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cke\OneDrive\Desktop\"/>
    </mc:Choice>
  </mc:AlternateContent>
  <xr:revisionPtr revIDLastSave="0" documentId="13_ncr:1_{8FB5AC9A-7033-4B20-9424-A025435D66FD}" xr6:coauthVersionLast="47" xr6:coauthVersionMax="47" xr10:uidLastSave="{00000000-0000-0000-0000-000000000000}"/>
  <bookViews>
    <workbookView xWindow="-110" yWindow="-110" windowWidth="19420" windowHeight="10420" tabRatio="754" xr2:uid="{32EA45CE-5DD8-4334-A5A5-E13A9A8D96BF}"/>
  </bookViews>
  <sheets>
    <sheet name="Varsity Men Singles" sheetId="1" r:id="rId1"/>
    <sheet name="Varsity Men Team" sheetId="3" r:id="rId2"/>
    <sheet name="Varsity Men Bracket" sheetId="11" r:id="rId3"/>
    <sheet name="JV Men Singles" sheetId="2" r:id="rId4"/>
    <sheet name="JV Men Tetam" sheetId="4" r:id="rId5"/>
    <sheet name=" Mens Individuals" sheetId="10" r:id="rId6"/>
    <sheet name="Varsity Women Singles" sheetId="5" r:id="rId7"/>
    <sheet name="Varsity Women Team" sheetId="6" r:id="rId8"/>
    <sheet name="Varsity Women Bracket" sheetId="12" r:id="rId9"/>
    <sheet name="JV Women Singles" sheetId="7" r:id="rId10"/>
    <sheet name="JV Women Team" sheetId="8" r:id="rId11"/>
    <sheet name=" Womens Individuals" sheetId="9" r:id="rId12"/>
  </sheets>
  <externalReferences>
    <externalReference r:id="rId13"/>
    <externalReference r:id="rId14"/>
    <externalReference r:id="rId15"/>
    <externalReference r:id="rId16"/>
    <externalReference r:id="rId1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33" i="9" l="1"/>
  <c r="L434" i="9" s="1"/>
  <c r="K433" i="9"/>
  <c r="K434" i="9" s="1"/>
  <c r="J433" i="9"/>
  <c r="J434" i="9" s="1"/>
  <c r="I433" i="9"/>
  <c r="I434" i="9" s="1"/>
  <c r="H433" i="9"/>
  <c r="H434" i="9" s="1"/>
  <c r="G433" i="9"/>
  <c r="G434" i="9" s="1"/>
  <c r="N430" i="9"/>
  <c r="O430" i="9" s="1"/>
  <c r="M430" i="9"/>
  <c r="N429" i="9"/>
  <c r="O429" i="9" s="1"/>
  <c r="M429" i="9"/>
  <c r="N428" i="9"/>
  <c r="O428" i="9" s="1"/>
  <c r="M428" i="9"/>
  <c r="N427" i="9"/>
  <c r="O427" i="9" s="1"/>
  <c r="M427" i="9"/>
  <c r="N426" i="9"/>
  <c r="O426" i="9" s="1"/>
  <c r="M426" i="9"/>
  <c r="N425" i="9"/>
  <c r="O425" i="9" s="1"/>
  <c r="M425" i="9"/>
  <c r="N424" i="9"/>
  <c r="O424" i="9" s="1"/>
  <c r="M424" i="9"/>
  <c r="N423" i="9"/>
  <c r="O423" i="9" s="1"/>
  <c r="M423" i="9"/>
  <c r="N422" i="9"/>
  <c r="O422" i="9" s="1"/>
  <c r="M422" i="9"/>
  <c r="N421" i="9"/>
  <c r="O421" i="9" s="1"/>
  <c r="M421" i="9"/>
  <c r="N420" i="9"/>
  <c r="O420" i="9" s="1"/>
  <c r="M420" i="9"/>
  <c r="N419" i="9"/>
  <c r="O419" i="9" s="1"/>
  <c r="M419" i="9"/>
  <c r="N418" i="9"/>
  <c r="O418" i="9" s="1"/>
  <c r="M418" i="9"/>
  <c r="N417" i="9"/>
  <c r="O417" i="9" s="1"/>
  <c r="M417" i="9"/>
  <c r="N416" i="9"/>
  <c r="O416" i="9" s="1"/>
  <c r="M416" i="9"/>
  <c r="N415" i="9"/>
  <c r="O415" i="9" s="1"/>
  <c r="M415" i="9"/>
  <c r="N414" i="9"/>
  <c r="O414" i="9" s="1"/>
  <c r="M414" i="9"/>
  <c r="N413" i="9"/>
  <c r="O413" i="9" s="1"/>
  <c r="M413" i="9"/>
  <c r="N412" i="9"/>
  <c r="O412" i="9" s="1"/>
  <c r="M412" i="9"/>
  <c r="N411" i="9"/>
  <c r="O411" i="9" s="1"/>
  <c r="M411" i="9"/>
  <c r="N410" i="9"/>
  <c r="O410" i="9" s="1"/>
  <c r="M410" i="9"/>
  <c r="N409" i="9"/>
  <c r="O409" i="9" s="1"/>
  <c r="M409" i="9"/>
  <c r="N408" i="9"/>
  <c r="O408" i="9" s="1"/>
  <c r="M408" i="9"/>
  <c r="N407" i="9"/>
  <c r="O407" i="9" s="1"/>
  <c r="M407" i="9"/>
  <c r="N406" i="9"/>
  <c r="O406" i="9" s="1"/>
  <c r="M406" i="9"/>
  <c r="N405" i="9"/>
  <c r="O405" i="9" s="1"/>
  <c r="M405" i="9"/>
  <c r="N404" i="9"/>
  <c r="O404" i="9" s="1"/>
  <c r="M404" i="9"/>
  <c r="N403" i="9"/>
  <c r="O403" i="9" s="1"/>
  <c r="M403" i="9"/>
  <c r="N402" i="9"/>
  <c r="O402" i="9" s="1"/>
  <c r="M402" i="9"/>
  <c r="N401" i="9"/>
  <c r="O401" i="9" s="1"/>
  <c r="M401" i="9"/>
  <c r="N400" i="9"/>
  <c r="O400" i="9" s="1"/>
  <c r="M400" i="9"/>
  <c r="N399" i="9"/>
  <c r="O399" i="9" s="1"/>
  <c r="M399" i="9"/>
  <c r="N398" i="9"/>
  <c r="O398" i="9" s="1"/>
  <c r="M398" i="9"/>
  <c r="N397" i="9"/>
  <c r="O397" i="9" s="1"/>
  <c r="M397" i="9"/>
  <c r="N396" i="9"/>
  <c r="O396" i="9" s="1"/>
  <c r="M396" i="9"/>
  <c r="N395" i="9"/>
  <c r="O395" i="9" s="1"/>
  <c r="M395" i="9"/>
  <c r="N394" i="9"/>
  <c r="O394" i="9" s="1"/>
  <c r="M394" i="9"/>
  <c r="N393" i="9"/>
  <c r="O393" i="9" s="1"/>
  <c r="M393" i="9"/>
  <c r="N392" i="9"/>
  <c r="O392" i="9" s="1"/>
  <c r="M392" i="9"/>
  <c r="N391" i="9"/>
  <c r="O391" i="9" s="1"/>
  <c r="M391" i="9"/>
  <c r="N390" i="9"/>
  <c r="O390" i="9" s="1"/>
  <c r="M390" i="9"/>
  <c r="N389" i="9"/>
  <c r="O389" i="9" s="1"/>
  <c r="M389" i="9"/>
  <c r="N388" i="9"/>
  <c r="O388" i="9" s="1"/>
  <c r="M388" i="9"/>
  <c r="N387" i="9"/>
  <c r="O387" i="9" s="1"/>
  <c r="M387" i="9"/>
  <c r="N386" i="9"/>
  <c r="O386" i="9" s="1"/>
  <c r="M386" i="9"/>
  <c r="N385" i="9"/>
  <c r="O385" i="9" s="1"/>
  <c r="M385" i="9"/>
  <c r="N384" i="9"/>
  <c r="O384" i="9" s="1"/>
  <c r="M384" i="9"/>
  <c r="N383" i="9"/>
  <c r="O383" i="9" s="1"/>
  <c r="M383" i="9"/>
  <c r="N382" i="9"/>
  <c r="O382" i="9" s="1"/>
  <c r="M382" i="9"/>
  <c r="N381" i="9"/>
  <c r="O381" i="9" s="1"/>
  <c r="M381" i="9"/>
  <c r="N380" i="9"/>
  <c r="O380" i="9" s="1"/>
  <c r="M380" i="9"/>
  <c r="N379" i="9"/>
  <c r="O379" i="9" s="1"/>
  <c r="M379" i="9"/>
  <c r="N378" i="9"/>
  <c r="O378" i="9" s="1"/>
  <c r="M378" i="9"/>
  <c r="N377" i="9"/>
  <c r="O377" i="9" s="1"/>
  <c r="M377" i="9"/>
  <c r="N376" i="9"/>
  <c r="O376" i="9" s="1"/>
  <c r="M376" i="9"/>
  <c r="N375" i="9"/>
  <c r="O375" i="9" s="1"/>
  <c r="M375" i="9"/>
  <c r="N374" i="9"/>
  <c r="O374" i="9" s="1"/>
  <c r="M374" i="9"/>
  <c r="N373" i="9"/>
  <c r="O373" i="9" s="1"/>
  <c r="M373" i="9"/>
  <c r="N372" i="9"/>
  <c r="O372" i="9" s="1"/>
  <c r="M372" i="9"/>
  <c r="N371" i="9"/>
  <c r="O371" i="9" s="1"/>
  <c r="M371" i="9"/>
  <c r="N370" i="9"/>
  <c r="O370" i="9" s="1"/>
  <c r="M370" i="9"/>
  <c r="N369" i="9"/>
  <c r="O369" i="9" s="1"/>
  <c r="M369" i="9"/>
  <c r="N368" i="9"/>
  <c r="O368" i="9" s="1"/>
  <c r="M368" i="9"/>
  <c r="N367" i="9"/>
  <c r="O367" i="9" s="1"/>
  <c r="M367" i="9"/>
  <c r="N366" i="9"/>
  <c r="O366" i="9" s="1"/>
  <c r="M366" i="9"/>
  <c r="N365" i="9"/>
  <c r="O365" i="9" s="1"/>
  <c r="M365" i="9"/>
  <c r="N364" i="9"/>
  <c r="O364" i="9" s="1"/>
  <c r="M364" i="9"/>
  <c r="N363" i="9"/>
  <c r="O363" i="9" s="1"/>
  <c r="M363" i="9"/>
  <c r="N362" i="9"/>
  <c r="O362" i="9" s="1"/>
  <c r="M362" i="9"/>
  <c r="N361" i="9"/>
  <c r="O361" i="9" s="1"/>
  <c r="M361" i="9"/>
  <c r="N360" i="9"/>
  <c r="O360" i="9" s="1"/>
  <c r="M360" i="9"/>
  <c r="N359" i="9"/>
  <c r="O359" i="9" s="1"/>
  <c r="M359" i="9"/>
  <c r="N358" i="9"/>
  <c r="O358" i="9" s="1"/>
  <c r="M358" i="9"/>
  <c r="N357" i="9"/>
  <c r="O357" i="9" s="1"/>
  <c r="M357" i="9"/>
  <c r="N356" i="9"/>
  <c r="O356" i="9" s="1"/>
  <c r="M356" i="9"/>
  <c r="N355" i="9"/>
  <c r="O355" i="9" s="1"/>
  <c r="M355" i="9"/>
  <c r="N354" i="9"/>
  <c r="O354" i="9" s="1"/>
  <c r="M354" i="9"/>
  <c r="N353" i="9"/>
  <c r="O353" i="9" s="1"/>
  <c r="M353" i="9"/>
  <c r="N352" i="9"/>
  <c r="O352" i="9" s="1"/>
  <c r="M352" i="9"/>
  <c r="N351" i="9"/>
  <c r="O351" i="9" s="1"/>
  <c r="M351" i="9"/>
  <c r="N350" i="9"/>
  <c r="O350" i="9" s="1"/>
  <c r="M350" i="9"/>
  <c r="N349" i="9"/>
  <c r="O349" i="9" s="1"/>
  <c r="M349" i="9"/>
  <c r="N348" i="9"/>
  <c r="O348" i="9" s="1"/>
  <c r="M348" i="9"/>
  <c r="N347" i="9"/>
  <c r="O347" i="9" s="1"/>
  <c r="M347" i="9"/>
  <c r="N346" i="9"/>
  <c r="O346" i="9" s="1"/>
  <c r="M346" i="9"/>
  <c r="N345" i="9"/>
  <c r="O345" i="9" s="1"/>
  <c r="M345" i="9"/>
  <c r="N344" i="9"/>
  <c r="O344" i="9" s="1"/>
  <c r="M344" i="9"/>
  <c r="N343" i="9"/>
  <c r="O343" i="9" s="1"/>
  <c r="M343" i="9"/>
  <c r="N342" i="9"/>
  <c r="O342" i="9" s="1"/>
  <c r="M342" i="9"/>
  <c r="N341" i="9"/>
  <c r="O341" i="9" s="1"/>
  <c r="M341" i="9"/>
  <c r="N340" i="9"/>
  <c r="O340" i="9" s="1"/>
  <c r="M340" i="9"/>
  <c r="N339" i="9"/>
  <c r="O339" i="9" s="1"/>
  <c r="M339" i="9"/>
  <c r="N338" i="9"/>
  <c r="O338" i="9" s="1"/>
  <c r="M338" i="9"/>
  <c r="N337" i="9"/>
  <c r="O337" i="9" s="1"/>
  <c r="M337" i="9"/>
  <c r="N336" i="9"/>
  <c r="O336" i="9" s="1"/>
  <c r="M336" i="9"/>
  <c r="N335" i="9"/>
  <c r="O335" i="9" s="1"/>
  <c r="M335" i="9"/>
  <c r="N334" i="9"/>
  <c r="O334" i="9" s="1"/>
  <c r="M334" i="9"/>
  <c r="N333" i="9"/>
  <c r="O333" i="9" s="1"/>
  <c r="M333" i="9"/>
  <c r="N332" i="9"/>
  <c r="O332" i="9" s="1"/>
  <c r="M332" i="9"/>
  <c r="N331" i="9"/>
  <c r="O331" i="9" s="1"/>
  <c r="M331" i="9"/>
  <c r="N330" i="9"/>
  <c r="O330" i="9" s="1"/>
  <c r="M330" i="9"/>
  <c r="N329" i="9"/>
  <c r="O329" i="9" s="1"/>
  <c r="M329" i="9"/>
  <c r="N328" i="9"/>
  <c r="O328" i="9" s="1"/>
  <c r="M328" i="9"/>
  <c r="N327" i="9"/>
  <c r="O327" i="9" s="1"/>
  <c r="M327" i="9"/>
  <c r="N326" i="9"/>
  <c r="O326" i="9" s="1"/>
  <c r="M326" i="9"/>
  <c r="N325" i="9"/>
  <c r="O325" i="9" s="1"/>
  <c r="M325" i="9"/>
  <c r="N324" i="9"/>
  <c r="O324" i="9" s="1"/>
  <c r="M324" i="9"/>
  <c r="N323" i="9"/>
  <c r="O323" i="9" s="1"/>
  <c r="M323" i="9"/>
  <c r="N322" i="9"/>
  <c r="O322" i="9" s="1"/>
  <c r="M322" i="9"/>
  <c r="N321" i="9"/>
  <c r="O321" i="9" s="1"/>
  <c r="M321" i="9"/>
  <c r="N320" i="9"/>
  <c r="O320" i="9" s="1"/>
  <c r="M320" i="9"/>
  <c r="N319" i="9"/>
  <c r="O319" i="9" s="1"/>
  <c r="M319" i="9"/>
  <c r="N318" i="9"/>
  <c r="O318" i="9" s="1"/>
  <c r="M318" i="9"/>
  <c r="N317" i="9"/>
  <c r="O317" i="9" s="1"/>
  <c r="M317" i="9"/>
  <c r="N316" i="9"/>
  <c r="O316" i="9" s="1"/>
  <c r="M316" i="9"/>
  <c r="N315" i="9"/>
  <c r="O315" i="9" s="1"/>
  <c r="M315" i="9"/>
  <c r="N314" i="9"/>
  <c r="O314" i="9" s="1"/>
  <c r="M314" i="9"/>
  <c r="N313" i="9"/>
  <c r="O313" i="9" s="1"/>
  <c r="M313" i="9"/>
  <c r="N312" i="9"/>
  <c r="O312" i="9" s="1"/>
  <c r="M312" i="9"/>
  <c r="N311" i="9"/>
  <c r="O311" i="9" s="1"/>
  <c r="M311" i="9"/>
  <c r="N310" i="9"/>
  <c r="O310" i="9" s="1"/>
  <c r="M310" i="9"/>
  <c r="N309" i="9"/>
  <c r="O309" i="9" s="1"/>
  <c r="M309" i="9"/>
  <c r="N308" i="9"/>
  <c r="O308" i="9" s="1"/>
  <c r="M308" i="9"/>
  <c r="N307" i="9"/>
  <c r="O307" i="9" s="1"/>
  <c r="M307" i="9"/>
  <c r="N306" i="9"/>
  <c r="O306" i="9" s="1"/>
  <c r="M306" i="9"/>
  <c r="N305" i="9"/>
  <c r="O305" i="9" s="1"/>
  <c r="M305" i="9"/>
  <c r="N304" i="9"/>
  <c r="O304" i="9" s="1"/>
  <c r="M304" i="9"/>
  <c r="N303" i="9"/>
  <c r="O303" i="9" s="1"/>
  <c r="M303" i="9"/>
  <c r="N302" i="9"/>
  <c r="O302" i="9" s="1"/>
  <c r="M302" i="9"/>
  <c r="N301" i="9"/>
  <c r="O301" i="9" s="1"/>
  <c r="M301" i="9"/>
  <c r="N300" i="9"/>
  <c r="O300" i="9" s="1"/>
  <c r="M300" i="9"/>
  <c r="N299" i="9"/>
  <c r="O299" i="9" s="1"/>
  <c r="M299" i="9"/>
  <c r="N298" i="9"/>
  <c r="O298" i="9" s="1"/>
  <c r="M298" i="9"/>
  <c r="N297" i="9"/>
  <c r="O297" i="9" s="1"/>
  <c r="M297" i="9"/>
  <c r="N296" i="9"/>
  <c r="O296" i="9" s="1"/>
  <c r="M296" i="9"/>
  <c r="N295" i="9"/>
  <c r="O295" i="9" s="1"/>
  <c r="M295" i="9"/>
  <c r="N294" i="9"/>
  <c r="O294" i="9" s="1"/>
  <c r="M294" i="9"/>
  <c r="N293" i="9"/>
  <c r="O293" i="9" s="1"/>
  <c r="M293" i="9"/>
  <c r="N292" i="9"/>
  <c r="O292" i="9" s="1"/>
  <c r="M292" i="9"/>
  <c r="N291" i="9"/>
  <c r="O291" i="9" s="1"/>
  <c r="M291" i="9"/>
  <c r="N290" i="9"/>
  <c r="O290" i="9" s="1"/>
  <c r="M290" i="9"/>
  <c r="N289" i="9"/>
  <c r="O289" i="9" s="1"/>
  <c r="M289" i="9"/>
  <c r="N288" i="9"/>
  <c r="O288" i="9" s="1"/>
  <c r="M288" i="9"/>
  <c r="N287" i="9"/>
  <c r="O287" i="9" s="1"/>
  <c r="M287" i="9"/>
  <c r="N286" i="9"/>
  <c r="O286" i="9" s="1"/>
  <c r="M286" i="9"/>
  <c r="N285" i="9"/>
  <c r="O285" i="9" s="1"/>
  <c r="M285" i="9"/>
  <c r="N284" i="9"/>
  <c r="O284" i="9" s="1"/>
  <c r="M284" i="9"/>
  <c r="N283" i="9"/>
  <c r="O283" i="9" s="1"/>
  <c r="M283" i="9"/>
  <c r="N282" i="9"/>
  <c r="O282" i="9" s="1"/>
  <c r="M282" i="9"/>
  <c r="N281" i="9"/>
  <c r="O281" i="9" s="1"/>
  <c r="M281" i="9"/>
  <c r="N280" i="9"/>
  <c r="O280" i="9" s="1"/>
  <c r="M280" i="9"/>
  <c r="N279" i="9"/>
  <c r="O279" i="9" s="1"/>
  <c r="M279" i="9"/>
  <c r="N278" i="9"/>
  <c r="O278" i="9" s="1"/>
  <c r="M278" i="9"/>
  <c r="N277" i="9"/>
  <c r="O277" i="9" s="1"/>
  <c r="M277" i="9"/>
  <c r="N276" i="9"/>
  <c r="O276" i="9" s="1"/>
  <c r="M276" i="9"/>
  <c r="N275" i="9"/>
  <c r="O275" i="9" s="1"/>
  <c r="M275" i="9"/>
  <c r="N274" i="9"/>
  <c r="O274" i="9" s="1"/>
  <c r="M274" i="9"/>
  <c r="N273" i="9"/>
  <c r="O273" i="9" s="1"/>
  <c r="M273" i="9"/>
  <c r="N272" i="9"/>
  <c r="O272" i="9" s="1"/>
  <c r="M272" i="9"/>
  <c r="N271" i="9"/>
  <c r="O271" i="9" s="1"/>
  <c r="M271" i="9"/>
  <c r="N270" i="9"/>
  <c r="O270" i="9" s="1"/>
  <c r="M270" i="9"/>
  <c r="N269" i="9"/>
  <c r="O269" i="9" s="1"/>
  <c r="M269" i="9"/>
  <c r="N268" i="9"/>
  <c r="O268" i="9" s="1"/>
  <c r="M268" i="9"/>
  <c r="N267" i="9"/>
  <c r="O267" i="9" s="1"/>
  <c r="M267" i="9"/>
  <c r="N266" i="9"/>
  <c r="O266" i="9" s="1"/>
  <c r="M266" i="9"/>
  <c r="N265" i="9"/>
  <c r="O265" i="9" s="1"/>
  <c r="M265" i="9"/>
  <c r="N264" i="9"/>
  <c r="O264" i="9" s="1"/>
  <c r="M264" i="9"/>
  <c r="N263" i="9"/>
  <c r="O263" i="9" s="1"/>
  <c r="M263" i="9"/>
  <c r="N262" i="9"/>
  <c r="O262" i="9" s="1"/>
  <c r="M262" i="9"/>
  <c r="N261" i="9"/>
  <c r="O261" i="9" s="1"/>
  <c r="M261" i="9"/>
  <c r="N260" i="9"/>
  <c r="O260" i="9" s="1"/>
  <c r="M260" i="9"/>
  <c r="N259" i="9"/>
  <c r="O259" i="9" s="1"/>
  <c r="M259" i="9"/>
  <c r="N258" i="9"/>
  <c r="O258" i="9" s="1"/>
  <c r="M258" i="9"/>
  <c r="N257" i="9"/>
  <c r="O257" i="9" s="1"/>
  <c r="M257" i="9"/>
  <c r="N256" i="9"/>
  <c r="O256" i="9" s="1"/>
  <c r="M256" i="9"/>
  <c r="N255" i="9"/>
  <c r="O255" i="9" s="1"/>
  <c r="M255" i="9"/>
  <c r="N254" i="9"/>
  <c r="O254" i="9" s="1"/>
  <c r="M254" i="9"/>
  <c r="N253" i="9"/>
  <c r="O253" i="9" s="1"/>
  <c r="M253" i="9"/>
  <c r="N252" i="9"/>
  <c r="O252" i="9" s="1"/>
  <c r="M252" i="9"/>
  <c r="N251" i="9"/>
  <c r="O251" i="9" s="1"/>
  <c r="M251" i="9"/>
  <c r="N250" i="9"/>
  <c r="O250" i="9" s="1"/>
  <c r="M250" i="9"/>
  <c r="N249" i="9"/>
  <c r="O249" i="9" s="1"/>
  <c r="M249" i="9"/>
  <c r="N248" i="9"/>
  <c r="O248" i="9" s="1"/>
  <c r="M248" i="9"/>
  <c r="N247" i="9"/>
  <c r="M247" i="9"/>
  <c r="N246" i="9"/>
  <c r="M246" i="9"/>
  <c r="N245" i="9"/>
  <c r="M245" i="9"/>
  <c r="N244" i="9"/>
  <c r="M244" i="9"/>
  <c r="N243" i="9"/>
  <c r="M243" i="9"/>
  <c r="N242" i="9"/>
  <c r="M242" i="9"/>
  <c r="N241" i="9"/>
  <c r="M241" i="9"/>
  <c r="N240" i="9"/>
  <c r="M240" i="9"/>
  <c r="N239" i="9"/>
  <c r="M239" i="9"/>
  <c r="N238" i="9"/>
  <c r="M238" i="9"/>
  <c r="N237" i="9"/>
  <c r="M237" i="9"/>
  <c r="N236" i="9"/>
  <c r="M236" i="9"/>
  <c r="N235" i="9"/>
  <c r="M235" i="9"/>
  <c r="N234" i="9"/>
  <c r="M234" i="9"/>
  <c r="N233" i="9"/>
  <c r="M233" i="9"/>
  <c r="N232" i="9"/>
  <c r="M232" i="9"/>
  <c r="N231" i="9"/>
  <c r="M231" i="9"/>
  <c r="N230" i="9"/>
  <c r="M230" i="9"/>
  <c r="N229" i="9"/>
  <c r="M229" i="9"/>
  <c r="N228" i="9"/>
  <c r="M228" i="9"/>
  <c r="N227" i="9"/>
  <c r="M227" i="9"/>
  <c r="N226" i="9"/>
  <c r="M226" i="9"/>
  <c r="N225" i="9"/>
  <c r="M225" i="9"/>
  <c r="N224" i="9"/>
  <c r="M224" i="9"/>
  <c r="N223" i="9"/>
  <c r="M223" i="9"/>
  <c r="N222" i="9"/>
  <c r="M222" i="9"/>
  <c r="N221" i="9"/>
  <c r="M221" i="9"/>
  <c r="N220" i="9"/>
  <c r="M220" i="9"/>
  <c r="N219" i="9"/>
  <c r="M219" i="9"/>
  <c r="N218" i="9"/>
  <c r="M218" i="9"/>
  <c r="N217" i="9"/>
  <c r="M217" i="9"/>
  <c r="N216" i="9"/>
  <c r="M216" i="9"/>
  <c r="N215" i="9"/>
  <c r="M215" i="9"/>
  <c r="N214" i="9"/>
  <c r="M214" i="9"/>
  <c r="N213" i="9"/>
  <c r="M213" i="9"/>
  <c r="N212" i="9"/>
  <c r="M212" i="9"/>
  <c r="N211" i="9"/>
  <c r="M211" i="9"/>
  <c r="N210" i="9"/>
  <c r="M210" i="9"/>
  <c r="N209" i="9"/>
  <c r="M209" i="9"/>
  <c r="N208" i="9"/>
  <c r="M208" i="9"/>
  <c r="N207" i="9"/>
  <c r="M207" i="9"/>
  <c r="N206" i="9"/>
  <c r="M206" i="9"/>
  <c r="N205" i="9"/>
  <c r="M205" i="9"/>
  <c r="N204" i="9"/>
  <c r="M204" i="9"/>
  <c r="N203" i="9"/>
  <c r="M203" i="9"/>
  <c r="N202" i="9"/>
  <c r="M202" i="9"/>
  <c r="N201" i="9"/>
  <c r="M201" i="9"/>
  <c r="N200" i="9"/>
  <c r="M200" i="9"/>
  <c r="N199" i="9"/>
  <c r="M199" i="9"/>
  <c r="N198" i="9"/>
  <c r="M198" i="9"/>
  <c r="N197" i="9"/>
  <c r="M197" i="9"/>
  <c r="N196" i="9"/>
  <c r="M196" i="9"/>
  <c r="N195" i="9"/>
  <c r="M195" i="9"/>
  <c r="N194" i="9"/>
  <c r="M194" i="9"/>
  <c r="N193" i="9"/>
  <c r="M193" i="9"/>
  <c r="N192" i="9"/>
  <c r="M192" i="9"/>
  <c r="N191" i="9"/>
  <c r="M191" i="9"/>
  <c r="N190" i="9"/>
  <c r="M190" i="9"/>
  <c r="N189" i="9"/>
  <c r="M189" i="9"/>
  <c r="N188" i="9"/>
  <c r="M188" i="9"/>
  <c r="N187" i="9"/>
  <c r="M187" i="9"/>
  <c r="N186" i="9"/>
  <c r="M186" i="9"/>
  <c r="N185" i="9"/>
  <c r="M185" i="9"/>
  <c r="N184" i="9"/>
  <c r="M184" i="9"/>
  <c r="N183" i="9"/>
  <c r="M183" i="9"/>
  <c r="N182" i="9"/>
  <c r="M182" i="9"/>
  <c r="N181" i="9"/>
  <c r="M181" i="9"/>
  <c r="N180" i="9"/>
  <c r="M180" i="9"/>
  <c r="N179" i="9"/>
  <c r="M179" i="9"/>
  <c r="N178" i="9"/>
  <c r="M178" i="9"/>
  <c r="N177" i="9"/>
  <c r="M177" i="9"/>
  <c r="N176" i="9"/>
  <c r="M176" i="9"/>
  <c r="N175" i="9"/>
  <c r="M175" i="9"/>
  <c r="N174" i="9"/>
  <c r="M174" i="9"/>
  <c r="N173" i="9"/>
  <c r="M173" i="9"/>
  <c r="N172" i="9"/>
  <c r="M172" i="9"/>
  <c r="N171" i="9"/>
  <c r="M171" i="9"/>
  <c r="N170" i="9"/>
  <c r="M170" i="9"/>
  <c r="N169" i="9"/>
  <c r="M169" i="9"/>
  <c r="N168" i="9"/>
  <c r="M168" i="9"/>
  <c r="N167" i="9"/>
  <c r="M167" i="9"/>
  <c r="N166" i="9"/>
  <c r="M166" i="9"/>
  <c r="N165" i="9"/>
  <c r="M165" i="9"/>
  <c r="N164" i="9"/>
  <c r="M164" i="9"/>
  <c r="N163" i="9"/>
  <c r="M163" i="9"/>
  <c r="N162" i="9"/>
  <c r="M162" i="9"/>
  <c r="N161" i="9"/>
  <c r="M161" i="9"/>
  <c r="N160" i="9"/>
  <c r="M160" i="9"/>
  <c r="N159" i="9"/>
  <c r="M159" i="9"/>
  <c r="N158" i="9"/>
  <c r="M158" i="9"/>
  <c r="N157" i="9"/>
  <c r="M157" i="9"/>
  <c r="N156" i="9"/>
  <c r="M156" i="9"/>
  <c r="N155" i="9"/>
  <c r="M155" i="9"/>
  <c r="N154" i="9"/>
  <c r="M154" i="9"/>
  <c r="N153" i="9"/>
  <c r="M153" i="9"/>
  <c r="N152" i="9"/>
  <c r="M152" i="9"/>
  <c r="N151" i="9"/>
  <c r="M151" i="9"/>
  <c r="N150" i="9"/>
  <c r="M150" i="9"/>
  <c r="N149" i="9"/>
  <c r="M149" i="9"/>
  <c r="N148" i="9"/>
  <c r="M148" i="9"/>
  <c r="N147" i="9"/>
  <c r="M147" i="9"/>
  <c r="N146" i="9"/>
  <c r="M146" i="9"/>
  <c r="N145" i="9"/>
  <c r="M145" i="9"/>
  <c r="N144" i="9"/>
  <c r="M144" i="9"/>
  <c r="N143" i="9"/>
  <c r="M143" i="9"/>
  <c r="N142" i="9"/>
  <c r="M142" i="9"/>
  <c r="N141" i="9"/>
  <c r="M141" i="9"/>
  <c r="N140" i="9"/>
  <c r="M140" i="9"/>
  <c r="N139" i="9"/>
  <c r="M139" i="9"/>
  <c r="N138" i="9"/>
  <c r="M138" i="9"/>
  <c r="N137" i="9"/>
  <c r="M137" i="9"/>
  <c r="N136" i="9"/>
  <c r="M136" i="9"/>
  <c r="N135" i="9"/>
  <c r="M135" i="9"/>
  <c r="N134" i="9"/>
  <c r="M134" i="9"/>
  <c r="N133" i="9"/>
  <c r="M133" i="9"/>
  <c r="N132" i="9"/>
  <c r="M132" i="9"/>
  <c r="N131" i="9"/>
  <c r="M131" i="9"/>
  <c r="N130" i="9"/>
  <c r="M130" i="9"/>
  <c r="N129" i="9"/>
  <c r="M129" i="9"/>
  <c r="N128" i="9"/>
  <c r="M128" i="9"/>
  <c r="N127" i="9"/>
  <c r="M127" i="9"/>
  <c r="N126" i="9"/>
  <c r="M126" i="9"/>
  <c r="N125" i="9"/>
  <c r="M125" i="9"/>
  <c r="N124" i="9"/>
  <c r="M124" i="9"/>
  <c r="N123" i="9"/>
  <c r="M123" i="9"/>
  <c r="N122" i="9"/>
  <c r="M122" i="9"/>
  <c r="N121" i="9"/>
  <c r="M121" i="9"/>
  <c r="N120" i="9"/>
  <c r="M120" i="9"/>
  <c r="N119" i="9"/>
  <c r="M119" i="9"/>
  <c r="N118" i="9"/>
  <c r="M118" i="9"/>
  <c r="N117" i="9"/>
  <c r="M117" i="9"/>
  <c r="N116" i="9"/>
  <c r="M116" i="9"/>
  <c r="N115" i="9"/>
  <c r="M115" i="9"/>
  <c r="N114" i="9"/>
  <c r="M114" i="9"/>
  <c r="N113" i="9"/>
  <c r="M113" i="9"/>
  <c r="N112" i="9"/>
  <c r="M112" i="9"/>
  <c r="N111" i="9"/>
  <c r="M111" i="9"/>
  <c r="N110" i="9"/>
  <c r="M110" i="9"/>
  <c r="N109" i="9"/>
  <c r="M109" i="9"/>
  <c r="N108" i="9"/>
  <c r="M108" i="9"/>
  <c r="N107" i="9"/>
  <c r="M107" i="9"/>
  <c r="N106" i="9"/>
  <c r="M106" i="9"/>
  <c r="N105" i="9"/>
  <c r="M105" i="9"/>
  <c r="N104" i="9"/>
  <c r="M104" i="9"/>
  <c r="N103" i="9"/>
  <c r="M103" i="9"/>
  <c r="N102" i="9"/>
  <c r="M102" i="9"/>
  <c r="N101" i="9"/>
  <c r="M101" i="9"/>
  <c r="N100" i="9"/>
  <c r="M100" i="9"/>
  <c r="N99" i="9"/>
  <c r="M99" i="9"/>
  <c r="N98" i="9"/>
  <c r="M98" i="9"/>
  <c r="N97" i="9"/>
  <c r="M97" i="9"/>
  <c r="N96" i="9"/>
  <c r="M96" i="9"/>
  <c r="N95" i="9"/>
  <c r="M95" i="9"/>
  <c r="N94" i="9"/>
  <c r="M94" i="9"/>
  <c r="N93" i="9"/>
  <c r="M93" i="9"/>
  <c r="N92" i="9"/>
  <c r="M92" i="9"/>
  <c r="N91" i="9"/>
  <c r="M91" i="9"/>
  <c r="N90" i="9"/>
  <c r="M90" i="9"/>
  <c r="N89" i="9"/>
  <c r="M89" i="9"/>
  <c r="N88" i="9"/>
  <c r="M88" i="9"/>
  <c r="N87" i="9"/>
  <c r="M87" i="9"/>
  <c r="N86" i="9"/>
  <c r="M86" i="9"/>
  <c r="N85" i="9"/>
  <c r="M85" i="9"/>
  <c r="N84" i="9"/>
  <c r="M84" i="9"/>
  <c r="N83" i="9"/>
  <c r="M83" i="9"/>
  <c r="N82" i="9"/>
  <c r="M82" i="9"/>
  <c r="N81" i="9"/>
  <c r="M81" i="9"/>
  <c r="N80" i="9"/>
  <c r="M80" i="9"/>
  <c r="N79" i="9"/>
  <c r="M79" i="9"/>
  <c r="N78" i="9"/>
  <c r="M78" i="9"/>
  <c r="N77" i="9"/>
  <c r="M77" i="9"/>
  <c r="N76" i="9"/>
  <c r="M76" i="9"/>
  <c r="N75" i="9"/>
  <c r="M75" i="9"/>
  <c r="N74" i="9"/>
  <c r="M74" i="9"/>
  <c r="N73" i="9"/>
  <c r="M73" i="9"/>
  <c r="N72" i="9"/>
  <c r="M72" i="9"/>
  <c r="N71" i="9"/>
  <c r="M71" i="9"/>
  <c r="N70" i="9"/>
  <c r="M70" i="9"/>
  <c r="N69" i="9"/>
  <c r="M69" i="9"/>
  <c r="N68" i="9"/>
  <c r="M68" i="9"/>
  <c r="N67" i="9"/>
  <c r="M67" i="9"/>
  <c r="N66" i="9"/>
  <c r="M66" i="9"/>
  <c r="N65" i="9"/>
  <c r="M65" i="9"/>
  <c r="N64" i="9"/>
  <c r="M64" i="9"/>
  <c r="N63" i="9"/>
  <c r="M63" i="9"/>
  <c r="N62" i="9"/>
  <c r="M62" i="9"/>
  <c r="N61" i="9"/>
  <c r="M61" i="9"/>
  <c r="N60" i="9"/>
  <c r="M60" i="9"/>
  <c r="N59" i="9"/>
  <c r="M59" i="9"/>
  <c r="N58" i="9"/>
  <c r="M58" i="9"/>
  <c r="N57" i="9"/>
  <c r="M57" i="9"/>
  <c r="N56" i="9"/>
  <c r="M56" i="9"/>
  <c r="N55" i="9"/>
  <c r="M55" i="9"/>
  <c r="N54" i="9"/>
  <c r="M54" i="9"/>
  <c r="N53" i="9"/>
  <c r="M53" i="9"/>
  <c r="N52" i="9"/>
  <c r="M52" i="9"/>
  <c r="N51" i="9"/>
  <c r="M51" i="9"/>
  <c r="N50" i="9"/>
  <c r="M50" i="9"/>
  <c r="N49" i="9"/>
  <c r="M49" i="9"/>
  <c r="N48" i="9"/>
  <c r="M48" i="9"/>
  <c r="N47" i="9"/>
  <c r="M47" i="9"/>
  <c r="N46" i="9"/>
  <c r="M46" i="9"/>
  <c r="N45" i="9"/>
  <c r="M45" i="9"/>
  <c r="N44" i="9"/>
  <c r="M44" i="9"/>
  <c r="N43" i="9"/>
  <c r="M43" i="9"/>
  <c r="N42" i="9"/>
  <c r="M42" i="9"/>
  <c r="N41" i="9"/>
  <c r="M41" i="9"/>
  <c r="N40" i="9"/>
  <c r="M40" i="9"/>
  <c r="N39" i="9"/>
  <c r="M39" i="9"/>
  <c r="N38" i="9"/>
  <c r="M38" i="9"/>
  <c r="N37" i="9"/>
  <c r="M37" i="9"/>
  <c r="N36" i="9"/>
  <c r="M36" i="9"/>
  <c r="N35" i="9"/>
  <c r="M35" i="9"/>
  <c r="N34" i="9"/>
  <c r="M34" i="9"/>
  <c r="N33" i="9"/>
  <c r="M33" i="9"/>
  <c r="N32" i="9"/>
  <c r="M32" i="9"/>
  <c r="N31" i="9"/>
  <c r="M31" i="9"/>
  <c r="N30" i="9"/>
  <c r="M30" i="9"/>
  <c r="N29" i="9"/>
  <c r="M29" i="9"/>
  <c r="N28" i="9"/>
  <c r="M28" i="9"/>
  <c r="N27" i="9"/>
  <c r="M27" i="9"/>
  <c r="N26" i="9"/>
  <c r="M26" i="9"/>
  <c r="N25" i="9"/>
  <c r="M25" i="9"/>
  <c r="N24" i="9"/>
  <c r="M24" i="9"/>
  <c r="N23" i="9"/>
  <c r="M23" i="9"/>
  <c r="N22" i="9"/>
  <c r="M22" i="9"/>
  <c r="N21" i="9"/>
  <c r="M21" i="9"/>
  <c r="N20" i="9"/>
  <c r="M20" i="9"/>
  <c r="N19" i="9"/>
  <c r="M19" i="9"/>
  <c r="N18" i="9"/>
  <c r="M18" i="9"/>
  <c r="N17" i="9"/>
  <c r="M17" i="9"/>
  <c r="N16" i="9"/>
  <c r="M16" i="9"/>
  <c r="N15" i="9"/>
  <c r="M15" i="9"/>
  <c r="N14" i="9"/>
  <c r="M14" i="9"/>
  <c r="N13" i="9"/>
  <c r="M13" i="9"/>
  <c r="M433" i="9" s="1"/>
  <c r="M434" i="9" s="1"/>
  <c r="L23" i="7"/>
  <c r="L28" i="7" s="1"/>
  <c r="L29" i="7" s="1"/>
  <c r="K23" i="7"/>
  <c r="K28" i="7" s="1"/>
  <c r="K29" i="7" s="1"/>
  <c r="J23" i="7"/>
  <c r="J28" i="7" s="1"/>
  <c r="J29" i="7" s="1"/>
  <c r="I23" i="7"/>
  <c r="I28" i="7" s="1"/>
  <c r="I29" i="7" s="1"/>
  <c r="H23" i="7"/>
  <c r="H28" i="7" s="1"/>
  <c r="H29" i="7" s="1"/>
  <c r="G23" i="7"/>
  <c r="G28" i="7" s="1"/>
  <c r="G29" i="7" s="1"/>
  <c r="N22" i="7"/>
  <c r="O22" i="7" s="1"/>
  <c r="M22" i="7"/>
  <c r="N21" i="7"/>
  <c r="O21" i="7" s="1"/>
  <c r="M21" i="7"/>
  <c r="N20" i="7"/>
  <c r="O20" i="7" s="1"/>
  <c r="M20" i="7"/>
  <c r="N19" i="7"/>
  <c r="M19" i="7"/>
  <c r="F19" i="7"/>
  <c r="D19" i="7"/>
  <c r="C19" i="7"/>
  <c r="B19" i="7"/>
  <c r="N18" i="7"/>
  <c r="M18" i="7"/>
  <c r="F18" i="7"/>
  <c r="D18" i="7"/>
  <c r="C18" i="7"/>
  <c r="B18" i="7"/>
  <c r="N17" i="7"/>
  <c r="O17" i="7" s="1"/>
  <c r="M17" i="7"/>
  <c r="F17" i="7"/>
  <c r="D17" i="7"/>
  <c r="C17" i="7"/>
  <c r="B17" i="7"/>
  <c r="N16" i="7"/>
  <c r="M16" i="7"/>
  <c r="F16" i="7"/>
  <c r="D16" i="7"/>
  <c r="C16" i="7"/>
  <c r="B16" i="7"/>
  <c r="N15" i="7"/>
  <c r="M15" i="7"/>
  <c r="F15" i="7"/>
  <c r="D15" i="7"/>
  <c r="C15" i="7"/>
  <c r="B15" i="7"/>
  <c r="N14" i="7"/>
  <c r="M14" i="7"/>
  <c r="F14" i="7"/>
  <c r="D14" i="7"/>
  <c r="C14" i="7"/>
  <c r="B14" i="7"/>
  <c r="N13" i="7"/>
  <c r="M13" i="7"/>
  <c r="F13" i="7"/>
  <c r="D13" i="7"/>
  <c r="C13" i="7"/>
  <c r="B13" i="7"/>
  <c r="N12" i="7"/>
  <c r="M12" i="7"/>
  <c r="M23" i="7" s="1"/>
  <c r="M28" i="7" s="1"/>
  <c r="F12" i="7"/>
  <c r="D12" i="7"/>
  <c r="C12" i="7"/>
  <c r="B12" i="7"/>
  <c r="L491" i="5"/>
  <c r="K491" i="5"/>
  <c r="J491" i="5"/>
  <c r="I491" i="5"/>
  <c r="H491" i="5"/>
  <c r="G491" i="5"/>
  <c r="N490" i="5"/>
  <c r="O490" i="5" s="1"/>
  <c r="M490" i="5"/>
  <c r="N489" i="5"/>
  <c r="O489" i="5" s="1"/>
  <c r="M489" i="5"/>
  <c r="N488" i="5"/>
  <c r="O488" i="5" s="1"/>
  <c r="M488" i="5"/>
  <c r="N487" i="5"/>
  <c r="O487" i="5" s="1"/>
  <c r="M487" i="5"/>
  <c r="F487" i="5"/>
  <c r="D487" i="5"/>
  <c r="C487" i="5"/>
  <c r="B487" i="5"/>
  <c r="N486" i="5"/>
  <c r="M486" i="5"/>
  <c r="F486" i="5"/>
  <c r="D486" i="5"/>
  <c r="C486" i="5"/>
  <c r="B486" i="5"/>
  <c r="N485" i="5"/>
  <c r="M485" i="5"/>
  <c r="F485" i="5"/>
  <c r="D485" i="5"/>
  <c r="C485" i="5"/>
  <c r="B485" i="5"/>
  <c r="N484" i="5"/>
  <c r="M484" i="5"/>
  <c r="F484" i="5"/>
  <c r="D484" i="5"/>
  <c r="C484" i="5"/>
  <c r="B484" i="5"/>
  <c r="N483" i="5"/>
  <c r="M483" i="5"/>
  <c r="F483" i="5"/>
  <c r="D483" i="5"/>
  <c r="C483" i="5"/>
  <c r="B483" i="5"/>
  <c r="N482" i="5"/>
  <c r="M482" i="5"/>
  <c r="F482" i="5"/>
  <c r="D482" i="5"/>
  <c r="C482" i="5"/>
  <c r="B482" i="5"/>
  <c r="N481" i="5"/>
  <c r="O481" i="5" s="1"/>
  <c r="M481" i="5"/>
  <c r="F481" i="5"/>
  <c r="D481" i="5"/>
  <c r="C481" i="5"/>
  <c r="B481" i="5"/>
  <c r="N480" i="5"/>
  <c r="M480" i="5"/>
  <c r="M491" i="5" s="1"/>
  <c r="F480" i="5"/>
  <c r="D480" i="5"/>
  <c r="C480" i="5"/>
  <c r="B480" i="5"/>
  <c r="L478" i="5"/>
  <c r="K478" i="5"/>
  <c r="J478" i="5"/>
  <c r="I478" i="5"/>
  <c r="H478" i="5"/>
  <c r="G478" i="5"/>
  <c r="N477" i="5"/>
  <c r="O477" i="5" s="1"/>
  <c r="M477" i="5"/>
  <c r="N476" i="5"/>
  <c r="O476" i="5" s="1"/>
  <c r="M476" i="5"/>
  <c r="N475" i="5"/>
  <c r="O475" i="5" s="1"/>
  <c r="M475" i="5"/>
  <c r="N474" i="5"/>
  <c r="O474" i="5" s="1"/>
  <c r="M474" i="5"/>
  <c r="F474" i="5"/>
  <c r="D474" i="5"/>
  <c r="C474" i="5"/>
  <c r="B474" i="5"/>
  <c r="N473" i="5"/>
  <c r="M473" i="5"/>
  <c r="F473" i="5"/>
  <c r="D473" i="5"/>
  <c r="C473" i="5"/>
  <c r="B473" i="5"/>
  <c r="N472" i="5"/>
  <c r="M472" i="5"/>
  <c r="F472" i="5"/>
  <c r="D472" i="5"/>
  <c r="C472" i="5"/>
  <c r="B472" i="5"/>
  <c r="N471" i="5"/>
  <c r="M471" i="5"/>
  <c r="F471" i="5"/>
  <c r="D471" i="5"/>
  <c r="C471" i="5"/>
  <c r="B471" i="5"/>
  <c r="N470" i="5"/>
  <c r="M470" i="5"/>
  <c r="F470" i="5"/>
  <c r="D470" i="5"/>
  <c r="C470" i="5"/>
  <c r="B470" i="5"/>
  <c r="N469" i="5"/>
  <c r="M469" i="5"/>
  <c r="F469" i="5"/>
  <c r="D469" i="5"/>
  <c r="C469" i="5"/>
  <c r="B469" i="5"/>
  <c r="N468" i="5"/>
  <c r="M468" i="5"/>
  <c r="F468" i="5"/>
  <c r="D468" i="5"/>
  <c r="C468" i="5"/>
  <c r="B468" i="5"/>
  <c r="N467" i="5"/>
  <c r="M467" i="5"/>
  <c r="M478" i="5" s="1"/>
  <c r="F467" i="5"/>
  <c r="D467" i="5"/>
  <c r="C467" i="5"/>
  <c r="B467" i="5"/>
  <c r="L465" i="5"/>
  <c r="K465" i="5"/>
  <c r="J465" i="5"/>
  <c r="I465" i="5"/>
  <c r="H465" i="5"/>
  <c r="G465" i="5"/>
  <c r="N464" i="5"/>
  <c r="O464" i="5" s="1"/>
  <c r="M464" i="5"/>
  <c r="N463" i="5"/>
  <c r="O463" i="5" s="1"/>
  <c r="M463" i="5"/>
  <c r="N462" i="5"/>
  <c r="O462" i="5" s="1"/>
  <c r="M462" i="5"/>
  <c r="N461" i="5"/>
  <c r="M461" i="5"/>
  <c r="F461" i="5"/>
  <c r="D461" i="5"/>
  <c r="C461" i="5"/>
  <c r="B461" i="5"/>
  <c r="N460" i="5"/>
  <c r="M460" i="5"/>
  <c r="F460" i="5"/>
  <c r="D460" i="5"/>
  <c r="C460" i="5"/>
  <c r="B460" i="5"/>
  <c r="N459" i="5"/>
  <c r="O459" i="5" s="1"/>
  <c r="M459" i="5"/>
  <c r="F459" i="5"/>
  <c r="D459" i="5"/>
  <c r="C459" i="5"/>
  <c r="B459" i="5"/>
  <c r="N458" i="5"/>
  <c r="M458" i="5"/>
  <c r="F458" i="5"/>
  <c r="D458" i="5"/>
  <c r="C458" i="5"/>
  <c r="B458" i="5"/>
  <c r="N457" i="5"/>
  <c r="M457" i="5"/>
  <c r="F457" i="5"/>
  <c r="D457" i="5"/>
  <c r="C457" i="5"/>
  <c r="B457" i="5"/>
  <c r="N456" i="5"/>
  <c r="M456" i="5"/>
  <c r="F456" i="5"/>
  <c r="D456" i="5"/>
  <c r="C456" i="5"/>
  <c r="B456" i="5"/>
  <c r="N455" i="5"/>
  <c r="O455" i="5" s="1"/>
  <c r="M455" i="5"/>
  <c r="F455" i="5"/>
  <c r="D455" i="5"/>
  <c r="C455" i="5"/>
  <c r="B455" i="5"/>
  <c r="N454" i="5"/>
  <c r="M454" i="5"/>
  <c r="M465" i="5" s="1"/>
  <c r="F454" i="5"/>
  <c r="D454" i="5"/>
  <c r="C454" i="5"/>
  <c r="B454" i="5"/>
  <c r="L452" i="5"/>
  <c r="K452" i="5"/>
  <c r="J452" i="5"/>
  <c r="I452" i="5"/>
  <c r="H452" i="5"/>
  <c r="G452" i="5"/>
  <c r="N451" i="5"/>
  <c r="O451" i="5" s="1"/>
  <c r="M451" i="5"/>
  <c r="N450" i="5"/>
  <c r="O450" i="5" s="1"/>
  <c r="M450" i="5"/>
  <c r="N449" i="5"/>
  <c r="O449" i="5" s="1"/>
  <c r="M449" i="5"/>
  <c r="N448" i="5"/>
  <c r="M448" i="5"/>
  <c r="F448" i="5"/>
  <c r="D448" i="5"/>
  <c r="C448" i="5"/>
  <c r="B448" i="5"/>
  <c r="N447" i="5"/>
  <c r="M447" i="5"/>
  <c r="F447" i="5"/>
  <c r="D447" i="5"/>
  <c r="C447" i="5"/>
  <c r="B447" i="5"/>
  <c r="N446" i="5"/>
  <c r="M446" i="5"/>
  <c r="F446" i="5"/>
  <c r="D446" i="5"/>
  <c r="C446" i="5"/>
  <c r="B446" i="5"/>
  <c r="N445" i="5"/>
  <c r="M445" i="5"/>
  <c r="F445" i="5"/>
  <c r="D445" i="5"/>
  <c r="C445" i="5"/>
  <c r="B445" i="5"/>
  <c r="N444" i="5"/>
  <c r="M444" i="5"/>
  <c r="F444" i="5"/>
  <c r="D444" i="5"/>
  <c r="C444" i="5"/>
  <c r="B444" i="5"/>
  <c r="N443" i="5"/>
  <c r="M443" i="5"/>
  <c r="F443" i="5"/>
  <c r="D443" i="5"/>
  <c r="C443" i="5"/>
  <c r="B443" i="5"/>
  <c r="N442" i="5"/>
  <c r="M442" i="5"/>
  <c r="F442" i="5"/>
  <c r="D442" i="5"/>
  <c r="C442" i="5"/>
  <c r="B442" i="5"/>
  <c r="N441" i="5"/>
  <c r="M441" i="5"/>
  <c r="M452" i="5" s="1"/>
  <c r="F441" i="5"/>
  <c r="D441" i="5"/>
  <c r="C441" i="5"/>
  <c r="B441" i="5"/>
  <c r="L439" i="5"/>
  <c r="K439" i="5"/>
  <c r="J439" i="5"/>
  <c r="I439" i="5"/>
  <c r="H439" i="5"/>
  <c r="G439" i="5"/>
  <c r="N438" i="5"/>
  <c r="O438" i="5" s="1"/>
  <c r="M438" i="5"/>
  <c r="N437" i="5"/>
  <c r="O437" i="5" s="1"/>
  <c r="M437" i="5"/>
  <c r="N436" i="5"/>
  <c r="O436" i="5" s="1"/>
  <c r="M436" i="5"/>
  <c r="N435" i="5"/>
  <c r="O435" i="5" s="1"/>
  <c r="M435" i="5"/>
  <c r="F435" i="5"/>
  <c r="D435" i="5"/>
  <c r="C435" i="5"/>
  <c r="B435" i="5"/>
  <c r="N434" i="5"/>
  <c r="O434" i="5" s="1"/>
  <c r="M434" i="5"/>
  <c r="F434" i="5"/>
  <c r="D434" i="5"/>
  <c r="C434" i="5"/>
  <c r="B434" i="5"/>
  <c r="N433" i="5"/>
  <c r="M433" i="5"/>
  <c r="F433" i="5"/>
  <c r="D433" i="5"/>
  <c r="C433" i="5"/>
  <c r="B433" i="5"/>
  <c r="N432" i="5"/>
  <c r="M432" i="5"/>
  <c r="F432" i="5"/>
  <c r="D432" i="5"/>
  <c r="C432" i="5"/>
  <c r="B432" i="5"/>
  <c r="N431" i="5"/>
  <c r="O431" i="5" s="1"/>
  <c r="M431" i="5"/>
  <c r="F431" i="5"/>
  <c r="D431" i="5"/>
  <c r="C431" i="5"/>
  <c r="B431" i="5"/>
  <c r="N430" i="5"/>
  <c r="M430" i="5"/>
  <c r="F430" i="5"/>
  <c r="D430" i="5"/>
  <c r="C430" i="5"/>
  <c r="B430" i="5"/>
  <c r="N429" i="5"/>
  <c r="M429" i="5"/>
  <c r="F429" i="5"/>
  <c r="D429" i="5"/>
  <c r="C429" i="5"/>
  <c r="B429" i="5"/>
  <c r="N428" i="5"/>
  <c r="M428" i="5"/>
  <c r="M439" i="5" s="1"/>
  <c r="F428" i="5"/>
  <c r="D428" i="5"/>
  <c r="C428" i="5"/>
  <c r="B428" i="5"/>
  <c r="L426" i="5"/>
  <c r="K426" i="5"/>
  <c r="J426" i="5"/>
  <c r="I426" i="5"/>
  <c r="H426" i="5"/>
  <c r="G426" i="5"/>
  <c r="N425" i="5"/>
  <c r="O425" i="5" s="1"/>
  <c r="M425" i="5"/>
  <c r="N424" i="5"/>
  <c r="O424" i="5" s="1"/>
  <c r="M424" i="5"/>
  <c r="N423" i="5"/>
  <c r="O423" i="5" s="1"/>
  <c r="M423" i="5"/>
  <c r="N422" i="5"/>
  <c r="O422" i="5" s="1"/>
  <c r="M422" i="5"/>
  <c r="F422" i="5"/>
  <c r="D422" i="5"/>
  <c r="C422" i="5"/>
  <c r="B422" i="5"/>
  <c r="N421" i="5"/>
  <c r="O421" i="5" s="1"/>
  <c r="M421" i="5"/>
  <c r="F421" i="5"/>
  <c r="D421" i="5"/>
  <c r="C421" i="5"/>
  <c r="B421" i="5"/>
  <c r="N420" i="5"/>
  <c r="O420" i="5" s="1"/>
  <c r="M420" i="5"/>
  <c r="F420" i="5"/>
  <c r="D420" i="5"/>
  <c r="C420" i="5"/>
  <c r="B420" i="5"/>
  <c r="N419" i="5"/>
  <c r="O419" i="5" s="1"/>
  <c r="M419" i="5"/>
  <c r="F419" i="5"/>
  <c r="D419" i="5"/>
  <c r="C419" i="5"/>
  <c r="B419" i="5"/>
  <c r="N418" i="5"/>
  <c r="O418" i="5" s="1"/>
  <c r="M418" i="5"/>
  <c r="F418" i="5"/>
  <c r="D418" i="5"/>
  <c r="C418" i="5"/>
  <c r="B418" i="5"/>
  <c r="N417" i="5"/>
  <c r="O417" i="5" s="1"/>
  <c r="M417" i="5"/>
  <c r="F417" i="5"/>
  <c r="D417" i="5"/>
  <c r="C417" i="5"/>
  <c r="B417" i="5"/>
  <c r="N416" i="5"/>
  <c r="O416" i="5" s="1"/>
  <c r="M416" i="5"/>
  <c r="F416" i="5"/>
  <c r="D416" i="5"/>
  <c r="C416" i="5"/>
  <c r="B416" i="5"/>
  <c r="N415" i="5"/>
  <c r="M415" i="5"/>
  <c r="M426" i="5" s="1"/>
  <c r="F415" i="5"/>
  <c r="D415" i="5"/>
  <c r="C415" i="5"/>
  <c r="B415" i="5"/>
  <c r="L413" i="5"/>
  <c r="K413" i="5"/>
  <c r="J413" i="5"/>
  <c r="I413" i="5"/>
  <c r="H413" i="5"/>
  <c r="G413" i="5"/>
  <c r="N412" i="5"/>
  <c r="O412" i="5" s="1"/>
  <c r="M412" i="5"/>
  <c r="N411" i="5"/>
  <c r="O411" i="5" s="1"/>
  <c r="M411" i="5"/>
  <c r="N410" i="5"/>
  <c r="O410" i="5" s="1"/>
  <c r="M410" i="5"/>
  <c r="N409" i="5"/>
  <c r="M409" i="5"/>
  <c r="F409" i="5"/>
  <c r="D409" i="5"/>
  <c r="C409" i="5"/>
  <c r="B409" i="5"/>
  <c r="N408" i="5"/>
  <c r="M408" i="5"/>
  <c r="F408" i="5"/>
  <c r="D408" i="5"/>
  <c r="C408" i="5"/>
  <c r="B408" i="5"/>
  <c r="N407" i="5"/>
  <c r="M407" i="5"/>
  <c r="F407" i="5"/>
  <c r="D407" i="5"/>
  <c r="C407" i="5"/>
  <c r="B407" i="5"/>
  <c r="N406" i="5"/>
  <c r="O406" i="5" s="1"/>
  <c r="M406" i="5"/>
  <c r="F406" i="5"/>
  <c r="D406" i="5"/>
  <c r="C406" i="5"/>
  <c r="B406" i="5"/>
  <c r="N405" i="5"/>
  <c r="M405" i="5"/>
  <c r="F405" i="5"/>
  <c r="D405" i="5"/>
  <c r="C405" i="5"/>
  <c r="B405" i="5"/>
  <c r="N404" i="5"/>
  <c r="M404" i="5"/>
  <c r="F404" i="5"/>
  <c r="D404" i="5"/>
  <c r="C404" i="5"/>
  <c r="B404" i="5"/>
  <c r="N403" i="5"/>
  <c r="M403" i="5"/>
  <c r="F403" i="5"/>
  <c r="D403" i="5"/>
  <c r="C403" i="5"/>
  <c r="B403" i="5"/>
  <c r="N402" i="5"/>
  <c r="M402" i="5"/>
  <c r="M413" i="5" s="1"/>
  <c r="F402" i="5"/>
  <c r="D402" i="5"/>
  <c r="C402" i="5"/>
  <c r="B402" i="5"/>
  <c r="L400" i="5"/>
  <c r="K400" i="5"/>
  <c r="J400" i="5"/>
  <c r="I400" i="5"/>
  <c r="H400" i="5"/>
  <c r="G400" i="5"/>
  <c r="N399" i="5"/>
  <c r="O399" i="5" s="1"/>
  <c r="M399" i="5"/>
  <c r="N398" i="5"/>
  <c r="O398" i="5" s="1"/>
  <c r="M398" i="5"/>
  <c r="N397" i="5"/>
  <c r="O397" i="5" s="1"/>
  <c r="M397" i="5"/>
  <c r="N396" i="5"/>
  <c r="O396" i="5" s="1"/>
  <c r="M396" i="5"/>
  <c r="F396" i="5"/>
  <c r="D396" i="5"/>
  <c r="C396" i="5"/>
  <c r="B396" i="5"/>
  <c r="N395" i="5"/>
  <c r="M395" i="5"/>
  <c r="F395" i="5"/>
  <c r="D395" i="5"/>
  <c r="C395" i="5"/>
  <c r="B395" i="5"/>
  <c r="N394" i="5"/>
  <c r="M394" i="5"/>
  <c r="F394" i="5"/>
  <c r="D394" i="5"/>
  <c r="C394" i="5"/>
  <c r="B394" i="5"/>
  <c r="N393" i="5"/>
  <c r="M393" i="5"/>
  <c r="F393" i="5"/>
  <c r="D393" i="5"/>
  <c r="C393" i="5"/>
  <c r="B393" i="5"/>
  <c r="N392" i="5"/>
  <c r="O392" i="5" s="1"/>
  <c r="M392" i="5"/>
  <c r="F392" i="5"/>
  <c r="D392" i="5"/>
  <c r="C392" i="5"/>
  <c r="B392" i="5"/>
  <c r="N391" i="5"/>
  <c r="M391" i="5"/>
  <c r="F391" i="5"/>
  <c r="D391" i="5"/>
  <c r="C391" i="5"/>
  <c r="B391" i="5"/>
  <c r="N390" i="5"/>
  <c r="M390" i="5"/>
  <c r="F390" i="5"/>
  <c r="D390" i="5"/>
  <c r="C390" i="5"/>
  <c r="B390" i="5"/>
  <c r="N389" i="5"/>
  <c r="M389" i="5"/>
  <c r="M400" i="5" s="1"/>
  <c r="F389" i="5"/>
  <c r="D389" i="5"/>
  <c r="C389" i="5"/>
  <c r="B389" i="5"/>
  <c r="L387" i="5"/>
  <c r="K387" i="5"/>
  <c r="J387" i="5"/>
  <c r="I387" i="5"/>
  <c r="H387" i="5"/>
  <c r="G387" i="5"/>
  <c r="N386" i="5"/>
  <c r="O386" i="5" s="1"/>
  <c r="M386" i="5"/>
  <c r="N385" i="5"/>
  <c r="O385" i="5" s="1"/>
  <c r="M385" i="5"/>
  <c r="N384" i="5"/>
  <c r="O384" i="5" s="1"/>
  <c r="M384" i="5"/>
  <c r="N383" i="5"/>
  <c r="M383" i="5"/>
  <c r="F383" i="5"/>
  <c r="D383" i="5"/>
  <c r="C383" i="5"/>
  <c r="B383" i="5"/>
  <c r="N382" i="5"/>
  <c r="M382" i="5"/>
  <c r="F382" i="5"/>
  <c r="D382" i="5"/>
  <c r="C382" i="5"/>
  <c r="B382" i="5"/>
  <c r="N381" i="5"/>
  <c r="M381" i="5"/>
  <c r="F381" i="5"/>
  <c r="D381" i="5"/>
  <c r="C381" i="5"/>
  <c r="B381" i="5"/>
  <c r="N380" i="5"/>
  <c r="M380" i="5"/>
  <c r="F380" i="5"/>
  <c r="D380" i="5"/>
  <c r="C380" i="5"/>
  <c r="B380" i="5"/>
  <c r="N379" i="5"/>
  <c r="M379" i="5"/>
  <c r="F379" i="5"/>
  <c r="D379" i="5"/>
  <c r="C379" i="5"/>
  <c r="B379" i="5"/>
  <c r="N378" i="5"/>
  <c r="O378" i="5" s="1"/>
  <c r="M378" i="5"/>
  <c r="F378" i="5"/>
  <c r="D378" i="5"/>
  <c r="C378" i="5"/>
  <c r="B378" i="5"/>
  <c r="N377" i="5"/>
  <c r="M377" i="5"/>
  <c r="F377" i="5"/>
  <c r="D377" i="5"/>
  <c r="C377" i="5"/>
  <c r="B377" i="5"/>
  <c r="N376" i="5"/>
  <c r="M376" i="5"/>
  <c r="M387" i="5" s="1"/>
  <c r="F376" i="5"/>
  <c r="D376" i="5"/>
  <c r="C376" i="5"/>
  <c r="B376" i="5"/>
  <c r="L374" i="5"/>
  <c r="K374" i="5"/>
  <c r="J374" i="5"/>
  <c r="I374" i="5"/>
  <c r="H374" i="5"/>
  <c r="G374" i="5"/>
  <c r="N373" i="5"/>
  <c r="O373" i="5" s="1"/>
  <c r="M373" i="5"/>
  <c r="N372" i="5"/>
  <c r="O372" i="5" s="1"/>
  <c r="M372" i="5"/>
  <c r="N371" i="5"/>
  <c r="O371" i="5" s="1"/>
  <c r="M371" i="5"/>
  <c r="N370" i="5"/>
  <c r="O370" i="5" s="1"/>
  <c r="M370" i="5"/>
  <c r="F370" i="5"/>
  <c r="D370" i="5"/>
  <c r="C370" i="5"/>
  <c r="B370" i="5"/>
  <c r="N369" i="5"/>
  <c r="O369" i="5" s="1"/>
  <c r="M369" i="5"/>
  <c r="F369" i="5"/>
  <c r="D369" i="5"/>
  <c r="C369" i="5"/>
  <c r="B369" i="5"/>
  <c r="N368" i="5"/>
  <c r="M368" i="5"/>
  <c r="F368" i="5"/>
  <c r="D368" i="5"/>
  <c r="C368" i="5"/>
  <c r="B368" i="5"/>
  <c r="N367" i="5"/>
  <c r="M367" i="5"/>
  <c r="F367" i="5"/>
  <c r="D367" i="5"/>
  <c r="C367" i="5"/>
  <c r="B367" i="5"/>
  <c r="N366" i="5"/>
  <c r="M366" i="5"/>
  <c r="F366" i="5"/>
  <c r="D366" i="5"/>
  <c r="C366" i="5"/>
  <c r="B366" i="5"/>
  <c r="N365" i="5"/>
  <c r="M365" i="5"/>
  <c r="F365" i="5"/>
  <c r="D365" i="5"/>
  <c r="C365" i="5"/>
  <c r="B365" i="5"/>
  <c r="N364" i="5"/>
  <c r="O364" i="5" s="1"/>
  <c r="M364" i="5"/>
  <c r="F364" i="5"/>
  <c r="D364" i="5"/>
  <c r="C364" i="5"/>
  <c r="B364" i="5"/>
  <c r="N363" i="5"/>
  <c r="M363" i="5"/>
  <c r="M374" i="5" s="1"/>
  <c r="F363" i="5"/>
  <c r="D363" i="5"/>
  <c r="C363" i="5"/>
  <c r="B363" i="5"/>
  <c r="L361" i="5"/>
  <c r="K361" i="5"/>
  <c r="J361" i="5"/>
  <c r="I361" i="5"/>
  <c r="H361" i="5"/>
  <c r="G361" i="5"/>
  <c r="N360" i="5"/>
  <c r="O360" i="5" s="1"/>
  <c r="M360" i="5"/>
  <c r="N359" i="5"/>
  <c r="O359" i="5" s="1"/>
  <c r="M359" i="5"/>
  <c r="N358" i="5"/>
  <c r="O358" i="5" s="1"/>
  <c r="M358" i="5"/>
  <c r="N357" i="5"/>
  <c r="M357" i="5"/>
  <c r="F357" i="5"/>
  <c r="D357" i="5"/>
  <c r="C357" i="5"/>
  <c r="B357" i="5"/>
  <c r="N356" i="5"/>
  <c r="M356" i="5"/>
  <c r="F356" i="5"/>
  <c r="D356" i="5"/>
  <c r="C356" i="5"/>
  <c r="B356" i="5"/>
  <c r="N355" i="5"/>
  <c r="M355" i="5"/>
  <c r="F355" i="5"/>
  <c r="D355" i="5"/>
  <c r="C355" i="5"/>
  <c r="B355" i="5"/>
  <c r="N354" i="5"/>
  <c r="M354" i="5"/>
  <c r="F354" i="5"/>
  <c r="D354" i="5"/>
  <c r="C354" i="5"/>
  <c r="B354" i="5"/>
  <c r="N353" i="5"/>
  <c r="M353" i="5"/>
  <c r="F353" i="5"/>
  <c r="D353" i="5"/>
  <c r="C353" i="5"/>
  <c r="B353" i="5"/>
  <c r="N352" i="5"/>
  <c r="M352" i="5"/>
  <c r="F352" i="5"/>
  <c r="D352" i="5"/>
  <c r="C352" i="5"/>
  <c r="B352" i="5"/>
  <c r="N351" i="5"/>
  <c r="M351" i="5"/>
  <c r="F351" i="5"/>
  <c r="D351" i="5"/>
  <c r="C351" i="5"/>
  <c r="B351" i="5"/>
  <c r="N350" i="5"/>
  <c r="M350" i="5"/>
  <c r="M361" i="5" s="1"/>
  <c r="F350" i="5"/>
  <c r="D350" i="5"/>
  <c r="C350" i="5"/>
  <c r="B350" i="5"/>
  <c r="L348" i="5"/>
  <c r="K348" i="5"/>
  <c r="J348" i="5"/>
  <c r="I348" i="5"/>
  <c r="H348" i="5"/>
  <c r="G348" i="5"/>
  <c r="N347" i="5"/>
  <c r="O347" i="5" s="1"/>
  <c r="M347" i="5"/>
  <c r="N346" i="5"/>
  <c r="O346" i="5" s="1"/>
  <c r="M346" i="5"/>
  <c r="N345" i="5"/>
  <c r="O345" i="5" s="1"/>
  <c r="M345" i="5"/>
  <c r="N344" i="5"/>
  <c r="O344" i="5" s="1"/>
  <c r="M344" i="5"/>
  <c r="F344" i="5"/>
  <c r="D344" i="5"/>
  <c r="C344" i="5"/>
  <c r="B344" i="5"/>
  <c r="N343" i="5"/>
  <c r="O343" i="5" s="1"/>
  <c r="M343" i="5"/>
  <c r="F343" i="5"/>
  <c r="D343" i="5"/>
  <c r="C343" i="5"/>
  <c r="B343" i="5"/>
  <c r="N342" i="5"/>
  <c r="O342" i="5" s="1"/>
  <c r="M342" i="5"/>
  <c r="F342" i="5"/>
  <c r="D342" i="5"/>
  <c r="C342" i="5"/>
  <c r="B342" i="5"/>
  <c r="N341" i="5"/>
  <c r="M341" i="5"/>
  <c r="F341" i="5"/>
  <c r="D341" i="5"/>
  <c r="C341" i="5"/>
  <c r="B341" i="5"/>
  <c r="N340" i="5"/>
  <c r="M340" i="5"/>
  <c r="F340" i="5"/>
  <c r="D340" i="5"/>
  <c r="C340" i="5"/>
  <c r="B340" i="5"/>
  <c r="N339" i="5"/>
  <c r="M339" i="5"/>
  <c r="F339" i="5"/>
  <c r="D339" i="5"/>
  <c r="C339" i="5"/>
  <c r="B339" i="5"/>
  <c r="N338" i="5"/>
  <c r="M338" i="5"/>
  <c r="F338" i="5"/>
  <c r="D338" i="5"/>
  <c r="C338" i="5"/>
  <c r="B338" i="5"/>
  <c r="N337" i="5"/>
  <c r="M337" i="5"/>
  <c r="M348" i="5" s="1"/>
  <c r="F337" i="5"/>
  <c r="D337" i="5"/>
  <c r="C337" i="5"/>
  <c r="B337" i="5"/>
  <c r="L335" i="5"/>
  <c r="K335" i="5"/>
  <c r="J335" i="5"/>
  <c r="I335" i="5"/>
  <c r="H335" i="5"/>
  <c r="G335" i="5"/>
  <c r="N334" i="5"/>
  <c r="O334" i="5" s="1"/>
  <c r="M334" i="5"/>
  <c r="N333" i="5"/>
  <c r="O333" i="5" s="1"/>
  <c r="M333" i="5"/>
  <c r="N332" i="5"/>
  <c r="O332" i="5" s="1"/>
  <c r="M332" i="5"/>
  <c r="N331" i="5"/>
  <c r="O331" i="5" s="1"/>
  <c r="M331" i="5"/>
  <c r="F331" i="5"/>
  <c r="D331" i="5"/>
  <c r="C331" i="5"/>
  <c r="B331" i="5"/>
  <c r="N330" i="5"/>
  <c r="O330" i="5" s="1"/>
  <c r="M330" i="5"/>
  <c r="F330" i="5"/>
  <c r="D330" i="5"/>
  <c r="C330" i="5"/>
  <c r="B330" i="5"/>
  <c r="N329" i="5"/>
  <c r="M329" i="5"/>
  <c r="F329" i="5"/>
  <c r="D329" i="5"/>
  <c r="C329" i="5"/>
  <c r="B329" i="5"/>
  <c r="N328" i="5"/>
  <c r="M328" i="5"/>
  <c r="F328" i="5"/>
  <c r="D328" i="5"/>
  <c r="C328" i="5"/>
  <c r="B328" i="5"/>
  <c r="N327" i="5"/>
  <c r="M327" i="5"/>
  <c r="F327" i="5"/>
  <c r="D327" i="5"/>
  <c r="C327" i="5"/>
  <c r="B327" i="5"/>
  <c r="N326" i="5"/>
  <c r="M326" i="5"/>
  <c r="F326" i="5"/>
  <c r="D326" i="5"/>
  <c r="C326" i="5"/>
  <c r="B326" i="5"/>
  <c r="N325" i="5"/>
  <c r="M325" i="5"/>
  <c r="F325" i="5"/>
  <c r="D325" i="5"/>
  <c r="C325" i="5"/>
  <c r="B325" i="5"/>
  <c r="N324" i="5"/>
  <c r="M324" i="5"/>
  <c r="M335" i="5" s="1"/>
  <c r="F324" i="5"/>
  <c r="D324" i="5"/>
  <c r="C324" i="5"/>
  <c r="B324" i="5"/>
  <c r="L322" i="5"/>
  <c r="K322" i="5"/>
  <c r="J322" i="5"/>
  <c r="I322" i="5"/>
  <c r="H322" i="5"/>
  <c r="G322" i="5"/>
  <c r="N321" i="5"/>
  <c r="O321" i="5" s="1"/>
  <c r="M321" i="5"/>
  <c r="N320" i="5"/>
  <c r="O320" i="5" s="1"/>
  <c r="M320" i="5"/>
  <c r="N319" i="5"/>
  <c r="O319" i="5" s="1"/>
  <c r="M319" i="5"/>
  <c r="N318" i="5"/>
  <c r="M318" i="5"/>
  <c r="F318" i="5"/>
  <c r="D318" i="5"/>
  <c r="C318" i="5"/>
  <c r="B318" i="5"/>
  <c r="N317" i="5"/>
  <c r="M317" i="5"/>
  <c r="F317" i="5"/>
  <c r="D317" i="5"/>
  <c r="C317" i="5"/>
  <c r="B317" i="5"/>
  <c r="N316" i="5"/>
  <c r="M316" i="5"/>
  <c r="F316" i="5"/>
  <c r="D316" i="5"/>
  <c r="C316" i="5"/>
  <c r="B316" i="5"/>
  <c r="N315" i="5"/>
  <c r="M315" i="5"/>
  <c r="F315" i="5"/>
  <c r="D315" i="5"/>
  <c r="C315" i="5"/>
  <c r="B315" i="5"/>
  <c r="N314" i="5"/>
  <c r="M314" i="5"/>
  <c r="F314" i="5"/>
  <c r="D314" i="5"/>
  <c r="C314" i="5"/>
  <c r="B314" i="5"/>
  <c r="N313" i="5"/>
  <c r="M313" i="5"/>
  <c r="F313" i="5"/>
  <c r="D313" i="5"/>
  <c r="C313" i="5"/>
  <c r="B313" i="5"/>
  <c r="N312" i="5"/>
  <c r="M312" i="5"/>
  <c r="F312" i="5"/>
  <c r="D312" i="5"/>
  <c r="C312" i="5"/>
  <c r="B312" i="5"/>
  <c r="N311" i="5"/>
  <c r="M311" i="5"/>
  <c r="M322" i="5" s="1"/>
  <c r="F311" i="5"/>
  <c r="D311" i="5"/>
  <c r="C311" i="5"/>
  <c r="B311" i="5"/>
  <c r="L309" i="5"/>
  <c r="K309" i="5"/>
  <c r="J309" i="5"/>
  <c r="I309" i="5"/>
  <c r="H309" i="5"/>
  <c r="G309" i="5"/>
  <c r="N308" i="5"/>
  <c r="O308" i="5" s="1"/>
  <c r="M308" i="5"/>
  <c r="N307" i="5"/>
  <c r="O307" i="5" s="1"/>
  <c r="M307" i="5"/>
  <c r="N306" i="5"/>
  <c r="O306" i="5" s="1"/>
  <c r="M306" i="5"/>
  <c r="N305" i="5"/>
  <c r="M305" i="5"/>
  <c r="F305" i="5"/>
  <c r="D305" i="5"/>
  <c r="C305" i="5"/>
  <c r="B305" i="5"/>
  <c r="N304" i="5"/>
  <c r="M304" i="5"/>
  <c r="F304" i="5"/>
  <c r="D304" i="5"/>
  <c r="C304" i="5"/>
  <c r="B304" i="5"/>
  <c r="N303" i="5"/>
  <c r="M303" i="5"/>
  <c r="F303" i="5"/>
  <c r="D303" i="5"/>
  <c r="C303" i="5"/>
  <c r="B303" i="5"/>
  <c r="N302" i="5"/>
  <c r="M302" i="5"/>
  <c r="F302" i="5"/>
  <c r="D302" i="5"/>
  <c r="C302" i="5"/>
  <c r="B302" i="5"/>
  <c r="N301" i="5"/>
  <c r="M301" i="5"/>
  <c r="F301" i="5"/>
  <c r="D301" i="5"/>
  <c r="C301" i="5"/>
  <c r="B301" i="5"/>
  <c r="N300" i="5"/>
  <c r="M300" i="5"/>
  <c r="F300" i="5"/>
  <c r="D300" i="5"/>
  <c r="C300" i="5"/>
  <c r="B300" i="5"/>
  <c r="N299" i="5"/>
  <c r="M299" i="5"/>
  <c r="F299" i="5"/>
  <c r="D299" i="5"/>
  <c r="C299" i="5"/>
  <c r="B299" i="5"/>
  <c r="N298" i="5"/>
  <c r="M298" i="5"/>
  <c r="M309" i="5" s="1"/>
  <c r="F298" i="5"/>
  <c r="D298" i="5"/>
  <c r="C298" i="5"/>
  <c r="B298" i="5"/>
  <c r="L296" i="5"/>
  <c r="K296" i="5"/>
  <c r="J296" i="5"/>
  <c r="I296" i="5"/>
  <c r="H296" i="5"/>
  <c r="G296" i="5"/>
  <c r="N295" i="5"/>
  <c r="O295" i="5" s="1"/>
  <c r="M295" i="5"/>
  <c r="N294" i="5"/>
  <c r="O294" i="5" s="1"/>
  <c r="M294" i="5"/>
  <c r="N293" i="5"/>
  <c r="O293" i="5" s="1"/>
  <c r="M293" i="5"/>
  <c r="N292" i="5"/>
  <c r="O292" i="5" s="1"/>
  <c r="M292" i="5"/>
  <c r="F292" i="5"/>
  <c r="D292" i="5"/>
  <c r="C292" i="5"/>
  <c r="B292" i="5"/>
  <c r="N291" i="5"/>
  <c r="M291" i="5"/>
  <c r="F291" i="5"/>
  <c r="D291" i="5"/>
  <c r="C291" i="5"/>
  <c r="B291" i="5"/>
  <c r="N290" i="5"/>
  <c r="M290" i="5"/>
  <c r="F290" i="5"/>
  <c r="D290" i="5"/>
  <c r="C290" i="5"/>
  <c r="B290" i="5"/>
  <c r="N289" i="5"/>
  <c r="M289" i="5"/>
  <c r="F289" i="5"/>
  <c r="D289" i="5"/>
  <c r="C289" i="5"/>
  <c r="B289" i="5"/>
  <c r="N288" i="5"/>
  <c r="M288" i="5"/>
  <c r="F288" i="5"/>
  <c r="D288" i="5"/>
  <c r="C288" i="5"/>
  <c r="B288" i="5"/>
  <c r="N287" i="5"/>
  <c r="M287" i="5"/>
  <c r="F287" i="5"/>
  <c r="D287" i="5"/>
  <c r="C287" i="5"/>
  <c r="B287" i="5"/>
  <c r="N286" i="5"/>
  <c r="M286" i="5"/>
  <c r="F286" i="5"/>
  <c r="D286" i="5"/>
  <c r="C286" i="5"/>
  <c r="B286" i="5"/>
  <c r="N285" i="5"/>
  <c r="M285" i="5"/>
  <c r="M296" i="5" s="1"/>
  <c r="F285" i="5"/>
  <c r="D285" i="5"/>
  <c r="C285" i="5"/>
  <c r="B285" i="5"/>
  <c r="L283" i="5"/>
  <c r="K283" i="5"/>
  <c r="J283" i="5"/>
  <c r="I283" i="5"/>
  <c r="H283" i="5"/>
  <c r="G283" i="5"/>
  <c r="N282" i="5"/>
  <c r="O282" i="5" s="1"/>
  <c r="M282" i="5"/>
  <c r="N281" i="5"/>
  <c r="O281" i="5" s="1"/>
  <c r="M281" i="5"/>
  <c r="N280" i="5"/>
  <c r="O280" i="5" s="1"/>
  <c r="M280" i="5"/>
  <c r="N279" i="5"/>
  <c r="M279" i="5"/>
  <c r="F279" i="5"/>
  <c r="D279" i="5"/>
  <c r="C279" i="5"/>
  <c r="B279" i="5"/>
  <c r="N278" i="5"/>
  <c r="M278" i="5"/>
  <c r="F278" i="5"/>
  <c r="D278" i="5"/>
  <c r="C278" i="5"/>
  <c r="B278" i="5"/>
  <c r="N277" i="5"/>
  <c r="M277" i="5"/>
  <c r="F277" i="5"/>
  <c r="D277" i="5"/>
  <c r="C277" i="5"/>
  <c r="B277" i="5"/>
  <c r="N276" i="5"/>
  <c r="M276" i="5"/>
  <c r="F276" i="5"/>
  <c r="D276" i="5"/>
  <c r="C276" i="5"/>
  <c r="B276" i="5"/>
  <c r="N275" i="5"/>
  <c r="M275" i="5"/>
  <c r="F275" i="5"/>
  <c r="D275" i="5"/>
  <c r="C275" i="5"/>
  <c r="B275" i="5"/>
  <c r="N274" i="5"/>
  <c r="O274" i="5" s="1"/>
  <c r="M274" i="5"/>
  <c r="F274" i="5"/>
  <c r="D274" i="5"/>
  <c r="C274" i="5"/>
  <c r="B274" i="5"/>
  <c r="N273" i="5"/>
  <c r="M273" i="5"/>
  <c r="F273" i="5"/>
  <c r="D273" i="5"/>
  <c r="C273" i="5"/>
  <c r="B273" i="5"/>
  <c r="N272" i="5"/>
  <c r="M272" i="5"/>
  <c r="M283" i="5" s="1"/>
  <c r="F272" i="5"/>
  <c r="D272" i="5"/>
  <c r="C272" i="5"/>
  <c r="B272" i="5"/>
  <c r="L270" i="5"/>
  <c r="K270" i="5"/>
  <c r="J270" i="5"/>
  <c r="I270" i="5"/>
  <c r="H270" i="5"/>
  <c r="G270" i="5"/>
  <c r="N269" i="5"/>
  <c r="O269" i="5" s="1"/>
  <c r="M269" i="5"/>
  <c r="N268" i="5"/>
  <c r="O268" i="5" s="1"/>
  <c r="M268" i="5"/>
  <c r="N267" i="5"/>
  <c r="O267" i="5" s="1"/>
  <c r="M267" i="5"/>
  <c r="N266" i="5"/>
  <c r="M266" i="5"/>
  <c r="F266" i="5"/>
  <c r="D266" i="5"/>
  <c r="C266" i="5"/>
  <c r="B266" i="5"/>
  <c r="N265" i="5"/>
  <c r="M265" i="5"/>
  <c r="F265" i="5"/>
  <c r="D265" i="5"/>
  <c r="C265" i="5"/>
  <c r="B265" i="5"/>
  <c r="N264" i="5"/>
  <c r="M264" i="5"/>
  <c r="F264" i="5"/>
  <c r="D264" i="5"/>
  <c r="C264" i="5"/>
  <c r="B264" i="5"/>
  <c r="N263" i="5"/>
  <c r="M263" i="5"/>
  <c r="F263" i="5"/>
  <c r="D263" i="5"/>
  <c r="C263" i="5"/>
  <c r="B263" i="5"/>
  <c r="N262" i="5"/>
  <c r="O262" i="5" s="1"/>
  <c r="M262" i="5"/>
  <c r="F262" i="5"/>
  <c r="D262" i="5"/>
  <c r="C262" i="5"/>
  <c r="B262" i="5"/>
  <c r="N261" i="5"/>
  <c r="O261" i="5" s="1"/>
  <c r="M261" i="5"/>
  <c r="F261" i="5"/>
  <c r="D261" i="5"/>
  <c r="C261" i="5"/>
  <c r="B261" i="5"/>
  <c r="N260" i="5"/>
  <c r="M260" i="5"/>
  <c r="F260" i="5"/>
  <c r="D260" i="5"/>
  <c r="C260" i="5"/>
  <c r="B260" i="5"/>
  <c r="N259" i="5"/>
  <c r="M259" i="5"/>
  <c r="M270" i="5" s="1"/>
  <c r="F259" i="5"/>
  <c r="D259" i="5"/>
  <c r="C259" i="5"/>
  <c r="B259" i="5"/>
  <c r="L257" i="5"/>
  <c r="K257" i="5"/>
  <c r="J257" i="5"/>
  <c r="I257" i="5"/>
  <c r="H257" i="5"/>
  <c r="G257" i="5"/>
  <c r="N256" i="5"/>
  <c r="O256" i="5" s="1"/>
  <c r="M256" i="5"/>
  <c r="N255" i="5"/>
  <c r="O255" i="5" s="1"/>
  <c r="M255" i="5"/>
  <c r="N254" i="5"/>
  <c r="O254" i="5" s="1"/>
  <c r="M254" i="5"/>
  <c r="N253" i="5"/>
  <c r="M253" i="5"/>
  <c r="F253" i="5"/>
  <c r="D253" i="5"/>
  <c r="C253" i="5"/>
  <c r="B253" i="5"/>
  <c r="N252" i="5"/>
  <c r="M252" i="5"/>
  <c r="F252" i="5"/>
  <c r="D252" i="5"/>
  <c r="C252" i="5"/>
  <c r="B252" i="5"/>
  <c r="N251" i="5"/>
  <c r="M251" i="5"/>
  <c r="F251" i="5"/>
  <c r="D251" i="5"/>
  <c r="C251" i="5"/>
  <c r="B251" i="5"/>
  <c r="N250" i="5"/>
  <c r="M250" i="5"/>
  <c r="F250" i="5"/>
  <c r="D250" i="5"/>
  <c r="C250" i="5"/>
  <c r="B250" i="5"/>
  <c r="N249" i="5"/>
  <c r="M249" i="5"/>
  <c r="F249" i="5"/>
  <c r="D249" i="5"/>
  <c r="C249" i="5"/>
  <c r="B249" i="5"/>
  <c r="N248" i="5"/>
  <c r="M248" i="5"/>
  <c r="F248" i="5"/>
  <c r="D248" i="5"/>
  <c r="C248" i="5"/>
  <c r="B248" i="5"/>
  <c r="N247" i="5"/>
  <c r="M247" i="5"/>
  <c r="F247" i="5"/>
  <c r="D247" i="5"/>
  <c r="C247" i="5"/>
  <c r="B247" i="5"/>
  <c r="N246" i="5"/>
  <c r="M246" i="5"/>
  <c r="M257" i="5" s="1"/>
  <c r="F246" i="5"/>
  <c r="D246" i="5"/>
  <c r="C246" i="5"/>
  <c r="B246" i="5"/>
  <c r="L244" i="5"/>
  <c r="K244" i="5"/>
  <c r="J244" i="5"/>
  <c r="I244" i="5"/>
  <c r="H244" i="5"/>
  <c r="G244" i="5"/>
  <c r="N243" i="5"/>
  <c r="O243" i="5" s="1"/>
  <c r="M243" i="5"/>
  <c r="N242" i="5"/>
  <c r="O242" i="5" s="1"/>
  <c r="M242" i="5"/>
  <c r="N241" i="5"/>
  <c r="O241" i="5" s="1"/>
  <c r="M241" i="5"/>
  <c r="N240" i="5"/>
  <c r="M240" i="5"/>
  <c r="F240" i="5"/>
  <c r="D240" i="5"/>
  <c r="C240" i="5"/>
  <c r="B240" i="5"/>
  <c r="N239" i="5"/>
  <c r="M239" i="5"/>
  <c r="F239" i="5"/>
  <c r="D239" i="5"/>
  <c r="C239" i="5"/>
  <c r="B239" i="5"/>
  <c r="N238" i="5"/>
  <c r="O238" i="5" s="1"/>
  <c r="M238" i="5"/>
  <c r="F238" i="5"/>
  <c r="D238" i="5"/>
  <c r="C238" i="5"/>
  <c r="B238" i="5"/>
  <c r="N237" i="5"/>
  <c r="M237" i="5"/>
  <c r="F237" i="5"/>
  <c r="D237" i="5"/>
  <c r="C237" i="5"/>
  <c r="B237" i="5"/>
  <c r="N236" i="5"/>
  <c r="M236" i="5"/>
  <c r="F236" i="5"/>
  <c r="D236" i="5"/>
  <c r="C236" i="5"/>
  <c r="B236" i="5"/>
  <c r="N235" i="5"/>
  <c r="M235" i="5"/>
  <c r="F235" i="5"/>
  <c r="D235" i="5"/>
  <c r="C235" i="5"/>
  <c r="B235" i="5"/>
  <c r="N234" i="5"/>
  <c r="M234" i="5"/>
  <c r="F234" i="5"/>
  <c r="D234" i="5"/>
  <c r="C234" i="5"/>
  <c r="B234" i="5"/>
  <c r="N233" i="5"/>
  <c r="M233" i="5"/>
  <c r="M244" i="5" s="1"/>
  <c r="F233" i="5"/>
  <c r="D233" i="5"/>
  <c r="C233" i="5"/>
  <c r="B233" i="5"/>
  <c r="L231" i="5"/>
  <c r="K231" i="5"/>
  <c r="J231" i="5"/>
  <c r="I231" i="5"/>
  <c r="H231" i="5"/>
  <c r="G231" i="5"/>
  <c r="N230" i="5"/>
  <c r="O230" i="5" s="1"/>
  <c r="M230" i="5"/>
  <c r="N229" i="5"/>
  <c r="O229" i="5" s="1"/>
  <c r="M229" i="5"/>
  <c r="N228" i="5"/>
  <c r="O228" i="5" s="1"/>
  <c r="M228" i="5"/>
  <c r="N227" i="5"/>
  <c r="M227" i="5"/>
  <c r="F227" i="5"/>
  <c r="D227" i="5"/>
  <c r="C227" i="5"/>
  <c r="B227" i="5"/>
  <c r="N226" i="5"/>
  <c r="M226" i="5"/>
  <c r="F226" i="5"/>
  <c r="D226" i="5"/>
  <c r="C226" i="5"/>
  <c r="B226" i="5"/>
  <c r="N225" i="5"/>
  <c r="M225" i="5"/>
  <c r="F225" i="5"/>
  <c r="D225" i="5"/>
  <c r="C225" i="5"/>
  <c r="B225" i="5"/>
  <c r="N224" i="5"/>
  <c r="O224" i="5" s="1"/>
  <c r="M224" i="5"/>
  <c r="F224" i="5"/>
  <c r="D224" i="5"/>
  <c r="C224" i="5"/>
  <c r="B224" i="5"/>
  <c r="N223" i="5"/>
  <c r="M223" i="5"/>
  <c r="F223" i="5"/>
  <c r="D223" i="5"/>
  <c r="C223" i="5"/>
  <c r="B223" i="5"/>
  <c r="N222" i="5"/>
  <c r="M222" i="5"/>
  <c r="F222" i="5"/>
  <c r="D222" i="5"/>
  <c r="C222" i="5"/>
  <c r="B222" i="5"/>
  <c r="N221" i="5"/>
  <c r="M221" i="5"/>
  <c r="F221" i="5"/>
  <c r="D221" i="5"/>
  <c r="C221" i="5"/>
  <c r="B221" i="5"/>
  <c r="N220" i="5"/>
  <c r="M220" i="5"/>
  <c r="M231" i="5" s="1"/>
  <c r="F220" i="5"/>
  <c r="D220" i="5"/>
  <c r="C220" i="5"/>
  <c r="B220" i="5"/>
  <c r="L218" i="5"/>
  <c r="K218" i="5"/>
  <c r="J218" i="5"/>
  <c r="I218" i="5"/>
  <c r="H218" i="5"/>
  <c r="G218" i="5"/>
  <c r="N217" i="5"/>
  <c r="O217" i="5" s="1"/>
  <c r="M217" i="5"/>
  <c r="N216" i="5"/>
  <c r="O216" i="5" s="1"/>
  <c r="M216" i="5"/>
  <c r="N215" i="5"/>
  <c r="O215" i="5" s="1"/>
  <c r="M215" i="5"/>
  <c r="N214" i="5"/>
  <c r="O214" i="5" s="1"/>
  <c r="M214" i="5"/>
  <c r="F214" i="5"/>
  <c r="D214" i="5"/>
  <c r="C214" i="5"/>
  <c r="B214" i="5"/>
  <c r="N213" i="5"/>
  <c r="M213" i="5"/>
  <c r="F213" i="5"/>
  <c r="D213" i="5"/>
  <c r="C213" i="5"/>
  <c r="B213" i="5"/>
  <c r="N212" i="5"/>
  <c r="M212" i="5"/>
  <c r="F212" i="5"/>
  <c r="D212" i="5"/>
  <c r="C212" i="5"/>
  <c r="B212" i="5"/>
  <c r="N211" i="5"/>
  <c r="M211" i="5"/>
  <c r="F211" i="5"/>
  <c r="D211" i="5"/>
  <c r="C211" i="5"/>
  <c r="B211" i="5"/>
  <c r="N210" i="5"/>
  <c r="M210" i="5"/>
  <c r="F210" i="5"/>
  <c r="D210" i="5"/>
  <c r="C210" i="5"/>
  <c r="B210" i="5"/>
  <c r="N209" i="5"/>
  <c r="M209" i="5"/>
  <c r="F209" i="5"/>
  <c r="D209" i="5"/>
  <c r="C209" i="5"/>
  <c r="B209" i="5"/>
  <c r="N208" i="5"/>
  <c r="O208" i="5" s="1"/>
  <c r="M208" i="5"/>
  <c r="F208" i="5"/>
  <c r="D208" i="5"/>
  <c r="C208" i="5"/>
  <c r="B208" i="5"/>
  <c r="N207" i="5"/>
  <c r="M207" i="5"/>
  <c r="M218" i="5" s="1"/>
  <c r="F207" i="5"/>
  <c r="D207" i="5"/>
  <c r="C207" i="5"/>
  <c r="B207" i="5"/>
  <c r="L205" i="5"/>
  <c r="K205" i="5"/>
  <c r="J205" i="5"/>
  <c r="I205" i="5"/>
  <c r="H205" i="5"/>
  <c r="G205" i="5"/>
  <c r="N204" i="5"/>
  <c r="O204" i="5" s="1"/>
  <c r="M204" i="5"/>
  <c r="N203" i="5"/>
  <c r="O203" i="5" s="1"/>
  <c r="M203" i="5"/>
  <c r="N202" i="5"/>
  <c r="O202" i="5" s="1"/>
  <c r="M202" i="5"/>
  <c r="N201" i="5"/>
  <c r="M201" i="5"/>
  <c r="F201" i="5"/>
  <c r="D201" i="5"/>
  <c r="C201" i="5"/>
  <c r="B201" i="5"/>
  <c r="N200" i="5"/>
  <c r="M200" i="5"/>
  <c r="F200" i="5"/>
  <c r="D200" i="5"/>
  <c r="C200" i="5"/>
  <c r="B200" i="5"/>
  <c r="N199" i="5"/>
  <c r="M199" i="5"/>
  <c r="F199" i="5"/>
  <c r="D199" i="5"/>
  <c r="C199" i="5"/>
  <c r="B199" i="5"/>
  <c r="N198" i="5"/>
  <c r="M198" i="5"/>
  <c r="F198" i="5"/>
  <c r="D198" i="5"/>
  <c r="C198" i="5"/>
  <c r="B198" i="5"/>
  <c r="N197" i="5"/>
  <c r="M197" i="5"/>
  <c r="F197" i="5"/>
  <c r="D197" i="5"/>
  <c r="C197" i="5"/>
  <c r="B197" i="5"/>
  <c r="N196" i="5"/>
  <c r="M196" i="5"/>
  <c r="F196" i="5"/>
  <c r="D196" i="5"/>
  <c r="C196" i="5"/>
  <c r="B196" i="5"/>
  <c r="N195" i="5"/>
  <c r="M195" i="5"/>
  <c r="F195" i="5"/>
  <c r="D195" i="5"/>
  <c r="C195" i="5"/>
  <c r="B195" i="5"/>
  <c r="N194" i="5"/>
  <c r="M194" i="5"/>
  <c r="M205" i="5" s="1"/>
  <c r="F194" i="5"/>
  <c r="D194" i="5"/>
  <c r="C194" i="5"/>
  <c r="B194" i="5"/>
  <c r="L192" i="5"/>
  <c r="K192" i="5"/>
  <c r="J192" i="5"/>
  <c r="I192" i="5"/>
  <c r="H192" i="5"/>
  <c r="G192" i="5"/>
  <c r="N191" i="5"/>
  <c r="O191" i="5" s="1"/>
  <c r="M191" i="5"/>
  <c r="N190" i="5"/>
  <c r="O190" i="5" s="1"/>
  <c r="M190" i="5"/>
  <c r="N189" i="5"/>
  <c r="O189" i="5" s="1"/>
  <c r="M189" i="5"/>
  <c r="N188" i="5"/>
  <c r="M188" i="5"/>
  <c r="F188" i="5"/>
  <c r="D188" i="5"/>
  <c r="C188" i="5"/>
  <c r="B188" i="5"/>
  <c r="N187" i="5"/>
  <c r="O187" i="5" s="1"/>
  <c r="M187" i="5"/>
  <c r="F187" i="5"/>
  <c r="D187" i="5"/>
  <c r="C187" i="5"/>
  <c r="B187" i="5"/>
  <c r="N186" i="5"/>
  <c r="M186" i="5"/>
  <c r="F186" i="5"/>
  <c r="D186" i="5"/>
  <c r="C186" i="5"/>
  <c r="B186" i="5"/>
  <c r="N185" i="5"/>
  <c r="M185" i="5"/>
  <c r="F185" i="5"/>
  <c r="D185" i="5"/>
  <c r="C185" i="5"/>
  <c r="B185" i="5"/>
  <c r="N184" i="5"/>
  <c r="M184" i="5"/>
  <c r="F184" i="5"/>
  <c r="D184" i="5"/>
  <c r="C184" i="5"/>
  <c r="B184" i="5"/>
  <c r="N183" i="5"/>
  <c r="O183" i="5" s="1"/>
  <c r="M183" i="5"/>
  <c r="F183" i="5"/>
  <c r="D183" i="5"/>
  <c r="C183" i="5"/>
  <c r="B183" i="5"/>
  <c r="N182" i="5"/>
  <c r="M182" i="5"/>
  <c r="F182" i="5"/>
  <c r="D182" i="5"/>
  <c r="C182" i="5"/>
  <c r="B182" i="5"/>
  <c r="N181" i="5"/>
  <c r="M181" i="5"/>
  <c r="M192" i="5" s="1"/>
  <c r="F181" i="5"/>
  <c r="D181" i="5"/>
  <c r="C181" i="5"/>
  <c r="B181" i="5"/>
  <c r="L179" i="5"/>
  <c r="K179" i="5"/>
  <c r="J179" i="5"/>
  <c r="I179" i="5"/>
  <c r="H179" i="5"/>
  <c r="G179" i="5"/>
  <c r="N178" i="5"/>
  <c r="O178" i="5" s="1"/>
  <c r="M178" i="5"/>
  <c r="N177" i="5"/>
  <c r="O177" i="5" s="1"/>
  <c r="M177" i="5"/>
  <c r="N176" i="5"/>
  <c r="O176" i="5" s="1"/>
  <c r="M176" i="5"/>
  <c r="N175" i="5"/>
  <c r="O175" i="5" s="1"/>
  <c r="M175" i="5"/>
  <c r="F175" i="5"/>
  <c r="D175" i="5"/>
  <c r="C175" i="5"/>
  <c r="B175" i="5"/>
  <c r="N174" i="5"/>
  <c r="M174" i="5"/>
  <c r="F174" i="5"/>
  <c r="D174" i="5"/>
  <c r="C174" i="5"/>
  <c r="B174" i="5"/>
  <c r="N173" i="5"/>
  <c r="M173" i="5"/>
  <c r="F173" i="5"/>
  <c r="D173" i="5"/>
  <c r="C173" i="5"/>
  <c r="B173" i="5"/>
  <c r="N172" i="5"/>
  <c r="O172" i="5" s="1"/>
  <c r="M172" i="5"/>
  <c r="F172" i="5"/>
  <c r="D172" i="5"/>
  <c r="C172" i="5"/>
  <c r="B172" i="5"/>
  <c r="N171" i="5"/>
  <c r="M171" i="5"/>
  <c r="F171" i="5"/>
  <c r="D171" i="5"/>
  <c r="C171" i="5"/>
  <c r="B171" i="5"/>
  <c r="N170" i="5"/>
  <c r="M170" i="5"/>
  <c r="F170" i="5"/>
  <c r="D170" i="5"/>
  <c r="C170" i="5"/>
  <c r="B170" i="5"/>
  <c r="N169" i="5"/>
  <c r="M169" i="5"/>
  <c r="F169" i="5"/>
  <c r="D169" i="5"/>
  <c r="C169" i="5"/>
  <c r="B169" i="5"/>
  <c r="N168" i="5"/>
  <c r="M168" i="5"/>
  <c r="M179" i="5" s="1"/>
  <c r="F168" i="5"/>
  <c r="D168" i="5"/>
  <c r="C168" i="5"/>
  <c r="B168" i="5"/>
  <c r="L166" i="5"/>
  <c r="K166" i="5"/>
  <c r="J166" i="5"/>
  <c r="I166" i="5"/>
  <c r="H166" i="5"/>
  <c r="G166" i="5"/>
  <c r="N165" i="5"/>
  <c r="O165" i="5" s="1"/>
  <c r="M165" i="5"/>
  <c r="N164" i="5"/>
  <c r="O164" i="5" s="1"/>
  <c r="M164" i="5"/>
  <c r="N163" i="5"/>
  <c r="O163" i="5" s="1"/>
  <c r="M163" i="5"/>
  <c r="N162" i="5"/>
  <c r="O162" i="5" s="1"/>
  <c r="M162" i="5"/>
  <c r="F162" i="5"/>
  <c r="D162" i="5"/>
  <c r="C162" i="5"/>
  <c r="B162" i="5"/>
  <c r="N161" i="5"/>
  <c r="O161" i="5" s="1"/>
  <c r="M161" i="5"/>
  <c r="F161" i="5"/>
  <c r="D161" i="5"/>
  <c r="C161" i="5"/>
  <c r="B161" i="5"/>
  <c r="N160" i="5"/>
  <c r="O160" i="5" s="1"/>
  <c r="M160" i="5"/>
  <c r="F160" i="5"/>
  <c r="D160" i="5"/>
  <c r="C160" i="5"/>
  <c r="B160" i="5"/>
  <c r="N159" i="5"/>
  <c r="O159" i="5" s="1"/>
  <c r="M159" i="5"/>
  <c r="F159" i="5"/>
  <c r="D159" i="5"/>
  <c r="C159" i="5"/>
  <c r="B159" i="5"/>
  <c r="N158" i="5"/>
  <c r="O158" i="5" s="1"/>
  <c r="M158" i="5"/>
  <c r="F158" i="5"/>
  <c r="D158" i="5"/>
  <c r="C158" i="5"/>
  <c r="B158" i="5"/>
  <c r="N157" i="5"/>
  <c r="O157" i="5" s="1"/>
  <c r="M157" i="5"/>
  <c r="F157" i="5"/>
  <c r="D157" i="5"/>
  <c r="C157" i="5"/>
  <c r="B157" i="5"/>
  <c r="N156" i="5"/>
  <c r="O156" i="5" s="1"/>
  <c r="M156" i="5"/>
  <c r="F156" i="5"/>
  <c r="D156" i="5"/>
  <c r="C156" i="5"/>
  <c r="B156" i="5"/>
  <c r="N155" i="5"/>
  <c r="M155" i="5"/>
  <c r="M166" i="5" s="1"/>
  <c r="F155" i="5"/>
  <c r="D155" i="5"/>
  <c r="C155" i="5"/>
  <c r="B155" i="5"/>
  <c r="L153" i="5"/>
  <c r="K153" i="5"/>
  <c r="J153" i="5"/>
  <c r="I153" i="5"/>
  <c r="H153" i="5"/>
  <c r="G153" i="5"/>
  <c r="N152" i="5"/>
  <c r="O152" i="5" s="1"/>
  <c r="M152" i="5"/>
  <c r="N151" i="5"/>
  <c r="O151" i="5" s="1"/>
  <c r="M151" i="5"/>
  <c r="N150" i="5"/>
  <c r="O150" i="5" s="1"/>
  <c r="M150" i="5"/>
  <c r="N149" i="5"/>
  <c r="O149" i="5" s="1"/>
  <c r="M149" i="5"/>
  <c r="F149" i="5"/>
  <c r="D149" i="5"/>
  <c r="C149" i="5"/>
  <c r="B149" i="5"/>
  <c r="N148" i="5"/>
  <c r="M148" i="5"/>
  <c r="F148" i="5"/>
  <c r="D148" i="5"/>
  <c r="C148" i="5"/>
  <c r="B148" i="5"/>
  <c r="N147" i="5"/>
  <c r="M147" i="5"/>
  <c r="F147" i="5"/>
  <c r="D147" i="5"/>
  <c r="C147" i="5"/>
  <c r="B147" i="5"/>
  <c r="N146" i="5"/>
  <c r="O146" i="5" s="1"/>
  <c r="M146" i="5"/>
  <c r="F146" i="5"/>
  <c r="D146" i="5"/>
  <c r="C146" i="5"/>
  <c r="B146" i="5"/>
  <c r="N145" i="5"/>
  <c r="M145" i="5"/>
  <c r="F145" i="5"/>
  <c r="D145" i="5"/>
  <c r="C145" i="5"/>
  <c r="B145" i="5"/>
  <c r="N144" i="5"/>
  <c r="M144" i="5"/>
  <c r="F144" i="5"/>
  <c r="D144" i="5"/>
  <c r="C144" i="5"/>
  <c r="B144" i="5"/>
  <c r="N143" i="5"/>
  <c r="M143" i="5"/>
  <c r="F143" i="5"/>
  <c r="D143" i="5"/>
  <c r="C143" i="5"/>
  <c r="B143" i="5"/>
  <c r="N142" i="5"/>
  <c r="M142" i="5"/>
  <c r="M153" i="5" s="1"/>
  <c r="F142" i="5"/>
  <c r="D142" i="5"/>
  <c r="C142" i="5"/>
  <c r="B142" i="5"/>
  <c r="L140" i="5"/>
  <c r="K140" i="5"/>
  <c r="J140" i="5"/>
  <c r="I140" i="5"/>
  <c r="H140" i="5"/>
  <c r="G140" i="5"/>
  <c r="N139" i="5"/>
  <c r="O139" i="5" s="1"/>
  <c r="M139" i="5"/>
  <c r="N138" i="5"/>
  <c r="O138" i="5" s="1"/>
  <c r="M138" i="5"/>
  <c r="N137" i="5"/>
  <c r="O137" i="5" s="1"/>
  <c r="M137" i="5"/>
  <c r="N136" i="5"/>
  <c r="M136" i="5"/>
  <c r="F136" i="5"/>
  <c r="D136" i="5"/>
  <c r="C136" i="5"/>
  <c r="B136" i="5"/>
  <c r="N135" i="5"/>
  <c r="M135" i="5"/>
  <c r="F135" i="5"/>
  <c r="D135" i="5"/>
  <c r="C135" i="5"/>
  <c r="B135" i="5"/>
  <c r="N134" i="5"/>
  <c r="M134" i="5"/>
  <c r="F134" i="5"/>
  <c r="D134" i="5"/>
  <c r="C134" i="5"/>
  <c r="B134" i="5"/>
  <c r="N133" i="5"/>
  <c r="M133" i="5"/>
  <c r="F133" i="5"/>
  <c r="D133" i="5"/>
  <c r="C133" i="5"/>
  <c r="B133" i="5"/>
  <c r="N132" i="5"/>
  <c r="M132" i="5"/>
  <c r="F132" i="5"/>
  <c r="D132" i="5"/>
  <c r="C132" i="5"/>
  <c r="B132" i="5"/>
  <c r="N131" i="5"/>
  <c r="M131" i="5"/>
  <c r="F131" i="5"/>
  <c r="D131" i="5"/>
  <c r="C131" i="5"/>
  <c r="B131" i="5"/>
  <c r="N130" i="5"/>
  <c r="M130" i="5"/>
  <c r="F130" i="5"/>
  <c r="D130" i="5"/>
  <c r="C130" i="5"/>
  <c r="B130" i="5"/>
  <c r="N129" i="5"/>
  <c r="M129" i="5"/>
  <c r="M140" i="5" s="1"/>
  <c r="F129" i="5"/>
  <c r="D129" i="5"/>
  <c r="C129" i="5"/>
  <c r="B129" i="5"/>
  <c r="L127" i="5"/>
  <c r="K127" i="5"/>
  <c r="J127" i="5"/>
  <c r="I127" i="5"/>
  <c r="H127" i="5"/>
  <c r="G127" i="5"/>
  <c r="N126" i="5"/>
  <c r="O126" i="5" s="1"/>
  <c r="M126" i="5"/>
  <c r="N125" i="5"/>
  <c r="O125" i="5" s="1"/>
  <c r="M125" i="5"/>
  <c r="N124" i="5"/>
  <c r="O124" i="5" s="1"/>
  <c r="M124" i="5"/>
  <c r="N123" i="5"/>
  <c r="O123" i="5" s="1"/>
  <c r="M123" i="5"/>
  <c r="F123" i="5"/>
  <c r="D123" i="5"/>
  <c r="C123" i="5"/>
  <c r="B123" i="5"/>
  <c r="N122" i="5"/>
  <c r="O122" i="5" s="1"/>
  <c r="M122" i="5"/>
  <c r="F122" i="5"/>
  <c r="D122" i="5"/>
  <c r="C122" i="5"/>
  <c r="B122" i="5"/>
  <c r="N121" i="5"/>
  <c r="O121" i="5" s="1"/>
  <c r="M121" i="5"/>
  <c r="F121" i="5"/>
  <c r="D121" i="5"/>
  <c r="C121" i="5"/>
  <c r="B121" i="5"/>
  <c r="N120" i="5"/>
  <c r="M120" i="5"/>
  <c r="F120" i="5"/>
  <c r="D120" i="5"/>
  <c r="C120" i="5"/>
  <c r="B120" i="5"/>
  <c r="N119" i="5"/>
  <c r="M119" i="5"/>
  <c r="F119" i="5"/>
  <c r="D119" i="5"/>
  <c r="C119" i="5"/>
  <c r="B119" i="5"/>
  <c r="N118" i="5"/>
  <c r="M118" i="5"/>
  <c r="F118" i="5"/>
  <c r="D118" i="5"/>
  <c r="C118" i="5"/>
  <c r="B118" i="5"/>
  <c r="N117" i="5"/>
  <c r="M117" i="5"/>
  <c r="F117" i="5"/>
  <c r="D117" i="5"/>
  <c r="C117" i="5"/>
  <c r="B117" i="5"/>
  <c r="N116" i="5"/>
  <c r="M116" i="5"/>
  <c r="M127" i="5" s="1"/>
  <c r="F116" i="5"/>
  <c r="D116" i="5"/>
  <c r="C116" i="5"/>
  <c r="B116" i="5"/>
  <c r="L114" i="5"/>
  <c r="K114" i="5"/>
  <c r="J114" i="5"/>
  <c r="I114" i="5"/>
  <c r="H114" i="5"/>
  <c r="G114" i="5"/>
  <c r="N113" i="5"/>
  <c r="O113" i="5" s="1"/>
  <c r="M113" i="5"/>
  <c r="N112" i="5"/>
  <c r="O112" i="5" s="1"/>
  <c r="M112" i="5"/>
  <c r="N111" i="5"/>
  <c r="O111" i="5" s="1"/>
  <c r="M111" i="5"/>
  <c r="N110" i="5"/>
  <c r="O110" i="5" s="1"/>
  <c r="M110" i="5"/>
  <c r="F110" i="5"/>
  <c r="D110" i="5"/>
  <c r="C110" i="5"/>
  <c r="B110" i="5"/>
  <c r="N109" i="5"/>
  <c r="O109" i="5" s="1"/>
  <c r="M109" i="5"/>
  <c r="F109" i="5"/>
  <c r="D109" i="5"/>
  <c r="C109" i="5"/>
  <c r="B109" i="5"/>
  <c r="N108" i="5"/>
  <c r="M108" i="5"/>
  <c r="F108" i="5"/>
  <c r="D108" i="5"/>
  <c r="C108" i="5"/>
  <c r="B108" i="5"/>
  <c r="N107" i="5"/>
  <c r="M107" i="5"/>
  <c r="F107" i="5"/>
  <c r="D107" i="5"/>
  <c r="C107" i="5"/>
  <c r="B107" i="5"/>
  <c r="N106" i="5"/>
  <c r="O106" i="5" s="1"/>
  <c r="M106" i="5"/>
  <c r="F106" i="5"/>
  <c r="D106" i="5"/>
  <c r="C106" i="5"/>
  <c r="B106" i="5"/>
  <c r="N105" i="5"/>
  <c r="M105" i="5"/>
  <c r="F105" i="5"/>
  <c r="D105" i="5"/>
  <c r="C105" i="5"/>
  <c r="B105" i="5"/>
  <c r="N104" i="5"/>
  <c r="M104" i="5"/>
  <c r="F104" i="5"/>
  <c r="D104" i="5"/>
  <c r="C104" i="5"/>
  <c r="B104" i="5"/>
  <c r="N103" i="5"/>
  <c r="M103" i="5"/>
  <c r="M114" i="5" s="1"/>
  <c r="F103" i="5"/>
  <c r="D103" i="5"/>
  <c r="C103" i="5"/>
  <c r="B103" i="5"/>
  <c r="L101" i="5"/>
  <c r="K101" i="5"/>
  <c r="J101" i="5"/>
  <c r="I101" i="5"/>
  <c r="H101" i="5"/>
  <c r="G101" i="5"/>
  <c r="N100" i="5"/>
  <c r="O100" i="5" s="1"/>
  <c r="M100" i="5"/>
  <c r="N99" i="5"/>
  <c r="O99" i="5" s="1"/>
  <c r="M99" i="5"/>
  <c r="N98" i="5"/>
  <c r="O98" i="5" s="1"/>
  <c r="M98" i="5"/>
  <c r="N97" i="5"/>
  <c r="O97" i="5" s="1"/>
  <c r="M97" i="5"/>
  <c r="F97" i="5"/>
  <c r="D97" i="5"/>
  <c r="C97" i="5"/>
  <c r="B97" i="5"/>
  <c r="N96" i="5"/>
  <c r="O96" i="5" s="1"/>
  <c r="M96" i="5"/>
  <c r="F96" i="5"/>
  <c r="D96" i="5"/>
  <c r="C96" i="5"/>
  <c r="B96" i="5"/>
  <c r="N95" i="5"/>
  <c r="O95" i="5" s="1"/>
  <c r="M95" i="5"/>
  <c r="F95" i="5"/>
  <c r="D95" i="5"/>
  <c r="C95" i="5"/>
  <c r="B95" i="5"/>
  <c r="N94" i="5"/>
  <c r="M94" i="5"/>
  <c r="F94" i="5"/>
  <c r="D94" i="5"/>
  <c r="C94" i="5"/>
  <c r="B94" i="5"/>
  <c r="N93" i="5"/>
  <c r="M93" i="5"/>
  <c r="F93" i="5"/>
  <c r="D93" i="5"/>
  <c r="C93" i="5"/>
  <c r="B93" i="5"/>
  <c r="N92" i="5"/>
  <c r="M92" i="5"/>
  <c r="F92" i="5"/>
  <c r="D92" i="5"/>
  <c r="C92" i="5"/>
  <c r="B92" i="5"/>
  <c r="N91" i="5"/>
  <c r="M91" i="5"/>
  <c r="F91" i="5"/>
  <c r="D91" i="5"/>
  <c r="C91" i="5"/>
  <c r="B91" i="5"/>
  <c r="N90" i="5"/>
  <c r="M90" i="5"/>
  <c r="M101" i="5" s="1"/>
  <c r="F90" i="5"/>
  <c r="D90" i="5"/>
  <c r="C90" i="5"/>
  <c r="B90" i="5"/>
  <c r="L88" i="5"/>
  <c r="K88" i="5"/>
  <c r="J88" i="5"/>
  <c r="I88" i="5"/>
  <c r="H88" i="5"/>
  <c r="G88" i="5"/>
  <c r="N87" i="5"/>
  <c r="O87" i="5" s="1"/>
  <c r="M87" i="5"/>
  <c r="N86" i="5"/>
  <c r="O86" i="5" s="1"/>
  <c r="M86" i="5"/>
  <c r="N85" i="5"/>
  <c r="O85" i="5" s="1"/>
  <c r="M85" i="5"/>
  <c r="N84" i="5"/>
  <c r="M84" i="5"/>
  <c r="F84" i="5"/>
  <c r="D84" i="5"/>
  <c r="C84" i="5"/>
  <c r="B84" i="5"/>
  <c r="N83" i="5"/>
  <c r="M83" i="5"/>
  <c r="F83" i="5"/>
  <c r="D83" i="5"/>
  <c r="C83" i="5"/>
  <c r="B83" i="5"/>
  <c r="N82" i="5"/>
  <c r="M82" i="5"/>
  <c r="F82" i="5"/>
  <c r="D82" i="5"/>
  <c r="C82" i="5"/>
  <c r="B82" i="5"/>
  <c r="N81" i="5"/>
  <c r="M81" i="5"/>
  <c r="F81" i="5"/>
  <c r="D81" i="5"/>
  <c r="C81" i="5"/>
  <c r="B81" i="5"/>
  <c r="N80" i="5"/>
  <c r="M80" i="5"/>
  <c r="F80" i="5"/>
  <c r="D80" i="5"/>
  <c r="C80" i="5"/>
  <c r="B80" i="5"/>
  <c r="N79" i="5"/>
  <c r="M79" i="5"/>
  <c r="F79" i="5"/>
  <c r="D79" i="5"/>
  <c r="C79" i="5"/>
  <c r="B79" i="5"/>
  <c r="N78" i="5"/>
  <c r="M78" i="5"/>
  <c r="F78" i="5"/>
  <c r="D78" i="5"/>
  <c r="C78" i="5"/>
  <c r="B78" i="5"/>
  <c r="N77" i="5"/>
  <c r="M77" i="5"/>
  <c r="M88" i="5" s="1"/>
  <c r="F77" i="5"/>
  <c r="D77" i="5"/>
  <c r="C77" i="5"/>
  <c r="B77" i="5"/>
  <c r="L75" i="5"/>
  <c r="K75" i="5"/>
  <c r="J75" i="5"/>
  <c r="I75" i="5"/>
  <c r="H75" i="5"/>
  <c r="G75" i="5"/>
  <c r="N74" i="5"/>
  <c r="O74" i="5" s="1"/>
  <c r="M74" i="5"/>
  <c r="N73" i="5"/>
  <c r="O73" i="5" s="1"/>
  <c r="M73" i="5"/>
  <c r="N72" i="5"/>
  <c r="O72" i="5" s="1"/>
  <c r="M72" i="5"/>
  <c r="N71" i="5"/>
  <c r="M71" i="5"/>
  <c r="F71" i="5"/>
  <c r="D71" i="5"/>
  <c r="C71" i="5"/>
  <c r="B71" i="5"/>
  <c r="N70" i="5"/>
  <c r="M70" i="5"/>
  <c r="F70" i="5"/>
  <c r="D70" i="5"/>
  <c r="C70" i="5"/>
  <c r="B70" i="5"/>
  <c r="N69" i="5"/>
  <c r="M69" i="5"/>
  <c r="F69" i="5"/>
  <c r="D69" i="5"/>
  <c r="C69" i="5"/>
  <c r="B69" i="5"/>
  <c r="N68" i="5"/>
  <c r="M68" i="5"/>
  <c r="F68" i="5"/>
  <c r="D68" i="5"/>
  <c r="C68" i="5"/>
  <c r="B68" i="5"/>
  <c r="N67" i="5"/>
  <c r="M67" i="5"/>
  <c r="F67" i="5"/>
  <c r="D67" i="5"/>
  <c r="C67" i="5"/>
  <c r="B67" i="5"/>
  <c r="N66" i="5"/>
  <c r="O66" i="5" s="1"/>
  <c r="M66" i="5"/>
  <c r="F66" i="5"/>
  <c r="D66" i="5"/>
  <c r="C66" i="5"/>
  <c r="B66" i="5"/>
  <c r="N65" i="5"/>
  <c r="M65" i="5"/>
  <c r="F65" i="5"/>
  <c r="D65" i="5"/>
  <c r="C65" i="5"/>
  <c r="B65" i="5"/>
  <c r="N64" i="5"/>
  <c r="M64" i="5"/>
  <c r="M75" i="5" s="1"/>
  <c r="F64" i="5"/>
  <c r="D64" i="5"/>
  <c r="C64" i="5"/>
  <c r="B64" i="5"/>
  <c r="L62" i="5"/>
  <c r="K62" i="5"/>
  <c r="J62" i="5"/>
  <c r="I62" i="5"/>
  <c r="H62" i="5"/>
  <c r="G62" i="5"/>
  <c r="N61" i="5"/>
  <c r="O61" i="5" s="1"/>
  <c r="M61" i="5"/>
  <c r="N60" i="5"/>
  <c r="O60" i="5" s="1"/>
  <c r="M60" i="5"/>
  <c r="N59" i="5"/>
  <c r="O59" i="5" s="1"/>
  <c r="M59" i="5"/>
  <c r="N58" i="5"/>
  <c r="M58" i="5"/>
  <c r="F58" i="5"/>
  <c r="D58" i="5"/>
  <c r="C58" i="5"/>
  <c r="B58" i="5"/>
  <c r="N57" i="5"/>
  <c r="M57" i="5"/>
  <c r="F57" i="5"/>
  <c r="D57" i="5"/>
  <c r="C57" i="5"/>
  <c r="B57" i="5"/>
  <c r="N56" i="5"/>
  <c r="M56" i="5"/>
  <c r="F56" i="5"/>
  <c r="D56" i="5"/>
  <c r="C56" i="5"/>
  <c r="B56" i="5"/>
  <c r="N55" i="5"/>
  <c r="M55" i="5"/>
  <c r="F55" i="5"/>
  <c r="D55" i="5"/>
  <c r="C55" i="5"/>
  <c r="B55" i="5"/>
  <c r="N54" i="5"/>
  <c r="O54" i="5" s="1"/>
  <c r="M54" i="5"/>
  <c r="F54" i="5"/>
  <c r="D54" i="5"/>
  <c r="C54" i="5"/>
  <c r="B54" i="5"/>
  <c r="N53" i="5"/>
  <c r="M53" i="5"/>
  <c r="F53" i="5"/>
  <c r="D53" i="5"/>
  <c r="C53" i="5"/>
  <c r="B53" i="5"/>
  <c r="N52" i="5"/>
  <c r="O52" i="5" s="1"/>
  <c r="M52" i="5"/>
  <c r="F52" i="5"/>
  <c r="D52" i="5"/>
  <c r="C52" i="5"/>
  <c r="B52" i="5"/>
  <c r="N51" i="5"/>
  <c r="M51" i="5"/>
  <c r="M62" i="5" s="1"/>
  <c r="F51" i="5"/>
  <c r="D51" i="5"/>
  <c r="C51" i="5"/>
  <c r="B51" i="5"/>
  <c r="L49" i="5"/>
  <c r="K49" i="5"/>
  <c r="J49" i="5"/>
  <c r="I49" i="5"/>
  <c r="H49" i="5"/>
  <c r="G49" i="5"/>
  <c r="N48" i="5"/>
  <c r="O48" i="5" s="1"/>
  <c r="M48" i="5"/>
  <c r="N47" i="5"/>
  <c r="O47" i="5" s="1"/>
  <c r="M47" i="5"/>
  <c r="N46" i="5"/>
  <c r="O46" i="5" s="1"/>
  <c r="M46" i="5"/>
  <c r="N45" i="5"/>
  <c r="O45" i="5" s="1"/>
  <c r="M45" i="5"/>
  <c r="F45" i="5"/>
  <c r="D45" i="5"/>
  <c r="C45" i="5"/>
  <c r="B45" i="5"/>
  <c r="N44" i="5"/>
  <c r="M44" i="5"/>
  <c r="F44" i="5"/>
  <c r="D44" i="5"/>
  <c r="C44" i="5"/>
  <c r="B44" i="5"/>
  <c r="N43" i="5"/>
  <c r="M43" i="5"/>
  <c r="F43" i="5"/>
  <c r="D43" i="5"/>
  <c r="C43" i="5"/>
  <c r="B43" i="5"/>
  <c r="N42" i="5"/>
  <c r="M42" i="5"/>
  <c r="F42" i="5"/>
  <c r="D42" i="5"/>
  <c r="C42" i="5"/>
  <c r="B42" i="5"/>
  <c r="N41" i="5"/>
  <c r="O41" i="5" s="1"/>
  <c r="M41" i="5"/>
  <c r="F41" i="5"/>
  <c r="D41" i="5"/>
  <c r="C41" i="5"/>
  <c r="B41" i="5"/>
  <c r="N40" i="5"/>
  <c r="M40" i="5"/>
  <c r="F40" i="5"/>
  <c r="D40" i="5"/>
  <c r="C40" i="5"/>
  <c r="B40" i="5"/>
  <c r="N39" i="5"/>
  <c r="M39" i="5"/>
  <c r="F39" i="5"/>
  <c r="D39" i="5"/>
  <c r="C39" i="5"/>
  <c r="B39" i="5"/>
  <c r="N38" i="5"/>
  <c r="M38" i="5"/>
  <c r="M49" i="5" s="1"/>
  <c r="F38" i="5"/>
  <c r="D38" i="5"/>
  <c r="C38" i="5"/>
  <c r="B38" i="5"/>
  <c r="L36" i="5"/>
  <c r="K36" i="5"/>
  <c r="J36" i="5"/>
  <c r="I36" i="5"/>
  <c r="H36" i="5"/>
  <c r="G36" i="5"/>
  <c r="N35" i="5"/>
  <c r="O35" i="5" s="1"/>
  <c r="M35" i="5"/>
  <c r="N34" i="5"/>
  <c r="O34" i="5" s="1"/>
  <c r="M34" i="5"/>
  <c r="N33" i="5"/>
  <c r="O33" i="5" s="1"/>
  <c r="M33" i="5"/>
  <c r="N32" i="5"/>
  <c r="M32" i="5"/>
  <c r="F32" i="5"/>
  <c r="D32" i="5"/>
  <c r="C32" i="5"/>
  <c r="B32" i="5"/>
  <c r="N31" i="5"/>
  <c r="M31" i="5"/>
  <c r="F31" i="5"/>
  <c r="D31" i="5"/>
  <c r="C31" i="5"/>
  <c r="B31" i="5"/>
  <c r="N30" i="5"/>
  <c r="M30" i="5"/>
  <c r="F30" i="5"/>
  <c r="D30" i="5"/>
  <c r="C30" i="5"/>
  <c r="B30" i="5"/>
  <c r="N29" i="5"/>
  <c r="M29" i="5"/>
  <c r="F29" i="5"/>
  <c r="D29" i="5"/>
  <c r="C29" i="5"/>
  <c r="B29" i="5"/>
  <c r="N28" i="5"/>
  <c r="M28" i="5"/>
  <c r="F28" i="5"/>
  <c r="D28" i="5"/>
  <c r="C28" i="5"/>
  <c r="B28" i="5"/>
  <c r="N27" i="5"/>
  <c r="M27" i="5"/>
  <c r="F27" i="5"/>
  <c r="D27" i="5"/>
  <c r="C27" i="5"/>
  <c r="B27" i="5"/>
  <c r="N26" i="5"/>
  <c r="M26" i="5"/>
  <c r="F26" i="5"/>
  <c r="D26" i="5"/>
  <c r="C26" i="5"/>
  <c r="B26" i="5"/>
  <c r="N25" i="5"/>
  <c r="M25" i="5"/>
  <c r="M36" i="5" s="1"/>
  <c r="F25" i="5"/>
  <c r="D25" i="5"/>
  <c r="C25" i="5"/>
  <c r="B25" i="5"/>
  <c r="L23" i="5"/>
  <c r="L496" i="5" s="1"/>
  <c r="L497" i="5" s="1"/>
  <c r="K23" i="5"/>
  <c r="K496" i="5" s="1"/>
  <c r="K497" i="5" s="1"/>
  <c r="J23" i="5"/>
  <c r="J496" i="5" s="1"/>
  <c r="J497" i="5" s="1"/>
  <c r="I23" i="5"/>
  <c r="I496" i="5" s="1"/>
  <c r="I497" i="5" s="1"/>
  <c r="H23" i="5"/>
  <c r="H496" i="5" s="1"/>
  <c r="H497" i="5" s="1"/>
  <c r="G23" i="5"/>
  <c r="G496" i="5" s="1"/>
  <c r="G497" i="5" s="1"/>
  <c r="N22" i="5"/>
  <c r="O22" i="5" s="1"/>
  <c r="M22" i="5"/>
  <c r="N21" i="5"/>
  <c r="O21" i="5" s="1"/>
  <c r="M21" i="5"/>
  <c r="N20" i="5"/>
  <c r="O20" i="5" s="1"/>
  <c r="M20" i="5"/>
  <c r="N19" i="5"/>
  <c r="M19" i="5"/>
  <c r="F19" i="5"/>
  <c r="D19" i="5"/>
  <c r="C19" i="5"/>
  <c r="B19" i="5"/>
  <c r="N18" i="5"/>
  <c r="M18" i="5"/>
  <c r="F18" i="5"/>
  <c r="D18" i="5"/>
  <c r="C18" i="5"/>
  <c r="B18" i="5"/>
  <c r="N17" i="5"/>
  <c r="M17" i="5"/>
  <c r="F17" i="5"/>
  <c r="D17" i="5"/>
  <c r="C17" i="5"/>
  <c r="B17" i="5"/>
  <c r="N16" i="5"/>
  <c r="M16" i="5"/>
  <c r="F16" i="5"/>
  <c r="D16" i="5"/>
  <c r="C16" i="5"/>
  <c r="B16" i="5"/>
  <c r="N15" i="5"/>
  <c r="M15" i="5"/>
  <c r="F15" i="5"/>
  <c r="D15" i="5"/>
  <c r="C15" i="5"/>
  <c r="B15" i="5"/>
  <c r="N14" i="5"/>
  <c r="M14" i="5"/>
  <c r="F14" i="5"/>
  <c r="D14" i="5"/>
  <c r="C14" i="5"/>
  <c r="B14" i="5"/>
  <c r="N13" i="5"/>
  <c r="M13" i="5"/>
  <c r="F13" i="5"/>
  <c r="D13" i="5"/>
  <c r="C13" i="5"/>
  <c r="B13" i="5"/>
  <c r="N12" i="5"/>
  <c r="M12" i="5"/>
  <c r="M23" i="5" s="1"/>
  <c r="M496" i="5" s="1"/>
  <c r="F12" i="5"/>
  <c r="D12" i="5"/>
  <c r="C12" i="5"/>
  <c r="B12" i="5"/>
  <c r="O13" i="9" l="1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O36" i="9"/>
  <c r="O37" i="9"/>
  <c r="O38" i="9"/>
  <c r="O39" i="9"/>
  <c r="O40" i="9"/>
  <c r="O41" i="9"/>
  <c r="O42" i="9"/>
  <c r="O43" i="9"/>
  <c r="O44" i="9"/>
  <c r="O45" i="9"/>
  <c r="O46" i="9"/>
  <c r="O47" i="9"/>
  <c r="O48" i="9"/>
  <c r="O49" i="9"/>
  <c r="O50" i="9"/>
  <c r="O51" i="9"/>
  <c r="O52" i="9"/>
  <c r="O53" i="9"/>
  <c r="O54" i="9"/>
  <c r="O55" i="9"/>
  <c r="O56" i="9"/>
  <c r="O57" i="9"/>
  <c r="O58" i="9"/>
  <c r="O59" i="9"/>
  <c r="O60" i="9"/>
  <c r="O61" i="9"/>
  <c r="O62" i="9"/>
  <c r="O63" i="9"/>
  <c r="O64" i="9"/>
  <c r="O65" i="9"/>
  <c r="O66" i="9"/>
  <c r="O67" i="9"/>
  <c r="O68" i="9"/>
  <c r="O69" i="9"/>
  <c r="O70" i="9"/>
  <c r="O71" i="9"/>
  <c r="O72" i="9"/>
  <c r="O73" i="9"/>
  <c r="O74" i="9"/>
  <c r="O75" i="9"/>
  <c r="O76" i="9"/>
  <c r="O77" i="9"/>
  <c r="O78" i="9"/>
  <c r="O79" i="9"/>
  <c r="O80" i="9"/>
  <c r="O81" i="9"/>
  <c r="O82" i="9"/>
  <c r="O83" i="9"/>
  <c r="O84" i="9"/>
  <c r="O85" i="9"/>
  <c r="O86" i="9"/>
  <c r="O87" i="9"/>
  <c r="O88" i="9"/>
  <c r="O89" i="9"/>
  <c r="O90" i="9"/>
  <c r="O91" i="9"/>
  <c r="O92" i="9"/>
  <c r="O93" i="9"/>
  <c r="O94" i="9"/>
  <c r="O95" i="9"/>
  <c r="O96" i="9"/>
  <c r="O97" i="9"/>
  <c r="O98" i="9"/>
  <c r="O99" i="9"/>
  <c r="O100" i="9"/>
  <c r="O101" i="9"/>
  <c r="O102" i="9"/>
  <c r="O103" i="9"/>
  <c r="O104" i="9"/>
  <c r="O105" i="9"/>
  <c r="O106" i="9"/>
  <c r="O107" i="9"/>
  <c r="O108" i="9"/>
  <c r="O109" i="9"/>
  <c r="O110" i="9"/>
  <c r="O111" i="9"/>
  <c r="O112" i="9"/>
  <c r="O113" i="9"/>
  <c r="O114" i="9"/>
  <c r="O115" i="9"/>
  <c r="O116" i="9"/>
  <c r="O117" i="9"/>
  <c r="O118" i="9"/>
  <c r="O119" i="9"/>
  <c r="O120" i="9"/>
  <c r="O121" i="9"/>
  <c r="O122" i="9"/>
  <c r="O123" i="9"/>
  <c r="O124" i="9"/>
  <c r="O125" i="9"/>
  <c r="O126" i="9"/>
  <c r="O127" i="9"/>
  <c r="O128" i="9"/>
  <c r="O129" i="9"/>
  <c r="O130" i="9"/>
  <c r="O131" i="9"/>
  <c r="O132" i="9"/>
  <c r="O133" i="9"/>
  <c r="O134" i="9"/>
  <c r="O135" i="9"/>
  <c r="O136" i="9"/>
  <c r="O137" i="9"/>
  <c r="O138" i="9"/>
  <c r="O139" i="9"/>
  <c r="O140" i="9"/>
  <c r="O141" i="9"/>
  <c r="O142" i="9"/>
  <c r="O143" i="9"/>
  <c r="O144" i="9"/>
  <c r="O145" i="9"/>
  <c r="O146" i="9"/>
  <c r="O147" i="9"/>
  <c r="O148" i="9"/>
  <c r="O149" i="9"/>
  <c r="O150" i="9"/>
  <c r="O151" i="9"/>
  <c r="O152" i="9"/>
  <c r="O153" i="9"/>
  <c r="O154" i="9"/>
  <c r="O155" i="9"/>
  <c r="O156" i="9"/>
  <c r="O157" i="9"/>
  <c r="O158" i="9"/>
  <c r="O159" i="9"/>
  <c r="O160" i="9"/>
  <c r="O161" i="9"/>
  <c r="O162" i="9"/>
  <c r="O163" i="9"/>
  <c r="O164" i="9"/>
  <c r="O165" i="9"/>
  <c r="O166" i="9"/>
  <c r="O167" i="9"/>
  <c r="O168" i="9"/>
  <c r="O169" i="9"/>
  <c r="O170" i="9"/>
  <c r="O171" i="9"/>
  <c r="O172" i="9"/>
  <c r="O173" i="9"/>
  <c r="O174" i="9"/>
  <c r="O175" i="9"/>
  <c r="O176" i="9"/>
  <c r="O177" i="9"/>
  <c r="O178" i="9"/>
  <c r="O179" i="9"/>
  <c r="O180" i="9"/>
  <c r="O181" i="9"/>
  <c r="O182" i="9"/>
  <c r="O183" i="9"/>
  <c r="O184" i="9"/>
  <c r="O185" i="9"/>
  <c r="O186" i="9"/>
  <c r="O187" i="9"/>
  <c r="O188" i="9"/>
  <c r="O189" i="9"/>
  <c r="O190" i="9"/>
  <c r="O191" i="9"/>
  <c r="O192" i="9"/>
  <c r="O193" i="9"/>
  <c r="O194" i="9"/>
  <c r="O195" i="9"/>
  <c r="O196" i="9"/>
  <c r="O197" i="9"/>
  <c r="O198" i="9"/>
  <c r="O199" i="9"/>
  <c r="O200" i="9"/>
  <c r="O201" i="9"/>
  <c r="O202" i="9"/>
  <c r="O203" i="9"/>
  <c r="O204" i="9"/>
  <c r="O205" i="9"/>
  <c r="O206" i="9"/>
  <c r="O207" i="9"/>
  <c r="O208" i="9"/>
  <c r="O209" i="9"/>
  <c r="O210" i="9"/>
  <c r="O211" i="9"/>
  <c r="O212" i="9"/>
  <c r="O213" i="9"/>
  <c r="O214" i="9"/>
  <c r="O215" i="9"/>
  <c r="O216" i="9"/>
  <c r="O217" i="9"/>
  <c r="O218" i="9"/>
  <c r="O219" i="9"/>
  <c r="O220" i="9"/>
  <c r="O221" i="9"/>
  <c r="O222" i="9"/>
  <c r="O223" i="9"/>
  <c r="O224" i="9"/>
  <c r="O225" i="9"/>
  <c r="O226" i="9"/>
  <c r="O227" i="9"/>
  <c r="O228" i="9"/>
  <c r="O229" i="9"/>
  <c r="O230" i="9"/>
  <c r="O231" i="9"/>
  <c r="O232" i="9"/>
  <c r="O233" i="9"/>
  <c r="O234" i="9"/>
  <c r="O235" i="9"/>
  <c r="O236" i="9"/>
  <c r="O237" i="9"/>
  <c r="O238" i="9"/>
  <c r="O239" i="9"/>
  <c r="O240" i="9"/>
  <c r="O241" i="9"/>
  <c r="O242" i="9"/>
  <c r="O243" i="9"/>
  <c r="O244" i="9"/>
  <c r="O245" i="9"/>
  <c r="O246" i="9"/>
  <c r="O247" i="9"/>
  <c r="N23" i="7"/>
  <c r="N28" i="7" s="1"/>
  <c r="O12" i="7"/>
  <c r="O13" i="7"/>
  <c r="O14" i="7"/>
  <c r="O15" i="7"/>
  <c r="O16" i="7"/>
  <c r="O18" i="7"/>
  <c r="O19" i="7"/>
  <c r="N23" i="5"/>
  <c r="O12" i="5"/>
  <c r="O13" i="5"/>
  <c r="O14" i="5"/>
  <c r="O15" i="5"/>
  <c r="O16" i="5"/>
  <c r="O17" i="5"/>
  <c r="O18" i="5"/>
  <c r="O19" i="5"/>
  <c r="N36" i="5"/>
  <c r="O25" i="5"/>
  <c r="O26" i="5"/>
  <c r="O27" i="5"/>
  <c r="O28" i="5"/>
  <c r="O29" i="5"/>
  <c r="O30" i="5"/>
  <c r="O31" i="5"/>
  <c r="O32" i="5"/>
  <c r="N49" i="5"/>
  <c r="O38" i="5"/>
  <c r="O39" i="5"/>
  <c r="O40" i="5"/>
  <c r="O42" i="5"/>
  <c r="O43" i="5"/>
  <c r="O44" i="5"/>
  <c r="N62" i="5"/>
  <c r="O51" i="5"/>
  <c r="O53" i="5"/>
  <c r="O55" i="5"/>
  <c r="O56" i="5"/>
  <c r="O57" i="5"/>
  <c r="O58" i="5"/>
  <c r="N75" i="5"/>
  <c r="O64" i="5"/>
  <c r="O65" i="5"/>
  <c r="O67" i="5"/>
  <c r="O68" i="5"/>
  <c r="O69" i="5"/>
  <c r="O70" i="5"/>
  <c r="O71" i="5"/>
  <c r="N88" i="5"/>
  <c r="O77" i="5"/>
  <c r="O78" i="5"/>
  <c r="O79" i="5"/>
  <c r="O80" i="5"/>
  <c r="O81" i="5"/>
  <c r="O82" i="5"/>
  <c r="O83" i="5"/>
  <c r="O84" i="5"/>
  <c r="N101" i="5"/>
  <c r="O90" i="5"/>
  <c r="O91" i="5"/>
  <c r="O92" i="5"/>
  <c r="O93" i="5"/>
  <c r="O94" i="5"/>
  <c r="N114" i="5"/>
  <c r="O103" i="5"/>
  <c r="O104" i="5"/>
  <c r="O105" i="5"/>
  <c r="O107" i="5"/>
  <c r="O108" i="5"/>
  <c r="N127" i="5"/>
  <c r="O116" i="5"/>
  <c r="O117" i="5"/>
  <c r="O118" i="5"/>
  <c r="O119" i="5"/>
  <c r="O120" i="5"/>
  <c r="N140" i="5"/>
  <c r="O129" i="5"/>
  <c r="O130" i="5"/>
  <c r="O131" i="5"/>
  <c r="O132" i="5"/>
  <c r="O133" i="5"/>
  <c r="O134" i="5"/>
  <c r="O135" i="5"/>
  <c r="O136" i="5"/>
  <c r="N153" i="5"/>
  <c r="O142" i="5"/>
  <c r="O143" i="5"/>
  <c r="O144" i="5"/>
  <c r="O145" i="5"/>
  <c r="O147" i="5"/>
  <c r="O148" i="5"/>
  <c r="N166" i="5"/>
  <c r="O155" i="5"/>
  <c r="N179" i="5"/>
  <c r="O168" i="5"/>
  <c r="O169" i="5"/>
  <c r="O170" i="5"/>
  <c r="O171" i="5"/>
  <c r="O173" i="5"/>
  <c r="O174" i="5"/>
  <c r="N192" i="5"/>
  <c r="O181" i="5"/>
  <c r="O182" i="5"/>
  <c r="O184" i="5"/>
  <c r="O185" i="5"/>
  <c r="O186" i="5"/>
  <c r="O188" i="5"/>
  <c r="N205" i="5"/>
  <c r="O194" i="5"/>
  <c r="O195" i="5"/>
  <c r="O196" i="5"/>
  <c r="O197" i="5"/>
  <c r="O198" i="5"/>
  <c r="O199" i="5"/>
  <c r="O200" i="5"/>
  <c r="O201" i="5"/>
  <c r="N218" i="5"/>
  <c r="O207" i="5"/>
  <c r="O209" i="5"/>
  <c r="O210" i="5"/>
  <c r="O211" i="5"/>
  <c r="O212" i="5"/>
  <c r="O213" i="5"/>
  <c r="N231" i="5"/>
  <c r="O220" i="5"/>
  <c r="O221" i="5"/>
  <c r="O222" i="5"/>
  <c r="O223" i="5"/>
  <c r="O225" i="5"/>
  <c r="O226" i="5"/>
  <c r="O227" i="5"/>
  <c r="N244" i="5"/>
  <c r="O233" i="5"/>
  <c r="O234" i="5"/>
  <c r="O235" i="5"/>
  <c r="O236" i="5"/>
  <c r="O237" i="5"/>
  <c r="O239" i="5"/>
  <c r="O240" i="5"/>
  <c r="N257" i="5"/>
  <c r="O246" i="5"/>
  <c r="O247" i="5"/>
  <c r="O248" i="5"/>
  <c r="O249" i="5"/>
  <c r="O250" i="5"/>
  <c r="O251" i="5"/>
  <c r="O252" i="5"/>
  <c r="O253" i="5"/>
  <c r="N270" i="5"/>
  <c r="O259" i="5"/>
  <c r="O260" i="5"/>
  <c r="O263" i="5"/>
  <c r="O264" i="5"/>
  <c r="O265" i="5"/>
  <c r="O266" i="5"/>
  <c r="N283" i="5"/>
  <c r="O272" i="5"/>
  <c r="O273" i="5"/>
  <c r="O275" i="5"/>
  <c r="O276" i="5"/>
  <c r="O277" i="5"/>
  <c r="O278" i="5"/>
  <c r="O279" i="5"/>
  <c r="N296" i="5"/>
  <c r="O285" i="5"/>
  <c r="O286" i="5"/>
  <c r="O287" i="5"/>
  <c r="O288" i="5"/>
  <c r="O289" i="5"/>
  <c r="O290" i="5"/>
  <c r="O291" i="5"/>
  <c r="N309" i="5"/>
  <c r="O298" i="5"/>
  <c r="O299" i="5"/>
  <c r="O300" i="5"/>
  <c r="O301" i="5"/>
  <c r="O302" i="5"/>
  <c r="O303" i="5"/>
  <c r="O304" i="5"/>
  <c r="O305" i="5"/>
  <c r="N322" i="5"/>
  <c r="O311" i="5"/>
  <c r="O312" i="5"/>
  <c r="O313" i="5"/>
  <c r="O314" i="5"/>
  <c r="O315" i="5"/>
  <c r="O316" i="5"/>
  <c r="O317" i="5"/>
  <c r="O318" i="5"/>
  <c r="N335" i="5"/>
  <c r="O324" i="5"/>
  <c r="O325" i="5"/>
  <c r="O326" i="5"/>
  <c r="O327" i="5"/>
  <c r="O328" i="5"/>
  <c r="O329" i="5"/>
  <c r="N348" i="5"/>
  <c r="O337" i="5"/>
  <c r="O338" i="5"/>
  <c r="O339" i="5"/>
  <c r="O340" i="5"/>
  <c r="O341" i="5"/>
  <c r="N361" i="5"/>
  <c r="O350" i="5"/>
  <c r="O351" i="5"/>
  <c r="O352" i="5"/>
  <c r="O353" i="5"/>
  <c r="O354" i="5"/>
  <c r="O355" i="5"/>
  <c r="O356" i="5"/>
  <c r="O357" i="5"/>
  <c r="N374" i="5"/>
  <c r="O363" i="5"/>
  <c r="O365" i="5"/>
  <c r="O366" i="5"/>
  <c r="O367" i="5"/>
  <c r="O368" i="5"/>
  <c r="N387" i="5"/>
  <c r="O376" i="5"/>
  <c r="O377" i="5"/>
  <c r="O379" i="5"/>
  <c r="O380" i="5"/>
  <c r="O381" i="5"/>
  <c r="O382" i="5"/>
  <c r="O383" i="5"/>
  <c r="N400" i="5"/>
  <c r="O389" i="5"/>
  <c r="O390" i="5"/>
  <c r="O391" i="5"/>
  <c r="O393" i="5"/>
  <c r="O394" i="5"/>
  <c r="O395" i="5"/>
  <c r="N413" i="5"/>
  <c r="O402" i="5"/>
  <c r="O403" i="5"/>
  <c r="O404" i="5"/>
  <c r="O405" i="5"/>
  <c r="O407" i="5"/>
  <c r="O408" i="5"/>
  <c r="O409" i="5"/>
  <c r="N426" i="5"/>
  <c r="O415" i="5"/>
  <c r="N439" i="5"/>
  <c r="O428" i="5"/>
  <c r="O429" i="5"/>
  <c r="O430" i="5"/>
  <c r="O432" i="5"/>
  <c r="O433" i="5"/>
  <c r="N452" i="5"/>
  <c r="O441" i="5"/>
  <c r="O442" i="5"/>
  <c r="O443" i="5"/>
  <c r="O444" i="5"/>
  <c r="O445" i="5"/>
  <c r="O446" i="5"/>
  <c r="O447" i="5"/>
  <c r="O448" i="5"/>
  <c r="N465" i="5"/>
  <c r="O454" i="5"/>
  <c r="O456" i="5"/>
  <c r="O457" i="5"/>
  <c r="O458" i="5"/>
  <c r="O460" i="5"/>
  <c r="O461" i="5"/>
  <c r="N478" i="5"/>
  <c r="O467" i="5"/>
  <c r="O468" i="5"/>
  <c r="O469" i="5"/>
  <c r="O470" i="5"/>
  <c r="O471" i="5"/>
  <c r="O472" i="5"/>
  <c r="O473" i="5"/>
  <c r="N491" i="5"/>
  <c r="O480" i="5"/>
  <c r="O482" i="5"/>
  <c r="O483" i="5"/>
  <c r="O484" i="5"/>
  <c r="O485" i="5"/>
  <c r="O486" i="5"/>
  <c r="N496" i="5" l="1"/>
  <c r="B29" i="8" l="1"/>
  <c r="I23" i="8"/>
  <c r="H23" i="8"/>
  <c r="G23" i="8"/>
  <c r="F23" i="8"/>
  <c r="E23" i="8"/>
  <c r="D23" i="8"/>
  <c r="J23" i="8" s="1"/>
  <c r="Z12" i="8"/>
  <c r="Z14" i="8" s="1"/>
  <c r="Z15" i="8" s="1"/>
  <c r="Y12" i="8"/>
  <c r="Y14" i="8" s="1"/>
  <c r="Y15" i="8" s="1"/>
  <c r="X12" i="8"/>
  <c r="X14" i="8" s="1"/>
  <c r="X15" i="8" s="1"/>
  <c r="W12" i="8"/>
  <c r="W14" i="8" s="1"/>
  <c r="W15" i="8" s="1"/>
  <c r="V12" i="8"/>
  <c r="V14" i="8" s="1"/>
  <c r="V15" i="8" s="1"/>
  <c r="U12" i="8"/>
  <c r="U14" i="8" s="1"/>
  <c r="U15" i="8" s="1"/>
  <c r="T12" i="8"/>
  <c r="T14" i="8" s="1"/>
  <c r="T15" i="8" s="1"/>
  <c r="S12" i="8"/>
  <c r="S14" i="8" s="1"/>
  <c r="S15" i="8" s="1"/>
  <c r="R12" i="8"/>
  <c r="R14" i="8" s="1"/>
  <c r="R15" i="8" s="1"/>
  <c r="Q12" i="8"/>
  <c r="Q14" i="8" s="1"/>
  <c r="Q15" i="8" s="1"/>
  <c r="P12" i="8"/>
  <c r="P14" i="8" s="1"/>
  <c r="P15" i="8" s="1"/>
  <c r="O12" i="8"/>
  <c r="O14" i="8" s="1"/>
  <c r="O15" i="8" s="1"/>
  <c r="N12" i="8"/>
  <c r="N14" i="8" s="1"/>
  <c r="N15" i="8" s="1"/>
  <c r="M12" i="8"/>
  <c r="M14" i="8" s="1"/>
  <c r="M15" i="8" s="1"/>
  <c r="L12" i="8"/>
  <c r="L14" i="8" s="1"/>
  <c r="L15" i="8" s="1"/>
  <c r="K12" i="8"/>
  <c r="I12" i="8"/>
  <c r="I14" i="8" s="1"/>
  <c r="H12" i="8"/>
  <c r="H14" i="8" s="1"/>
  <c r="G12" i="8"/>
  <c r="G14" i="8" s="1"/>
  <c r="F12" i="8"/>
  <c r="F14" i="8" s="1"/>
  <c r="E12" i="8"/>
  <c r="E14" i="8" s="1"/>
  <c r="D12" i="8"/>
  <c r="B101" i="6"/>
  <c r="B100" i="6"/>
  <c r="B99" i="6"/>
  <c r="B98" i="6"/>
  <c r="B97" i="6"/>
  <c r="B96" i="6"/>
  <c r="B95" i="6"/>
  <c r="B94" i="6"/>
  <c r="B93" i="6"/>
  <c r="B92" i="6"/>
  <c r="B91" i="6"/>
  <c r="B90" i="6"/>
  <c r="B89" i="6"/>
  <c r="B88" i="6"/>
  <c r="B87" i="6"/>
  <c r="B86" i="6"/>
  <c r="B85" i="6"/>
  <c r="B84" i="6"/>
  <c r="B83" i="6"/>
  <c r="B82" i="6"/>
  <c r="B81" i="6"/>
  <c r="B80" i="6"/>
  <c r="B79" i="6"/>
  <c r="B78" i="6"/>
  <c r="B77" i="6"/>
  <c r="B76" i="6"/>
  <c r="B75" i="6"/>
  <c r="B74" i="6"/>
  <c r="B73" i="6"/>
  <c r="B72" i="6"/>
  <c r="B71" i="6"/>
  <c r="B70" i="6"/>
  <c r="B69" i="6"/>
  <c r="B68" i="6"/>
  <c r="B67" i="6"/>
  <c r="B66" i="6"/>
  <c r="B65" i="6"/>
  <c r="I59" i="6"/>
  <c r="H59" i="6"/>
  <c r="G59" i="6"/>
  <c r="F59" i="6"/>
  <c r="E59" i="6"/>
  <c r="D59" i="6"/>
  <c r="J59" i="6" s="1"/>
  <c r="Z48" i="6"/>
  <c r="Y48" i="6"/>
  <c r="X48" i="6"/>
  <c r="W48" i="6"/>
  <c r="V48" i="6"/>
  <c r="U48" i="6"/>
  <c r="T48" i="6"/>
  <c r="S48" i="6"/>
  <c r="R48" i="6"/>
  <c r="Q48" i="6"/>
  <c r="P48" i="6"/>
  <c r="O48" i="6"/>
  <c r="N48" i="6"/>
  <c r="M48" i="6"/>
  <c r="L48" i="6"/>
  <c r="K48" i="6"/>
  <c r="AA48" i="6" s="1"/>
  <c r="I48" i="6"/>
  <c r="H48" i="6"/>
  <c r="G48" i="6"/>
  <c r="F48" i="6"/>
  <c r="E48" i="6"/>
  <c r="D48" i="6"/>
  <c r="J48" i="6" s="1"/>
  <c r="AB48" i="6" s="1"/>
  <c r="D101" i="6" s="1"/>
  <c r="Z47" i="6"/>
  <c r="Y47" i="6"/>
  <c r="X47" i="6"/>
  <c r="W47" i="6"/>
  <c r="V47" i="6"/>
  <c r="U47" i="6"/>
  <c r="T47" i="6"/>
  <c r="S47" i="6"/>
  <c r="R47" i="6"/>
  <c r="Q47" i="6"/>
  <c r="P47" i="6"/>
  <c r="O47" i="6"/>
  <c r="N47" i="6"/>
  <c r="M47" i="6"/>
  <c r="L47" i="6"/>
  <c r="K47" i="6"/>
  <c r="AA47" i="6" s="1"/>
  <c r="I47" i="6"/>
  <c r="H47" i="6"/>
  <c r="G47" i="6"/>
  <c r="F47" i="6"/>
  <c r="E47" i="6"/>
  <c r="D47" i="6"/>
  <c r="J47" i="6" s="1"/>
  <c r="AB47" i="6" s="1"/>
  <c r="D100" i="6" s="1"/>
  <c r="Z46" i="6"/>
  <c r="Y46" i="6"/>
  <c r="X46" i="6"/>
  <c r="W46" i="6"/>
  <c r="V46" i="6"/>
  <c r="U46" i="6"/>
  <c r="T46" i="6"/>
  <c r="S46" i="6"/>
  <c r="R46" i="6"/>
  <c r="Q46" i="6"/>
  <c r="P46" i="6"/>
  <c r="O46" i="6"/>
  <c r="N46" i="6"/>
  <c r="M46" i="6"/>
  <c r="L46" i="6"/>
  <c r="K46" i="6"/>
  <c r="AA46" i="6" s="1"/>
  <c r="I46" i="6"/>
  <c r="H46" i="6"/>
  <c r="G46" i="6"/>
  <c r="F46" i="6"/>
  <c r="E46" i="6"/>
  <c r="D46" i="6"/>
  <c r="J46" i="6" s="1"/>
  <c r="AB46" i="6" s="1"/>
  <c r="D99" i="6" s="1"/>
  <c r="Z45" i="6"/>
  <c r="Y45" i="6"/>
  <c r="X45" i="6"/>
  <c r="W45" i="6"/>
  <c r="V45" i="6"/>
  <c r="U45" i="6"/>
  <c r="T45" i="6"/>
  <c r="S45" i="6"/>
  <c r="R45" i="6"/>
  <c r="Q45" i="6"/>
  <c r="P45" i="6"/>
  <c r="O45" i="6"/>
  <c r="N45" i="6"/>
  <c r="M45" i="6"/>
  <c r="L45" i="6"/>
  <c r="K45" i="6"/>
  <c r="AA45" i="6" s="1"/>
  <c r="I45" i="6"/>
  <c r="H45" i="6"/>
  <c r="G45" i="6"/>
  <c r="F45" i="6"/>
  <c r="E45" i="6"/>
  <c r="D45" i="6"/>
  <c r="J45" i="6" s="1"/>
  <c r="AB45" i="6" s="1"/>
  <c r="D98" i="6" s="1"/>
  <c r="Z44" i="6"/>
  <c r="Y44" i="6"/>
  <c r="X44" i="6"/>
  <c r="W44" i="6"/>
  <c r="V44" i="6"/>
  <c r="U44" i="6"/>
  <c r="T44" i="6"/>
  <c r="S44" i="6"/>
  <c r="R44" i="6"/>
  <c r="Q44" i="6"/>
  <c r="P44" i="6"/>
  <c r="O44" i="6"/>
  <c r="N44" i="6"/>
  <c r="M44" i="6"/>
  <c r="L44" i="6"/>
  <c r="K44" i="6"/>
  <c r="AA44" i="6" s="1"/>
  <c r="I44" i="6"/>
  <c r="H44" i="6"/>
  <c r="G44" i="6"/>
  <c r="F44" i="6"/>
  <c r="E44" i="6"/>
  <c r="D44" i="6"/>
  <c r="J44" i="6" s="1"/>
  <c r="AB44" i="6" s="1"/>
  <c r="D97" i="6" s="1"/>
  <c r="Z43" i="6"/>
  <c r="Y43" i="6"/>
  <c r="X43" i="6"/>
  <c r="W43" i="6"/>
  <c r="V43" i="6"/>
  <c r="U43" i="6"/>
  <c r="T43" i="6"/>
  <c r="S43" i="6"/>
  <c r="R43" i="6"/>
  <c r="Q43" i="6"/>
  <c r="P43" i="6"/>
  <c r="O43" i="6"/>
  <c r="N43" i="6"/>
  <c r="M43" i="6"/>
  <c r="L43" i="6"/>
  <c r="K43" i="6"/>
  <c r="AA43" i="6" s="1"/>
  <c r="I43" i="6"/>
  <c r="H43" i="6"/>
  <c r="G43" i="6"/>
  <c r="F43" i="6"/>
  <c r="E43" i="6"/>
  <c r="D43" i="6"/>
  <c r="J43" i="6" s="1"/>
  <c r="AB43" i="6" s="1"/>
  <c r="D96" i="6" s="1"/>
  <c r="Z42" i="6"/>
  <c r="Y42" i="6"/>
  <c r="X42" i="6"/>
  <c r="W42" i="6"/>
  <c r="V42" i="6"/>
  <c r="U42" i="6"/>
  <c r="T42" i="6"/>
  <c r="S42" i="6"/>
  <c r="R42" i="6"/>
  <c r="Q42" i="6"/>
  <c r="P42" i="6"/>
  <c r="O42" i="6"/>
  <c r="N42" i="6"/>
  <c r="M42" i="6"/>
  <c r="L42" i="6"/>
  <c r="K42" i="6"/>
  <c r="AA42" i="6" s="1"/>
  <c r="I42" i="6"/>
  <c r="H42" i="6"/>
  <c r="G42" i="6"/>
  <c r="F42" i="6"/>
  <c r="E42" i="6"/>
  <c r="D42" i="6"/>
  <c r="J42" i="6" s="1"/>
  <c r="AB42" i="6" s="1"/>
  <c r="D95" i="6" s="1"/>
  <c r="Z41" i="6"/>
  <c r="Y41" i="6"/>
  <c r="X41" i="6"/>
  <c r="W41" i="6"/>
  <c r="V41" i="6"/>
  <c r="U41" i="6"/>
  <c r="T41" i="6"/>
  <c r="S41" i="6"/>
  <c r="R41" i="6"/>
  <c r="Q41" i="6"/>
  <c r="P41" i="6"/>
  <c r="O41" i="6"/>
  <c r="N41" i="6"/>
  <c r="M41" i="6"/>
  <c r="L41" i="6"/>
  <c r="K41" i="6"/>
  <c r="AA41" i="6" s="1"/>
  <c r="I41" i="6"/>
  <c r="H41" i="6"/>
  <c r="G41" i="6"/>
  <c r="F41" i="6"/>
  <c r="E41" i="6"/>
  <c r="D41" i="6"/>
  <c r="J41" i="6" s="1"/>
  <c r="AB41" i="6" s="1"/>
  <c r="D94" i="6" s="1"/>
  <c r="Z40" i="6"/>
  <c r="Y40" i="6"/>
  <c r="X40" i="6"/>
  <c r="W40" i="6"/>
  <c r="V40" i="6"/>
  <c r="U40" i="6"/>
  <c r="T40" i="6"/>
  <c r="S40" i="6"/>
  <c r="R40" i="6"/>
  <c r="Q40" i="6"/>
  <c r="P40" i="6"/>
  <c r="O40" i="6"/>
  <c r="N40" i="6"/>
  <c r="M40" i="6"/>
  <c r="L40" i="6"/>
  <c r="K40" i="6"/>
  <c r="AA40" i="6" s="1"/>
  <c r="I40" i="6"/>
  <c r="H40" i="6"/>
  <c r="G40" i="6"/>
  <c r="F40" i="6"/>
  <c r="E40" i="6"/>
  <c r="D40" i="6"/>
  <c r="J40" i="6" s="1"/>
  <c r="AB40" i="6" s="1"/>
  <c r="D93" i="6" s="1"/>
  <c r="Z39" i="6"/>
  <c r="Y39" i="6"/>
  <c r="X39" i="6"/>
  <c r="W39" i="6"/>
  <c r="V39" i="6"/>
  <c r="U39" i="6"/>
  <c r="T39" i="6"/>
  <c r="S39" i="6"/>
  <c r="R39" i="6"/>
  <c r="Q39" i="6"/>
  <c r="P39" i="6"/>
  <c r="O39" i="6"/>
  <c r="N39" i="6"/>
  <c r="M39" i="6"/>
  <c r="L39" i="6"/>
  <c r="K39" i="6"/>
  <c r="AA39" i="6" s="1"/>
  <c r="I39" i="6"/>
  <c r="H39" i="6"/>
  <c r="G39" i="6"/>
  <c r="F39" i="6"/>
  <c r="E39" i="6"/>
  <c r="D39" i="6"/>
  <c r="J39" i="6" s="1"/>
  <c r="AB39" i="6" s="1"/>
  <c r="D92" i="6" s="1"/>
  <c r="Z38" i="6"/>
  <c r="Y38" i="6"/>
  <c r="X38" i="6"/>
  <c r="W38" i="6"/>
  <c r="V38" i="6"/>
  <c r="U38" i="6"/>
  <c r="T38" i="6"/>
  <c r="S38" i="6"/>
  <c r="R38" i="6"/>
  <c r="Q38" i="6"/>
  <c r="P38" i="6"/>
  <c r="O38" i="6"/>
  <c r="N38" i="6"/>
  <c r="M38" i="6"/>
  <c r="L38" i="6"/>
  <c r="K38" i="6"/>
  <c r="AA38" i="6" s="1"/>
  <c r="I38" i="6"/>
  <c r="H38" i="6"/>
  <c r="G38" i="6"/>
  <c r="F38" i="6"/>
  <c r="E38" i="6"/>
  <c r="D38" i="6"/>
  <c r="J38" i="6" s="1"/>
  <c r="AB38" i="6" s="1"/>
  <c r="D91" i="6" s="1"/>
  <c r="Z37" i="6"/>
  <c r="Y37" i="6"/>
  <c r="X37" i="6"/>
  <c r="W37" i="6"/>
  <c r="V37" i="6"/>
  <c r="U37" i="6"/>
  <c r="T37" i="6"/>
  <c r="S37" i="6"/>
  <c r="R37" i="6"/>
  <c r="Q37" i="6"/>
  <c r="P37" i="6"/>
  <c r="O37" i="6"/>
  <c r="N37" i="6"/>
  <c r="M37" i="6"/>
  <c r="L37" i="6"/>
  <c r="K37" i="6"/>
  <c r="AA37" i="6" s="1"/>
  <c r="I37" i="6"/>
  <c r="H37" i="6"/>
  <c r="G37" i="6"/>
  <c r="F37" i="6"/>
  <c r="E37" i="6"/>
  <c r="D37" i="6"/>
  <c r="J37" i="6" s="1"/>
  <c r="AB37" i="6" s="1"/>
  <c r="D90" i="6" s="1"/>
  <c r="Z36" i="6"/>
  <c r="Y36" i="6"/>
  <c r="X36" i="6"/>
  <c r="W36" i="6"/>
  <c r="V36" i="6"/>
  <c r="U36" i="6"/>
  <c r="T36" i="6"/>
  <c r="S36" i="6"/>
  <c r="R36" i="6"/>
  <c r="Q36" i="6"/>
  <c r="P36" i="6"/>
  <c r="O36" i="6"/>
  <c r="N36" i="6"/>
  <c r="M36" i="6"/>
  <c r="L36" i="6"/>
  <c r="K36" i="6"/>
  <c r="AA36" i="6" s="1"/>
  <c r="I36" i="6"/>
  <c r="H36" i="6"/>
  <c r="G36" i="6"/>
  <c r="F36" i="6"/>
  <c r="E36" i="6"/>
  <c r="D36" i="6"/>
  <c r="J36" i="6" s="1"/>
  <c r="AB36" i="6" s="1"/>
  <c r="D89" i="6" s="1"/>
  <c r="Z35" i="6"/>
  <c r="Y35" i="6"/>
  <c r="X35" i="6"/>
  <c r="W35" i="6"/>
  <c r="V35" i="6"/>
  <c r="U35" i="6"/>
  <c r="T35" i="6"/>
  <c r="S35" i="6"/>
  <c r="R35" i="6"/>
  <c r="Q35" i="6"/>
  <c r="P35" i="6"/>
  <c r="O35" i="6"/>
  <c r="N35" i="6"/>
  <c r="M35" i="6"/>
  <c r="L35" i="6"/>
  <c r="K35" i="6"/>
  <c r="AA35" i="6" s="1"/>
  <c r="I35" i="6"/>
  <c r="H35" i="6"/>
  <c r="G35" i="6"/>
  <c r="F35" i="6"/>
  <c r="E35" i="6"/>
  <c r="D35" i="6"/>
  <c r="J35" i="6" s="1"/>
  <c r="AB35" i="6" s="1"/>
  <c r="D88" i="6" s="1"/>
  <c r="Z34" i="6"/>
  <c r="Y34" i="6"/>
  <c r="X34" i="6"/>
  <c r="W34" i="6"/>
  <c r="V34" i="6"/>
  <c r="U34" i="6"/>
  <c r="T34" i="6"/>
  <c r="S34" i="6"/>
  <c r="R34" i="6"/>
  <c r="Q34" i="6"/>
  <c r="P34" i="6"/>
  <c r="O34" i="6"/>
  <c r="N34" i="6"/>
  <c r="M34" i="6"/>
  <c r="L34" i="6"/>
  <c r="K34" i="6"/>
  <c r="AA34" i="6" s="1"/>
  <c r="I34" i="6"/>
  <c r="H34" i="6"/>
  <c r="G34" i="6"/>
  <c r="F34" i="6"/>
  <c r="E34" i="6"/>
  <c r="D34" i="6"/>
  <c r="J34" i="6" s="1"/>
  <c r="AB34" i="6" s="1"/>
  <c r="D87" i="6" s="1"/>
  <c r="Z33" i="6"/>
  <c r="Y33" i="6"/>
  <c r="X33" i="6"/>
  <c r="W33" i="6"/>
  <c r="V33" i="6"/>
  <c r="U33" i="6"/>
  <c r="T33" i="6"/>
  <c r="S33" i="6"/>
  <c r="R33" i="6"/>
  <c r="Q33" i="6"/>
  <c r="P33" i="6"/>
  <c r="O33" i="6"/>
  <c r="N33" i="6"/>
  <c r="M33" i="6"/>
  <c r="L33" i="6"/>
  <c r="K33" i="6"/>
  <c r="AA33" i="6" s="1"/>
  <c r="I33" i="6"/>
  <c r="H33" i="6"/>
  <c r="G33" i="6"/>
  <c r="F33" i="6"/>
  <c r="E33" i="6"/>
  <c r="D33" i="6"/>
  <c r="J33" i="6" s="1"/>
  <c r="AB33" i="6" s="1"/>
  <c r="D86" i="6" s="1"/>
  <c r="Z32" i="6"/>
  <c r="Y32" i="6"/>
  <c r="X32" i="6"/>
  <c r="W32" i="6"/>
  <c r="V32" i="6"/>
  <c r="U32" i="6"/>
  <c r="T32" i="6"/>
  <c r="S32" i="6"/>
  <c r="R32" i="6"/>
  <c r="Q32" i="6"/>
  <c r="P32" i="6"/>
  <c r="O32" i="6"/>
  <c r="N32" i="6"/>
  <c r="M32" i="6"/>
  <c r="L32" i="6"/>
  <c r="K32" i="6"/>
  <c r="AA32" i="6" s="1"/>
  <c r="I32" i="6"/>
  <c r="H32" i="6"/>
  <c r="G32" i="6"/>
  <c r="F32" i="6"/>
  <c r="E32" i="6"/>
  <c r="D32" i="6"/>
  <c r="J32" i="6" s="1"/>
  <c r="AB32" i="6" s="1"/>
  <c r="D85" i="6" s="1"/>
  <c r="Z31" i="6"/>
  <c r="Y31" i="6"/>
  <c r="X31" i="6"/>
  <c r="W31" i="6"/>
  <c r="V31" i="6"/>
  <c r="U31" i="6"/>
  <c r="T31" i="6"/>
  <c r="S31" i="6"/>
  <c r="R31" i="6"/>
  <c r="Q31" i="6"/>
  <c r="P31" i="6"/>
  <c r="O31" i="6"/>
  <c r="N31" i="6"/>
  <c r="M31" i="6"/>
  <c r="L31" i="6"/>
  <c r="K31" i="6"/>
  <c r="AA31" i="6" s="1"/>
  <c r="I31" i="6"/>
  <c r="H31" i="6"/>
  <c r="G31" i="6"/>
  <c r="F31" i="6"/>
  <c r="E31" i="6"/>
  <c r="D31" i="6"/>
  <c r="J31" i="6" s="1"/>
  <c r="AB31" i="6" s="1"/>
  <c r="D84" i="6" s="1"/>
  <c r="Z30" i="6"/>
  <c r="Y30" i="6"/>
  <c r="X30" i="6"/>
  <c r="W30" i="6"/>
  <c r="V30" i="6"/>
  <c r="U30" i="6"/>
  <c r="T30" i="6"/>
  <c r="S30" i="6"/>
  <c r="R30" i="6"/>
  <c r="Q30" i="6"/>
  <c r="P30" i="6"/>
  <c r="O30" i="6"/>
  <c r="N30" i="6"/>
  <c r="M30" i="6"/>
  <c r="L30" i="6"/>
  <c r="K30" i="6"/>
  <c r="AA30" i="6" s="1"/>
  <c r="I30" i="6"/>
  <c r="H30" i="6"/>
  <c r="G30" i="6"/>
  <c r="F30" i="6"/>
  <c r="E30" i="6"/>
  <c r="D30" i="6"/>
  <c r="J30" i="6" s="1"/>
  <c r="AB30" i="6" s="1"/>
  <c r="D83" i="6" s="1"/>
  <c r="Z29" i="6"/>
  <c r="Y29" i="6"/>
  <c r="X29" i="6"/>
  <c r="W29" i="6"/>
  <c r="V29" i="6"/>
  <c r="U29" i="6"/>
  <c r="T29" i="6"/>
  <c r="S29" i="6"/>
  <c r="R29" i="6"/>
  <c r="Q29" i="6"/>
  <c r="P29" i="6"/>
  <c r="O29" i="6"/>
  <c r="N29" i="6"/>
  <c r="M29" i="6"/>
  <c r="L29" i="6"/>
  <c r="K29" i="6"/>
  <c r="AA29" i="6" s="1"/>
  <c r="I29" i="6"/>
  <c r="H29" i="6"/>
  <c r="G29" i="6"/>
  <c r="F29" i="6"/>
  <c r="E29" i="6"/>
  <c r="D29" i="6"/>
  <c r="J29" i="6" s="1"/>
  <c r="AB29" i="6" s="1"/>
  <c r="D82" i="6" s="1"/>
  <c r="Z28" i="6"/>
  <c r="Y28" i="6"/>
  <c r="X28" i="6"/>
  <c r="W28" i="6"/>
  <c r="V28" i="6"/>
  <c r="U28" i="6"/>
  <c r="T28" i="6"/>
  <c r="S28" i="6"/>
  <c r="R28" i="6"/>
  <c r="Q28" i="6"/>
  <c r="P28" i="6"/>
  <c r="O28" i="6"/>
  <c r="N28" i="6"/>
  <c r="M28" i="6"/>
  <c r="L28" i="6"/>
  <c r="K28" i="6"/>
  <c r="AA28" i="6" s="1"/>
  <c r="I28" i="6"/>
  <c r="H28" i="6"/>
  <c r="G28" i="6"/>
  <c r="F28" i="6"/>
  <c r="E28" i="6"/>
  <c r="D28" i="6"/>
  <c r="J28" i="6" s="1"/>
  <c r="AB28" i="6" s="1"/>
  <c r="D81" i="6" s="1"/>
  <c r="Z27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AA27" i="6" s="1"/>
  <c r="I27" i="6"/>
  <c r="H27" i="6"/>
  <c r="G27" i="6"/>
  <c r="F27" i="6"/>
  <c r="E27" i="6"/>
  <c r="D27" i="6"/>
  <c r="J27" i="6" s="1"/>
  <c r="AB27" i="6" s="1"/>
  <c r="D80" i="6" s="1"/>
  <c r="Z26" i="6"/>
  <c r="Y26" i="6"/>
  <c r="X26" i="6"/>
  <c r="W26" i="6"/>
  <c r="V26" i="6"/>
  <c r="U26" i="6"/>
  <c r="T26" i="6"/>
  <c r="S26" i="6"/>
  <c r="R26" i="6"/>
  <c r="Q26" i="6"/>
  <c r="P26" i="6"/>
  <c r="O26" i="6"/>
  <c r="N26" i="6"/>
  <c r="M26" i="6"/>
  <c r="L26" i="6"/>
  <c r="K26" i="6"/>
  <c r="AA26" i="6" s="1"/>
  <c r="I26" i="6"/>
  <c r="H26" i="6"/>
  <c r="G26" i="6"/>
  <c r="F26" i="6"/>
  <c r="E26" i="6"/>
  <c r="D26" i="6"/>
  <c r="J26" i="6" s="1"/>
  <c r="AB26" i="6" s="1"/>
  <c r="D79" i="6" s="1"/>
  <c r="Z25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AA25" i="6" s="1"/>
  <c r="I25" i="6"/>
  <c r="H25" i="6"/>
  <c r="G25" i="6"/>
  <c r="F25" i="6"/>
  <c r="E25" i="6"/>
  <c r="D25" i="6"/>
  <c r="J25" i="6" s="1"/>
  <c r="AB25" i="6" s="1"/>
  <c r="D78" i="6" s="1"/>
  <c r="Z24" i="6"/>
  <c r="Y24" i="6"/>
  <c r="X24" i="6"/>
  <c r="W24" i="6"/>
  <c r="V24" i="6"/>
  <c r="U24" i="6"/>
  <c r="T24" i="6"/>
  <c r="S24" i="6"/>
  <c r="R24" i="6"/>
  <c r="Q24" i="6"/>
  <c r="P24" i="6"/>
  <c r="O24" i="6"/>
  <c r="N24" i="6"/>
  <c r="M24" i="6"/>
  <c r="L24" i="6"/>
  <c r="K24" i="6"/>
  <c r="AA24" i="6" s="1"/>
  <c r="I24" i="6"/>
  <c r="H24" i="6"/>
  <c r="G24" i="6"/>
  <c r="F24" i="6"/>
  <c r="E24" i="6"/>
  <c r="D24" i="6"/>
  <c r="J24" i="6" s="1"/>
  <c r="AB24" i="6" s="1"/>
  <c r="D77" i="6" s="1"/>
  <c r="Z23" i="6"/>
  <c r="Y23" i="6"/>
  <c r="X23" i="6"/>
  <c r="W23" i="6"/>
  <c r="V23" i="6"/>
  <c r="U23" i="6"/>
  <c r="T23" i="6"/>
  <c r="S23" i="6"/>
  <c r="R23" i="6"/>
  <c r="Q23" i="6"/>
  <c r="P23" i="6"/>
  <c r="O23" i="6"/>
  <c r="N23" i="6"/>
  <c r="M23" i="6"/>
  <c r="L23" i="6"/>
  <c r="K23" i="6"/>
  <c r="AA23" i="6" s="1"/>
  <c r="I23" i="6"/>
  <c r="H23" i="6"/>
  <c r="G23" i="6"/>
  <c r="F23" i="6"/>
  <c r="E23" i="6"/>
  <c r="D23" i="6"/>
  <c r="J23" i="6" s="1"/>
  <c r="AB23" i="6" s="1"/>
  <c r="D76" i="6" s="1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AA22" i="6" s="1"/>
  <c r="I22" i="6"/>
  <c r="H22" i="6"/>
  <c r="G22" i="6"/>
  <c r="F22" i="6"/>
  <c r="E22" i="6"/>
  <c r="D22" i="6"/>
  <c r="J22" i="6" s="1"/>
  <c r="AB22" i="6" s="1"/>
  <c r="D75" i="6" s="1"/>
  <c r="Z21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AA21" i="6" s="1"/>
  <c r="I21" i="6"/>
  <c r="H21" i="6"/>
  <c r="G21" i="6"/>
  <c r="F21" i="6"/>
  <c r="E21" i="6"/>
  <c r="D21" i="6"/>
  <c r="J21" i="6" s="1"/>
  <c r="AB21" i="6" s="1"/>
  <c r="D74" i="6" s="1"/>
  <c r="Z20" i="6"/>
  <c r="Y20" i="6"/>
  <c r="X20" i="6"/>
  <c r="W20" i="6"/>
  <c r="V20" i="6"/>
  <c r="U20" i="6"/>
  <c r="T20" i="6"/>
  <c r="S20" i="6"/>
  <c r="R20" i="6"/>
  <c r="Q20" i="6"/>
  <c r="P20" i="6"/>
  <c r="O20" i="6"/>
  <c r="N20" i="6"/>
  <c r="M20" i="6"/>
  <c r="L20" i="6"/>
  <c r="K20" i="6"/>
  <c r="AA20" i="6" s="1"/>
  <c r="I20" i="6"/>
  <c r="H20" i="6"/>
  <c r="G20" i="6"/>
  <c r="F20" i="6"/>
  <c r="E20" i="6"/>
  <c r="D20" i="6"/>
  <c r="J20" i="6" s="1"/>
  <c r="AB20" i="6" s="1"/>
  <c r="D73" i="6" s="1"/>
  <c r="Z19" i="6"/>
  <c r="Y19" i="6"/>
  <c r="X19" i="6"/>
  <c r="W19" i="6"/>
  <c r="V19" i="6"/>
  <c r="U19" i="6"/>
  <c r="T19" i="6"/>
  <c r="S19" i="6"/>
  <c r="R19" i="6"/>
  <c r="Q19" i="6"/>
  <c r="P19" i="6"/>
  <c r="O19" i="6"/>
  <c r="N19" i="6"/>
  <c r="M19" i="6"/>
  <c r="L19" i="6"/>
  <c r="K19" i="6"/>
  <c r="AA19" i="6" s="1"/>
  <c r="I19" i="6"/>
  <c r="H19" i="6"/>
  <c r="G19" i="6"/>
  <c r="F19" i="6"/>
  <c r="E19" i="6"/>
  <c r="D19" i="6"/>
  <c r="J19" i="6" s="1"/>
  <c r="AB19" i="6" s="1"/>
  <c r="D72" i="6" s="1"/>
  <c r="Z18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AA18" i="6" s="1"/>
  <c r="I18" i="6"/>
  <c r="H18" i="6"/>
  <c r="G18" i="6"/>
  <c r="F18" i="6"/>
  <c r="E18" i="6"/>
  <c r="D18" i="6"/>
  <c r="J18" i="6" s="1"/>
  <c r="AB18" i="6" s="1"/>
  <c r="D71" i="6" s="1"/>
  <c r="Z17" i="6"/>
  <c r="Y17" i="6"/>
  <c r="X17" i="6"/>
  <c r="W17" i="6"/>
  <c r="V17" i="6"/>
  <c r="U17" i="6"/>
  <c r="T17" i="6"/>
  <c r="S17" i="6"/>
  <c r="R17" i="6"/>
  <c r="Q17" i="6"/>
  <c r="P17" i="6"/>
  <c r="O17" i="6"/>
  <c r="N17" i="6"/>
  <c r="M17" i="6"/>
  <c r="L17" i="6"/>
  <c r="K17" i="6"/>
  <c r="AA17" i="6" s="1"/>
  <c r="I17" i="6"/>
  <c r="H17" i="6"/>
  <c r="G17" i="6"/>
  <c r="F17" i="6"/>
  <c r="E17" i="6"/>
  <c r="D17" i="6"/>
  <c r="J17" i="6" s="1"/>
  <c r="AB17" i="6" s="1"/>
  <c r="D70" i="6" s="1"/>
  <c r="Z16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AA16" i="6" s="1"/>
  <c r="I16" i="6"/>
  <c r="H16" i="6"/>
  <c r="G16" i="6"/>
  <c r="F16" i="6"/>
  <c r="E16" i="6"/>
  <c r="D16" i="6"/>
  <c r="J16" i="6" s="1"/>
  <c r="AB16" i="6" s="1"/>
  <c r="D69" i="6" s="1"/>
  <c r="Z15" i="6"/>
  <c r="Y15" i="6"/>
  <c r="X15" i="6"/>
  <c r="W15" i="6"/>
  <c r="V15" i="6"/>
  <c r="U15" i="6"/>
  <c r="T15" i="6"/>
  <c r="S15" i="6"/>
  <c r="R15" i="6"/>
  <c r="Q15" i="6"/>
  <c r="P15" i="6"/>
  <c r="O15" i="6"/>
  <c r="N15" i="6"/>
  <c r="M15" i="6"/>
  <c r="L15" i="6"/>
  <c r="K15" i="6"/>
  <c r="AA15" i="6" s="1"/>
  <c r="I15" i="6"/>
  <c r="H15" i="6"/>
  <c r="G15" i="6"/>
  <c r="F15" i="6"/>
  <c r="E15" i="6"/>
  <c r="D15" i="6"/>
  <c r="J15" i="6" s="1"/>
  <c r="AB15" i="6" s="1"/>
  <c r="D68" i="6" s="1"/>
  <c r="Z14" i="6"/>
  <c r="Y14" i="6"/>
  <c r="X14" i="6"/>
  <c r="W14" i="6"/>
  <c r="V14" i="6"/>
  <c r="U14" i="6"/>
  <c r="T14" i="6"/>
  <c r="S14" i="6"/>
  <c r="R14" i="6"/>
  <c r="Q14" i="6"/>
  <c r="P14" i="6"/>
  <c r="O14" i="6"/>
  <c r="N14" i="6"/>
  <c r="M14" i="6"/>
  <c r="L14" i="6"/>
  <c r="K14" i="6"/>
  <c r="AA14" i="6" s="1"/>
  <c r="I14" i="6"/>
  <c r="H14" i="6"/>
  <c r="G14" i="6"/>
  <c r="F14" i="6"/>
  <c r="E14" i="6"/>
  <c r="D14" i="6"/>
  <c r="J14" i="6" s="1"/>
  <c r="AB14" i="6" s="1"/>
  <c r="D67" i="6" s="1"/>
  <c r="Z13" i="6"/>
  <c r="Y13" i="6"/>
  <c r="X13" i="6"/>
  <c r="W13" i="6"/>
  <c r="V13" i="6"/>
  <c r="U13" i="6"/>
  <c r="T13" i="6"/>
  <c r="S13" i="6"/>
  <c r="R13" i="6"/>
  <c r="Q13" i="6"/>
  <c r="P13" i="6"/>
  <c r="O13" i="6"/>
  <c r="N13" i="6"/>
  <c r="M13" i="6"/>
  <c r="L13" i="6"/>
  <c r="K13" i="6"/>
  <c r="AA13" i="6" s="1"/>
  <c r="I13" i="6"/>
  <c r="H13" i="6"/>
  <c r="G13" i="6"/>
  <c r="F13" i="6"/>
  <c r="E13" i="6"/>
  <c r="D13" i="6"/>
  <c r="J13" i="6" s="1"/>
  <c r="AB13" i="6" s="1"/>
  <c r="D66" i="6" s="1"/>
  <c r="Z12" i="6"/>
  <c r="Z50" i="6" s="1"/>
  <c r="Z51" i="6" s="1"/>
  <c r="Y12" i="6"/>
  <c r="Y50" i="6" s="1"/>
  <c r="Y51" i="6" s="1"/>
  <c r="X12" i="6"/>
  <c r="X50" i="6" s="1"/>
  <c r="X51" i="6" s="1"/>
  <c r="W12" i="6"/>
  <c r="W50" i="6" s="1"/>
  <c r="W51" i="6" s="1"/>
  <c r="V12" i="6"/>
  <c r="V50" i="6" s="1"/>
  <c r="V51" i="6" s="1"/>
  <c r="U12" i="6"/>
  <c r="U50" i="6" s="1"/>
  <c r="U51" i="6" s="1"/>
  <c r="T12" i="6"/>
  <c r="T50" i="6" s="1"/>
  <c r="T51" i="6" s="1"/>
  <c r="S12" i="6"/>
  <c r="S50" i="6" s="1"/>
  <c r="S51" i="6" s="1"/>
  <c r="R12" i="6"/>
  <c r="R50" i="6" s="1"/>
  <c r="R51" i="6" s="1"/>
  <c r="Q12" i="6"/>
  <c r="Q50" i="6" s="1"/>
  <c r="Q51" i="6" s="1"/>
  <c r="P12" i="6"/>
  <c r="P50" i="6" s="1"/>
  <c r="P51" i="6" s="1"/>
  <c r="O12" i="6"/>
  <c r="O50" i="6" s="1"/>
  <c r="O51" i="6" s="1"/>
  <c r="N12" i="6"/>
  <c r="N50" i="6" s="1"/>
  <c r="N51" i="6" s="1"/>
  <c r="M12" i="6"/>
  <c r="M50" i="6" s="1"/>
  <c r="M51" i="6" s="1"/>
  <c r="L12" i="6"/>
  <c r="L50" i="6" s="1"/>
  <c r="L51" i="6" s="1"/>
  <c r="K12" i="6"/>
  <c r="I12" i="6"/>
  <c r="I50" i="6" s="1"/>
  <c r="H12" i="6"/>
  <c r="H50" i="6" s="1"/>
  <c r="G12" i="6"/>
  <c r="G50" i="6" s="1"/>
  <c r="F12" i="6"/>
  <c r="F50" i="6" s="1"/>
  <c r="E12" i="6"/>
  <c r="E50" i="6" s="1"/>
  <c r="D12" i="6"/>
  <c r="D14" i="8" l="1"/>
  <c r="J12" i="8"/>
  <c r="E16" i="8"/>
  <c r="E15" i="8"/>
  <c r="F16" i="8"/>
  <c r="F15" i="8"/>
  <c r="G16" i="8"/>
  <c r="G15" i="8"/>
  <c r="H16" i="8"/>
  <c r="H15" i="8"/>
  <c r="I16" i="8"/>
  <c r="I15" i="8"/>
  <c r="K14" i="8"/>
  <c r="K15" i="8" s="1"/>
  <c r="AA12" i="8"/>
  <c r="AA14" i="8" s="1"/>
  <c r="AA15" i="8" s="1"/>
  <c r="D50" i="6"/>
  <c r="J12" i="6"/>
  <c r="E52" i="6"/>
  <c r="E51" i="6"/>
  <c r="F52" i="6"/>
  <c r="F51" i="6"/>
  <c r="G52" i="6"/>
  <c r="G51" i="6"/>
  <c r="H52" i="6"/>
  <c r="H51" i="6"/>
  <c r="I52" i="6"/>
  <c r="I51" i="6"/>
  <c r="K50" i="6"/>
  <c r="K51" i="6" s="1"/>
  <c r="AA12" i="6"/>
  <c r="AA50" i="6" s="1"/>
  <c r="AA51" i="6" s="1"/>
  <c r="J14" i="8" l="1"/>
  <c r="AB12" i="8"/>
  <c r="D16" i="8"/>
  <c r="D15" i="8"/>
  <c r="J50" i="6"/>
  <c r="AB12" i="6"/>
  <c r="D52" i="6"/>
  <c r="D51" i="6"/>
  <c r="D29" i="8" l="1"/>
  <c r="AB14" i="8"/>
  <c r="A12" i="8" a="1"/>
  <c r="A12" i="8" s="1"/>
  <c r="A29" i="8" s="1"/>
  <c r="J16" i="8"/>
  <c r="J15" i="8"/>
  <c r="D65" i="6"/>
  <c r="AB50" i="6"/>
  <c r="A48" i="6" a="1"/>
  <c r="A48" i="6" s="1"/>
  <c r="A101" i="6" s="1"/>
  <c r="A47" i="6" a="1"/>
  <c r="A47" i="6" s="1"/>
  <c r="A100" i="6" s="1"/>
  <c r="A46" i="6" a="1"/>
  <c r="A46" i="6" s="1"/>
  <c r="A99" i="6" s="1"/>
  <c r="A45" i="6" a="1"/>
  <c r="A45" i="6" s="1"/>
  <c r="A98" i="6" s="1"/>
  <c r="A44" i="6" a="1"/>
  <c r="A44" i="6" s="1"/>
  <c r="A97" i="6" s="1"/>
  <c r="A43" i="6" a="1"/>
  <c r="A43" i="6" s="1"/>
  <c r="A96" i="6" s="1"/>
  <c r="A42" i="6" a="1"/>
  <c r="A42" i="6" s="1"/>
  <c r="A95" i="6" s="1"/>
  <c r="A41" i="6" a="1"/>
  <c r="A41" i="6" s="1"/>
  <c r="A94" i="6" s="1"/>
  <c r="A40" i="6" a="1"/>
  <c r="A40" i="6" s="1"/>
  <c r="A93" i="6" s="1"/>
  <c r="A39" i="6" a="1"/>
  <c r="A39" i="6" s="1"/>
  <c r="A92" i="6" s="1"/>
  <c r="A38" i="6" a="1"/>
  <c r="A38" i="6" s="1"/>
  <c r="A91" i="6" s="1"/>
  <c r="A37" i="6" a="1"/>
  <c r="A37" i="6" s="1"/>
  <c r="A90" i="6" s="1"/>
  <c r="A36" i="6" a="1"/>
  <c r="A36" i="6" s="1"/>
  <c r="A89" i="6" s="1"/>
  <c r="A35" i="6" a="1"/>
  <c r="A35" i="6" s="1"/>
  <c r="A88" i="6" s="1"/>
  <c r="A34" i="6" a="1"/>
  <c r="A34" i="6" s="1"/>
  <c r="A87" i="6" s="1"/>
  <c r="A33" i="6" a="1"/>
  <c r="A33" i="6" s="1"/>
  <c r="A86" i="6" s="1"/>
  <c r="A32" i="6" a="1"/>
  <c r="A32" i="6" s="1"/>
  <c r="A85" i="6" s="1"/>
  <c r="A31" i="6" a="1"/>
  <c r="A31" i="6" s="1"/>
  <c r="A84" i="6" s="1"/>
  <c r="A30" i="6" a="1"/>
  <c r="A30" i="6" s="1"/>
  <c r="A83" i="6" s="1"/>
  <c r="A29" i="6" a="1"/>
  <c r="A29" i="6" s="1"/>
  <c r="A82" i="6" s="1"/>
  <c r="A28" i="6" a="1"/>
  <c r="A28" i="6" s="1"/>
  <c r="A81" i="6" s="1"/>
  <c r="A27" i="6" a="1"/>
  <c r="A27" i="6" s="1"/>
  <c r="A80" i="6" s="1"/>
  <c r="A26" i="6" a="1"/>
  <c r="A26" i="6" s="1"/>
  <c r="A79" i="6" s="1"/>
  <c r="A25" i="6" a="1"/>
  <c r="A25" i="6" s="1"/>
  <c r="A78" i="6" s="1"/>
  <c r="A24" i="6" a="1"/>
  <c r="A24" i="6" s="1"/>
  <c r="A77" i="6" s="1"/>
  <c r="A23" i="6" a="1"/>
  <c r="A23" i="6" s="1"/>
  <c r="A76" i="6" s="1"/>
  <c r="A22" i="6" a="1"/>
  <c r="A22" i="6" s="1"/>
  <c r="A75" i="6" s="1"/>
  <c r="A21" i="6" a="1"/>
  <c r="A21" i="6" s="1"/>
  <c r="A74" i="6" s="1"/>
  <c r="A20" i="6" a="1"/>
  <c r="A20" i="6" s="1"/>
  <c r="A73" i="6" s="1"/>
  <c r="A19" i="6" a="1"/>
  <c r="A19" i="6" s="1"/>
  <c r="A72" i="6" s="1"/>
  <c r="A18" i="6" a="1"/>
  <c r="A18" i="6" s="1"/>
  <c r="A71" i="6" s="1"/>
  <c r="A17" i="6" a="1"/>
  <c r="A17" i="6" s="1"/>
  <c r="A70" i="6" s="1"/>
  <c r="A16" i="6" a="1"/>
  <c r="A16" i="6" s="1"/>
  <c r="A69" i="6" s="1"/>
  <c r="A15" i="6" a="1"/>
  <c r="A15" i="6" s="1"/>
  <c r="A68" i="6" s="1"/>
  <c r="A14" i="6" a="1"/>
  <c r="A14" i="6" s="1"/>
  <c r="A67" i="6" s="1"/>
  <c r="A13" i="6" a="1"/>
  <c r="A13" i="6" s="1"/>
  <c r="A66" i="6" s="1"/>
  <c r="A12" i="6" a="1"/>
  <c r="A12" i="6" s="1"/>
  <c r="A65" i="6" s="1"/>
  <c r="J52" i="6"/>
  <c r="J51" i="6"/>
  <c r="B31" i="4" l="1"/>
  <c r="B30" i="4"/>
  <c r="I24" i="4"/>
  <c r="H24" i="4"/>
  <c r="G24" i="4"/>
  <c r="F24" i="4"/>
  <c r="E24" i="4"/>
  <c r="D24" i="4"/>
  <c r="J24" i="4" s="1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AA13" i="4" s="1"/>
  <c r="I13" i="4"/>
  <c r="H13" i="4"/>
  <c r="G13" i="4"/>
  <c r="F13" i="4"/>
  <c r="E13" i="4"/>
  <c r="D13" i="4"/>
  <c r="J13" i="4" s="1"/>
  <c r="AB13" i="4" s="1"/>
  <c r="D31" i="4" s="1"/>
  <c r="Z12" i="4"/>
  <c r="Z15" i="4" s="1"/>
  <c r="Z16" i="4" s="1"/>
  <c r="Y12" i="4"/>
  <c r="Y15" i="4" s="1"/>
  <c r="Y16" i="4" s="1"/>
  <c r="X12" i="4"/>
  <c r="X15" i="4" s="1"/>
  <c r="X16" i="4" s="1"/>
  <c r="W12" i="4"/>
  <c r="W15" i="4" s="1"/>
  <c r="W16" i="4" s="1"/>
  <c r="V12" i="4"/>
  <c r="V15" i="4" s="1"/>
  <c r="V16" i="4" s="1"/>
  <c r="U12" i="4"/>
  <c r="U15" i="4" s="1"/>
  <c r="U16" i="4" s="1"/>
  <c r="T12" i="4"/>
  <c r="T15" i="4" s="1"/>
  <c r="T16" i="4" s="1"/>
  <c r="S12" i="4"/>
  <c r="S15" i="4" s="1"/>
  <c r="S16" i="4" s="1"/>
  <c r="R12" i="4"/>
  <c r="R15" i="4" s="1"/>
  <c r="R16" i="4" s="1"/>
  <c r="Q12" i="4"/>
  <c r="Q15" i="4" s="1"/>
  <c r="Q16" i="4" s="1"/>
  <c r="P12" i="4"/>
  <c r="P15" i="4" s="1"/>
  <c r="P16" i="4" s="1"/>
  <c r="O12" i="4"/>
  <c r="O15" i="4" s="1"/>
  <c r="O16" i="4" s="1"/>
  <c r="N12" i="4"/>
  <c r="N15" i="4" s="1"/>
  <c r="N16" i="4" s="1"/>
  <c r="M12" i="4"/>
  <c r="M15" i="4" s="1"/>
  <c r="M16" i="4" s="1"/>
  <c r="L12" i="4"/>
  <c r="L15" i="4" s="1"/>
  <c r="L16" i="4" s="1"/>
  <c r="K12" i="4"/>
  <c r="I12" i="4"/>
  <c r="I15" i="4" s="1"/>
  <c r="H12" i="4"/>
  <c r="H15" i="4" s="1"/>
  <c r="G12" i="4"/>
  <c r="G15" i="4" s="1"/>
  <c r="F12" i="4"/>
  <c r="F15" i="4" s="1"/>
  <c r="E12" i="4"/>
  <c r="E15" i="4" s="1"/>
  <c r="D12" i="4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I70" i="3"/>
  <c r="H70" i="3"/>
  <c r="G70" i="3"/>
  <c r="F70" i="3"/>
  <c r="E70" i="3"/>
  <c r="D70" i="3"/>
  <c r="J70" i="3" s="1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AA59" i="3" s="1"/>
  <c r="I59" i="3"/>
  <c r="H59" i="3"/>
  <c r="G59" i="3"/>
  <c r="F59" i="3"/>
  <c r="E59" i="3"/>
  <c r="D59" i="3"/>
  <c r="J59" i="3" s="1"/>
  <c r="AB59" i="3" s="1"/>
  <c r="D123" i="3" s="1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AA58" i="3" s="1"/>
  <c r="I58" i="3"/>
  <c r="H58" i="3"/>
  <c r="G58" i="3"/>
  <c r="F58" i="3"/>
  <c r="E58" i="3"/>
  <c r="D58" i="3"/>
  <c r="J58" i="3" s="1"/>
  <c r="AB58" i="3" s="1"/>
  <c r="D122" i="3" s="1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AA57" i="3" s="1"/>
  <c r="I57" i="3"/>
  <c r="H57" i="3"/>
  <c r="G57" i="3"/>
  <c r="F57" i="3"/>
  <c r="E57" i="3"/>
  <c r="D57" i="3"/>
  <c r="J57" i="3" s="1"/>
  <c r="AB57" i="3" s="1"/>
  <c r="D121" i="3" s="1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AA56" i="3" s="1"/>
  <c r="I56" i="3"/>
  <c r="H56" i="3"/>
  <c r="G56" i="3"/>
  <c r="F56" i="3"/>
  <c r="E56" i="3"/>
  <c r="D56" i="3"/>
  <c r="J56" i="3" s="1"/>
  <c r="AB56" i="3" s="1"/>
  <c r="D120" i="3" s="1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AA55" i="3" s="1"/>
  <c r="I55" i="3"/>
  <c r="H55" i="3"/>
  <c r="G55" i="3"/>
  <c r="F55" i="3"/>
  <c r="E55" i="3"/>
  <c r="D55" i="3"/>
  <c r="J55" i="3" s="1"/>
  <c r="AB55" i="3" s="1"/>
  <c r="D119" i="3" s="1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AA54" i="3" s="1"/>
  <c r="I54" i="3"/>
  <c r="H54" i="3"/>
  <c r="G54" i="3"/>
  <c r="F54" i="3"/>
  <c r="E54" i="3"/>
  <c r="D54" i="3"/>
  <c r="J54" i="3" s="1"/>
  <c r="AB54" i="3" s="1"/>
  <c r="D118" i="3" s="1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AA53" i="3" s="1"/>
  <c r="I53" i="3"/>
  <c r="H53" i="3"/>
  <c r="G53" i="3"/>
  <c r="F53" i="3"/>
  <c r="E53" i="3"/>
  <c r="D53" i="3"/>
  <c r="J53" i="3" s="1"/>
  <c r="AB53" i="3" s="1"/>
  <c r="D117" i="3" s="1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AA52" i="3" s="1"/>
  <c r="I52" i="3"/>
  <c r="H52" i="3"/>
  <c r="G52" i="3"/>
  <c r="F52" i="3"/>
  <c r="E52" i="3"/>
  <c r="D52" i="3"/>
  <c r="J52" i="3" s="1"/>
  <c r="AB52" i="3" s="1"/>
  <c r="D116" i="3" s="1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AA51" i="3" s="1"/>
  <c r="I51" i="3"/>
  <c r="H51" i="3"/>
  <c r="G51" i="3"/>
  <c r="F51" i="3"/>
  <c r="E51" i="3"/>
  <c r="D51" i="3"/>
  <c r="J51" i="3" s="1"/>
  <c r="AB51" i="3" s="1"/>
  <c r="D115" i="3" s="1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AA50" i="3" s="1"/>
  <c r="I50" i="3"/>
  <c r="H50" i="3"/>
  <c r="G50" i="3"/>
  <c r="F50" i="3"/>
  <c r="E50" i="3"/>
  <c r="D50" i="3"/>
  <c r="J50" i="3" s="1"/>
  <c r="AB50" i="3" s="1"/>
  <c r="D114" i="3" s="1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AA49" i="3" s="1"/>
  <c r="I49" i="3"/>
  <c r="H49" i="3"/>
  <c r="G49" i="3"/>
  <c r="F49" i="3"/>
  <c r="E49" i="3"/>
  <c r="D49" i="3"/>
  <c r="J49" i="3" s="1"/>
  <c r="AB49" i="3" s="1"/>
  <c r="D113" i="3" s="1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AA48" i="3" s="1"/>
  <c r="I48" i="3"/>
  <c r="H48" i="3"/>
  <c r="G48" i="3"/>
  <c r="F48" i="3"/>
  <c r="E48" i="3"/>
  <c r="D48" i="3"/>
  <c r="J48" i="3" s="1"/>
  <c r="AB48" i="3" s="1"/>
  <c r="D112" i="3" s="1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AA47" i="3" s="1"/>
  <c r="I47" i="3"/>
  <c r="H47" i="3"/>
  <c r="G47" i="3"/>
  <c r="F47" i="3"/>
  <c r="E47" i="3"/>
  <c r="D47" i="3"/>
  <c r="J47" i="3" s="1"/>
  <c r="AB47" i="3" s="1"/>
  <c r="D111" i="3" s="1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AA46" i="3" s="1"/>
  <c r="I46" i="3"/>
  <c r="H46" i="3"/>
  <c r="G46" i="3"/>
  <c r="F46" i="3"/>
  <c r="E46" i="3"/>
  <c r="D46" i="3"/>
  <c r="J46" i="3" s="1"/>
  <c r="AB46" i="3" s="1"/>
  <c r="D110" i="3" s="1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AA45" i="3" s="1"/>
  <c r="I45" i="3"/>
  <c r="H45" i="3"/>
  <c r="G45" i="3"/>
  <c r="F45" i="3"/>
  <c r="E45" i="3"/>
  <c r="D45" i="3"/>
  <c r="J45" i="3" s="1"/>
  <c r="AB45" i="3" s="1"/>
  <c r="D109" i="3" s="1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AA44" i="3" s="1"/>
  <c r="I44" i="3"/>
  <c r="H44" i="3"/>
  <c r="G44" i="3"/>
  <c r="F44" i="3"/>
  <c r="E44" i="3"/>
  <c r="D44" i="3"/>
  <c r="J44" i="3" s="1"/>
  <c r="AB44" i="3" s="1"/>
  <c r="D108" i="3" s="1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AA43" i="3" s="1"/>
  <c r="I43" i="3"/>
  <c r="H43" i="3"/>
  <c r="G43" i="3"/>
  <c r="F43" i="3"/>
  <c r="E43" i="3"/>
  <c r="D43" i="3"/>
  <c r="J43" i="3" s="1"/>
  <c r="AB43" i="3" s="1"/>
  <c r="D107" i="3" s="1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AA42" i="3" s="1"/>
  <c r="I42" i="3"/>
  <c r="H42" i="3"/>
  <c r="G42" i="3"/>
  <c r="F42" i="3"/>
  <c r="E42" i="3"/>
  <c r="D42" i="3"/>
  <c r="J42" i="3" s="1"/>
  <c r="AB42" i="3" s="1"/>
  <c r="D106" i="3" s="1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AA41" i="3" s="1"/>
  <c r="I41" i="3"/>
  <c r="H41" i="3"/>
  <c r="G41" i="3"/>
  <c r="F41" i="3"/>
  <c r="E41" i="3"/>
  <c r="D41" i="3"/>
  <c r="J41" i="3" s="1"/>
  <c r="AB41" i="3" s="1"/>
  <c r="D105" i="3" s="1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AA40" i="3" s="1"/>
  <c r="I40" i="3"/>
  <c r="H40" i="3"/>
  <c r="G40" i="3"/>
  <c r="F40" i="3"/>
  <c r="E40" i="3"/>
  <c r="D40" i="3"/>
  <c r="J40" i="3" s="1"/>
  <c r="AB40" i="3" s="1"/>
  <c r="D104" i="3" s="1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AA39" i="3" s="1"/>
  <c r="I39" i="3"/>
  <c r="H39" i="3"/>
  <c r="G39" i="3"/>
  <c r="F39" i="3"/>
  <c r="E39" i="3"/>
  <c r="D39" i="3"/>
  <c r="J39" i="3" s="1"/>
  <c r="AB39" i="3" s="1"/>
  <c r="D103" i="3" s="1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AA38" i="3" s="1"/>
  <c r="I38" i="3"/>
  <c r="H38" i="3"/>
  <c r="G38" i="3"/>
  <c r="F38" i="3"/>
  <c r="E38" i="3"/>
  <c r="D38" i="3"/>
  <c r="J38" i="3" s="1"/>
  <c r="AB38" i="3" s="1"/>
  <c r="D102" i="3" s="1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AA37" i="3" s="1"/>
  <c r="I37" i="3"/>
  <c r="H37" i="3"/>
  <c r="G37" i="3"/>
  <c r="F37" i="3"/>
  <c r="E37" i="3"/>
  <c r="D37" i="3"/>
  <c r="J37" i="3" s="1"/>
  <c r="AB37" i="3" s="1"/>
  <c r="D101" i="3" s="1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AA36" i="3" s="1"/>
  <c r="I36" i="3"/>
  <c r="H36" i="3"/>
  <c r="G36" i="3"/>
  <c r="F36" i="3"/>
  <c r="E36" i="3"/>
  <c r="D36" i="3"/>
  <c r="J36" i="3" s="1"/>
  <c r="AB36" i="3" s="1"/>
  <c r="D100" i="3" s="1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AA35" i="3" s="1"/>
  <c r="I35" i="3"/>
  <c r="H35" i="3"/>
  <c r="G35" i="3"/>
  <c r="F35" i="3"/>
  <c r="E35" i="3"/>
  <c r="D35" i="3"/>
  <c r="J35" i="3" s="1"/>
  <c r="AB35" i="3" s="1"/>
  <c r="D99" i="3" s="1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AA34" i="3" s="1"/>
  <c r="I34" i="3"/>
  <c r="H34" i="3"/>
  <c r="G34" i="3"/>
  <c r="F34" i="3"/>
  <c r="E34" i="3"/>
  <c r="D34" i="3"/>
  <c r="J34" i="3" s="1"/>
  <c r="AB34" i="3" s="1"/>
  <c r="D98" i="3" s="1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AA33" i="3" s="1"/>
  <c r="I33" i="3"/>
  <c r="H33" i="3"/>
  <c r="G33" i="3"/>
  <c r="F33" i="3"/>
  <c r="E33" i="3"/>
  <c r="D33" i="3"/>
  <c r="J33" i="3" s="1"/>
  <c r="AB33" i="3" s="1"/>
  <c r="D97" i="3" s="1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AA32" i="3" s="1"/>
  <c r="I32" i="3"/>
  <c r="H32" i="3"/>
  <c r="G32" i="3"/>
  <c r="F32" i="3"/>
  <c r="E32" i="3"/>
  <c r="D32" i="3"/>
  <c r="J32" i="3" s="1"/>
  <c r="AB32" i="3" s="1"/>
  <c r="D96" i="3" s="1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AA31" i="3" s="1"/>
  <c r="I31" i="3"/>
  <c r="H31" i="3"/>
  <c r="G31" i="3"/>
  <c r="F31" i="3"/>
  <c r="E31" i="3"/>
  <c r="D31" i="3"/>
  <c r="J31" i="3" s="1"/>
  <c r="AB31" i="3" s="1"/>
  <c r="D95" i="3" s="1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AA30" i="3" s="1"/>
  <c r="I30" i="3"/>
  <c r="H30" i="3"/>
  <c r="G30" i="3"/>
  <c r="F30" i="3"/>
  <c r="E30" i="3"/>
  <c r="D30" i="3"/>
  <c r="J30" i="3" s="1"/>
  <c r="AB30" i="3" s="1"/>
  <c r="D94" i="3" s="1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AA29" i="3" s="1"/>
  <c r="I29" i="3"/>
  <c r="H29" i="3"/>
  <c r="G29" i="3"/>
  <c r="F29" i="3"/>
  <c r="E29" i="3"/>
  <c r="D29" i="3"/>
  <c r="J29" i="3" s="1"/>
  <c r="AB29" i="3" s="1"/>
  <c r="D93" i="3" s="1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AA28" i="3" s="1"/>
  <c r="I28" i="3"/>
  <c r="H28" i="3"/>
  <c r="G28" i="3"/>
  <c r="F28" i="3"/>
  <c r="E28" i="3"/>
  <c r="D28" i="3"/>
  <c r="J28" i="3" s="1"/>
  <c r="AB28" i="3" s="1"/>
  <c r="D92" i="3" s="1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AA27" i="3" s="1"/>
  <c r="I27" i="3"/>
  <c r="H27" i="3"/>
  <c r="G27" i="3"/>
  <c r="F27" i="3"/>
  <c r="E27" i="3"/>
  <c r="D27" i="3"/>
  <c r="J27" i="3" s="1"/>
  <c r="AB27" i="3" s="1"/>
  <c r="D91" i="3" s="1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AA26" i="3" s="1"/>
  <c r="I26" i="3"/>
  <c r="H26" i="3"/>
  <c r="G26" i="3"/>
  <c r="F26" i="3"/>
  <c r="E26" i="3"/>
  <c r="D26" i="3"/>
  <c r="J26" i="3" s="1"/>
  <c r="AB26" i="3" s="1"/>
  <c r="D90" i="3" s="1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AA25" i="3" s="1"/>
  <c r="I25" i="3"/>
  <c r="H25" i="3"/>
  <c r="G25" i="3"/>
  <c r="F25" i="3"/>
  <c r="E25" i="3"/>
  <c r="D25" i="3"/>
  <c r="J25" i="3" s="1"/>
  <c r="AB25" i="3" s="1"/>
  <c r="D89" i="3" s="1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AA24" i="3" s="1"/>
  <c r="I24" i="3"/>
  <c r="H24" i="3"/>
  <c r="G24" i="3"/>
  <c r="F24" i="3"/>
  <c r="E24" i="3"/>
  <c r="D24" i="3"/>
  <c r="J24" i="3" s="1"/>
  <c r="AB24" i="3" s="1"/>
  <c r="D88" i="3" s="1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AA23" i="3" s="1"/>
  <c r="I23" i="3"/>
  <c r="H23" i="3"/>
  <c r="G23" i="3"/>
  <c r="F23" i="3"/>
  <c r="E23" i="3"/>
  <c r="D23" i="3"/>
  <c r="J23" i="3" s="1"/>
  <c r="AB23" i="3" s="1"/>
  <c r="D87" i="3" s="1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AA22" i="3" s="1"/>
  <c r="I22" i="3"/>
  <c r="H22" i="3"/>
  <c r="G22" i="3"/>
  <c r="F22" i="3"/>
  <c r="E22" i="3"/>
  <c r="D22" i="3"/>
  <c r="J22" i="3" s="1"/>
  <c r="AB22" i="3" s="1"/>
  <c r="D86" i="3" s="1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AA21" i="3" s="1"/>
  <c r="I21" i="3"/>
  <c r="H21" i="3"/>
  <c r="G21" i="3"/>
  <c r="F21" i="3"/>
  <c r="E21" i="3"/>
  <c r="D21" i="3"/>
  <c r="J21" i="3" s="1"/>
  <c r="AB21" i="3" s="1"/>
  <c r="D85" i="3" s="1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AA20" i="3" s="1"/>
  <c r="I20" i="3"/>
  <c r="H20" i="3"/>
  <c r="G20" i="3"/>
  <c r="F20" i="3"/>
  <c r="E20" i="3"/>
  <c r="D20" i="3"/>
  <c r="J20" i="3" s="1"/>
  <c r="AB20" i="3" s="1"/>
  <c r="D84" i="3" s="1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AA19" i="3" s="1"/>
  <c r="I19" i="3"/>
  <c r="H19" i="3"/>
  <c r="G19" i="3"/>
  <c r="F19" i="3"/>
  <c r="E19" i="3"/>
  <c r="D19" i="3"/>
  <c r="J19" i="3" s="1"/>
  <c r="AB19" i="3" s="1"/>
  <c r="D83" i="3" s="1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AA18" i="3" s="1"/>
  <c r="I18" i="3"/>
  <c r="H18" i="3"/>
  <c r="G18" i="3"/>
  <c r="F18" i="3"/>
  <c r="E18" i="3"/>
  <c r="D18" i="3"/>
  <c r="J18" i="3" s="1"/>
  <c r="AB18" i="3" s="1"/>
  <c r="D82" i="3" s="1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AA17" i="3" s="1"/>
  <c r="I17" i="3"/>
  <c r="H17" i="3"/>
  <c r="G17" i="3"/>
  <c r="F17" i="3"/>
  <c r="E17" i="3"/>
  <c r="D17" i="3"/>
  <c r="J17" i="3" s="1"/>
  <c r="AB17" i="3" s="1"/>
  <c r="D81" i="3" s="1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AA16" i="3" s="1"/>
  <c r="I16" i="3"/>
  <c r="H16" i="3"/>
  <c r="G16" i="3"/>
  <c r="F16" i="3"/>
  <c r="E16" i="3"/>
  <c r="D16" i="3"/>
  <c r="J16" i="3" s="1"/>
  <c r="AB16" i="3" s="1"/>
  <c r="D80" i="3" s="1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AA15" i="3" s="1"/>
  <c r="I15" i="3"/>
  <c r="H15" i="3"/>
  <c r="G15" i="3"/>
  <c r="F15" i="3"/>
  <c r="E15" i="3"/>
  <c r="D15" i="3"/>
  <c r="J15" i="3" s="1"/>
  <c r="AB15" i="3" s="1"/>
  <c r="D79" i="3" s="1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AA14" i="3" s="1"/>
  <c r="I14" i="3"/>
  <c r="H14" i="3"/>
  <c r="G14" i="3"/>
  <c r="F14" i="3"/>
  <c r="E14" i="3"/>
  <c r="D14" i="3"/>
  <c r="J14" i="3" s="1"/>
  <c r="AB14" i="3" s="1"/>
  <c r="D78" i="3" s="1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AA13" i="3" s="1"/>
  <c r="I13" i="3"/>
  <c r="H13" i="3"/>
  <c r="G13" i="3"/>
  <c r="F13" i="3"/>
  <c r="E13" i="3"/>
  <c r="D13" i="3"/>
  <c r="J13" i="3" s="1"/>
  <c r="AB13" i="3" s="1"/>
  <c r="D77" i="3" s="1"/>
  <c r="Z12" i="3"/>
  <c r="Z61" i="3" s="1"/>
  <c r="Z62" i="3" s="1"/>
  <c r="Y12" i="3"/>
  <c r="Y61" i="3" s="1"/>
  <c r="Y62" i="3" s="1"/>
  <c r="X12" i="3"/>
  <c r="X61" i="3" s="1"/>
  <c r="X62" i="3" s="1"/>
  <c r="W12" i="3"/>
  <c r="W61" i="3" s="1"/>
  <c r="W62" i="3" s="1"/>
  <c r="V12" i="3"/>
  <c r="V61" i="3" s="1"/>
  <c r="V62" i="3" s="1"/>
  <c r="U12" i="3"/>
  <c r="U61" i="3" s="1"/>
  <c r="U62" i="3" s="1"/>
  <c r="T12" i="3"/>
  <c r="T61" i="3" s="1"/>
  <c r="T62" i="3" s="1"/>
  <c r="S12" i="3"/>
  <c r="S61" i="3" s="1"/>
  <c r="S62" i="3" s="1"/>
  <c r="R12" i="3"/>
  <c r="R61" i="3" s="1"/>
  <c r="R62" i="3" s="1"/>
  <c r="Q12" i="3"/>
  <c r="Q61" i="3" s="1"/>
  <c r="Q62" i="3" s="1"/>
  <c r="P12" i="3"/>
  <c r="P61" i="3" s="1"/>
  <c r="P62" i="3" s="1"/>
  <c r="O12" i="3"/>
  <c r="O61" i="3" s="1"/>
  <c r="O62" i="3" s="1"/>
  <c r="N12" i="3"/>
  <c r="N61" i="3" s="1"/>
  <c r="N62" i="3" s="1"/>
  <c r="M12" i="3"/>
  <c r="M61" i="3" s="1"/>
  <c r="M62" i="3" s="1"/>
  <c r="L12" i="3"/>
  <c r="L61" i="3" s="1"/>
  <c r="L62" i="3" s="1"/>
  <c r="K12" i="3"/>
  <c r="I12" i="3"/>
  <c r="I61" i="3" s="1"/>
  <c r="H12" i="3"/>
  <c r="H61" i="3" s="1"/>
  <c r="G12" i="3"/>
  <c r="G61" i="3" s="1"/>
  <c r="F12" i="3"/>
  <c r="F61" i="3" s="1"/>
  <c r="E12" i="3"/>
  <c r="E61" i="3" s="1"/>
  <c r="D12" i="3"/>
  <c r="L634" i="1"/>
  <c r="K634" i="1"/>
  <c r="J634" i="1"/>
  <c r="I634" i="1"/>
  <c r="H634" i="1"/>
  <c r="G634" i="1"/>
  <c r="N633" i="1"/>
  <c r="O633" i="1" s="1"/>
  <c r="M633" i="1"/>
  <c r="N632" i="1"/>
  <c r="O632" i="1" s="1"/>
  <c r="M632" i="1"/>
  <c r="N631" i="1"/>
  <c r="O631" i="1" s="1"/>
  <c r="M631" i="1"/>
  <c r="N630" i="1"/>
  <c r="M630" i="1"/>
  <c r="F630" i="1"/>
  <c r="D630" i="1"/>
  <c r="C630" i="1"/>
  <c r="B630" i="1"/>
  <c r="N629" i="1"/>
  <c r="M629" i="1"/>
  <c r="F629" i="1"/>
  <c r="D629" i="1"/>
  <c r="C629" i="1"/>
  <c r="B629" i="1"/>
  <c r="N628" i="1"/>
  <c r="M628" i="1"/>
  <c r="F628" i="1"/>
  <c r="D628" i="1"/>
  <c r="C628" i="1"/>
  <c r="B628" i="1"/>
  <c r="N627" i="1"/>
  <c r="M627" i="1"/>
  <c r="F627" i="1"/>
  <c r="D627" i="1"/>
  <c r="C627" i="1"/>
  <c r="B627" i="1"/>
  <c r="N626" i="1"/>
  <c r="M626" i="1"/>
  <c r="F626" i="1"/>
  <c r="D626" i="1"/>
  <c r="C626" i="1"/>
  <c r="B626" i="1"/>
  <c r="N625" i="1"/>
  <c r="M625" i="1"/>
  <c r="F625" i="1"/>
  <c r="D625" i="1"/>
  <c r="C625" i="1"/>
  <c r="B625" i="1"/>
  <c r="N624" i="1"/>
  <c r="M624" i="1"/>
  <c r="F624" i="1"/>
  <c r="D624" i="1"/>
  <c r="C624" i="1"/>
  <c r="B624" i="1"/>
  <c r="N623" i="1"/>
  <c r="M623" i="1"/>
  <c r="M634" i="1" s="1"/>
  <c r="F623" i="1"/>
  <c r="D623" i="1"/>
  <c r="C623" i="1"/>
  <c r="B623" i="1"/>
  <c r="L621" i="1"/>
  <c r="K621" i="1"/>
  <c r="J621" i="1"/>
  <c r="I621" i="1"/>
  <c r="H621" i="1"/>
  <c r="G621" i="1"/>
  <c r="N620" i="1"/>
  <c r="O620" i="1" s="1"/>
  <c r="M620" i="1"/>
  <c r="N619" i="1"/>
  <c r="O619" i="1" s="1"/>
  <c r="M619" i="1"/>
  <c r="N618" i="1"/>
  <c r="O618" i="1" s="1"/>
  <c r="M618" i="1"/>
  <c r="N617" i="1"/>
  <c r="O617" i="1" s="1"/>
  <c r="M617" i="1"/>
  <c r="F617" i="1"/>
  <c r="D617" i="1"/>
  <c r="C617" i="1"/>
  <c r="B617" i="1"/>
  <c r="N616" i="1"/>
  <c r="M616" i="1"/>
  <c r="F616" i="1"/>
  <c r="D616" i="1"/>
  <c r="C616" i="1"/>
  <c r="B616" i="1"/>
  <c r="N615" i="1"/>
  <c r="M615" i="1"/>
  <c r="F615" i="1"/>
  <c r="D615" i="1"/>
  <c r="C615" i="1"/>
  <c r="B615" i="1"/>
  <c r="N614" i="1"/>
  <c r="O614" i="1" s="1"/>
  <c r="M614" i="1"/>
  <c r="F614" i="1"/>
  <c r="D614" i="1"/>
  <c r="C614" i="1"/>
  <c r="B614" i="1"/>
  <c r="N613" i="1"/>
  <c r="M613" i="1"/>
  <c r="F613" i="1"/>
  <c r="D613" i="1"/>
  <c r="C613" i="1"/>
  <c r="B613" i="1"/>
  <c r="N612" i="1"/>
  <c r="M612" i="1"/>
  <c r="F612" i="1"/>
  <c r="D612" i="1"/>
  <c r="C612" i="1"/>
  <c r="B612" i="1"/>
  <c r="N611" i="1"/>
  <c r="M611" i="1"/>
  <c r="F611" i="1"/>
  <c r="D611" i="1"/>
  <c r="C611" i="1"/>
  <c r="B611" i="1"/>
  <c r="N610" i="1"/>
  <c r="M610" i="1"/>
  <c r="M621" i="1" s="1"/>
  <c r="F610" i="1"/>
  <c r="D610" i="1"/>
  <c r="C610" i="1"/>
  <c r="B610" i="1"/>
  <c r="L608" i="1"/>
  <c r="K608" i="1"/>
  <c r="J608" i="1"/>
  <c r="I608" i="1"/>
  <c r="H608" i="1"/>
  <c r="G608" i="1"/>
  <c r="N607" i="1"/>
  <c r="O607" i="1" s="1"/>
  <c r="M607" i="1"/>
  <c r="N606" i="1"/>
  <c r="O606" i="1" s="1"/>
  <c r="M606" i="1"/>
  <c r="N605" i="1"/>
  <c r="O605" i="1" s="1"/>
  <c r="M605" i="1"/>
  <c r="N604" i="1"/>
  <c r="M604" i="1"/>
  <c r="F604" i="1"/>
  <c r="D604" i="1"/>
  <c r="C604" i="1"/>
  <c r="B604" i="1"/>
  <c r="N603" i="1"/>
  <c r="M603" i="1"/>
  <c r="F603" i="1"/>
  <c r="D603" i="1"/>
  <c r="C603" i="1"/>
  <c r="B603" i="1"/>
  <c r="N602" i="1"/>
  <c r="M602" i="1"/>
  <c r="F602" i="1"/>
  <c r="D602" i="1"/>
  <c r="C602" i="1"/>
  <c r="B602" i="1"/>
  <c r="N601" i="1"/>
  <c r="M601" i="1"/>
  <c r="F601" i="1"/>
  <c r="D601" i="1"/>
  <c r="C601" i="1"/>
  <c r="B601" i="1"/>
  <c r="N600" i="1"/>
  <c r="M600" i="1"/>
  <c r="F600" i="1"/>
  <c r="D600" i="1"/>
  <c r="C600" i="1"/>
  <c r="B600" i="1"/>
  <c r="N599" i="1"/>
  <c r="O599" i="1" s="1"/>
  <c r="M599" i="1"/>
  <c r="F599" i="1"/>
  <c r="D599" i="1"/>
  <c r="C599" i="1"/>
  <c r="B599" i="1"/>
  <c r="N598" i="1"/>
  <c r="O598" i="1" s="1"/>
  <c r="M598" i="1"/>
  <c r="F598" i="1"/>
  <c r="D598" i="1"/>
  <c r="C598" i="1"/>
  <c r="B598" i="1"/>
  <c r="N597" i="1"/>
  <c r="M597" i="1"/>
  <c r="M608" i="1" s="1"/>
  <c r="F597" i="1"/>
  <c r="D597" i="1"/>
  <c r="C597" i="1"/>
  <c r="B597" i="1"/>
  <c r="L595" i="1"/>
  <c r="K595" i="1"/>
  <c r="J595" i="1"/>
  <c r="I595" i="1"/>
  <c r="H595" i="1"/>
  <c r="G595" i="1"/>
  <c r="N594" i="1"/>
  <c r="O594" i="1" s="1"/>
  <c r="M594" i="1"/>
  <c r="N593" i="1"/>
  <c r="O593" i="1" s="1"/>
  <c r="M593" i="1"/>
  <c r="N592" i="1"/>
  <c r="O592" i="1" s="1"/>
  <c r="M592" i="1"/>
  <c r="N591" i="1"/>
  <c r="M591" i="1"/>
  <c r="F591" i="1"/>
  <c r="D591" i="1"/>
  <c r="C591" i="1"/>
  <c r="B591" i="1"/>
  <c r="N590" i="1"/>
  <c r="O590" i="1" s="1"/>
  <c r="M590" i="1"/>
  <c r="F590" i="1"/>
  <c r="D590" i="1"/>
  <c r="C590" i="1"/>
  <c r="B590" i="1"/>
  <c r="N589" i="1"/>
  <c r="M589" i="1"/>
  <c r="F589" i="1"/>
  <c r="D589" i="1"/>
  <c r="C589" i="1"/>
  <c r="B589" i="1"/>
  <c r="N588" i="1"/>
  <c r="M588" i="1"/>
  <c r="F588" i="1"/>
  <c r="D588" i="1"/>
  <c r="C588" i="1"/>
  <c r="B588" i="1"/>
  <c r="N587" i="1"/>
  <c r="M587" i="1"/>
  <c r="F587" i="1"/>
  <c r="D587" i="1"/>
  <c r="C587" i="1"/>
  <c r="B587" i="1"/>
  <c r="N586" i="1"/>
  <c r="M586" i="1"/>
  <c r="F586" i="1"/>
  <c r="D586" i="1"/>
  <c r="C586" i="1"/>
  <c r="B586" i="1"/>
  <c r="N585" i="1"/>
  <c r="M585" i="1"/>
  <c r="F585" i="1"/>
  <c r="D585" i="1"/>
  <c r="C585" i="1"/>
  <c r="B585" i="1"/>
  <c r="N584" i="1"/>
  <c r="M584" i="1"/>
  <c r="M595" i="1" s="1"/>
  <c r="F584" i="1"/>
  <c r="D584" i="1"/>
  <c r="C584" i="1"/>
  <c r="B584" i="1"/>
  <c r="L582" i="1"/>
  <c r="K582" i="1"/>
  <c r="J582" i="1"/>
  <c r="I582" i="1"/>
  <c r="H582" i="1"/>
  <c r="G582" i="1"/>
  <c r="N581" i="1"/>
  <c r="O581" i="1" s="1"/>
  <c r="M581" i="1"/>
  <c r="N580" i="1"/>
  <c r="O580" i="1" s="1"/>
  <c r="M580" i="1"/>
  <c r="N579" i="1"/>
  <c r="O579" i="1" s="1"/>
  <c r="M579" i="1"/>
  <c r="N578" i="1"/>
  <c r="O578" i="1" s="1"/>
  <c r="M578" i="1"/>
  <c r="F578" i="1"/>
  <c r="D578" i="1"/>
  <c r="C578" i="1"/>
  <c r="B578" i="1"/>
  <c r="N577" i="1"/>
  <c r="O577" i="1" s="1"/>
  <c r="M577" i="1"/>
  <c r="F577" i="1"/>
  <c r="D577" i="1"/>
  <c r="C577" i="1"/>
  <c r="B577" i="1"/>
  <c r="N576" i="1"/>
  <c r="O576" i="1" s="1"/>
  <c r="M576" i="1"/>
  <c r="F576" i="1"/>
  <c r="D576" i="1"/>
  <c r="C576" i="1"/>
  <c r="B576" i="1"/>
  <c r="N575" i="1"/>
  <c r="M575" i="1"/>
  <c r="F575" i="1"/>
  <c r="D575" i="1"/>
  <c r="C575" i="1"/>
  <c r="B575" i="1"/>
  <c r="N574" i="1"/>
  <c r="M574" i="1"/>
  <c r="F574" i="1"/>
  <c r="D574" i="1"/>
  <c r="C574" i="1"/>
  <c r="B574" i="1"/>
  <c r="N573" i="1"/>
  <c r="M573" i="1"/>
  <c r="F573" i="1"/>
  <c r="D573" i="1"/>
  <c r="C573" i="1"/>
  <c r="B573" i="1"/>
  <c r="N572" i="1"/>
  <c r="M572" i="1"/>
  <c r="F572" i="1"/>
  <c r="D572" i="1"/>
  <c r="C572" i="1"/>
  <c r="B572" i="1"/>
  <c r="N571" i="1"/>
  <c r="M571" i="1"/>
  <c r="M582" i="1" s="1"/>
  <c r="F571" i="1"/>
  <c r="D571" i="1"/>
  <c r="C571" i="1"/>
  <c r="B571" i="1"/>
  <c r="L569" i="1"/>
  <c r="K569" i="1"/>
  <c r="J569" i="1"/>
  <c r="I569" i="1"/>
  <c r="H569" i="1"/>
  <c r="G569" i="1"/>
  <c r="N568" i="1"/>
  <c r="O568" i="1" s="1"/>
  <c r="M568" i="1"/>
  <c r="N567" i="1"/>
  <c r="O567" i="1" s="1"/>
  <c r="M567" i="1"/>
  <c r="N566" i="1"/>
  <c r="O566" i="1" s="1"/>
  <c r="M566" i="1"/>
  <c r="N565" i="1"/>
  <c r="O565" i="1" s="1"/>
  <c r="M565" i="1"/>
  <c r="F565" i="1"/>
  <c r="D565" i="1"/>
  <c r="C565" i="1"/>
  <c r="B565" i="1"/>
  <c r="N564" i="1"/>
  <c r="M564" i="1"/>
  <c r="F564" i="1"/>
  <c r="D564" i="1"/>
  <c r="C564" i="1"/>
  <c r="B564" i="1"/>
  <c r="N563" i="1"/>
  <c r="M563" i="1"/>
  <c r="F563" i="1"/>
  <c r="D563" i="1"/>
  <c r="C563" i="1"/>
  <c r="B563" i="1"/>
  <c r="N562" i="1"/>
  <c r="M562" i="1"/>
  <c r="F562" i="1"/>
  <c r="D562" i="1"/>
  <c r="C562" i="1"/>
  <c r="B562" i="1"/>
  <c r="N561" i="1"/>
  <c r="M561" i="1"/>
  <c r="F561" i="1"/>
  <c r="D561" i="1"/>
  <c r="C561" i="1"/>
  <c r="B561" i="1"/>
  <c r="N560" i="1"/>
  <c r="M560" i="1"/>
  <c r="F560" i="1"/>
  <c r="D560" i="1"/>
  <c r="C560" i="1"/>
  <c r="B560" i="1"/>
  <c r="N559" i="1"/>
  <c r="M559" i="1"/>
  <c r="F559" i="1"/>
  <c r="D559" i="1"/>
  <c r="C559" i="1"/>
  <c r="B559" i="1"/>
  <c r="N558" i="1"/>
  <c r="M558" i="1"/>
  <c r="M569" i="1" s="1"/>
  <c r="F558" i="1"/>
  <c r="D558" i="1"/>
  <c r="C558" i="1"/>
  <c r="B558" i="1"/>
  <c r="L556" i="1"/>
  <c r="K556" i="1"/>
  <c r="J556" i="1"/>
  <c r="I556" i="1"/>
  <c r="H556" i="1"/>
  <c r="G556" i="1"/>
  <c r="N555" i="1"/>
  <c r="O555" i="1" s="1"/>
  <c r="M555" i="1"/>
  <c r="N554" i="1"/>
  <c r="O554" i="1" s="1"/>
  <c r="M554" i="1"/>
  <c r="N553" i="1"/>
  <c r="O553" i="1" s="1"/>
  <c r="M553" i="1"/>
  <c r="N552" i="1"/>
  <c r="M552" i="1"/>
  <c r="F552" i="1"/>
  <c r="D552" i="1"/>
  <c r="C552" i="1"/>
  <c r="B552" i="1"/>
  <c r="N551" i="1"/>
  <c r="M551" i="1"/>
  <c r="F551" i="1"/>
  <c r="D551" i="1"/>
  <c r="C551" i="1"/>
  <c r="B551" i="1"/>
  <c r="N550" i="1"/>
  <c r="M550" i="1"/>
  <c r="F550" i="1"/>
  <c r="D550" i="1"/>
  <c r="C550" i="1"/>
  <c r="B550" i="1"/>
  <c r="N549" i="1"/>
  <c r="M549" i="1"/>
  <c r="F549" i="1"/>
  <c r="D549" i="1"/>
  <c r="C549" i="1"/>
  <c r="B549" i="1"/>
  <c r="N548" i="1"/>
  <c r="M548" i="1"/>
  <c r="F548" i="1"/>
  <c r="D548" i="1"/>
  <c r="C548" i="1"/>
  <c r="B548" i="1"/>
  <c r="N547" i="1"/>
  <c r="M547" i="1"/>
  <c r="F547" i="1"/>
  <c r="D547" i="1"/>
  <c r="C547" i="1"/>
  <c r="B547" i="1"/>
  <c r="N546" i="1"/>
  <c r="M546" i="1"/>
  <c r="F546" i="1"/>
  <c r="D546" i="1"/>
  <c r="C546" i="1"/>
  <c r="B546" i="1"/>
  <c r="N545" i="1"/>
  <c r="M545" i="1"/>
  <c r="M556" i="1" s="1"/>
  <c r="F545" i="1"/>
  <c r="D545" i="1"/>
  <c r="C545" i="1"/>
  <c r="B545" i="1"/>
  <c r="L543" i="1"/>
  <c r="K543" i="1"/>
  <c r="J543" i="1"/>
  <c r="I543" i="1"/>
  <c r="H543" i="1"/>
  <c r="G543" i="1"/>
  <c r="N542" i="1"/>
  <c r="O542" i="1" s="1"/>
  <c r="M542" i="1"/>
  <c r="N541" i="1"/>
  <c r="O541" i="1" s="1"/>
  <c r="M541" i="1"/>
  <c r="N540" i="1"/>
  <c r="O540" i="1" s="1"/>
  <c r="M540" i="1"/>
  <c r="N539" i="1"/>
  <c r="M539" i="1"/>
  <c r="F539" i="1"/>
  <c r="D539" i="1"/>
  <c r="C539" i="1"/>
  <c r="B539" i="1"/>
  <c r="N538" i="1"/>
  <c r="M538" i="1"/>
  <c r="F538" i="1"/>
  <c r="D538" i="1"/>
  <c r="C538" i="1"/>
  <c r="B538" i="1"/>
  <c r="N537" i="1"/>
  <c r="M537" i="1"/>
  <c r="F537" i="1"/>
  <c r="D537" i="1"/>
  <c r="C537" i="1"/>
  <c r="B537" i="1"/>
  <c r="N536" i="1"/>
  <c r="M536" i="1"/>
  <c r="F536" i="1"/>
  <c r="D536" i="1"/>
  <c r="C536" i="1"/>
  <c r="B536" i="1"/>
  <c r="N535" i="1"/>
  <c r="M535" i="1"/>
  <c r="F535" i="1"/>
  <c r="D535" i="1"/>
  <c r="C535" i="1"/>
  <c r="B535" i="1"/>
  <c r="N534" i="1"/>
  <c r="M534" i="1"/>
  <c r="F534" i="1"/>
  <c r="D534" i="1"/>
  <c r="C534" i="1"/>
  <c r="B534" i="1"/>
  <c r="N533" i="1"/>
  <c r="M533" i="1"/>
  <c r="F533" i="1"/>
  <c r="D533" i="1"/>
  <c r="C533" i="1"/>
  <c r="B533" i="1"/>
  <c r="N532" i="1"/>
  <c r="M532" i="1"/>
  <c r="M543" i="1" s="1"/>
  <c r="F532" i="1"/>
  <c r="D532" i="1"/>
  <c r="C532" i="1"/>
  <c r="B532" i="1"/>
  <c r="L530" i="1"/>
  <c r="K530" i="1"/>
  <c r="J530" i="1"/>
  <c r="I530" i="1"/>
  <c r="H530" i="1"/>
  <c r="G530" i="1"/>
  <c r="N529" i="1"/>
  <c r="O529" i="1" s="1"/>
  <c r="M529" i="1"/>
  <c r="N528" i="1"/>
  <c r="O528" i="1" s="1"/>
  <c r="M528" i="1"/>
  <c r="N527" i="1"/>
  <c r="O527" i="1" s="1"/>
  <c r="M527" i="1"/>
  <c r="N526" i="1"/>
  <c r="O526" i="1" s="1"/>
  <c r="M526" i="1"/>
  <c r="F526" i="1"/>
  <c r="D526" i="1"/>
  <c r="C526" i="1"/>
  <c r="B526" i="1"/>
  <c r="N525" i="1"/>
  <c r="M525" i="1"/>
  <c r="F525" i="1"/>
  <c r="D525" i="1"/>
  <c r="C525" i="1"/>
  <c r="B525" i="1"/>
  <c r="N524" i="1"/>
  <c r="M524" i="1"/>
  <c r="F524" i="1"/>
  <c r="D524" i="1"/>
  <c r="C524" i="1"/>
  <c r="B524" i="1"/>
  <c r="N523" i="1"/>
  <c r="M523" i="1"/>
  <c r="F523" i="1"/>
  <c r="D523" i="1"/>
  <c r="C523" i="1"/>
  <c r="B523" i="1"/>
  <c r="N522" i="1"/>
  <c r="M522" i="1"/>
  <c r="F522" i="1"/>
  <c r="D522" i="1"/>
  <c r="C522" i="1"/>
  <c r="B522" i="1"/>
  <c r="N521" i="1"/>
  <c r="M521" i="1"/>
  <c r="F521" i="1"/>
  <c r="D521" i="1"/>
  <c r="C521" i="1"/>
  <c r="B521" i="1"/>
  <c r="N520" i="1"/>
  <c r="M520" i="1"/>
  <c r="F520" i="1"/>
  <c r="D520" i="1"/>
  <c r="C520" i="1"/>
  <c r="B520" i="1"/>
  <c r="N519" i="1"/>
  <c r="M519" i="1"/>
  <c r="M530" i="1" s="1"/>
  <c r="F519" i="1"/>
  <c r="D519" i="1"/>
  <c r="C519" i="1"/>
  <c r="B519" i="1"/>
  <c r="L517" i="1"/>
  <c r="K517" i="1"/>
  <c r="J517" i="1"/>
  <c r="I517" i="1"/>
  <c r="H517" i="1"/>
  <c r="G517" i="1"/>
  <c r="N516" i="1"/>
  <c r="O516" i="1" s="1"/>
  <c r="M516" i="1"/>
  <c r="N515" i="1"/>
  <c r="O515" i="1" s="1"/>
  <c r="M515" i="1"/>
  <c r="N514" i="1"/>
  <c r="O514" i="1" s="1"/>
  <c r="M514" i="1"/>
  <c r="N513" i="1"/>
  <c r="O513" i="1" s="1"/>
  <c r="M513" i="1"/>
  <c r="F513" i="1"/>
  <c r="D513" i="1"/>
  <c r="C513" i="1"/>
  <c r="B513" i="1"/>
  <c r="N512" i="1"/>
  <c r="M512" i="1"/>
  <c r="F512" i="1"/>
  <c r="D512" i="1"/>
  <c r="C512" i="1"/>
  <c r="B512" i="1"/>
  <c r="N511" i="1"/>
  <c r="M511" i="1"/>
  <c r="F511" i="1"/>
  <c r="D511" i="1"/>
  <c r="C511" i="1"/>
  <c r="B511" i="1"/>
  <c r="N510" i="1"/>
  <c r="O510" i="1" s="1"/>
  <c r="M510" i="1"/>
  <c r="F510" i="1"/>
  <c r="D510" i="1"/>
  <c r="C510" i="1"/>
  <c r="B510" i="1"/>
  <c r="N509" i="1"/>
  <c r="M509" i="1"/>
  <c r="F509" i="1"/>
  <c r="D509" i="1"/>
  <c r="C509" i="1"/>
  <c r="B509" i="1"/>
  <c r="N508" i="1"/>
  <c r="M508" i="1"/>
  <c r="F508" i="1"/>
  <c r="D508" i="1"/>
  <c r="C508" i="1"/>
  <c r="B508" i="1"/>
  <c r="N507" i="1"/>
  <c r="M507" i="1"/>
  <c r="F507" i="1"/>
  <c r="D507" i="1"/>
  <c r="C507" i="1"/>
  <c r="B507" i="1"/>
  <c r="N506" i="1"/>
  <c r="M506" i="1"/>
  <c r="M517" i="1" s="1"/>
  <c r="F506" i="1"/>
  <c r="D506" i="1"/>
  <c r="C506" i="1"/>
  <c r="B506" i="1"/>
  <c r="L504" i="1"/>
  <c r="K504" i="1"/>
  <c r="J504" i="1"/>
  <c r="I504" i="1"/>
  <c r="H504" i="1"/>
  <c r="G504" i="1"/>
  <c r="N503" i="1"/>
  <c r="O503" i="1" s="1"/>
  <c r="M503" i="1"/>
  <c r="N502" i="1"/>
  <c r="O502" i="1" s="1"/>
  <c r="M502" i="1"/>
  <c r="N501" i="1"/>
  <c r="O501" i="1" s="1"/>
  <c r="M501" i="1"/>
  <c r="N500" i="1"/>
  <c r="M500" i="1"/>
  <c r="F500" i="1"/>
  <c r="D500" i="1"/>
  <c r="C500" i="1"/>
  <c r="B500" i="1"/>
  <c r="N499" i="1"/>
  <c r="M499" i="1"/>
  <c r="F499" i="1"/>
  <c r="D499" i="1"/>
  <c r="C499" i="1"/>
  <c r="B499" i="1"/>
  <c r="N498" i="1"/>
  <c r="M498" i="1"/>
  <c r="F498" i="1"/>
  <c r="D498" i="1"/>
  <c r="C498" i="1"/>
  <c r="B498" i="1"/>
  <c r="N497" i="1"/>
  <c r="M497" i="1"/>
  <c r="F497" i="1"/>
  <c r="D497" i="1"/>
  <c r="C497" i="1"/>
  <c r="B497" i="1"/>
  <c r="N496" i="1"/>
  <c r="M496" i="1"/>
  <c r="F496" i="1"/>
  <c r="D496" i="1"/>
  <c r="C496" i="1"/>
  <c r="B496" i="1"/>
  <c r="N495" i="1"/>
  <c r="M495" i="1"/>
  <c r="F495" i="1"/>
  <c r="D495" i="1"/>
  <c r="C495" i="1"/>
  <c r="B495" i="1"/>
  <c r="N494" i="1"/>
  <c r="M494" i="1"/>
  <c r="F494" i="1"/>
  <c r="D494" i="1"/>
  <c r="C494" i="1"/>
  <c r="B494" i="1"/>
  <c r="N493" i="1"/>
  <c r="M493" i="1"/>
  <c r="M504" i="1" s="1"/>
  <c r="F493" i="1"/>
  <c r="D493" i="1"/>
  <c r="C493" i="1"/>
  <c r="B493" i="1"/>
  <c r="L491" i="1"/>
  <c r="K491" i="1"/>
  <c r="J491" i="1"/>
  <c r="I491" i="1"/>
  <c r="H491" i="1"/>
  <c r="G491" i="1"/>
  <c r="N490" i="1"/>
  <c r="O490" i="1" s="1"/>
  <c r="M490" i="1"/>
  <c r="N489" i="1"/>
  <c r="O489" i="1" s="1"/>
  <c r="M489" i="1"/>
  <c r="N488" i="1"/>
  <c r="O488" i="1" s="1"/>
  <c r="M488" i="1"/>
  <c r="N487" i="1"/>
  <c r="M487" i="1"/>
  <c r="F487" i="1"/>
  <c r="D487" i="1"/>
  <c r="C487" i="1"/>
  <c r="B487" i="1"/>
  <c r="N486" i="1"/>
  <c r="M486" i="1"/>
  <c r="F486" i="1"/>
  <c r="D486" i="1"/>
  <c r="C486" i="1"/>
  <c r="B486" i="1"/>
  <c r="N485" i="1"/>
  <c r="M485" i="1"/>
  <c r="F485" i="1"/>
  <c r="D485" i="1"/>
  <c r="C485" i="1"/>
  <c r="B485" i="1"/>
  <c r="N484" i="1"/>
  <c r="M484" i="1"/>
  <c r="F484" i="1"/>
  <c r="D484" i="1"/>
  <c r="C484" i="1"/>
  <c r="B484" i="1"/>
  <c r="N483" i="1"/>
  <c r="M483" i="1"/>
  <c r="F483" i="1"/>
  <c r="D483" i="1"/>
  <c r="C483" i="1"/>
  <c r="B483" i="1"/>
  <c r="N482" i="1"/>
  <c r="M482" i="1"/>
  <c r="F482" i="1"/>
  <c r="D482" i="1"/>
  <c r="C482" i="1"/>
  <c r="B482" i="1"/>
  <c r="N481" i="1"/>
  <c r="M481" i="1"/>
  <c r="F481" i="1"/>
  <c r="D481" i="1"/>
  <c r="C481" i="1"/>
  <c r="B481" i="1"/>
  <c r="N480" i="1"/>
  <c r="M480" i="1"/>
  <c r="M491" i="1" s="1"/>
  <c r="F480" i="1"/>
  <c r="D480" i="1"/>
  <c r="C480" i="1"/>
  <c r="B480" i="1"/>
  <c r="L478" i="1"/>
  <c r="K478" i="1"/>
  <c r="J478" i="1"/>
  <c r="I478" i="1"/>
  <c r="H478" i="1"/>
  <c r="G478" i="1"/>
  <c r="N477" i="1"/>
  <c r="O477" i="1" s="1"/>
  <c r="M477" i="1"/>
  <c r="N476" i="1"/>
  <c r="O476" i="1" s="1"/>
  <c r="M476" i="1"/>
  <c r="N475" i="1"/>
  <c r="O475" i="1" s="1"/>
  <c r="M475" i="1"/>
  <c r="N474" i="1"/>
  <c r="M474" i="1"/>
  <c r="F474" i="1"/>
  <c r="D474" i="1"/>
  <c r="C474" i="1"/>
  <c r="B474" i="1"/>
  <c r="N473" i="1"/>
  <c r="M473" i="1"/>
  <c r="F473" i="1"/>
  <c r="D473" i="1"/>
  <c r="C473" i="1"/>
  <c r="B473" i="1"/>
  <c r="N472" i="1"/>
  <c r="M472" i="1"/>
  <c r="F472" i="1"/>
  <c r="D472" i="1"/>
  <c r="C472" i="1"/>
  <c r="B472" i="1"/>
  <c r="N471" i="1"/>
  <c r="M471" i="1"/>
  <c r="F471" i="1"/>
  <c r="D471" i="1"/>
  <c r="C471" i="1"/>
  <c r="B471" i="1"/>
  <c r="N470" i="1"/>
  <c r="M470" i="1"/>
  <c r="F470" i="1"/>
  <c r="D470" i="1"/>
  <c r="C470" i="1"/>
  <c r="B470" i="1"/>
  <c r="N469" i="1"/>
  <c r="M469" i="1"/>
  <c r="F469" i="1"/>
  <c r="D469" i="1"/>
  <c r="C469" i="1"/>
  <c r="B469" i="1"/>
  <c r="N468" i="1"/>
  <c r="M468" i="1"/>
  <c r="F468" i="1"/>
  <c r="D468" i="1"/>
  <c r="C468" i="1"/>
  <c r="B468" i="1"/>
  <c r="N467" i="1"/>
  <c r="M467" i="1"/>
  <c r="M478" i="1" s="1"/>
  <c r="F467" i="1"/>
  <c r="D467" i="1"/>
  <c r="C467" i="1"/>
  <c r="B467" i="1"/>
  <c r="L465" i="1"/>
  <c r="K465" i="1"/>
  <c r="J465" i="1"/>
  <c r="I465" i="1"/>
  <c r="H465" i="1"/>
  <c r="G465" i="1"/>
  <c r="N464" i="1"/>
  <c r="O464" i="1" s="1"/>
  <c r="M464" i="1"/>
  <c r="N463" i="1"/>
  <c r="O463" i="1" s="1"/>
  <c r="M463" i="1"/>
  <c r="N462" i="1"/>
  <c r="O462" i="1" s="1"/>
  <c r="M462" i="1"/>
  <c r="N461" i="1"/>
  <c r="M461" i="1"/>
  <c r="F461" i="1"/>
  <c r="D461" i="1"/>
  <c r="C461" i="1"/>
  <c r="B461" i="1"/>
  <c r="N460" i="1"/>
  <c r="M460" i="1"/>
  <c r="F460" i="1"/>
  <c r="D460" i="1"/>
  <c r="C460" i="1"/>
  <c r="B460" i="1"/>
  <c r="N459" i="1"/>
  <c r="M459" i="1"/>
  <c r="F459" i="1"/>
  <c r="D459" i="1"/>
  <c r="C459" i="1"/>
  <c r="B459" i="1"/>
  <c r="N458" i="1"/>
  <c r="M458" i="1"/>
  <c r="F458" i="1"/>
  <c r="D458" i="1"/>
  <c r="C458" i="1"/>
  <c r="B458" i="1"/>
  <c r="N457" i="1"/>
  <c r="O457" i="1" s="1"/>
  <c r="M457" i="1"/>
  <c r="F457" i="1"/>
  <c r="D457" i="1"/>
  <c r="C457" i="1"/>
  <c r="B457" i="1"/>
  <c r="N456" i="1"/>
  <c r="M456" i="1"/>
  <c r="F456" i="1"/>
  <c r="D456" i="1"/>
  <c r="C456" i="1"/>
  <c r="B456" i="1"/>
  <c r="N455" i="1"/>
  <c r="O455" i="1" s="1"/>
  <c r="M455" i="1"/>
  <c r="F455" i="1"/>
  <c r="D455" i="1"/>
  <c r="C455" i="1"/>
  <c r="B455" i="1"/>
  <c r="N454" i="1"/>
  <c r="M454" i="1"/>
  <c r="M465" i="1" s="1"/>
  <c r="F454" i="1"/>
  <c r="D454" i="1"/>
  <c r="C454" i="1"/>
  <c r="B454" i="1"/>
  <c r="L452" i="1"/>
  <c r="K452" i="1"/>
  <c r="J452" i="1"/>
  <c r="I452" i="1"/>
  <c r="H452" i="1"/>
  <c r="G452" i="1"/>
  <c r="N451" i="1"/>
  <c r="O451" i="1" s="1"/>
  <c r="M451" i="1"/>
  <c r="N450" i="1"/>
  <c r="O450" i="1" s="1"/>
  <c r="M450" i="1"/>
  <c r="N449" i="1"/>
  <c r="M449" i="1"/>
  <c r="N448" i="1"/>
  <c r="O448" i="1" s="1"/>
  <c r="M448" i="1"/>
  <c r="F448" i="1"/>
  <c r="D448" i="1"/>
  <c r="C448" i="1"/>
  <c r="B448" i="1"/>
  <c r="N447" i="1"/>
  <c r="O447" i="1" s="1"/>
  <c r="M447" i="1"/>
  <c r="F447" i="1"/>
  <c r="D447" i="1"/>
  <c r="C447" i="1"/>
  <c r="B447" i="1"/>
  <c r="N446" i="1"/>
  <c r="O446" i="1" s="1"/>
  <c r="M446" i="1"/>
  <c r="F446" i="1"/>
  <c r="D446" i="1"/>
  <c r="C446" i="1"/>
  <c r="B446" i="1"/>
  <c r="N445" i="1"/>
  <c r="M445" i="1"/>
  <c r="F445" i="1"/>
  <c r="D445" i="1"/>
  <c r="C445" i="1"/>
  <c r="B445" i="1"/>
  <c r="N444" i="1"/>
  <c r="M444" i="1"/>
  <c r="F444" i="1"/>
  <c r="D444" i="1"/>
  <c r="C444" i="1"/>
  <c r="B444" i="1"/>
  <c r="N443" i="1"/>
  <c r="M443" i="1"/>
  <c r="F443" i="1"/>
  <c r="D443" i="1"/>
  <c r="C443" i="1"/>
  <c r="B443" i="1"/>
  <c r="N442" i="1"/>
  <c r="M442" i="1"/>
  <c r="F442" i="1"/>
  <c r="D442" i="1"/>
  <c r="C442" i="1"/>
  <c r="B442" i="1"/>
  <c r="N441" i="1"/>
  <c r="M441" i="1"/>
  <c r="M452" i="1" s="1"/>
  <c r="F441" i="1"/>
  <c r="D441" i="1"/>
  <c r="C441" i="1"/>
  <c r="B441" i="1"/>
  <c r="L439" i="1"/>
  <c r="K439" i="1"/>
  <c r="J439" i="1"/>
  <c r="I439" i="1"/>
  <c r="H439" i="1"/>
  <c r="G439" i="1"/>
  <c r="N438" i="1"/>
  <c r="O438" i="1" s="1"/>
  <c r="M438" i="1"/>
  <c r="N437" i="1"/>
  <c r="O437" i="1" s="1"/>
  <c r="M437" i="1"/>
  <c r="N436" i="1"/>
  <c r="O436" i="1" s="1"/>
  <c r="M436" i="1"/>
  <c r="N435" i="1"/>
  <c r="M435" i="1"/>
  <c r="F435" i="1"/>
  <c r="D435" i="1"/>
  <c r="C435" i="1"/>
  <c r="B435" i="1"/>
  <c r="N434" i="1"/>
  <c r="O434" i="1" s="1"/>
  <c r="M434" i="1"/>
  <c r="F434" i="1"/>
  <c r="D434" i="1"/>
  <c r="C434" i="1"/>
  <c r="B434" i="1"/>
  <c r="N433" i="1"/>
  <c r="M433" i="1"/>
  <c r="F433" i="1"/>
  <c r="D433" i="1"/>
  <c r="C433" i="1"/>
  <c r="B433" i="1"/>
  <c r="N432" i="1"/>
  <c r="O432" i="1" s="1"/>
  <c r="M432" i="1"/>
  <c r="F432" i="1"/>
  <c r="D432" i="1"/>
  <c r="C432" i="1"/>
  <c r="B432" i="1"/>
  <c r="N431" i="1"/>
  <c r="M431" i="1"/>
  <c r="F431" i="1"/>
  <c r="D431" i="1"/>
  <c r="C431" i="1"/>
  <c r="B431" i="1"/>
  <c r="N430" i="1"/>
  <c r="O430" i="1" s="1"/>
  <c r="M430" i="1"/>
  <c r="F430" i="1"/>
  <c r="D430" i="1"/>
  <c r="C430" i="1"/>
  <c r="B430" i="1"/>
  <c r="N429" i="1"/>
  <c r="M429" i="1"/>
  <c r="F429" i="1"/>
  <c r="D429" i="1"/>
  <c r="C429" i="1"/>
  <c r="B429" i="1"/>
  <c r="N428" i="1"/>
  <c r="M428" i="1"/>
  <c r="M439" i="1" s="1"/>
  <c r="F428" i="1"/>
  <c r="D428" i="1"/>
  <c r="C428" i="1"/>
  <c r="B428" i="1"/>
  <c r="L426" i="1"/>
  <c r="K426" i="1"/>
  <c r="J426" i="1"/>
  <c r="I426" i="1"/>
  <c r="H426" i="1"/>
  <c r="G426" i="1"/>
  <c r="N425" i="1"/>
  <c r="O425" i="1" s="1"/>
  <c r="M425" i="1"/>
  <c r="N424" i="1"/>
  <c r="O424" i="1" s="1"/>
  <c r="M424" i="1"/>
  <c r="N423" i="1"/>
  <c r="O423" i="1" s="1"/>
  <c r="M423" i="1"/>
  <c r="N422" i="1"/>
  <c r="M422" i="1"/>
  <c r="F422" i="1"/>
  <c r="D422" i="1"/>
  <c r="C422" i="1"/>
  <c r="B422" i="1"/>
  <c r="N421" i="1"/>
  <c r="M421" i="1"/>
  <c r="F421" i="1"/>
  <c r="D421" i="1"/>
  <c r="C421" i="1"/>
  <c r="B421" i="1"/>
  <c r="N420" i="1"/>
  <c r="O420" i="1" s="1"/>
  <c r="M420" i="1"/>
  <c r="F420" i="1"/>
  <c r="D420" i="1"/>
  <c r="C420" i="1"/>
  <c r="B420" i="1"/>
  <c r="N419" i="1"/>
  <c r="M419" i="1"/>
  <c r="F419" i="1"/>
  <c r="D419" i="1"/>
  <c r="C419" i="1"/>
  <c r="B419" i="1"/>
  <c r="N418" i="1"/>
  <c r="M418" i="1"/>
  <c r="F418" i="1"/>
  <c r="D418" i="1"/>
  <c r="C418" i="1"/>
  <c r="B418" i="1"/>
  <c r="N417" i="1"/>
  <c r="M417" i="1"/>
  <c r="F417" i="1"/>
  <c r="D417" i="1"/>
  <c r="C417" i="1"/>
  <c r="B417" i="1"/>
  <c r="N416" i="1"/>
  <c r="M416" i="1"/>
  <c r="F416" i="1"/>
  <c r="D416" i="1"/>
  <c r="C416" i="1"/>
  <c r="B416" i="1"/>
  <c r="N415" i="1"/>
  <c r="M415" i="1"/>
  <c r="M426" i="1" s="1"/>
  <c r="F415" i="1"/>
  <c r="D415" i="1"/>
  <c r="C415" i="1"/>
  <c r="B415" i="1"/>
  <c r="L413" i="1"/>
  <c r="K413" i="1"/>
  <c r="J413" i="1"/>
  <c r="I413" i="1"/>
  <c r="H413" i="1"/>
  <c r="G413" i="1"/>
  <c r="N412" i="1"/>
  <c r="O412" i="1" s="1"/>
  <c r="M412" i="1"/>
  <c r="N411" i="1"/>
  <c r="O411" i="1" s="1"/>
  <c r="M411" i="1"/>
  <c r="N410" i="1"/>
  <c r="O410" i="1" s="1"/>
  <c r="M410" i="1"/>
  <c r="N409" i="1"/>
  <c r="O409" i="1" s="1"/>
  <c r="M409" i="1"/>
  <c r="F409" i="1"/>
  <c r="D409" i="1"/>
  <c r="C409" i="1"/>
  <c r="B409" i="1"/>
  <c r="N408" i="1"/>
  <c r="M408" i="1"/>
  <c r="F408" i="1"/>
  <c r="D408" i="1"/>
  <c r="C408" i="1"/>
  <c r="B408" i="1"/>
  <c r="N407" i="1"/>
  <c r="M407" i="1"/>
  <c r="F407" i="1"/>
  <c r="D407" i="1"/>
  <c r="C407" i="1"/>
  <c r="B407" i="1"/>
  <c r="N406" i="1"/>
  <c r="M406" i="1"/>
  <c r="F406" i="1"/>
  <c r="D406" i="1"/>
  <c r="C406" i="1"/>
  <c r="B406" i="1"/>
  <c r="N405" i="1"/>
  <c r="M405" i="1"/>
  <c r="F405" i="1"/>
  <c r="D405" i="1"/>
  <c r="C405" i="1"/>
  <c r="B405" i="1"/>
  <c r="N404" i="1"/>
  <c r="M404" i="1"/>
  <c r="F404" i="1"/>
  <c r="D404" i="1"/>
  <c r="C404" i="1"/>
  <c r="B404" i="1"/>
  <c r="N403" i="1"/>
  <c r="M403" i="1"/>
  <c r="F403" i="1"/>
  <c r="D403" i="1"/>
  <c r="C403" i="1"/>
  <c r="B403" i="1"/>
  <c r="N402" i="1"/>
  <c r="M402" i="1"/>
  <c r="M413" i="1" s="1"/>
  <c r="F402" i="1"/>
  <c r="D402" i="1"/>
  <c r="C402" i="1"/>
  <c r="B402" i="1"/>
  <c r="L400" i="1"/>
  <c r="K400" i="1"/>
  <c r="J400" i="1"/>
  <c r="I400" i="1"/>
  <c r="H400" i="1"/>
  <c r="G400" i="1"/>
  <c r="N399" i="1"/>
  <c r="O399" i="1" s="1"/>
  <c r="M399" i="1"/>
  <c r="N398" i="1"/>
  <c r="O398" i="1" s="1"/>
  <c r="M398" i="1"/>
  <c r="N397" i="1"/>
  <c r="O397" i="1" s="1"/>
  <c r="M397" i="1"/>
  <c r="N396" i="1"/>
  <c r="O396" i="1" s="1"/>
  <c r="M396" i="1"/>
  <c r="F396" i="1"/>
  <c r="D396" i="1"/>
  <c r="C396" i="1"/>
  <c r="B396" i="1"/>
  <c r="N395" i="1"/>
  <c r="M395" i="1"/>
  <c r="F395" i="1"/>
  <c r="D395" i="1"/>
  <c r="C395" i="1"/>
  <c r="B395" i="1"/>
  <c r="N394" i="1"/>
  <c r="M394" i="1"/>
  <c r="F394" i="1"/>
  <c r="D394" i="1"/>
  <c r="C394" i="1"/>
  <c r="B394" i="1"/>
  <c r="N393" i="1"/>
  <c r="M393" i="1"/>
  <c r="F393" i="1"/>
  <c r="D393" i="1"/>
  <c r="C393" i="1"/>
  <c r="B393" i="1"/>
  <c r="N392" i="1"/>
  <c r="M392" i="1"/>
  <c r="F392" i="1"/>
  <c r="D392" i="1"/>
  <c r="C392" i="1"/>
  <c r="B392" i="1"/>
  <c r="N391" i="1"/>
  <c r="M391" i="1"/>
  <c r="F391" i="1"/>
  <c r="D391" i="1"/>
  <c r="C391" i="1"/>
  <c r="B391" i="1"/>
  <c r="N390" i="1"/>
  <c r="M390" i="1"/>
  <c r="F390" i="1"/>
  <c r="D390" i="1"/>
  <c r="C390" i="1"/>
  <c r="B390" i="1"/>
  <c r="N389" i="1"/>
  <c r="M389" i="1"/>
  <c r="M400" i="1" s="1"/>
  <c r="F389" i="1"/>
  <c r="D389" i="1"/>
  <c r="C389" i="1"/>
  <c r="B389" i="1"/>
  <c r="L387" i="1"/>
  <c r="K387" i="1"/>
  <c r="J387" i="1"/>
  <c r="I387" i="1"/>
  <c r="H387" i="1"/>
  <c r="G387" i="1"/>
  <c r="N386" i="1"/>
  <c r="O386" i="1" s="1"/>
  <c r="M386" i="1"/>
  <c r="N385" i="1"/>
  <c r="O385" i="1" s="1"/>
  <c r="M385" i="1"/>
  <c r="N384" i="1"/>
  <c r="O384" i="1" s="1"/>
  <c r="M384" i="1"/>
  <c r="N383" i="1"/>
  <c r="M383" i="1"/>
  <c r="F383" i="1"/>
  <c r="D383" i="1"/>
  <c r="C383" i="1"/>
  <c r="B383" i="1"/>
  <c r="N382" i="1"/>
  <c r="M382" i="1"/>
  <c r="F382" i="1"/>
  <c r="D382" i="1"/>
  <c r="C382" i="1"/>
  <c r="B382" i="1"/>
  <c r="N381" i="1"/>
  <c r="M381" i="1"/>
  <c r="F381" i="1"/>
  <c r="D381" i="1"/>
  <c r="C381" i="1"/>
  <c r="B381" i="1"/>
  <c r="N380" i="1"/>
  <c r="M380" i="1"/>
  <c r="F380" i="1"/>
  <c r="D380" i="1"/>
  <c r="C380" i="1"/>
  <c r="B380" i="1"/>
  <c r="N379" i="1"/>
  <c r="M379" i="1"/>
  <c r="F379" i="1"/>
  <c r="D379" i="1"/>
  <c r="C379" i="1"/>
  <c r="B379" i="1"/>
  <c r="N378" i="1"/>
  <c r="M378" i="1"/>
  <c r="F378" i="1"/>
  <c r="D378" i="1"/>
  <c r="C378" i="1"/>
  <c r="B378" i="1"/>
  <c r="N377" i="1"/>
  <c r="M377" i="1"/>
  <c r="F377" i="1"/>
  <c r="D377" i="1"/>
  <c r="C377" i="1"/>
  <c r="B377" i="1"/>
  <c r="N376" i="1"/>
  <c r="M376" i="1"/>
  <c r="M387" i="1" s="1"/>
  <c r="F376" i="1"/>
  <c r="D376" i="1"/>
  <c r="C376" i="1"/>
  <c r="B376" i="1"/>
  <c r="L374" i="1"/>
  <c r="K374" i="1"/>
  <c r="J374" i="1"/>
  <c r="I374" i="1"/>
  <c r="H374" i="1"/>
  <c r="G374" i="1"/>
  <c r="N373" i="1"/>
  <c r="O373" i="1" s="1"/>
  <c r="M373" i="1"/>
  <c r="N372" i="1"/>
  <c r="O372" i="1" s="1"/>
  <c r="M372" i="1"/>
  <c r="N371" i="1"/>
  <c r="O371" i="1" s="1"/>
  <c r="M371" i="1"/>
  <c r="N370" i="1"/>
  <c r="M370" i="1"/>
  <c r="F370" i="1"/>
  <c r="D370" i="1"/>
  <c r="C370" i="1"/>
  <c r="B370" i="1"/>
  <c r="N369" i="1"/>
  <c r="M369" i="1"/>
  <c r="F369" i="1"/>
  <c r="D369" i="1"/>
  <c r="C369" i="1"/>
  <c r="B369" i="1"/>
  <c r="N368" i="1"/>
  <c r="M368" i="1"/>
  <c r="F368" i="1"/>
  <c r="D368" i="1"/>
  <c r="C368" i="1"/>
  <c r="B368" i="1"/>
  <c r="N367" i="1"/>
  <c r="M367" i="1"/>
  <c r="F367" i="1"/>
  <c r="D367" i="1"/>
  <c r="C367" i="1"/>
  <c r="B367" i="1"/>
  <c r="N366" i="1"/>
  <c r="M366" i="1"/>
  <c r="F366" i="1"/>
  <c r="D366" i="1"/>
  <c r="C366" i="1"/>
  <c r="B366" i="1"/>
  <c r="N365" i="1"/>
  <c r="M365" i="1"/>
  <c r="F365" i="1"/>
  <c r="D365" i="1"/>
  <c r="C365" i="1"/>
  <c r="B365" i="1"/>
  <c r="N364" i="1"/>
  <c r="M364" i="1"/>
  <c r="F364" i="1"/>
  <c r="D364" i="1"/>
  <c r="C364" i="1"/>
  <c r="B364" i="1"/>
  <c r="N363" i="1"/>
  <c r="M363" i="1"/>
  <c r="M374" i="1" s="1"/>
  <c r="F363" i="1"/>
  <c r="D363" i="1"/>
  <c r="C363" i="1"/>
  <c r="B363" i="1"/>
  <c r="L361" i="1"/>
  <c r="K361" i="1"/>
  <c r="J361" i="1"/>
  <c r="I361" i="1"/>
  <c r="H361" i="1"/>
  <c r="G361" i="1"/>
  <c r="N360" i="1"/>
  <c r="O360" i="1" s="1"/>
  <c r="M360" i="1"/>
  <c r="N359" i="1"/>
  <c r="O359" i="1" s="1"/>
  <c r="M359" i="1"/>
  <c r="N358" i="1"/>
  <c r="O358" i="1" s="1"/>
  <c r="M358" i="1"/>
  <c r="N357" i="1"/>
  <c r="M357" i="1"/>
  <c r="F357" i="1"/>
  <c r="D357" i="1"/>
  <c r="C357" i="1"/>
  <c r="B357" i="1"/>
  <c r="N356" i="1"/>
  <c r="M356" i="1"/>
  <c r="F356" i="1"/>
  <c r="D356" i="1"/>
  <c r="C356" i="1"/>
  <c r="B356" i="1"/>
  <c r="N355" i="1"/>
  <c r="M355" i="1"/>
  <c r="F355" i="1"/>
  <c r="D355" i="1"/>
  <c r="C355" i="1"/>
  <c r="B355" i="1"/>
  <c r="N354" i="1"/>
  <c r="M354" i="1"/>
  <c r="F354" i="1"/>
  <c r="D354" i="1"/>
  <c r="C354" i="1"/>
  <c r="B354" i="1"/>
  <c r="N353" i="1"/>
  <c r="M353" i="1"/>
  <c r="F353" i="1"/>
  <c r="D353" i="1"/>
  <c r="C353" i="1"/>
  <c r="B353" i="1"/>
  <c r="N352" i="1"/>
  <c r="M352" i="1"/>
  <c r="F352" i="1"/>
  <c r="D352" i="1"/>
  <c r="C352" i="1"/>
  <c r="B352" i="1"/>
  <c r="N351" i="1"/>
  <c r="M351" i="1"/>
  <c r="F351" i="1"/>
  <c r="D351" i="1"/>
  <c r="C351" i="1"/>
  <c r="B351" i="1"/>
  <c r="N350" i="1"/>
  <c r="M350" i="1"/>
  <c r="M361" i="1" s="1"/>
  <c r="F350" i="1"/>
  <c r="D350" i="1"/>
  <c r="C350" i="1"/>
  <c r="B350" i="1"/>
  <c r="L348" i="1"/>
  <c r="K348" i="1"/>
  <c r="J348" i="1"/>
  <c r="I348" i="1"/>
  <c r="H348" i="1"/>
  <c r="G348" i="1"/>
  <c r="N347" i="1"/>
  <c r="O347" i="1" s="1"/>
  <c r="M347" i="1"/>
  <c r="N346" i="1"/>
  <c r="O346" i="1" s="1"/>
  <c r="M346" i="1"/>
  <c r="N345" i="1"/>
  <c r="O345" i="1" s="1"/>
  <c r="M345" i="1"/>
  <c r="N344" i="1"/>
  <c r="O344" i="1" s="1"/>
  <c r="M344" i="1"/>
  <c r="F344" i="1"/>
  <c r="D344" i="1"/>
  <c r="C344" i="1"/>
  <c r="B344" i="1"/>
  <c r="N343" i="1"/>
  <c r="M343" i="1"/>
  <c r="F343" i="1"/>
  <c r="D343" i="1"/>
  <c r="C343" i="1"/>
  <c r="B343" i="1"/>
  <c r="N342" i="1"/>
  <c r="M342" i="1"/>
  <c r="F342" i="1"/>
  <c r="D342" i="1"/>
  <c r="C342" i="1"/>
  <c r="B342" i="1"/>
  <c r="N341" i="1"/>
  <c r="O341" i="1" s="1"/>
  <c r="M341" i="1"/>
  <c r="F341" i="1"/>
  <c r="D341" i="1"/>
  <c r="C341" i="1"/>
  <c r="B341" i="1"/>
  <c r="N340" i="1"/>
  <c r="M340" i="1"/>
  <c r="F340" i="1"/>
  <c r="D340" i="1"/>
  <c r="C340" i="1"/>
  <c r="B340" i="1"/>
  <c r="N339" i="1"/>
  <c r="M339" i="1"/>
  <c r="F339" i="1"/>
  <c r="D339" i="1"/>
  <c r="C339" i="1"/>
  <c r="B339" i="1"/>
  <c r="N338" i="1"/>
  <c r="M338" i="1"/>
  <c r="F338" i="1"/>
  <c r="D338" i="1"/>
  <c r="C338" i="1"/>
  <c r="B338" i="1"/>
  <c r="N337" i="1"/>
  <c r="M337" i="1"/>
  <c r="M348" i="1" s="1"/>
  <c r="F337" i="1"/>
  <c r="D337" i="1"/>
  <c r="C337" i="1"/>
  <c r="B337" i="1"/>
  <c r="L335" i="1"/>
  <c r="K335" i="1"/>
  <c r="J335" i="1"/>
  <c r="I335" i="1"/>
  <c r="H335" i="1"/>
  <c r="G335" i="1"/>
  <c r="N334" i="1"/>
  <c r="O334" i="1" s="1"/>
  <c r="M334" i="1"/>
  <c r="N333" i="1"/>
  <c r="O333" i="1" s="1"/>
  <c r="M333" i="1"/>
  <c r="N332" i="1"/>
  <c r="O332" i="1" s="1"/>
  <c r="M332" i="1"/>
  <c r="N331" i="1"/>
  <c r="O331" i="1" s="1"/>
  <c r="M331" i="1"/>
  <c r="F331" i="1"/>
  <c r="D331" i="1"/>
  <c r="C331" i="1"/>
  <c r="B331" i="1"/>
  <c r="N330" i="1"/>
  <c r="M330" i="1"/>
  <c r="F330" i="1"/>
  <c r="D330" i="1"/>
  <c r="C330" i="1"/>
  <c r="B330" i="1"/>
  <c r="N329" i="1"/>
  <c r="M329" i="1"/>
  <c r="F329" i="1"/>
  <c r="D329" i="1"/>
  <c r="C329" i="1"/>
  <c r="B329" i="1"/>
  <c r="N328" i="1"/>
  <c r="M328" i="1"/>
  <c r="F328" i="1"/>
  <c r="D328" i="1"/>
  <c r="C328" i="1"/>
  <c r="B328" i="1"/>
  <c r="N327" i="1"/>
  <c r="M327" i="1"/>
  <c r="F327" i="1"/>
  <c r="D327" i="1"/>
  <c r="C327" i="1"/>
  <c r="B327" i="1"/>
  <c r="N326" i="1"/>
  <c r="M326" i="1"/>
  <c r="F326" i="1"/>
  <c r="D326" i="1"/>
  <c r="C326" i="1"/>
  <c r="B326" i="1"/>
  <c r="N325" i="1"/>
  <c r="O325" i="1" s="1"/>
  <c r="M325" i="1"/>
  <c r="F325" i="1"/>
  <c r="D325" i="1"/>
  <c r="C325" i="1"/>
  <c r="B325" i="1"/>
  <c r="N324" i="1"/>
  <c r="M324" i="1"/>
  <c r="M335" i="1" s="1"/>
  <c r="F324" i="1"/>
  <c r="D324" i="1"/>
  <c r="C324" i="1"/>
  <c r="B324" i="1"/>
  <c r="L322" i="1"/>
  <c r="K322" i="1"/>
  <c r="J322" i="1"/>
  <c r="I322" i="1"/>
  <c r="H322" i="1"/>
  <c r="G322" i="1"/>
  <c r="N321" i="1"/>
  <c r="O321" i="1" s="1"/>
  <c r="M321" i="1"/>
  <c r="N320" i="1"/>
  <c r="O320" i="1" s="1"/>
  <c r="M320" i="1"/>
  <c r="N319" i="1"/>
  <c r="O319" i="1" s="1"/>
  <c r="M319" i="1"/>
  <c r="N318" i="1"/>
  <c r="M318" i="1"/>
  <c r="F318" i="1"/>
  <c r="D318" i="1"/>
  <c r="C318" i="1"/>
  <c r="B318" i="1"/>
  <c r="N317" i="1"/>
  <c r="M317" i="1"/>
  <c r="F317" i="1"/>
  <c r="D317" i="1"/>
  <c r="C317" i="1"/>
  <c r="B317" i="1"/>
  <c r="N316" i="1"/>
  <c r="M316" i="1"/>
  <c r="F316" i="1"/>
  <c r="D316" i="1"/>
  <c r="C316" i="1"/>
  <c r="B316" i="1"/>
  <c r="N315" i="1"/>
  <c r="M315" i="1"/>
  <c r="F315" i="1"/>
  <c r="D315" i="1"/>
  <c r="C315" i="1"/>
  <c r="B315" i="1"/>
  <c r="N314" i="1"/>
  <c r="M314" i="1"/>
  <c r="F314" i="1"/>
  <c r="D314" i="1"/>
  <c r="C314" i="1"/>
  <c r="B314" i="1"/>
  <c r="N313" i="1"/>
  <c r="M313" i="1"/>
  <c r="F313" i="1"/>
  <c r="D313" i="1"/>
  <c r="C313" i="1"/>
  <c r="B313" i="1"/>
  <c r="N312" i="1"/>
  <c r="M312" i="1"/>
  <c r="F312" i="1"/>
  <c r="D312" i="1"/>
  <c r="C312" i="1"/>
  <c r="B312" i="1"/>
  <c r="N311" i="1"/>
  <c r="M311" i="1"/>
  <c r="M322" i="1" s="1"/>
  <c r="F311" i="1"/>
  <c r="D311" i="1"/>
  <c r="C311" i="1"/>
  <c r="B311" i="1"/>
  <c r="L309" i="1"/>
  <c r="K309" i="1"/>
  <c r="J309" i="1"/>
  <c r="I309" i="1"/>
  <c r="H309" i="1"/>
  <c r="G309" i="1"/>
  <c r="N308" i="1"/>
  <c r="O308" i="1" s="1"/>
  <c r="M308" i="1"/>
  <c r="N307" i="1"/>
  <c r="O307" i="1" s="1"/>
  <c r="M307" i="1"/>
  <c r="N306" i="1"/>
  <c r="O306" i="1" s="1"/>
  <c r="M306" i="1"/>
  <c r="N305" i="1"/>
  <c r="M305" i="1"/>
  <c r="F305" i="1"/>
  <c r="D305" i="1"/>
  <c r="C305" i="1"/>
  <c r="B305" i="1"/>
  <c r="N304" i="1"/>
  <c r="M304" i="1"/>
  <c r="F304" i="1"/>
  <c r="D304" i="1"/>
  <c r="C304" i="1"/>
  <c r="B304" i="1"/>
  <c r="N303" i="1"/>
  <c r="M303" i="1"/>
  <c r="F303" i="1"/>
  <c r="D303" i="1"/>
  <c r="C303" i="1"/>
  <c r="B303" i="1"/>
  <c r="N302" i="1"/>
  <c r="M302" i="1"/>
  <c r="F302" i="1"/>
  <c r="D302" i="1"/>
  <c r="C302" i="1"/>
  <c r="B302" i="1"/>
  <c r="N301" i="1"/>
  <c r="M301" i="1"/>
  <c r="F301" i="1"/>
  <c r="D301" i="1"/>
  <c r="C301" i="1"/>
  <c r="B301" i="1"/>
  <c r="N300" i="1"/>
  <c r="M300" i="1"/>
  <c r="F300" i="1"/>
  <c r="D300" i="1"/>
  <c r="C300" i="1"/>
  <c r="B300" i="1"/>
  <c r="N299" i="1"/>
  <c r="M299" i="1"/>
  <c r="F299" i="1"/>
  <c r="D299" i="1"/>
  <c r="C299" i="1"/>
  <c r="B299" i="1"/>
  <c r="N298" i="1"/>
  <c r="M298" i="1"/>
  <c r="M309" i="1" s="1"/>
  <c r="F298" i="1"/>
  <c r="D298" i="1"/>
  <c r="C298" i="1"/>
  <c r="B298" i="1"/>
  <c r="L296" i="1"/>
  <c r="K296" i="1"/>
  <c r="J296" i="1"/>
  <c r="I296" i="1"/>
  <c r="H296" i="1"/>
  <c r="G296" i="1"/>
  <c r="N295" i="1"/>
  <c r="O295" i="1" s="1"/>
  <c r="M295" i="1"/>
  <c r="N294" i="1"/>
  <c r="O294" i="1" s="1"/>
  <c r="M294" i="1"/>
  <c r="N293" i="1"/>
  <c r="O293" i="1" s="1"/>
  <c r="M293" i="1"/>
  <c r="N292" i="1"/>
  <c r="M292" i="1"/>
  <c r="F292" i="1"/>
  <c r="D292" i="1"/>
  <c r="C292" i="1"/>
  <c r="B292" i="1"/>
  <c r="N291" i="1"/>
  <c r="M291" i="1"/>
  <c r="F291" i="1"/>
  <c r="D291" i="1"/>
  <c r="C291" i="1"/>
  <c r="B291" i="1"/>
  <c r="N290" i="1"/>
  <c r="O290" i="1" s="1"/>
  <c r="M290" i="1"/>
  <c r="F290" i="1"/>
  <c r="D290" i="1"/>
  <c r="C290" i="1"/>
  <c r="B290" i="1"/>
  <c r="N289" i="1"/>
  <c r="M289" i="1"/>
  <c r="F289" i="1"/>
  <c r="D289" i="1"/>
  <c r="C289" i="1"/>
  <c r="B289" i="1"/>
  <c r="N288" i="1"/>
  <c r="M288" i="1"/>
  <c r="F288" i="1"/>
  <c r="D288" i="1"/>
  <c r="C288" i="1"/>
  <c r="B288" i="1"/>
  <c r="N287" i="1"/>
  <c r="M287" i="1"/>
  <c r="F287" i="1"/>
  <c r="D287" i="1"/>
  <c r="C287" i="1"/>
  <c r="B287" i="1"/>
  <c r="N286" i="1"/>
  <c r="M286" i="1"/>
  <c r="F286" i="1"/>
  <c r="D286" i="1"/>
  <c r="C286" i="1"/>
  <c r="B286" i="1"/>
  <c r="N285" i="1"/>
  <c r="M285" i="1"/>
  <c r="M296" i="1" s="1"/>
  <c r="F285" i="1"/>
  <c r="D285" i="1"/>
  <c r="C285" i="1"/>
  <c r="B285" i="1"/>
  <c r="L283" i="1"/>
  <c r="K283" i="1"/>
  <c r="J283" i="1"/>
  <c r="I283" i="1"/>
  <c r="H283" i="1"/>
  <c r="G283" i="1"/>
  <c r="N282" i="1"/>
  <c r="O282" i="1" s="1"/>
  <c r="M282" i="1"/>
  <c r="N281" i="1"/>
  <c r="O281" i="1" s="1"/>
  <c r="M281" i="1"/>
  <c r="N280" i="1"/>
  <c r="O280" i="1" s="1"/>
  <c r="M280" i="1"/>
  <c r="N279" i="1"/>
  <c r="O279" i="1" s="1"/>
  <c r="M279" i="1"/>
  <c r="F279" i="1"/>
  <c r="D279" i="1"/>
  <c r="C279" i="1"/>
  <c r="B279" i="1"/>
  <c r="N278" i="1"/>
  <c r="O278" i="1" s="1"/>
  <c r="M278" i="1"/>
  <c r="F278" i="1"/>
  <c r="D278" i="1"/>
  <c r="C278" i="1"/>
  <c r="B278" i="1"/>
  <c r="N277" i="1"/>
  <c r="M277" i="1"/>
  <c r="F277" i="1"/>
  <c r="D277" i="1"/>
  <c r="C277" i="1"/>
  <c r="B277" i="1"/>
  <c r="N276" i="1"/>
  <c r="O276" i="1" s="1"/>
  <c r="M276" i="1"/>
  <c r="F276" i="1"/>
  <c r="D276" i="1"/>
  <c r="C276" i="1"/>
  <c r="B276" i="1"/>
  <c r="N275" i="1"/>
  <c r="M275" i="1"/>
  <c r="F275" i="1"/>
  <c r="D275" i="1"/>
  <c r="C275" i="1"/>
  <c r="B275" i="1"/>
  <c r="N274" i="1"/>
  <c r="M274" i="1"/>
  <c r="F274" i="1"/>
  <c r="D274" i="1"/>
  <c r="C274" i="1"/>
  <c r="B274" i="1"/>
  <c r="N273" i="1"/>
  <c r="M273" i="1"/>
  <c r="F273" i="1"/>
  <c r="D273" i="1"/>
  <c r="C273" i="1"/>
  <c r="B273" i="1"/>
  <c r="N272" i="1"/>
  <c r="M272" i="1"/>
  <c r="M283" i="1" s="1"/>
  <c r="F272" i="1"/>
  <c r="D272" i="1"/>
  <c r="C272" i="1"/>
  <c r="B272" i="1"/>
  <c r="L270" i="1"/>
  <c r="K270" i="1"/>
  <c r="J270" i="1"/>
  <c r="I270" i="1"/>
  <c r="H270" i="1"/>
  <c r="G270" i="1"/>
  <c r="N269" i="1"/>
  <c r="O269" i="1" s="1"/>
  <c r="M269" i="1"/>
  <c r="N268" i="1"/>
  <c r="O268" i="1" s="1"/>
  <c r="M268" i="1"/>
  <c r="N267" i="1"/>
  <c r="O267" i="1" s="1"/>
  <c r="M267" i="1"/>
  <c r="N266" i="1"/>
  <c r="M266" i="1"/>
  <c r="F266" i="1"/>
  <c r="D266" i="1"/>
  <c r="C266" i="1"/>
  <c r="B266" i="1"/>
  <c r="N265" i="1"/>
  <c r="M265" i="1"/>
  <c r="F265" i="1"/>
  <c r="D265" i="1"/>
  <c r="C265" i="1"/>
  <c r="B265" i="1"/>
  <c r="N264" i="1"/>
  <c r="M264" i="1"/>
  <c r="F264" i="1"/>
  <c r="D264" i="1"/>
  <c r="C264" i="1"/>
  <c r="B264" i="1"/>
  <c r="N263" i="1"/>
  <c r="M263" i="1"/>
  <c r="F263" i="1"/>
  <c r="D263" i="1"/>
  <c r="C263" i="1"/>
  <c r="B263" i="1"/>
  <c r="N262" i="1"/>
  <c r="M262" i="1"/>
  <c r="F262" i="1"/>
  <c r="D262" i="1"/>
  <c r="C262" i="1"/>
  <c r="B262" i="1"/>
  <c r="N261" i="1"/>
  <c r="M261" i="1"/>
  <c r="F261" i="1"/>
  <c r="D261" i="1"/>
  <c r="C261" i="1"/>
  <c r="B261" i="1"/>
  <c r="N260" i="1"/>
  <c r="M260" i="1"/>
  <c r="F260" i="1"/>
  <c r="D260" i="1"/>
  <c r="C260" i="1"/>
  <c r="B260" i="1"/>
  <c r="N259" i="1"/>
  <c r="M259" i="1"/>
  <c r="M270" i="1" s="1"/>
  <c r="F259" i="1"/>
  <c r="D259" i="1"/>
  <c r="C259" i="1"/>
  <c r="B259" i="1"/>
  <c r="L257" i="1"/>
  <c r="K257" i="1"/>
  <c r="J257" i="1"/>
  <c r="I257" i="1"/>
  <c r="H257" i="1"/>
  <c r="G257" i="1"/>
  <c r="N256" i="1"/>
  <c r="O256" i="1" s="1"/>
  <c r="M256" i="1"/>
  <c r="N255" i="1"/>
  <c r="O255" i="1" s="1"/>
  <c r="M255" i="1"/>
  <c r="N254" i="1"/>
  <c r="O254" i="1" s="1"/>
  <c r="M254" i="1"/>
  <c r="N253" i="1"/>
  <c r="M253" i="1"/>
  <c r="F253" i="1"/>
  <c r="D253" i="1"/>
  <c r="C253" i="1"/>
  <c r="B253" i="1"/>
  <c r="N252" i="1"/>
  <c r="M252" i="1"/>
  <c r="F252" i="1"/>
  <c r="D252" i="1"/>
  <c r="C252" i="1"/>
  <c r="B252" i="1"/>
  <c r="N251" i="1"/>
  <c r="M251" i="1"/>
  <c r="F251" i="1"/>
  <c r="D251" i="1"/>
  <c r="C251" i="1"/>
  <c r="B251" i="1"/>
  <c r="N250" i="1"/>
  <c r="M250" i="1"/>
  <c r="F250" i="1"/>
  <c r="D250" i="1"/>
  <c r="C250" i="1"/>
  <c r="B250" i="1"/>
  <c r="N249" i="1"/>
  <c r="M249" i="1"/>
  <c r="F249" i="1"/>
  <c r="D249" i="1"/>
  <c r="C249" i="1"/>
  <c r="B249" i="1"/>
  <c r="N248" i="1"/>
  <c r="M248" i="1"/>
  <c r="F248" i="1"/>
  <c r="D248" i="1"/>
  <c r="C248" i="1"/>
  <c r="B248" i="1"/>
  <c r="N247" i="1"/>
  <c r="M247" i="1"/>
  <c r="F247" i="1"/>
  <c r="D247" i="1"/>
  <c r="C247" i="1"/>
  <c r="B247" i="1"/>
  <c r="N246" i="1"/>
  <c r="M246" i="1"/>
  <c r="M257" i="1" s="1"/>
  <c r="F246" i="1"/>
  <c r="D246" i="1"/>
  <c r="C246" i="1"/>
  <c r="B246" i="1"/>
  <c r="L244" i="1"/>
  <c r="K244" i="1"/>
  <c r="J244" i="1"/>
  <c r="I244" i="1"/>
  <c r="H244" i="1"/>
  <c r="G244" i="1"/>
  <c r="N243" i="1"/>
  <c r="O243" i="1" s="1"/>
  <c r="M243" i="1"/>
  <c r="N242" i="1"/>
  <c r="O242" i="1" s="1"/>
  <c r="M242" i="1"/>
  <c r="N241" i="1"/>
  <c r="O241" i="1" s="1"/>
  <c r="M241" i="1"/>
  <c r="N240" i="1"/>
  <c r="O240" i="1" s="1"/>
  <c r="M240" i="1"/>
  <c r="F240" i="1"/>
  <c r="D240" i="1"/>
  <c r="C240" i="1"/>
  <c r="B240" i="1"/>
  <c r="N239" i="1"/>
  <c r="M239" i="1"/>
  <c r="F239" i="1"/>
  <c r="D239" i="1"/>
  <c r="C239" i="1"/>
  <c r="B239" i="1"/>
  <c r="N238" i="1"/>
  <c r="M238" i="1"/>
  <c r="F238" i="1"/>
  <c r="D238" i="1"/>
  <c r="C238" i="1"/>
  <c r="B238" i="1"/>
  <c r="N237" i="1"/>
  <c r="M237" i="1"/>
  <c r="F237" i="1"/>
  <c r="D237" i="1"/>
  <c r="C237" i="1"/>
  <c r="B237" i="1"/>
  <c r="N236" i="1"/>
  <c r="M236" i="1"/>
  <c r="F236" i="1"/>
  <c r="D236" i="1"/>
  <c r="C236" i="1"/>
  <c r="B236" i="1"/>
  <c r="N235" i="1"/>
  <c r="M235" i="1"/>
  <c r="F235" i="1"/>
  <c r="D235" i="1"/>
  <c r="C235" i="1"/>
  <c r="B235" i="1"/>
  <c r="N234" i="1"/>
  <c r="M234" i="1"/>
  <c r="F234" i="1"/>
  <c r="D234" i="1"/>
  <c r="C234" i="1"/>
  <c r="B234" i="1"/>
  <c r="N233" i="1"/>
  <c r="M233" i="1"/>
  <c r="M244" i="1" s="1"/>
  <c r="F233" i="1"/>
  <c r="D233" i="1"/>
  <c r="C233" i="1"/>
  <c r="B233" i="1"/>
  <c r="L231" i="1"/>
  <c r="K231" i="1"/>
  <c r="J231" i="1"/>
  <c r="I231" i="1"/>
  <c r="H231" i="1"/>
  <c r="G231" i="1"/>
  <c r="N230" i="1"/>
  <c r="O230" i="1" s="1"/>
  <c r="M230" i="1"/>
  <c r="N229" i="1"/>
  <c r="O229" i="1" s="1"/>
  <c r="M229" i="1"/>
  <c r="N228" i="1"/>
  <c r="O228" i="1" s="1"/>
  <c r="M228" i="1"/>
  <c r="N227" i="1"/>
  <c r="M227" i="1"/>
  <c r="F227" i="1"/>
  <c r="D227" i="1"/>
  <c r="C227" i="1"/>
  <c r="B227" i="1"/>
  <c r="N226" i="1"/>
  <c r="M226" i="1"/>
  <c r="F226" i="1"/>
  <c r="D226" i="1"/>
  <c r="C226" i="1"/>
  <c r="B226" i="1"/>
  <c r="N225" i="1"/>
  <c r="M225" i="1"/>
  <c r="F225" i="1"/>
  <c r="D225" i="1"/>
  <c r="C225" i="1"/>
  <c r="B225" i="1"/>
  <c r="N224" i="1"/>
  <c r="M224" i="1"/>
  <c r="F224" i="1"/>
  <c r="D224" i="1"/>
  <c r="C224" i="1"/>
  <c r="B224" i="1"/>
  <c r="N223" i="1"/>
  <c r="M223" i="1"/>
  <c r="F223" i="1"/>
  <c r="D223" i="1"/>
  <c r="C223" i="1"/>
  <c r="B223" i="1"/>
  <c r="N222" i="1"/>
  <c r="M222" i="1"/>
  <c r="F222" i="1"/>
  <c r="D222" i="1"/>
  <c r="C222" i="1"/>
  <c r="B222" i="1"/>
  <c r="N221" i="1"/>
  <c r="M221" i="1"/>
  <c r="F221" i="1"/>
  <c r="D221" i="1"/>
  <c r="C221" i="1"/>
  <c r="B221" i="1"/>
  <c r="N220" i="1"/>
  <c r="M220" i="1"/>
  <c r="M231" i="1" s="1"/>
  <c r="F220" i="1"/>
  <c r="D220" i="1"/>
  <c r="C220" i="1"/>
  <c r="B220" i="1"/>
  <c r="L218" i="1"/>
  <c r="K218" i="1"/>
  <c r="J218" i="1"/>
  <c r="I218" i="1"/>
  <c r="H218" i="1"/>
  <c r="G218" i="1"/>
  <c r="N217" i="1"/>
  <c r="O217" i="1" s="1"/>
  <c r="M217" i="1"/>
  <c r="N216" i="1"/>
  <c r="O216" i="1" s="1"/>
  <c r="M216" i="1"/>
  <c r="N215" i="1"/>
  <c r="O215" i="1" s="1"/>
  <c r="M215" i="1"/>
  <c r="N214" i="1"/>
  <c r="O214" i="1" s="1"/>
  <c r="M214" i="1"/>
  <c r="F214" i="1"/>
  <c r="D214" i="1"/>
  <c r="C214" i="1"/>
  <c r="B214" i="1"/>
  <c r="N213" i="1"/>
  <c r="M213" i="1"/>
  <c r="F213" i="1"/>
  <c r="D213" i="1"/>
  <c r="C213" i="1"/>
  <c r="B213" i="1"/>
  <c r="N212" i="1"/>
  <c r="M212" i="1"/>
  <c r="F212" i="1"/>
  <c r="D212" i="1"/>
  <c r="C212" i="1"/>
  <c r="B212" i="1"/>
  <c r="N211" i="1"/>
  <c r="M211" i="1"/>
  <c r="F211" i="1"/>
  <c r="D211" i="1"/>
  <c r="C211" i="1"/>
  <c r="B211" i="1"/>
  <c r="N210" i="1"/>
  <c r="M210" i="1"/>
  <c r="F210" i="1"/>
  <c r="D210" i="1"/>
  <c r="C210" i="1"/>
  <c r="B210" i="1"/>
  <c r="N209" i="1"/>
  <c r="M209" i="1"/>
  <c r="F209" i="1"/>
  <c r="D209" i="1"/>
  <c r="C209" i="1"/>
  <c r="B209" i="1"/>
  <c r="N208" i="1"/>
  <c r="M208" i="1"/>
  <c r="F208" i="1"/>
  <c r="D208" i="1"/>
  <c r="C208" i="1"/>
  <c r="B208" i="1"/>
  <c r="N207" i="1"/>
  <c r="M207" i="1"/>
  <c r="M218" i="1" s="1"/>
  <c r="F207" i="1"/>
  <c r="D207" i="1"/>
  <c r="C207" i="1"/>
  <c r="B207" i="1"/>
  <c r="L205" i="1"/>
  <c r="K205" i="1"/>
  <c r="J205" i="1"/>
  <c r="I205" i="1"/>
  <c r="H205" i="1"/>
  <c r="G205" i="1"/>
  <c r="N204" i="1"/>
  <c r="O204" i="1" s="1"/>
  <c r="M204" i="1"/>
  <c r="N203" i="1"/>
  <c r="O203" i="1" s="1"/>
  <c r="M203" i="1"/>
  <c r="N202" i="1"/>
  <c r="O202" i="1" s="1"/>
  <c r="M202" i="1"/>
  <c r="N201" i="1"/>
  <c r="M201" i="1"/>
  <c r="F201" i="1"/>
  <c r="D201" i="1"/>
  <c r="C201" i="1"/>
  <c r="B201" i="1"/>
  <c r="N200" i="1"/>
  <c r="M200" i="1"/>
  <c r="F200" i="1"/>
  <c r="D200" i="1"/>
  <c r="C200" i="1"/>
  <c r="B200" i="1"/>
  <c r="N199" i="1"/>
  <c r="M199" i="1"/>
  <c r="F199" i="1"/>
  <c r="D199" i="1"/>
  <c r="C199" i="1"/>
  <c r="B199" i="1"/>
  <c r="N198" i="1"/>
  <c r="M198" i="1"/>
  <c r="F198" i="1"/>
  <c r="D198" i="1"/>
  <c r="C198" i="1"/>
  <c r="B198" i="1"/>
  <c r="N197" i="1"/>
  <c r="M197" i="1"/>
  <c r="F197" i="1"/>
  <c r="D197" i="1"/>
  <c r="C197" i="1"/>
  <c r="B197" i="1"/>
  <c r="N196" i="1"/>
  <c r="M196" i="1"/>
  <c r="F196" i="1"/>
  <c r="D196" i="1"/>
  <c r="C196" i="1"/>
  <c r="B196" i="1"/>
  <c r="N195" i="1"/>
  <c r="M195" i="1"/>
  <c r="F195" i="1"/>
  <c r="D195" i="1"/>
  <c r="C195" i="1"/>
  <c r="B195" i="1"/>
  <c r="N194" i="1"/>
  <c r="M194" i="1"/>
  <c r="M205" i="1" s="1"/>
  <c r="F194" i="1"/>
  <c r="D194" i="1"/>
  <c r="C194" i="1"/>
  <c r="B194" i="1"/>
  <c r="L192" i="1"/>
  <c r="K192" i="1"/>
  <c r="J192" i="1"/>
  <c r="I192" i="1"/>
  <c r="H192" i="1"/>
  <c r="G192" i="1"/>
  <c r="N191" i="1"/>
  <c r="O191" i="1" s="1"/>
  <c r="M191" i="1"/>
  <c r="N190" i="1"/>
  <c r="O190" i="1" s="1"/>
  <c r="M190" i="1"/>
  <c r="N189" i="1"/>
  <c r="O189" i="1" s="1"/>
  <c r="M189" i="1"/>
  <c r="N188" i="1"/>
  <c r="M188" i="1"/>
  <c r="F188" i="1"/>
  <c r="D188" i="1"/>
  <c r="C188" i="1"/>
  <c r="B188" i="1"/>
  <c r="N187" i="1"/>
  <c r="M187" i="1"/>
  <c r="F187" i="1"/>
  <c r="D187" i="1"/>
  <c r="C187" i="1"/>
  <c r="B187" i="1"/>
  <c r="N186" i="1"/>
  <c r="M186" i="1"/>
  <c r="F186" i="1"/>
  <c r="D186" i="1"/>
  <c r="C186" i="1"/>
  <c r="B186" i="1"/>
  <c r="N185" i="1"/>
  <c r="M185" i="1"/>
  <c r="F185" i="1"/>
  <c r="D185" i="1"/>
  <c r="C185" i="1"/>
  <c r="B185" i="1"/>
  <c r="N184" i="1"/>
  <c r="M184" i="1"/>
  <c r="F184" i="1"/>
  <c r="D184" i="1"/>
  <c r="C184" i="1"/>
  <c r="B184" i="1"/>
  <c r="N183" i="1"/>
  <c r="M183" i="1"/>
  <c r="F183" i="1"/>
  <c r="D183" i="1"/>
  <c r="C183" i="1"/>
  <c r="B183" i="1"/>
  <c r="N182" i="1"/>
  <c r="M182" i="1"/>
  <c r="F182" i="1"/>
  <c r="D182" i="1"/>
  <c r="C182" i="1"/>
  <c r="B182" i="1"/>
  <c r="N181" i="1"/>
  <c r="M181" i="1"/>
  <c r="M192" i="1" s="1"/>
  <c r="F181" i="1"/>
  <c r="D181" i="1"/>
  <c r="C181" i="1"/>
  <c r="B181" i="1"/>
  <c r="L179" i="1"/>
  <c r="K179" i="1"/>
  <c r="J179" i="1"/>
  <c r="I179" i="1"/>
  <c r="H179" i="1"/>
  <c r="G179" i="1"/>
  <c r="N178" i="1"/>
  <c r="O178" i="1" s="1"/>
  <c r="M178" i="1"/>
  <c r="N177" i="1"/>
  <c r="O177" i="1" s="1"/>
  <c r="M177" i="1"/>
  <c r="N176" i="1"/>
  <c r="O176" i="1" s="1"/>
  <c r="M176" i="1"/>
  <c r="N175" i="1"/>
  <c r="O175" i="1" s="1"/>
  <c r="M175" i="1"/>
  <c r="F175" i="1"/>
  <c r="D175" i="1"/>
  <c r="C175" i="1"/>
  <c r="B175" i="1"/>
  <c r="N174" i="1"/>
  <c r="M174" i="1"/>
  <c r="F174" i="1"/>
  <c r="D174" i="1"/>
  <c r="C174" i="1"/>
  <c r="B174" i="1"/>
  <c r="N173" i="1"/>
  <c r="M173" i="1"/>
  <c r="F173" i="1"/>
  <c r="D173" i="1"/>
  <c r="C173" i="1"/>
  <c r="B173" i="1"/>
  <c r="N172" i="1"/>
  <c r="M172" i="1"/>
  <c r="F172" i="1"/>
  <c r="D172" i="1"/>
  <c r="C172" i="1"/>
  <c r="B172" i="1"/>
  <c r="N171" i="1"/>
  <c r="M171" i="1"/>
  <c r="F171" i="1"/>
  <c r="D171" i="1"/>
  <c r="C171" i="1"/>
  <c r="B171" i="1"/>
  <c r="N170" i="1"/>
  <c r="M170" i="1"/>
  <c r="F170" i="1"/>
  <c r="D170" i="1"/>
  <c r="C170" i="1"/>
  <c r="B170" i="1"/>
  <c r="N169" i="1"/>
  <c r="M169" i="1"/>
  <c r="F169" i="1"/>
  <c r="D169" i="1"/>
  <c r="C169" i="1"/>
  <c r="B169" i="1"/>
  <c r="N168" i="1"/>
  <c r="M168" i="1"/>
  <c r="M179" i="1" s="1"/>
  <c r="F168" i="1"/>
  <c r="D168" i="1"/>
  <c r="C168" i="1"/>
  <c r="B168" i="1"/>
  <c r="L166" i="1"/>
  <c r="K166" i="1"/>
  <c r="J166" i="1"/>
  <c r="I166" i="1"/>
  <c r="H166" i="1"/>
  <c r="G166" i="1"/>
  <c r="N165" i="1"/>
  <c r="O165" i="1" s="1"/>
  <c r="M165" i="1"/>
  <c r="N164" i="1"/>
  <c r="O164" i="1" s="1"/>
  <c r="M164" i="1"/>
  <c r="N163" i="1"/>
  <c r="O163" i="1" s="1"/>
  <c r="M163" i="1"/>
  <c r="N162" i="1"/>
  <c r="O162" i="1" s="1"/>
  <c r="M162" i="1"/>
  <c r="F162" i="1"/>
  <c r="D162" i="1"/>
  <c r="C162" i="1"/>
  <c r="B162" i="1"/>
  <c r="N161" i="1"/>
  <c r="O161" i="1" s="1"/>
  <c r="M161" i="1"/>
  <c r="F161" i="1"/>
  <c r="D161" i="1"/>
  <c r="C161" i="1"/>
  <c r="B161" i="1"/>
  <c r="N160" i="1"/>
  <c r="O160" i="1" s="1"/>
  <c r="M160" i="1"/>
  <c r="F160" i="1"/>
  <c r="D160" i="1"/>
  <c r="C160" i="1"/>
  <c r="B160" i="1"/>
  <c r="N159" i="1"/>
  <c r="O159" i="1" s="1"/>
  <c r="M159" i="1"/>
  <c r="F159" i="1"/>
  <c r="D159" i="1"/>
  <c r="C159" i="1"/>
  <c r="B159" i="1"/>
  <c r="N158" i="1"/>
  <c r="O158" i="1" s="1"/>
  <c r="M158" i="1"/>
  <c r="F158" i="1"/>
  <c r="D158" i="1"/>
  <c r="C158" i="1"/>
  <c r="B158" i="1"/>
  <c r="N157" i="1"/>
  <c r="O157" i="1" s="1"/>
  <c r="M157" i="1"/>
  <c r="F157" i="1"/>
  <c r="D157" i="1"/>
  <c r="C157" i="1"/>
  <c r="B157" i="1"/>
  <c r="N156" i="1"/>
  <c r="O156" i="1" s="1"/>
  <c r="M156" i="1"/>
  <c r="F156" i="1"/>
  <c r="D156" i="1"/>
  <c r="C156" i="1"/>
  <c r="B156" i="1"/>
  <c r="N155" i="1"/>
  <c r="M155" i="1"/>
  <c r="M166" i="1" s="1"/>
  <c r="F155" i="1"/>
  <c r="D155" i="1"/>
  <c r="C155" i="1"/>
  <c r="B155" i="1"/>
  <c r="L153" i="1"/>
  <c r="K153" i="1"/>
  <c r="J153" i="1"/>
  <c r="I153" i="1"/>
  <c r="H153" i="1"/>
  <c r="G153" i="1"/>
  <c r="N152" i="1"/>
  <c r="O152" i="1" s="1"/>
  <c r="M152" i="1"/>
  <c r="N151" i="1"/>
  <c r="O151" i="1" s="1"/>
  <c r="M151" i="1"/>
  <c r="N150" i="1"/>
  <c r="O150" i="1" s="1"/>
  <c r="M150" i="1"/>
  <c r="N149" i="1"/>
  <c r="O149" i="1" s="1"/>
  <c r="M149" i="1"/>
  <c r="F149" i="1"/>
  <c r="D149" i="1"/>
  <c r="C149" i="1"/>
  <c r="B149" i="1"/>
  <c r="N148" i="1"/>
  <c r="M148" i="1"/>
  <c r="F148" i="1"/>
  <c r="D148" i="1"/>
  <c r="C148" i="1"/>
  <c r="B148" i="1"/>
  <c r="N147" i="1"/>
  <c r="M147" i="1"/>
  <c r="F147" i="1"/>
  <c r="D147" i="1"/>
  <c r="C147" i="1"/>
  <c r="B147" i="1"/>
  <c r="N146" i="1"/>
  <c r="M146" i="1"/>
  <c r="F146" i="1"/>
  <c r="D146" i="1"/>
  <c r="C146" i="1"/>
  <c r="B146" i="1"/>
  <c r="N145" i="1"/>
  <c r="M145" i="1"/>
  <c r="F145" i="1"/>
  <c r="D145" i="1"/>
  <c r="C145" i="1"/>
  <c r="B145" i="1"/>
  <c r="N144" i="1"/>
  <c r="M144" i="1"/>
  <c r="F144" i="1"/>
  <c r="D144" i="1"/>
  <c r="C144" i="1"/>
  <c r="B144" i="1"/>
  <c r="N143" i="1"/>
  <c r="M143" i="1"/>
  <c r="F143" i="1"/>
  <c r="D143" i="1"/>
  <c r="C143" i="1"/>
  <c r="B143" i="1"/>
  <c r="N142" i="1"/>
  <c r="M142" i="1"/>
  <c r="M153" i="1" s="1"/>
  <c r="F142" i="1"/>
  <c r="D142" i="1"/>
  <c r="C142" i="1"/>
  <c r="B142" i="1"/>
  <c r="L140" i="1"/>
  <c r="K140" i="1"/>
  <c r="J140" i="1"/>
  <c r="I140" i="1"/>
  <c r="H140" i="1"/>
  <c r="G140" i="1"/>
  <c r="N139" i="1"/>
  <c r="O139" i="1" s="1"/>
  <c r="M139" i="1"/>
  <c r="N138" i="1"/>
  <c r="O138" i="1" s="1"/>
  <c r="M138" i="1"/>
  <c r="N137" i="1"/>
  <c r="O137" i="1" s="1"/>
  <c r="M137" i="1"/>
  <c r="N136" i="1"/>
  <c r="M136" i="1"/>
  <c r="F136" i="1"/>
  <c r="D136" i="1"/>
  <c r="C136" i="1"/>
  <c r="B136" i="1"/>
  <c r="N135" i="1"/>
  <c r="M135" i="1"/>
  <c r="F135" i="1"/>
  <c r="D135" i="1"/>
  <c r="C135" i="1"/>
  <c r="B135" i="1"/>
  <c r="N134" i="1"/>
  <c r="M134" i="1"/>
  <c r="F134" i="1"/>
  <c r="D134" i="1"/>
  <c r="C134" i="1"/>
  <c r="B134" i="1"/>
  <c r="N133" i="1"/>
  <c r="M133" i="1"/>
  <c r="F133" i="1"/>
  <c r="D133" i="1"/>
  <c r="C133" i="1"/>
  <c r="B133" i="1"/>
  <c r="N132" i="1"/>
  <c r="M132" i="1"/>
  <c r="F132" i="1"/>
  <c r="D132" i="1"/>
  <c r="C132" i="1"/>
  <c r="B132" i="1"/>
  <c r="N131" i="1"/>
  <c r="M131" i="1"/>
  <c r="F131" i="1"/>
  <c r="D131" i="1"/>
  <c r="C131" i="1"/>
  <c r="B131" i="1"/>
  <c r="N130" i="1"/>
  <c r="M130" i="1"/>
  <c r="F130" i="1"/>
  <c r="D130" i="1"/>
  <c r="C130" i="1"/>
  <c r="B130" i="1"/>
  <c r="N129" i="1"/>
  <c r="M129" i="1"/>
  <c r="M140" i="1" s="1"/>
  <c r="F129" i="1"/>
  <c r="D129" i="1"/>
  <c r="C129" i="1"/>
  <c r="B129" i="1"/>
  <c r="L127" i="1"/>
  <c r="K127" i="1"/>
  <c r="J127" i="1"/>
  <c r="I127" i="1"/>
  <c r="H127" i="1"/>
  <c r="G127" i="1"/>
  <c r="N126" i="1"/>
  <c r="O126" i="1" s="1"/>
  <c r="M126" i="1"/>
  <c r="N125" i="1"/>
  <c r="O125" i="1" s="1"/>
  <c r="M125" i="1"/>
  <c r="N124" i="1"/>
  <c r="O124" i="1" s="1"/>
  <c r="M124" i="1"/>
  <c r="N123" i="1"/>
  <c r="M123" i="1"/>
  <c r="F123" i="1"/>
  <c r="D123" i="1"/>
  <c r="C123" i="1"/>
  <c r="B123" i="1"/>
  <c r="N122" i="1"/>
  <c r="M122" i="1"/>
  <c r="F122" i="1"/>
  <c r="D122" i="1"/>
  <c r="C122" i="1"/>
  <c r="B122" i="1"/>
  <c r="N121" i="1"/>
  <c r="M121" i="1"/>
  <c r="F121" i="1"/>
  <c r="D121" i="1"/>
  <c r="C121" i="1"/>
  <c r="B121" i="1"/>
  <c r="N120" i="1"/>
  <c r="O120" i="1" s="1"/>
  <c r="M120" i="1"/>
  <c r="F120" i="1"/>
  <c r="D120" i="1"/>
  <c r="C120" i="1"/>
  <c r="B120" i="1"/>
  <c r="N119" i="1"/>
  <c r="M119" i="1"/>
  <c r="F119" i="1"/>
  <c r="D119" i="1"/>
  <c r="C119" i="1"/>
  <c r="B119" i="1"/>
  <c r="N118" i="1"/>
  <c r="M118" i="1"/>
  <c r="F118" i="1"/>
  <c r="D118" i="1"/>
  <c r="C118" i="1"/>
  <c r="B118" i="1"/>
  <c r="N117" i="1"/>
  <c r="M117" i="1"/>
  <c r="F117" i="1"/>
  <c r="D117" i="1"/>
  <c r="C117" i="1"/>
  <c r="B117" i="1"/>
  <c r="N116" i="1"/>
  <c r="M116" i="1"/>
  <c r="M127" i="1" s="1"/>
  <c r="F116" i="1"/>
  <c r="D116" i="1"/>
  <c r="C116" i="1"/>
  <c r="B116" i="1"/>
  <c r="L114" i="1"/>
  <c r="K114" i="1"/>
  <c r="J114" i="1"/>
  <c r="I114" i="1"/>
  <c r="H114" i="1"/>
  <c r="G114" i="1"/>
  <c r="N113" i="1"/>
  <c r="O113" i="1" s="1"/>
  <c r="M113" i="1"/>
  <c r="N112" i="1"/>
  <c r="O112" i="1" s="1"/>
  <c r="M112" i="1"/>
  <c r="N111" i="1"/>
  <c r="O111" i="1" s="1"/>
  <c r="M111" i="1"/>
  <c r="N110" i="1"/>
  <c r="M110" i="1"/>
  <c r="F110" i="1"/>
  <c r="D110" i="1"/>
  <c r="C110" i="1"/>
  <c r="B110" i="1"/>
  <c r="N109" i="1"/>
  <c r="M109" i="1"/>
  <c r="F109" i="1"/>
  <c r="D109" i="1"/>
  <c r="C109" i="1"/>
  <c r="B109" i="1"/>
  <c r="N108" i="1"/>
  <c r="M108" i="1"/>
  <c r="F108" i="1"/>
  <c r="D108" i="1"/>
  <c r="C108" i="1"/>
  <c r="B108" i="1"/>
  <c r="N107" i="1"/>
  <c r="M107" i="1"/>
  <c r="F107" i="1"/>
  <c r="D107" i="1"/>
  <c r="C107" i="1"/>
  <c r="B107" i="1"/>
  <c r="N106" i="1"/>
  <c r="M106" i="1"/>
  <c r="F106" i="1"/>
  <c r="D106" i="1"/>
  <c r="C106" i="1"/>
  <c r="B106" i="1"/>
  <c r="N105" i="1"/>
  <c r="M105" i="1"/>
  <c r="F105" i="1"/>
  <c r="D105" i="1"/>
  <c r="C105" i="1"/>
  <c r="B105" i="1"/>
  <c r="N104" i="1"/>
  <c r="M104" i="1"/>
  <c r="F104" i="1"/>
  <c r="D104" i="1"/>
  <c r="C104" i="1"/>
  <c r="B104" i="1"/>
  <c r="N103" i="1"/>
  <c r="M103" i="1"/>
  <c r="M114" i="1" s="1"/>
  <c r="F103" i="1"/>
  <c r="D103" i="1"/>
  <c r="C103" i="1"/>
  <c r="B103" i="1"/>
  <c r="L101" i="1"/>
  <c r="K101" i="1"/>
  <c r="J101" i="1"/>
  <c r="I101" i="1"/>
  <c r="H101" i="1"/>
  <c r="G101" i="1"/>
  <c r="N100" i="1"/>
  <c r="O100" i="1" s="1"/>
  <c r="M100" i="1"/>
  <c r="N99" i="1"/>
  <c r="O99" i="1" s="1"/>
  <c r="M99" i="1"/>
  <c r="N98" i="1"/>
  <c r="O98" i="1" s="1"/>
  <c r="M98" i="1"/>
  <c r="N97" i="1"/>
  <c r="M97" i="1"/>
  <c r="F97" i="1"/>
  <c r="D97" i="1"/>
  <c r="C97" i="1"/>
  <c r="B97" i="1"/>
  <c r="N96" i="1"/>
  <c r="O96" i="1" s="1"/>
  <c r="M96" i="1"/>
  <c r="F96" i="1"/>
  <c r="D96" i="1"/>
  <c r="C96" i="1"/>
  <c r="B96" i="1"/>
  <c r="N95" i="1"/>
  <c r="M95" i="1"/>
  <c r="F95" i="1"/>
  <c r="D95" i="1"/>
  <c r="C95" i="1"/>
  <c r="B95" i="1"/>
  <c r="N94" i="1"/>
  <c r="M94" i="1"/>
  <c r="F94" i="1"/>
  <c r="D94" i="1"/>
  <c r="C94" i="1"/>
  <c r="B94" i="1"/>
  <c r="N93" i="1"/>
  <c r="M93" i="1"/>
  <c r="F93" i="1"/>
  <c r="D93" i="1"/>
  <c r="C93" i="1"/>
  <c r="B93" i="1"/>
  <c r="N92" i="1"/>
  <c r="M92" i="1"/>
  <c r="F92" i="1"/>
  <c r="D92" i="1"/>
  <c r="C92" i="1"/>
  <c r="B92" i="1"/>
  <c r="N91" i="1"/>
  <c r="M91" i="1"/>
  <c r="F91" i="1"/>
  <c r="D91" i="1"/>
  <c r="C91" i="1"/>
  <c r="B91" i="1"/>
  <c r="N90" i="1"/>
  <c r="M90" i="1"/>
  <c r="M101" i="1" s="1"/>
  <c r="F90" i="1"/>
  <c r="D90" i="1"/>
  <c r="C90" i="1"/>
  <c r="B90" i="1"/>
  <c r="L88" i="1"/>
  <c r="K88" i="1"/>
  <c r="J88" i="1"/>
  <c r="I88" i="1"/>
  <c r="H88" i="1"/>
  <c r="G88" i="1"/>
  <c r="N87" i="1"/>
  <c r="O87" i="1" s="1"/>
  <c r="M87" i="1"/>
  <c r="N86" i="1"/>
  <c r="O86" i="1" s="1"/>
  <c r="M86" i="1"/>
  <c r="N85" i="1"/>
  <c r="O85" i="1" s="1"/>
  <c r="M85" i="1"/>
  <c r="N84" i="1"/>
  <c r="M84" i="1"/>
  <c r="F84" i="1"/>
  <c r="D84" i="1"/>
  <c r="C84" i="1"/>
  <c r="B84" i="1"/>
  <c r="N83" i="1"/>
  <c r="M83" i="1"/>
  <c r="F83" i="1"/>
  <c r="D83" i="1"/>
  <c r="C83" i="1"/>
  <c r="B83" i="1"/>
  <c r="N82" i="1"/>
  <c r="O82" i="1" s="1"/>
  <c r="M82" i="1"/>
  <c r="F82" i="1"/>
  <c r="D82" i="1"/>
  <c r="C82" i="1"/>
  <c r="B82" i="1"/>
  <c r="N81" i="1"/>
  <c r="M81" i="1"/>
  <c r="F81" i="1"/>
  <c r="D81" i="1"/>
  <c r="C81" i="1"/>
  <c r="B81" i="1"/>
  <c r="N80" i="1"/>
  <c r="M80" i="1"/>
  <c r="F80" i="1"/>
  <c r="D80" i="1"/>
  <c r="C80" i="1"/>
  <c r="B80" i="1"/>
  <c r="N79" i="1"/>
  <c r="M79" i="1"/>
  <c r="F79" i="1"/>
  <c r="D79" i="1"/>
  <c r="C79" i="1"/>
  <c r="B79" i="1"/>
  <c r="N78" i="1"/>
  <c r="M78" i="1"/>
  <c r="F78" i="1"/>
  <c r="D78" i="1"/>
  <c r="C78" i="1"/>
  <c r="B78" i="1"/>
  <c r="N77" i="1"/>
  <c r="M77" i="1"/>
  <c r="M88" i="1" s="1"/>
  <c r="F77" i="1"/>
  <c r="D77" i="1"/>
  <c r="C77" i="1"/>
  <c r="B77" i="1"/>
  <c r="L75" i="1"/>
  <c r="K75" i="1"/>
  <c r="J75" i="1"/>
  <c r="I75" i="1"/>
  <c r="H75" i="1"/>
  <c r="G75" i="1"/>
  <c r="N74" i="1"/>
  <c r="O74" i="1" s="1"/>
  <c r="M74" i="1"/>
  <c r="N73" i="1"/>
  <c r="O73" i="1" s="1"/>
  <c r="M73" i="1"/>
  <c r="N72" i="1"/>
  <c r="O72" i="1" s="1"/>
  <c r="M72" i="1"/>
  <c r="N71" i="1"/>
  <c r="M71" i="1"/>
  <c r="F71" i="1"/>
  <c r="D71" i="1"/>
  <c r="C71" i="1"/>
  <c r="B71" i="1"/>
  <c r="N70" i="1"/>
  <c r="M70" i="1"/>
  <c r="F70" i="1"/>
  <c r="D70" i="1"/>
  <c r="C70" i="1"/>
  <c r="B70" i="1"/>
  <c r="N69" i="1"/>
  <c r="M69" i="1"/>
  <c r="F69" i="1"/>
  <c r="D69" i="1"/>
  <c r="C69" i="1"/>
  <c r="B69" i="1"/>
  <c r="N68" i="1"/>
  <c r="M68" i="1"/>
  <c r="F68" i="1"/>
  <c r="D68" i="1"/>
  <c r="C68" i="1"/>
  <c r="B68" i="1"/>
  <c r="N67" i="1"/>
  <c r="M67" i="1"/>
  <c r="F67" i="1"/>
  <c r="D67" i="1"/>
  <c r="C67" i="1"/>
  <c r="B67" i="1"/>
  <c r="N66" i="1"/>
  <c r="M66" i="1"/>
  <c r="F66" i="1"/>
  <c r="D66" i="1"/>
  <c r="C66" i="1"/>
  <c r="B66" i="1"/>
  <c r="N65" i="1"/>
  <c r="M65" i="1"/>
  <c r="F65" i="1"/>
  <c r="D65" i="1"/>
  <c r="C65" i="1"/>
  <c r="B65" i="1"/>
  <c r="N64" i="1"/>
  <c r="M64" i="1"/>
  <c r="M75" i="1" s="1"/>
  <c r="F64" i="1"/>
  <c r="D64" i="1"/>
  <c r="C64" i="1"/>
  <c r="B64" i="1"/>
  <c r="L62" i="1"/>
  <c r="K62" i="1"/>
  <c r="J62" i="1"/>
  <c r="I62" i="1"/>
  <c r="H62" i="1"/>
  <c r="G62" i="1"/>
  <c r="N61" i="1"/>
  <c r="O61" i="1" s="1"/>
  <c r="M61" i="1"/>
  <c r="N60" i="1"/>
  <c r="O60" i="1" s="1"/>
  <c r="M60" i="1"/>
  <c r="N59" i="1"/>
  <c r="O59" i="1" s="1"/>
  <c r="M59" i="1"/>
  <c r="N58" i="1"/>
  <c r="M58" i="1"/>
  <c r="F58" i="1"/>
  <c r="D58" i="1"/>
  <c r="C58" i="1"/>
  <c r="B58" i="1"/>
  <c r="N57" i="1"/>
  <c r="M57" i="1"/>
  <c r="F57" i="1"/>
  <c r="D57" i="1"/>
  <c r="C57" i="1"/>
  <c r="B57" i="1"/>
  <c r="N56" i="1"/>
  <c r="M56" i="1"/>
  <c r="F56" i="1"/>
  <c r="D56" i="1"/>
  <c r="C56" i="1"/>
  <c r="B56" i="1"/>
  <c r="N55" i="1"/>
  <c r="M55" i="1"/>
  <c r="F55" i="1"/>
  <c r="D55" i="1"/>
  <c r="C55" i="1"/>
  <c r="B55" i="1"/>
  <c r="N54" i="1"/>
  <c r="M54" i="1"/>
  <c r="F54" i="1"/>
  <c r="D54" i="1"/>
  <c r="C54" i="1"/>
  <c r="B54" i="1"/>
  <c r="N53" i="1"/>
  <c r="M53" i="1"/>
  <c r="F53" i="1"/>
  <c r="D53" i="1"/>
  <c r="C53" i="1"/>
  <c r="B53" i="1"/>
  <c r="N52" i="1"/>
  <c r="M52" i="1"/>
  <c r="F52" i="1"/>
  <c r="D52" i="1"/>
  <c r="C52" i="1"/>
  <c r="B52" i="1"/>
  <c r="N51" i="1"/>
  <c r="M51" i="1"/>
  <c r="M62" i="1" s="1"/>
  <c r="F51" i="1"/>
  <c r="D51" i="1"/>
  <c r="C51" i="1"/>
  <c r="B51" i="1"/>
  <c r="L49" i="1"/>
  <c r="K49" i="1"/>
  <c r="J49" i="1"/>
  <c r="I49" i="1"/>
  <c r="H49" i="1"/>
  <c r="G49" i="1"/>
  <c r="N48" i="1"/>
  <c r="O48" i="1" s="1"/>
  <c r="M48" i="1"/>
  <c r="N47" i="1"/>
  <c r="O47" i="1" s="1"/>
  <c r="M47" i="1"/>
  <c r="N46" i="1"/>
  <c r="O46" i="1" s="1"/>
  <c r="M46" i="1"/>
  <c r="N45" i="1"/>
  <c r="M45" i="1"/>
  <c r="F45" i="1"/>
  <c r="D45" i="1"/>
  <c r="C45" i="1"/>
  <c r="B45" i="1"/>
  <c r="N44" i="1"/>
  <c r="M44" i="1"/>
  <c r="F44" i="1"/>
  <c r="D44" i="1"/>
  <c r="C44" i="1"/>
  <c r="B44" i="1"/>
  <c r="N43" i="1"/>
  <c r="M43" i="1"/>
  <c r="F43" i="1"/>
  <c r="D43" i="1"/>
  <c r="C43" i="1"/>
  <c r="B43" i="1"/>
  <c r="N42" i="1"/>
  <c r="M42" i="1"/>
  <c r="F42" i="1"/>
  <c r="D42" i="1"/>
  <c r="C42" i="1"/>
  <c r="B42" i="1"/>
  <c r="N41" i="1"/>
  <c r="M41" i="1"/>
  <c r="F41" i="1"/>
  <c r="D41" i="1"/>
  <c r="C41" i="1"/>
  <c r="B41" i="1"/>
  <c r="N40" i="1"/>
  <c r="M40" i="1"/>
  <c r="F40" i="1"/>
  <c r="D40" i="1"/>
  <c r="C40" i="1"/>
  <c r="B40" i="1"/>
  <c r="N39" i="1"/>
  <c r="M39" i="1"/>
  <c r="F39" i="1"/>
  <c r="D39" i="1"/>
  <c r="C39" i="1"/>
  <c r="B39" i="1"/>
  <c r="N38" i="1"/>
  <c r="M38" i="1"/>
  <c r="M49" i="1" s="1"/>
  <c r="F38" i="1"/>
  <c r="D38" i="1"/>
  <c r="C38" i="1"/>
  <c r="B38" i="1"/>
  <c r="L36" i="1"/>
  <c r="K36" i="1"/>
  <c r="J36" i="1"/>
  <c r="I36" i="1"/>
  <c r="H36" i="1"/>
  <c r="G36" i="1"/>
  <c r="N35" i="1"/>
  <c r="O35" i="1" s="1"/>
  <c r="M35" i="1"/>
  <c r="N34" i="1"/>
  <c r="O34" i="1" s="1"/>
  <c r="M34" i="1"/>
  <c r="N33" i="1"/>
  <c r="O33" i="1" s="1"/>
  <c r="M33" i="1"/>
  <c r="N32" i="1"/>
  <c r="M32" i="1"/>
  <c r="F32" i="1"/>
  <c r="D32" i="1"/>
  <c r="C32" i="1"/>
  <c r="B32" i="1"/>
  <c r="N31" i="1"/>
  <c r="O31" i="1" s="1"/>
  <c r="M31" i="1"/>
  <c r="F31" i="1"/>
  <c r="D31" i="1"/>
  <c r="C31" i="1"/>
  <c r="B31" i="1"/>
  <c r="N30" i="1"/>
  <c r="M30" i="1"/>
  <c r="F30" i="1"/>
  <c r="D30" i="1"/>
  <c r="C30" i="1"/>
  <c r="B30" i="1"/>
  <c r="N29" i="1"/>
  <c r="M29" i="1"/>
  <c r="F29" i="1"/>
  <c r="D29" i="1"/>
  <c r="C29" i="1"/>
  <c r="B29" i="1"/>
  <c r="N28" i="1"/>
  <c r="M28" i="1"/>
  <c r="F28" i="1"/>
  <c r="D28" i="1"/>
  <c r="C28" i="1"/>
  <c r="B28" i="1"/>
  <c r="N27" i="1"/>
  <c r="M27" i="1"/>
  <c r="F27" i="1"/>
  <c r="D27" i="1"/>
  <c r="C27" i="1"/>
  <c r="B27" i="1"/>
  <c r="N26" i="1"/>
  <c r="M26" i="1"/>
  <c r="F26" i="1"/>
  <c r="D26" i="1"/>
  <c r="C26" i="1"/>
  <c r="B26" i="1"/>
  <c r="N25" i="1"/>
  <c r="M25" i="1"/>
  <c r="M36" i="1" s="1"/>
  <c r="F25" i="1"/>
  <c r="D25" i="1"/>
  <c r="C25" i="1"/>
  <c r="B25" i="1"/>
  <c r="L23" i="1"/>
  <c r="L639" i="1" s="1"/>
  <c r="L640" i="1" s="1"/>
  <c r="K23" i="1"/>
  <c r="K639" i="1" s="1"/>
  <c r="K640" i="1" s="1"/>
  <c r="J23" i="1"/>
  <c r="J639" i="1" s="1"/>
  <c r="J640" i="1" s="1"/>
  <c r="I23" i="1"/>
  <c r="I639" i="1" s="1"/>
  <c r="I640" i="1" s="1"/>
  <c r="H23" i="1"/>
  <c r="H639" i="1" s="1"/>
  <c r="H640" i="1" s="1"/>
  <c r="G23" i="1"/>
  <c r="G639" i="1" s="1"/>
  <c r="G640" i="1" s="1"/>
  <c r="N22" i="1"/>
  <c r="O22" i="1" s="1"/>
  <c r="M22" i="1"/>
  <c r="N21" i="1"/>
  <c r="O21" i="1" s="1"/>
  <c r="M21" i="1"/>
  <c r="N20" i="1"/>
  <c r="O20" i="1" s="1"/>
  <c r="M20" i="1"/>
  <c r="N19" i="1"/>
  <c r="M19" i="1"/>
  <c r="F19" i="1"/>
  <c r="D19" i="1"/>
  <c r="C19" i="1"/>
  <c r="B19" i="1"/>
  <c r="N18" i="1"/>
  <c r="M18" i="1"/>
  <c r="F18" i="1"/>
  <c r="D18" i="1"/>
  <c r="C18" i="1"/>
  <c r="B18" i="1"/>
  <c r="N17" i="1"/>
  <c r="M17" i="1"/>
  <c r="F17" i="1"/>
  <c r="D17" i="1"/>
  <c r="C17" i="1"/>
  <c r="B17" i="1"/>
  <c r="N16" i="1"/>
  <c r="M16" i="1"/>
  <c r="F16" i="1"/>
  <c r="D16" i="1"/>
  <c r="C16" i="1"/>
  <c r="B16" i="1"/>
  <c r="N15" i="1"/>
  <c r="M15" i="1"/>
  <c r="F15" i="1"/>
  <c r="D15" i="1"/>
  <c r="C15" i="1"/>
  <c r="B15" i="1"/>
  <c r="N14" i="1"/>
  <c r="M14" i="1"/>
  <c r="F14" i="1"/>
  <c r="D14" i="1"/>
  <c r="C14" i="1"/>
  <c r="B14" i="1"/>
  <c r="N13" i="1"/>
  <c r="O13" i="1" s="1"/>
  <c r="M13" i="1"/>
  <c r="F13" i="1"/>
  <c r="D13" i="1"/>
  <c r="C13" i="1"/>
  <c r="B13" i="1"/>
  <c r="N12" i="1"/>
  <c r="M12" i="1"/>
  <c r="M23" i="1" s="1"/>
  <c r="M639" i="1" s="1"/>
  <c r="F12" i="1"/>
  <c r="D12" i="1"/>
  <c r="C12" i="1"/>
  <c r="B12" i="1"/>
  <c r="D15" i="4" l="1"/>
  <c r="J12" i="4"/>
  <c r="E17" i="4"/>
  <c r="E16" i="4"/>
  <c r="F17" i="4"/>
  <c r="F16" i="4"/>
  <c r="G17" i="4"/>
  <c r="G16" i="4"/>
  <c r="H17" i="4"/>
  <c r="H16" i="4"/>
  <c r="I17" i="4"/>
  <c r="I16" i="4"/>
  <c r="K15" i="4"/>
  <c r="K16" i="4" s="1"/>
  <c r="AA12" i="4"/>
  <c r="AA15" i="4" s="1"/>
  <c r="AA16" i="4" s="1"/>
  <c r="D61" i="3"/>
  <c r="J12" i="3"/>
  <c r="E63" i="3"/>
  <c r="E62" i="3"/>
  <c r="F63" i="3"/>
  <c r="F62" i="3"/>
  <c r="G63" i="3"/>
  <c r="G62" i="3"/>
  <c r="H63" i="3"/>
  <c r="H62" i="3"/>
  <c r="I63" i="3"/>
  <c r="I62" i="3"/>
  <c r="K61" i="3"/>
  <c r="K62" i="3" s="1"/>
  <c r="AA12" i="3"/>
  <c r="AA61" i="3" s="1"/>
  <c r="AA62" i="3" s="1"/>
  <c r="N23" i="1"/>
  <c r="O12" i="1"/>
  <c r="O14" i="1"/>
  <c r="O15" i="1"/>
  <c r="O16" i="1"/>
  <c r="O17" i="1"/>
  <c r="O18" i="1"/>
  <c r="O19" i="1"/>
  <c r="N36" i="1"/>
  <c r="O25" i="1"/>
  <c r="O26" i="1"/>
  <c r="O27" i="1"/>
  <c r="O28" i="1"/>
  <c r="O29" i="1"/>
  <c r="O30" i="1"/>
  <c r="O32" i="1"/>
  <c r="N49" i="1"/>
  <c r="O38" i="1"/>
  <c r="O39" i="1"/>
  <c r="O40" i="1"/>
  <c r="O41" i="1"/>
  <c r="O42" i="1"/>
  <c r="O43" i="1"/>
  <c r="O44" i="1"/>
  <c r="O45" i="1"/>
  <c r="N62" i="1"/>
  <c r="O51" i="1"/>
  <c r="O52" i="1"/>
  <c r="O53" i="1"/>
  <c r="O54" i="1"/>
  <c r="O55" i="1"/>
  <c r="O56" i="1"/>
  <c r="O57" i="1"/>
  <c r="O58" i="1"/>
  <c r="N75" i="1"/>
  <c r="O64" i="1"/>
  <c r="O65" i="1"/>
  <c r="O66" i="1"/>
  <c r="O67" i="1"/>
  <c r="O68" i="1"/>
  <c r="O69" i="1"/>
  <c r="O70" i="1"/>
  <c r="O71" i="1"/>
  <c r="N88" i="1"/>
  <c r="O77" i="1"/>
  <c r="O78" i="1"/>
  <c r="O79" i="1"/>
  <c r="O80" i="1"/>
  <c r="O81" i="1"/>
  <c r="O83" i="1"/>
  <c r="O84" i="1"/>
  <c r="N101" i="1"/>
  <c r="O90" i="1"/>
  <c r="O91" i="1"/>
  <c r="O92" i="1"/>
  <c r="O93" i="1"/>
  <c r="O94" i="1"/>
  <c r="O95" i="1"/>
  <c r="O97" i="1"/>
  <c r="N114" i="1"/>
  <c r="O103" i="1"/>
  <c r="O104" i="1"/>
  <c r="O105" i="1"/>
  <c r="O106" i="1"/>
  <c r="O107" i="1"/>
  <c r="O108" i="1"/>
  <c r="O109" i="1"/>
  <c r="O110" i="1"/>
  <c r="N127" i="1"/>
  <c r="O116" i="1"/>
  <c r="O117" i="1"/>
  <c r="O118" i="1"/>
  <c r="O119" i="1"/>
  <c r="O121" i="1"/>
  <c r="O122" i="1"/>
  <c r="O123" i="1"/>
  <c r="N140" i="1"/>
  <c r="O129" i="1"/>
  <c r="O130" i="1"/>
  <c r="O131" i="1"/>
  <c r="O132" i="1"/>
  <c r="O133" i="1"/>
  <c r="O134" i="1"/>
  <c r="O135" i="1"/>
  <c r="O136" i="1"/>
  <c r="N153" i="1"/>
  <c r="O142" i="1"/>
  <c r="O143" i="1"/>
  <c r="O144" i="1"/>
  <c r="O145" i="1"/>
  <c r="O146" i="1"/>
  <c r="O147" i="1"/>
  <c r="O148" i="1"/>
  <c r="N166" i="1"/>
  <c r="O155" i="1"/>
  <c r="N179" i="1"/>
  <c r="O168" i="1"/>
  <c r="O169" i="1"/>
  <c r="O170" i="1"/>
  <c r="O171" i="1"/>
  <c r="O172" i="1"/>
  <c r="O173" i="1"/>
  <c r="O174" i="1"/>
  <c r="N192" i="1"/>
  <c r="O181" i="1"/>
  <c r="O182" i="1"/>
  <c r="O183" i="1"/>
  <c r="O184" i="1"/>
  <c r="O185" i="1"/>
  <c r="O186" i="1"/>
  <c r="O187" i="1"/>
  <c r="O188" i="1"/>
  <c r="N205" i="1"/>
  <c r="O194" i="1"/>
  <c r="O195" i="1"/>
  <c r="O196" i="1"/>
  <c r="O197" i="1"/>
  <c r="O198" i="1"/>
  <c r="O199" i="1"/>
  <c r="O200" i="1"/>
  <c r="O201" i="1"/>
  <c r="N218" i="1"/>
  <c r="O207" i="1"/>
  <c r="O208" i="1"/>
  <c r="O209" i="1"/>
  <c r="O210" i="1"/>
  <c r="O211" i="1"/>
  <c r="O212" i="1"/>
  <c r="O213" i="1"/>
  <c r="N231" i="1"/>
  <c r="O220" i="1"/>
  <c r="O221" i="1"/>
  <c r="O222" i="1"/>
  <c r="O223" i="1"/>
  <c r="O224" i="1"/>
  <c r="O225" i="1"/>
  <c r="O226" i="1"/>
  <c r="O227" i="1"/>
  <c r="N244" i="1"/>
  <c r="O233" i="1"/>
  <c r="O234" i="1"/>
  <c r="O235" i="1"/>
  <c r="O236" i="1"/>
  <c r="O237" i="1"/>
  <c r="O238" i="1"/>
  <c r="O239" i="1"/>
  <c r="N257" i="1"/>
  <c r="O246" i="1"/>
  <c r="O247" i="1"/>
  <c r="O248" i="1"/>
  <c r="O249" i="1"/>
  <c r="O250" i="1"/>
  <c r="O251" i="1"/>
  <c r="O252" i="1"/>
  <c r="O253" i="1"/>
  <c r="N270" i="1"/>
  <c r="O259" i="1"/>
  <c r="O260" i="1"/>
  <c r="O261" i="1"/>
  <c r="O262" i="1"/>
  <c r="O263" i="1"/>
  <c r="O264" i="1"/>
  <c r="O265" i="1"/>
  <c r="O266" i="1"/>
  <c r="N283" i="1"/>
  <c r="O272" i="1"/>
  <c r="O273" i="1"/>
  <c r="O274" i="1"/>
  <c r="O275" i="1"/>
  <c r="O277" i="1"/>
  <c r="N296" i="1"/>
  <c r="O285" i="1"/>
  <c r="O286" i="1"/>
  <c r="O287" i="1"/>
  <c r="O288" i="1"/>
  <c r="O289" i="1"/>
  <c r="O291" i="1"/>
  <c r="O292" i="1"/>
  <c r="N309" i="1"/>
  <c r="O298" i="1"/>
  <c r="O299" i="1"/>
  <c r="O300" i="1"/>
  <c r="O301" i="1"/>
  <c r="O302" i="1"/>
  <c r="O303" i="1"/>
  <c r="O304" i="1"/>
  <c r="O305" i="1"/>
  <c r="N322" i="1"/>
  <c r="O311" i="1"/>
  <c r="O312" i="1"/>
  <c r="O313" i="1"/>
  <c r="O314" i="1"/>
  <c r="O315" i="1"/>
  <c r="O316" i="1"/>
  <c r="O317" i="1"/>
  <c r="O318" i="1"/>
  <c r="N335" i="1"/>
  <c r="O324" i="1"/>
  <c r="O326" i="1"/>
  <c r="O327" i="1"/>
  <c r="O328" i="1"/>
  <c r="O329" i="1"/>
  <c r="O330" i="1"/>
  <c r="N348" i="1"/>
  <c r="O337" i="1"/>
  <c r="O338" i="1"/>
  <c r="O339" i="1"/>
  <c r="O340" i="1"/>
  <c r="O342" i="1"/>
  <c r="O343" i="1"/>
  <c r="N361" i="1"/>
  <c r="O350" i="1"/>
  <c r="O351" i="1"/>
  <c r="O352" i="1"/>
  <c r="O353" i="1"/>
  <c r="O354" i="1"/>
  <c r="O355" i="1"/>
  <c r="O356" i="1"/>
  <c r="O357" i="1"/>
  <c r="N374" i="1"/>
  <c r="O363" i="1"/>
  <c r="O364" i="1"/>
  <c r="O365" i="1"/>
  <c r="O366" i="1"/>
  <c r="O367" i="1"/>
  <c r="O368" i="1"/>
  <c r="O369" i="1"/>
  <c r="O370" i="1"/>
  <c r="N387" i="1"/>
  <c r="O376" i="1"/>
  <c r="O377" i="1"/>
  <c r="O378" i="1"/>
  <c r="O379" i="1"/>
  <c r="O380" i="1"/>
  <c r="O381" i="1"/>
  <c r="O382" i="1"/>
  <c r="O383" i="1"/>
  <c r="N400" i="1"/>
  <c r="O389" i="1"/>
  <c r="O390" i="1"/>
  <c r="O391" i="1"/>
  <c r="O392" i="1"/>
  <c r="O393" i="1"/>
  <c r="O394" i="1"/>
  <c r="O395" i="1"/>
  <c r="N413" i="1"/>
  <c r="O402" i="1"/>
  <c r="O403" i="1"/>
  <c r="O404" i="1"/>
  <c r="O405" i="1"/>
  <c r="O406" i="1"/>
  <c r="O407" i="1"/>
  <c r="O408" i="1"/>
  <c r="N426" i="1"/>
  <c r="O415" i="1"/>
  <c r="O416" i="1"/>
  <c r="O417" i="1"/>
  <c r="O418" i="1"/>
  <c r="O419" i="1"/>
  <c r="O421" i="1"/>
  <c r="O422" i="1"/>
  <c r="N439" i="1"/>
  <c r="O428" i="1"/>
  <c r="O429" i="1"/>
  <c r="O431" i="1"/>
  <c r="O433" i="1"/>
  <c r="O435" i="1"/>
  <c r="N452" i="1"/>
  <c r="O441" i="1"/>
  <c r="O442" i="1"/>
  <c r="O443" i="1"/>
  <c r="O444" i="1"/>
  <c r="O445" i="1"/>
  <c r="O449" i="1"/>
  <c r="N465" i="1"/>
  <c r="O454" i="1"/>
  <c r="O456" i="1"/>
  <c r="O458" i="1"/>
  <c r="O459" i="1"/>
  <c r="O460" i="1"/>
  <c r="O461" i="1"/>
  <c r="N478" i="1"/>
  <c r="O467" i="1"/>
  <c r="O468" i="1"/>
  <c r="O469" i="1"/>
  <c r="O470" i="1"/>
  <c r="O471" i="1"/>
  <c r="O472" i="1"/>
  <c r="O473" i="1"/>
  <c r="O474" i="1"/>
  <c r="N491" i="1"/>
  <c r="O480" i="1"/>
  <c r="O481" i="1"/>
  <c r="O482" i="1"/>
  <c r="O483" i="1"/>
  <c r="O484" i="1"/>
  <c r="O485" i="1"/>
  <c r="O486" i="1"/>
  <c r="O487" i="1"/>
  <c r="N504" i="1"/>
  <c r="O493" i="1"/>
  <c r="O494" i="1"/>
  <c r="O495" i="1"/>
  <c r="O496" i="1"/>
  <c r="O497" i="1"/>
  <c r="O498" i="1"/>
  <c r="O499" i="1"/>
  <c r="O500" i="1"/>
  <c r="N517" i="1"/>
  <c r="O506" i="1"/>
  <c r="O507" i="1"/>
  <c r="O508" i="1"/>
  <c r="O509" i="1"/>
  <c r="O511" i="1"/>
  <c r="O512" i="1"/>
  <c r="N530" i="1"/>
  <c r="O519" i="1"/>
  <c r="O520" i="1"/>
  <c r="O521" i="1"/>
  <c r="O522" i="1"/>
  <c r="O523" i="1"/>
  <c r="O524" i="1"/>
  <c r="O525" i="1"/>
  <c r="N543" i="1"/>
  <c r="O532" i="1"/>
  <c r="O533" i="1"/>
  <c r="O534" i="1"/>
  <c r="O535" i="1"/>
  <c r="O536" i="1"/>
  <c r="O537" i="1"/>
  <c r="O538" i="1"/>
  <c r="O539" i="1"/>
  <c r="N556" i="1"/>
  <c r="O545" i="1"/>
  <c r="O546" i="1"/>
  <c r="O547" i="1"/>
  <c r="O548" i="1"/>
  <c r="O549" i="1"/>
  <c r="O550" i="1"/>
  <c r="O551" i="1"/>
  <c r="O552" i="1"/>
  <c r="N569" i="1"/>
  <c r="O558" i="1"/>
  <c r="O559" i="1"/>
  <c r="O560" i="1"/>
  <c r="O561" i="1"/>
  <c r="O562" i="1"/>
  <c r="O563" i="1"/>
  <c r="O564" i="1"/>
  <c r="N582" i="1"/>
  <c r="O571" i="1"/>
  <c r="O572" i="1"/>
  <c r="O573" i="1"/>
  <c r="O574" i="1"/>
  <c r="O575" i="1"/>
  <c r="N595" i="1"/>
  <c r="O584" i="1"/>
  <c r="O585" i="1"/>
  <c r="O586" i="1"/>
  <c r="O587" i="1"/>
  <c r="O588" i="1"/>
  <c r="O589" i="1"/>
  <c r="O591" i="1"/>
  <c r="N608" i="1"/>
  <c r="O597" i="1"/>
  <c r="O600" i="1"/>
  <c r="O601" i="1"/>
  <c r="O602" i="1"/>
  <c r="O603" i="1"/>
  <c r="O604" i="1"/>
  <c r="N621" i="1"/>
  <c r="O610" i="1"/>
  <c r="O611" i="1"/>
  <c r="O612" i="1"/>
  <c r="O613" i="1"/>
  <c r="O615" i="1"/>
  <c r="O616" i="1"/>
  <c r="N634" i="1"/>
  <c r="O623" i="1"/>
  <c r="O624" i="1"/>
  <c r="O625" i="1"/>
  <c r="O626" i="1"/>
  <c r="O627" i="1"/>
  <c r="O628" i="1"/>
  <c r="O629" i="1"/>
  <c r="O630" i="1"/>
  <c r="L565" i="10"/>
  <c r="L566" i="10" s="1"/>
  <c r="K565" i="10"/>
  <c r="K566" i="10" s="1"/>
  <c r="J565" i="10"/>
  <c r="J566" i="10" s="1"/>
  <c r="I565" i="10"/>
  <c r="I566" i="10" s="1"/>
  <c r="H565" i="10"/>
  <c r="H566" i="10" s="1"/>
  <c r="G565" i="10"/>
  <c r="G566" i="10" s="1"/>
  <c r="N562" i="10"/>
  <c r="O562" i="10" s="1"/>
  <c r="M562" i="10"/>
  <c r="N561" i="10"/>
  <c r="O561" i="10" s="1"/>
  <c r="M561" i="10"/>
  <c r="N560" i="10"/>
  <c r="O560" i="10" s="1"/>
  <c r="M560" i="10"/>
  <c r="N559" i="10"/>
  <c r="O559" i="10" s="1"/>
  <c r="M559" i="10"/>
  <c r="N558" i="10"/>
  <c r="O558" i="10" s="1"/>
  <c r="M558" i="10"/>
  <c r="N557" i="10"/>
  <c r="O557" i="10" s="1"/>
  <c r="M557" i="10"/>
  <c r="N556" i="10"/>
  <c r="O556" i="10" s="1"/>
  <c r="M556" i="10"/>
  <c r="N555" i="10"/>
  <c r="O555" i="10" s="1"/>
  <c r="M555" i="10"/>
  <c r="N554" i="10"/>
  <c r="O554" i="10" s="1"/>
  <c r="M554" i="10"/>
  <c r="N553" i="10"/>
  <c r="O553" i="10" s="1"/>
  <c r="M553" i="10"/>
  <c r="N552" i="10"/>
  <c r="O552" i="10" s="1"/>
  <c r="M552" i="10"/>
  <c r="N551" i="10"/>
  <c r="O551" i="10" s="1"/>
  <c r="M551" i="10"/>
  <c r="N550" i="10"/>
  <c r="O550" i="10" s="1"/>
  <c r="M550" i="10"/>
  <c r="N549" i="10"/>
  <c r="O549" i="10" s="1"/>
  <c r="M549" i="10"/>
  <c r="N548" i="10"/>
  <c r="O548" i="10" s="1"/>
  <c r="M548" i="10"/>
  <c r="N547" i="10"/>
  <c r="O547" i="10" s="1"/>
  <c r="M547" i="10"/>
  <c r="N546" i="10"/>
  <c r="O546" i="10" s="1"/>
  <c r="M546" i="10"/>
  <c r="N545" i="10"/>
  <c r="O545" i="10" s="1"/>
  <c r="M545" i="10"/>
  <c r="N544" i="10"/>
  <c r="O544" i="10" s="1"/>
  <c r="M544" i="10"/>
  <c r="N543" i="10"/>
  <c r="O543" i="10" s="1"/>
  <c r="M543" i="10"/>
  <c r="N542" i="10"/>
  <c r="O542" i="10" s="1"/>
  <c r="M542" i="10"/>
  <c r="N541" i="10"/>
  <c r="O541" i="10" s="1"/>
  <c r="M541" i="10"/>
  <c r="N540" i="10"/>
  <c r="O540" i="10" s="1"/>
  <c r="M540" i="10"/>
  <c r="N539" i="10"/>
  <c r="O539" i="10" s="1"/>
  <c r="M539" i="10"/>
  <c r="N538" i="10"/>
  <c r="O538" i="10" s="1"/>
  <c r="M538" i="10"/>
  <c r="N537" i="10"/>
  <c r="O537" i="10" s="1"/>
  <c r="M537" i="10"/>
  <c r="N536" i="10"/>
  <c r="O536" i="10" s="1"/>
  <c r="M536" i="10"/>
  <c r="N535" i="10"/>
  <c r="O535" i="10" s="1"/>
  <c r="M535" i="10"/>
  <c r="N534" i="10"/>
  <c r="O534" i="10" s="1"/>
  <c r="M534" i="10"/>
  <c r="N533" i="10"/>
  <c r="O533" i="10" s="1"/>
  <c r="M533" i="10"/>
  <c r="N532" i="10"/>
  <c r="O532" i="10" s="1"/>
  <c r="M532" i="10"/>
  <c r="N531" i="10"/>
  <c r="O531" i="10" s="1"/>
  <c r="M531" i="10"/>
  <c r="N530" i="10"/>
  <c r="O530" i="10" s="1"/>
  <c r="M530" i="10"/>
  <c r="N529" i="10"/>
  <c r="O529" i="10" s="1"/>
  <c r="M529" i="10"/>
  <c r="N528" i="10"/>
  <c r="O528" i="10" s="1"/>
  <c r="M528" i="10"/>
  <c r="N527" i="10"/>
  <c r="O527" i="10" s="1"/>
  <c r="M527" i="10"/>
  <c r="N526" i="10"/>
  <c r="O526" i="10" s="1"/>
  <c r="M526" i="10"/>
  <c r="N525" i="10"/>
  <c r="O525" i="10" s="1"/>
  <c r="M525" i="10"/>
  <c r="N524" i="10"/>
  <c r="O524" i="10" s="1"/>
  <c r="M524" i="10"/>
  <c r="N523" i="10"/>
  <c r="O523" i="10" s="1"/>
  <c r="M523" i="10"/>
  <c r="N522" i="10"/>
  <c r="O522" i="10" s="1"/>
  <c r="M522" i="10"/>
  <c r="N521" i="10"/>
  <c r="O521" i="10" s="1"/>
  <c r="M521" i="10"/>
  <c r="N520" i="10"/>
  <c r="O520" i="10" s="1"/>
  <c r="M520" i="10"/>
  <c r="N519" i="10"/>
  <c r="O519" i="10" s="1"/>
  <c r="M519" i="10"/>
  <c r="N518" i="10"/>
  <c r="O518" i="10" s="1"/>
  <c r="M518" i="10"/>
  <c r="N517" i="10"/>
  <c r="O517" i="10" s="1"/>
  <c r="M517" i="10"/>
  <c r="N516" i="10"/>
  <c r="O516" i="10" s="1"/>
  <c r="M516" i="10"/>
  <c r="N515" i="10"/>
  <c r="O515" i="10" s="1"/>
  <c r="M515" i="10"/>
  <c r="N514" i="10"/>
  <c r="O514" i="10" s="1"/>
  <c r="M514" i="10"/>
  <c r="N513" i="10"/>
  <c r="O513" i="10" s="1"/>
  <c r="M513" i="10"/>
  <c r="N512" i="10"/>
  <c r="O512" i="10" s="1"/>
  <c r="M512" i="10"/>
  <c r="N511" i="10"/>
  <c r="O511" i="10" s="1"/>
  <c r="M511" i="10"/>
  <c r="N510" i="10"/>
  <c r="O510" i="10" s="1"/>
  <c r="M510" i="10"/>
  <c r="N509" i="10"/>
  <c r="O509" i="10" s="1"/>
  <c r="M509" i="10"/>
  <c r="N508" i="10"/>
  <c r="O508" i="10" s="1"/>
  <c r="M508" i="10"/>
  <c r="N507" i="10"/>
  <c r="O507" i="10" s="1"/>
  <c r="M507" i="10"/>
  <c r="N506" i="10"/>
  <c r="O506" i="10" s="1"/>
  <c r="M506" i="10"/>
  <c r="N505" i="10"/>
  <c r="O505" i="10" s="1"/>
  <c r="M505" i="10"/>
  <c r="N504" i="10"/>
  <c r="O504" i="10" s="1"/>
  <c r="M504" i="10"/>
  <c r="N503" i="10"/>
  <c r="O503" i="10" s="1"/>
  <c r="M503" i="10"/>
  <c r="N502" i="10"/>
  <c r="O502" i="10" s="1"/>
  <c r="M502" i="10"/>
  <c r="N501" i="10"/>
  <c r="O501" i="10" s="1"/>
  <c r="M501" i="10"/>
  <c r="N500" i="10"/>
  <c r="O500" i="10" s="1"/>
  <c r="M500" i="10"/>
  <c r="N499" i="10"/>
  <c r="O499" i="10" s="1"/>
  <c r="M499" i="10"/>
  <c r="N498" i="10"/>
  <c r="O498" i="10" s="1"/>
  <c r="M498" i="10"/>
  <c r="N497" i="10"/>
  <c r="O497" i="10" s="1"/>
  <c r="M497" i="10"/>
  <c r="N496" i="10"/>
  <c r="O496" i="10" s="1"/>
  <c r="M496" i="10"/>
  <c r="N495" i="10"/>
  <c r="O495" i="10" s="1"/>
  <c r="M495" i="10"/>
  <c r="N494" i="10"/>
  <c r="O494" i="10" s="1"/>
  <c r="M494" i="10"/>
  <c r="N493" i="10"/>
  <c r="O493" i="10" s="1"/>
  <c r="M493" i="10"/>
  <c r="N492" i="10"/>
  <c r="O492" i="10" s="1"/>
  <c r="M492" i="10"/>
  <c r="N491" i="10"/>
  <c r="O491" i="10" s="1"/>
  <c r="M491" i="10"/>
  <c r="N490" i="10"/>
  <c r="O490" i="10" s="1"/>
  <c r="M490" i="10"/>
  <c r="N489" i="10"/>
  <c r="O489" i="10" s="1"/>
  <c r="M489" i="10"/>
  <c r="N488" i="10"/>
  <c r="O488" i="10" s="1"/>
  <c r="M488" i="10"/>
  <c r="N487" i="10"/>
  <c r="O487" i="10" s="1"/>
  <c r="M487" i="10"/>
  <c r="N486" i="10"/>
  <c r="O486" i="10" s="1"/>
  <c r="M486" i="10"/>
  <c r="N485" i="10"/>
  <c r="O485" i="10" s="1"/>
  <c r="M485" i="10"/>
  <c r="N484" i="10"/>
  <c r="O484" i="10" s="1"/>
  <c r="M484" i="10"/>
  <c r="N483" i="10"/>
  <c r="O483" i="10" s="1"/>
  <c r="M483" i="10"/>
  <c r="N482" i="10"/>
  <c r="O482" i="10" s="1"/>
  <c r="M482" i="10"/>
  <c r="N481" i="10"/>
  <c r="O481" i="10" s="1"/>
  <c r="M481" i="10"/>
  <c r="N480" i="10"/>
  <c r="O480" i="10" s="1"/>
  <c r="M480" i="10"/>
  <c r="N479" i="10"/>
  <c r="O479" i="10" s="1"/>
  <c r="M479" i="10"/>
  <c r="N478" i="10"/>
  <c r="O478" i="10" s="1"/>
  <c r="M478" i="10"/>
  <c r="N477" i="10"/>
  <c r="O477" i="10" s="1"/>
  <c r="M477" i="10"/>
  <c r="N476" i="10"/>
  <c r="O476" i="10" s="1"/>
  <c r="M476" i="10"/>
  <c r="N475" i="10"/>
  <c r="O475" i="10" s="1"/>
  <c r="M475" i="10"/>
  <c r="N474" i="10"/>
  <c r="O474" i="10" s="1"/>
  <c r="M474" i="10"/>
  <c r="N473" i="10"/>
  <c r="O473" i="10" s="1"/>
  <c r="M473" i="10"/>
  <c r="N472" i="10"/>
  <c r="O472" i="10" s="1"/>
  <c r="M472" i="10"/>
  <c r="N471" i="10"/>
  <c r="O471" i="10" s="1"/>
  <c r="M471" i="10"/>
  <c r="N470" i="10"/>
  <c r="O470" i="10" s="1"/>
  <c r="M470" i="10"/>
  <c r="N469" i="10"/>
  <c r="O469" i="10" s="1"/>
  <c r="M469" i="10"/>
  <c r="N468" i="10"/>
  <c r="O468" i="10" s="1"/>
  <c r="M468" i="10"/>
  <c r="N467" i="10"/>
  <c r="O467" i="10" s="1"/>
  <c r="M467" i="10"/>
  <c r="N466" i="10"/>
  <c r="O466" i="10" s="1"/>
  <c r="M466" i="10"/>
  <c r="N465" i="10"/>
  <c r="O465" i="10" s="1"/>
  <c r="M465" i="10"/>
  <c r="N464" i="10"/>
  <c r="O464" i="10" s="1"/>
  <c r="M464" i="10"/>
  <c r="N463" i="10"/>
  <c r="O463" i="10" s="1"/>
  <c r="M463" i="10"/>
  <c r="N462" i="10"/>
  <c r="O462" i="10" s="1"/>
  <c r="M462" i="10"/>
  <c r="N461" i="10"/>
  <c r="O461" i="10" s="1"/>
  <c r="M461" i="10"/>
  <c r="N460" i="10"/>
  <c r="O460" i="10" s="1"/>
  <c r="M460" i="10"/>
  <c r="N459" i="10"/>
  <c r="O459" i="10" s="1"/>
  <c r="M459" i="10"/>
  <c r="N458" i="10"/>
  <c r="O458" i="10" s="1"/>
  <c r="M458" i="10"/>
  <c r="N457" i="10"/>
  <c r="O457" i="10" s="1"/>
  <c r="M457" i="10"/>
  <c r="N456" i="10"/>
  <c r="O456" i="10" s="1"/>
  <c r="M456" i="10"/>
  <c r="N455" i="10"/>
  <c r="O455" i="10" s="1"/>
  <c r="M455" i="10"/>
  <c r="N454" i="10"/>
  <c r="O454" i="10" s="1"/>
  <c r="M454" i="10"/>
  <c r="N453" i="10"/>
  <c r="O453" i="10" s="1"/>
  <c r="M453" i="10"/>
  <c r="N452" i="10"/>
  <c r="O452" i="10" s="1"/>
  <c r="M452" i="10"/>
  <c r="N451" i="10"/>
  <c r="O451" i="10" s="1"/>
  <c r="M451" i="10"/>
  <c r="N450" i="10"/>
  <c r="O450" i="10" s="1"/>
  <c r="M450" i="10"/>
  <c r="N449" i="10"/>
  <c r="O449" i="10" s="1"/>
  <c r="M449" i="10"/>
  <c r="N448" i="10"/>
  <c r="O448" i="10" s="1"/>
  <c r="M448" i="10"/>
  <c r="N447" i="10"/>
  <c r="O447" i="10" s="1"/>
  <c r="M447" i="10"/>
  <c r="N446" i="10"/>
  <c r="O446" i="10" s="1"/>
  <c r="M446" i="10"/>
  <c r="N445" i="10"/>
  <c r="O445" i="10" s="1"/>
  <c r="M445" i="10"/>
  <c r="N444" i="10"/>
  <c r="O444" i="10" s="1"/>
  <c r="M444" i="10"/>
  <c r="N443" i="10"/>
  <c r="O443" i="10" s="1"/>
  <c r="M443" i="10"/>
  <c r="N442" i="10"/>
  <c r="O442" i="10" s="1"/>
  <c r="M442" i="10"/>
  <c r="N441" i="10"/>
  <c r="O441" i="10" s="1"/>
  <c r="M441" i="10"/>
  <c r="N440" i="10"/>
  <c r="O440" i="10" s="1"/>
  <c r="M440" i="10"/>
  <c r="N439" i="10"/>
  <c r="O439" i="10" s="1"/>
  <c r="M439" i="10"/>
  <c r="N438" i="10"/>
  <c r="O438" i="10" s="1"/>
  <c r="M438" i="10"/>
  <c r="N437" i="10"/>
  <c r="O437" i="10" s="1"/>
  <c r="M437" i="10"/>
  <c r="N436" i="10"/>
  <c r="O436" i="10" s="1"/>
  <c r="M436" i="10"/>
  <c r="N435" i="10"/>
  <c r="O435" i="10" s="1"/>
  <c r="M435" i="10"/>
  <c r="N434" i="10"/>
  <c r="O434" i="10" s="1"/>
  <c r="M434" i="10"/>
  <c r="N433" i="10"/>
  <c r="O433" i="10" s="1"/>
  <c r="M433" i="10"/>
  <c r="N432" i="10"/>
  <c r="O432" i="10" s="1"/>
  <c r="M432" i="10"/>
  <c r="N431" i="10"/>
  <c r="O431" i="10" s="1"/>
  <c r="M431" i="10"/>
  <c r="N430" i="10"/>
  <c r="O430" i="10" s="1"/>
  <c r="M430" i="10"/>
  <c r="N429" i="10"/>
  <c r="O429" i="10" s="1"/>
  <c r="M429" i="10"/>
  <c r="N428" i="10"/>
  <c r="O428" i="10" s="1"/>
  <c r="M428" i="10"/>
  <c r="N427" i="10"/>
  <c r="O427" i="10" s="1"/>
  <c r="M427" i="10"/>
  <c r="N426" i="10"/>
  <c r="O426" i="10" s="1"/>
  <c r="M426" i="10"/>
  <c r="N425" i="10"/>
  <c r="O425" i="10" s="1"/>
  <c r="M425" i="10"/>
  <c r="N424" i="10"/>
  <c r="O424" i="10" s="1"/>
  <c r="M424" i="10"/>
  <c r="N423" i="10"/>
  <c r="O423" i="10" s="1"/>
  <c r="M423" i="10"/>
  <c r="N422" i="10"/>
  <c r="O422" i="10" s="1"/>
  <c r="M422" i="10"/>
  <c r="N421" i="10"/>
  <c r="O421" i="10" s="1"/>
  <c r="M421" i="10"/>
  <c r="N420" i="10"/>
  <c r="O420" i="10" s="1"/>
  <c r="M420" i="10"/>
  <c r="N419" i="10"/>
  <c r="O419" i="10" s="1"/>
  <c r="M419" i="10"/>
  <c r="N418" i="10"/>
  <c r="O418" i="10" s="1"/>
  <c r="M418" i="10"/>
  <c r="N417" i="10"/>
  <c r="O417" i="10" s="1"/>
  <c r="M417" i="10"/>
  <c r="N416" i="10"/>
  <c r="O416" i="10" s="1"/>
  <c r="M416" i="10"/>
  <c r="N415" i="10"/>
  <c r="O415" i="10" s="1"/>
  <c r="M415" i="10"/>
  <c r="N414" i="10"/>
  <c r="O414" i="10" s="1"/>
  <c r="M414" i="10"/>
  <c r="N413" i="10"/>
  <c r="O413" i="10" s="1"/>
  <c r="M413" i="10"/>
  <c r="N412" i="10"/>
  <c r="O412" i="10" s="1"/>
  <c r="M412" i="10"/>
  <c r="N411" i="10"/>
  <c r="O411" i="10" s="1"/>
  <c r="M411" i="10"/>
  <c r="N410" i="10"/>
  <c r="O410" i="10" s="1"/>
  <c r="M410" i="10"/>
  <c r="N409" i="10"/>
  <c r="O409" i="10" s="1"/>
  <c r="M409" i="10"/>
  <c r="N408" i="10"/>
  <c r="O408" i="10" s="1"/>
  <c r="M408" i="10"/>
  <c r="N407" i="10"/>
  <c r="O407" i="10" s="1"/>
  <c r="M407" i="10"/>
  <c r="N406" i="10"/>
  <c r="O406" i="10" s="1"/>
  <c r="M406" i="10"/>
  <c r="N405" i="10"/>
  <c r="O405" i="10" s="1"/>
  <c r="M405" i="10"/>
  <c r="N404" i="10"/>
  <c r="O404" i="10" s="1"/>
  <c r="M404" i="10"/>
  <c r="N403" i="10"/>
  <c r="O403" i="10" s="1"/>
  <c r="M403" i="10"/>
  <c r="N402" i="10"/>
  <c r="O402" i="10" s="1"/>
  <c r="M402" i="10"/>
  <c r="N401" i="10"/>
  <c r="O401" i="10" s="1"/>
  <c r="M401" i="10"/>
  <c r="N400" i="10"/>
  <c r="O400" i="10" s="1"/>
  <c r="M400" i="10"/>
  <c r="N399" i="10"/>
  <c r="O399" i="10" s="1"/>
  <c r="M399" i="10"/>
  <c r="N398" i="10"/>
  <c r="O398" i="10" s="1"/>
  <c r="M398" i="10"/>
  <c r="N397" i="10"/>
  <c r="O397" i="10" s="1"/>
  <c r="M397" i="10"/>
  <c r="N396" i="10"/>
  <c r="O396" i="10" s="1"/>
  <c r="M396" i="10"/>
  <c r="N395" i="10"/>
  <c r="O395" i="10" s="1"/>
  <c r="M395" i="10"/>
  <c r="N394" i="10"/>
  <c r="O394" i="10" s="1"/>
  <c r="M394" i="10"/>
  <c r="N393" i="10"/>
  <c r="O393" i="10" s="1"/>
  <c r="M393" i="10"/>
  <c r="N392" i="10"/>
  <c r="O392" i="10" s="1"/>
  <c r="M392" i="10"/>
  <c r="N391" i="10"/>
  <c r="O391" i="10" s="1"/>
  <c r="M391" i="10"/>
  <c r="N390" i="10"/>
  <c r="O390" i="10" s="1"/>
  <c r="M390" i="10"/>
  <c r="N389" i="10"/>
  <c r="O389" i="10" s="1"/>
  <c r="M389" i="10"/>
  <c r="N388" i="10"/>
  <c r="O388" i="10" s="1"/>
  <c r="M388" i="10"/>
  <c r="N387" i="10"/>
  <c r="O387" i="10" s="1"/>
  <c r="M387" i="10"/>
  <c r="N386" i="10"/>
  <c r="O386" i="10" s="1"/>
  <c r="M386" i="10"/>
  <c r="N385" i="10"/>
  <c r="O385" i="10" s="1"/>
  <c r="M385" i="10"/>
  <c r="N384" i="10"/>
  <c r="O384" i="10" s="1"/>
  <c r="M384" i="10"/>
  <c r="N383" i="10"/>
  <c r="O383" i="10" s="1"/>
  <c r="M383" i="10"/>
  <c r="N382" i="10"/>
  <c r="O382" i="10" s="1"/>
  <c r="M382" i="10"/>
  <c r="N381" i="10"/>
  <c r="O381" i="10" s="1"/>
  <c r="M381" i="10"/>
  <c r="N380" i="10"/>
  <c r="O380" i="10" s="1"/>
  <c r="M380" i="10"/>
  <c r="N379" i="10"/>
  <c r="O379" i="10" s="1"/>
  <c r="M379" i="10"/>
  <c r="N378" i="10"/>
  <c r="O378" i="10" s="1"/>
  <c r="M378" i="10"/>
  <c r="N377" i="10"/>
  <c r="O377" i="10" s="1"/>
  <c r="M377" i="10"/>
  <c r="N376" i="10"/>
  <c r="O376" i="10" s="1"/>
  <c r="M376" i="10"/>
  <c r="N375" i="10"/>
  <c r="O375" i="10" s="1"/>
  <c r="M375" i="10"/>
  <c r="N374" i="10"/>
  <c r="O374" i="10" s="1"/>
  <c r="M374" i="10"/>
  <c r="N373" i="10"/>
  <c r="O373" i="10" s="1"/>
  <c r="M373" i="10"/>
  <c r="N372" i="10"/>
  <c r="O372" i="10" s="1"/>
  <c r="M372" i="10"/>
  <c r="N371" i="10"/>
  <c r="O371" i="10" s="1"/>
  <c r="M371" i="10"/>
  <c r="N370" i="10"/>
  <c r="O370" i="10" s="1"/>
  <c r="M370" i="10"/>
  <c r="N369" i="10"/>
  <c r="O369" i="10" s="1"/>
  <c r="M369" i="10"/>
  <c r="N368" i="10"/>
  <c r="O368" i="10" s="1"/>
  <c r="M368" i="10"/>
  <c r="N367" i="10"/>
  <c r="O367" i="10" s="1"/>
  <c r="M367" i="10"/>
  <c r="N366" i="10"/>
  <c r="O366" i="10" s="1"/>
  <c r="M366" i="10"/>
  <c r="N365" i="10"/>
  <c r="O365" i="10" s="1"/>
  <c r="M365" i="10"/>
  <c r="N364" i="10"/>
  <c r="O364" i="10" s="1"/>
  <c r="M364" i="10"/>
  <c r="N363" i="10"/>
  <c r="O363" i="10" s="1"/>
  <c r="M363" i="10"/>
  <c r="N362" i="10"/>
  <c r="M362" i="10"/>
  <c r="N361" i="10"/>
  <c r="M361" i="10"/>
  <c r="N360" i="10"/>
  <c r="M360" i="10"/>
  <c r="N359" i="10"/>
  <c r="M359" i="10"/>
  <c r="N358" i="10"/>
  <c r="M358" i="10"/>
  <c r="N357" i="10"/>
  <c r="M357" i="10"/>
  <c r="N356" i="10"/>
  <c r="M356" i="10"/>
  <c r="N355" i="10"/>
  <c r="M355" i="10"/>
  <c r="N354" i="10"/>
  <c r="M354" i="10"/>
  <c r="N353" i="10"/>
  <c r="M353" i="10"/>
  <c r="N352" i="10"/>
  <c r="M352" i="10"/>
  <c r="N351" i="10"/>
  <c r="M351" i="10"/>
  <c r="N350" i="10"/>
  <c r="M350" i="10"/>
  <c r="N349" i="10"/>
  <c r="M349" i="10"/>
  <c r="N348" i="10"/>
  <c r="M348" i="10"/>
  <c r="N347" i="10"/>
  <c r="M347" i="10"/>
  <c r="N346" i="10"/>
  <c r="M346" i="10"/>
  <c r="N345" i="10"/>
  <c r="M345" i="10"/>
  <c r="N344" i="10"/>
  <c r="M344" i="10"/>
  <c r="N343" i="10"/>
  <c r="M343" i="10"/>
  <c r="N342" i="10"/>
  <c r="M342" i="10"/>
  <c r="N341" i="10"/>
  <c r="M341" i="10"/>
  <c r="N340" i="10"/>
  <c r="M340" i="10"/>
  <c r="N339" i="10"/>
  <c r="M339" i="10"/>
  <c r="N338" i="10"/>
  <c r="M338" i="10"/>
  <c r="N337" i="10"/>
  <c r="M337" i="10"/>
  <c r="N336" i="10"/>
  <c r="M336" i="10"/>
  <c r="N335" i="10"/>
  <c r="M335" i="10"/>
  <c r="N334" i="10"/>
  <c r="M334" i="10"/>
  <c r="N333" i="10"/>
  <c r="M333" i="10"/>
  <c r="N332" i="10"/>
  <c r="M332" i="10"/>
  <c r="N331" i="10"/>
  <c r="M331" i="10"/>
  <c r="N330" i="10"/>
  <c r="M330" i="10"/>
  <c r="N329" i="10"/>
  <c r="M329" i="10"/>
  <c r="N328" i="10"/>
  <c r="M328" i="10"/>
  <c r="N327" i="10"/>
  <c r="M327" i="10"/>
  <c r="N326" i="10"/>
  <c r="M326" i="10"/>
  <c r="N325" i="10"/>
  <c r="M325" i="10"/>
  <c r="N324" i="10"/>
  <c r="M324" i="10"/>
  <c r="N323" i="10"/>
  <c r="M323" i="10"/>
  <c r="N322" i="10"/>
  <c r="M322" i="10"/>
  <c r="N321" i="10"/>
  <c r="M321" i="10"/>
  <c r="N320" i="10"/>
  <c r="M320" i="10"/>
  <c r="N319" i="10"/>
  <c r="M319" i="10"/>
  <c r="N318" i="10"/>
  <c r="M318" i="10"/>
  <c r="N317" i="10"/>
  <c r="M317" i="10"/>
  <c r="N316" i="10"/>
  <c r="M316" i="10"/>
  <c r="N315" i="10"/>
  <c r="M315" i="10"/>
  <c r="N314" i="10"/>
  <c r="M314" i="10"/>
  <c r="N313" i="10"/>
  <c r="M313" i="10"/>
  <c r="N312" i="10"/>
  <c r="M312" i="10"/>
  <c r="N311" i="10"/>
  <c r="M311" i="10"/>
  <c r="N310" i="10"/>
  <c r="M310" i="10"/>
  <c r="N309" i="10"/>
  <c r="M309" i="10"/>
  <c r="N308" i="10"/>
  <c r="M308" i="10"/>
  <c r="N307" i="10"/>
  <c r="M307" i="10"/>
  <c r="N306" i="10"/>
  <c r="M306" i="10"/>
  <c r="N305" i="10"/>
  <c r="M305" i="10"/>
  <c r="N304" i="10"/>
  <c r="M304" i="10"/>
  <c r="N303" i="10"/>
  <c r="M303" i="10"/>
  <c r="N302" i="10"/>
  <c r="M302" i="10"/>
  <c r="N301" i="10"/>
  <c r="M301" i="10"/>
  <c r="N300" i="10"/>
  <c r="M300" i="10"/>
  <c r="N299" i="10"/>
  <c r="M299" i="10"/>
  <c r="N298" i="10"/>
  <c r="M298" i="10"/>
  <c r="N297" i="10"/>
  <c r="M297" i="10"/>
  <c r="N296" i="10"/>
  <c r="M296" i="10"/>
  <c r="N295" i="10"/>
  <c r="M295" i="10"/>
  <c r="N294" i="10"/>
  <c r="M294" i="10"/>
  <c r="N293" i="10"/>
  <c r="M293" i="10"/>
  <c r="N292" i="10"/>
  <c r="M292" i="10"/>
  <c r="N291" i="10"/>
  <c r="M291" i="10"/>
  <c r="N290" i="10"/>
  <c r="M290" i="10"/>
  <c r="N289" i="10"/>
  <c r="M289" i="10"/>
  <c r="N288" i="10"/>
  <c r="M288" i="10"/>
  <c r="N287" i="10"/>
  <c r="M287" i="10"/>
  <c r="N286" i="10"/>
  <c r="M286" i="10"/>
  <c r="N285" i="10"/>
  <c r="M285" i="10"/>
  <c r="N284" i="10"/>
  <c r="M284" i="10"/>
  <c r="N283" i="10"/>
  <c r="M283" i="10"/>
  <c r="N282" i="10"/>
  <c r="M282" i="10"/>
  <c r="N281" i="10"/>
  <c r="M281" i="10"/>
  <c r="N280" i="10"/>
  <c r="M280" i="10"/>
  <c r="N279" i="10"/>
  <c r="M279" i="10"/>
  <c r="N278" i="10"/>
  <c r="M278" i="10"/>
  <c r="N277" i="10"/>
  <c r="M277" i="10"/>
  <c r="N276" i="10"/>
  <c r="M276" i="10"/>
  <c r="N275" i="10"/>
  <c r="M275" i="10"/>
  <c r="N274" i="10"/>
  <c r="M274" i="10"/>
  <c r="N273" i="10"/>
  <c r="M273" i="10"/>
  <c r="N272" i="10"/>
  <c r="M272" i="10"/>
  <c r="N271" i="10"/>
  <c r="M271" i="10"/>
  <c r="N270" i="10"/>
  <c r="M270" i="10"/>
  <c r="N269" i="10"/>
  <c r="M269" i="10"/>
  <c r="N268" i="10"/>
  <c r="M268" i="10"/>
  <c r="N267" i="10"/>
  <c r="M267" i="10"/>
  <c r="N266" i="10"/>
  <c r="M266" i="10"/>
  <c r="N265" i="10"/>
  <c r="M265" i="10"/>
  <c r="N264" i="10"/>
  <c r="M264" i="10"/>
  <c r="N263" i="10"/>
  <c r="M263" i="10"/>
  <c r="N262" i="10"/>
  <c r="M262" i="10"/>
  <c r="N261" i="10"/>
  <c r="M261" i="10"/>
  <c r="N260" i="10"/>
  <c r="M260" i="10"/>
  <c r="N259" i="10"/>
  <c r="M259" i="10"/>
  <c r="N258" i="10"/>
  <c r="M258" i="10"/>
  <c r="N257" i="10"/>
  <c r="M257" i="10"/>
  <c r="N256" i="10"/>
  <c r="M256" i="10"/>
  <c r="N255" i="10"/>
  <c r="M255" i="10"/>
  <c r="N254" i="10"/>
  <c r="M254" i="10"/>
  <c r="N253" i="10"/>
  <c r="M253" i="10"/>
  <c r="N252" i="10"/>
  <c r="M252" i="10"/>
  <c r="N251" i="10"/>
  <c r="M251" i="10"/>
  <c r="N250" i="10"/>
  <c r="M250" i="10"/>
  <c r="N249" i="10"/>
  <c r="M249" i="10"/>
  <c r="N248" i="10"/>
  <c r="M248" i="10"/>
  <c r="N247" i="10"/>
  <c r="M247" i="10"/>
  <c r="N246" i="10"/>
  <c r="M246" i="10"/>
  <c r="N245" i="10"/>
  <c r="M245" i="10"/>
  <c r="N244" i="10"/>
  <c r="M244" i="10"/>
  <c r="N243" i="10"/>
  <c r="M243" i="10"/>
  <c r="N242" i="10"/>
  <c r="M242" i="10"/>
  <c r="N241" i="10"/>
  <c r="M241" i="10"/>
  <c r="N240" i="10"/>
  <c r="M240" i="10"/>
  <c r="N239" i="10"/>
  <c r="M239" i="10"/>
  <c r="N238" i="10"/>
  <c r="M238" i="10"/>
  <c r="N237" i="10"/>
  <c r="M237" i="10"/>
  <c r="N236" i="10"/>
  <c r="M236" i="10"/>
  <c r="N235" i="10"/>
  <c r="M235" i="10"/>
  <c r="N234" i="10"/>
  <c r="M234" i="10"/>
  <c r="N233" i="10"/>
  <c r="M233" i="10"/>
  <c r="N232" i="10"/>
  <c r="M232" i="10"/>
  <c r="N231" i="10"/>
  <c r="M231" i="10"/>
  <c r="N230" i="10"/>
  <c r="M230" i="10"/>
  <c r="N229" i="10"/>
  <c r="M229" i="10"/>
  <c r="N228" i="10"/>
  <c r="M228" i="10"/>
  <c r="N227" i="10"/>
  <c r="M227" i="10"/>
  <c r="N226" i="10"/>
  <c r="M226" i="10"/>
  <c r="N225" i="10"/>
  <c r="M225" i="10"/>
  <c r="N224" i="10"/>
  <c r="M224" i="10"/>
  <c r="N223" i="10"/>
  <c r="M223" i="10"/>
  <c r="N222" i="10"/>
  <c r="M222" i="10"/>
  <c r="N221" i="10"/>
  <c r="M221" i="10"/>
  <c r="N220" i="10"/>
  <c r="M220" i="10"/>
  <c r="N219" i="10"/>
  <c r="M219" i="10"/>
  <c r="N218" i="10"/>
  <c r="M218" i="10"/>
  <c r="N217" i="10"/>
  <c r="M217" i="10"/>
  <c r="N216" i="10"/>
  <c r="M216" i="10"/>
  <c r="N215" i="10"/>
  <c r="M215" i="10"/>
  <c r="N214" i="10"/>
  <c r="M214" i="10"/>
  <c r="N213" i="10"/>
  <c r="M213" i="10"/>
  <c r="N212" i="10"/>
  <c r="M212" i="10"/>
  <c r="N211" i="10"/>
  <c r="M211" i="10"/>
  <c r="N210" i="10"/>
  <c r="M210" i="10"/>
  <c r="N209" i="10"/>
  <c r="M209" i="10"/>
  <c r="N208" i="10"/>
  <c r="M208" i="10"/>
  <c r="N207" i="10"/>
  <c r="M207" i="10"/>
  <c r="N206" i="10"/>
  <c r="M206" i="10"/>
  <c r="N205" i="10"/>
  <c r="M205" i="10"/>
  <c r="N204" i="10"/>
  <c r="M204" i="10"/>
  <c r="N203" i="10"/>
  <c r="M203" i="10"/>
  <c r="N202" i="10"/>
  <c r="M202" i="10"/>
  <c r="N201" i="10"/>
  <c r="M201" i="10"/>
  <c r="N200" i="10"/>
  <c r="M200" i="10"/>
  <c r="N199" i="10"/>
  <c r="M199" i="10"/>
  <c r="N198" i="10"/>
  <c r="M198" i="10"/>
  <c r="N197" i="10"/>
  <c r="M197" i="10"/>
  <c r="N196" i="10"/>
  <c r="M196" i="10"/>
  <c r="N195" i="10"/>
  <c r="M195" i="10"/>
  <c r="N194" i="10"/>
  <c r="M194" i="10"/>
  <c r="N193" i="10"/>
  <c r="M193" i="10"/>
  <c r="N192" i="10"/>
  <c r="M192" i="10"/>
  <c r="N191" i="10"/>
  <c r="M191" i="10"/>
  <c r="N190" i="10"/>
  <c r="M190" i="10"/>
  <c r="N189" i="10"/>
  <c r="M189" i="10"/>
  <c r="N188" i="10"/>
  <c r="M188" i="10"/>
  <c r="N187" i="10"/>
  <c r="M187" i="10"/>
  <c r="N186" i="10"/>
  <c r="M186" i="10"/>
  <c r="N185" i="10"/>
  <c r="M185" i="10"/>
  <c r="N184" i="10"/>
  <c r="M184" i="10"/>
  <c r="N183" i="10"/>
  <c r="M183" i="10"/>
  <c r="N182" i="10"/>
  <c r="M182" i="10"/>
  <c r="N181" i="10"/>
  <c r="M181" i="10"/>
  <c r="N180" i="10"/>
  <c r="M180" i="10"/>
  <c r="N179" i="10"/>
  <c r="M179" i="10"/>
  <c r="N178" i="10"/>
  <c r="M178" i="10"/>
  <c r="N177" i="10"/>
  <c r="M177" i="10"/>
  <c r="N176" i="10"/>
  <c r="M176" i="10"/>
  <c r="N175" i="10"/>
  <c r="M175" i="10"/>
  <c r="N174" i="10"/>
  <c r="M174" i="10"/>
  <c r="N173" i="10"/>
  <c r="M173" i="10"/>
  <c r="N172" i="10"/>
  <c r="M172" i="10"/>
  <c r="N171" i="10"/>
  <c r="M171" i="10"/>
  <c r="N170" i="10"/>
  <c r="M170" i="10"/>
  <c r="N169" i="10"/>
  <c r="M169" i="10"/>
  <c r="N168" i="10"/>
  <c r="M168" i="10"/>
  <c r="N167" i="10"/>
  <c r="M167" i="10"/>
  <c r="N166" i="10"/>
  <c r="M166" i="10"/>
  <c r="N165" i="10"/>
  <c r="M165" i="10"/>
  <c r="N164" i="10"/>
  <c r="M164" i="10"/>
  <c r="N163" i="10"/>
  <c r="M163" i="10"/>
  <c r="N162" i="10"/>
  <c r="M162" i="10"/>
  <c r="N161" i="10"/>
  <c r="M161" i="10"/>
  <c r="N160" i="10"/>
  <c r="M160" i="10"/>
  <c r="N159" i="10"/>
  <c r="M159" i="10"/>
  <c r="N158" i="10"/>
  <c r="M158" i="10"/>
  <c r="N157" i="10"/>
  <c r="M157" i="10"/>
  <c r="N156" i="10"/>
  <c r="M156" i="10"/>
  <c r="N155" i="10"/>
  <c r="M155" i="10"/>
  <c r="N154" i="10"/>
  <c r="M154" i="10"/>
  <c r="N153" i="10"/>
  <c r="M153" i="10"/>
  <c r="N152" i="10"/>
  <c r="M152" i="10"/>
  <c r="N151" i="10"/>
  <c r="M151" i="10"/>
  <c r="N150" i="10"/>
  <c r="M150" i="10"/>
  <c r="N149" i="10"/>
  <c r="M149" i="10"/>
  <c r="N148" i="10"/>
  <c r="M148" i="10"/>
  <c r="N147" i="10"/>
  <c r="M147" i="10"/>
  <c r="N146" i="10"/>
  <c r="M146" i="10"/>
  <c r="N145" i="10"/>
  <c r="M145" i="10"/>
  <c r="N144" i="10"/>
  <c r="M144" i="10"/>
  <c r="N143" i="10"/>
  <c r="M143" i="10"/>
  <c r="N142" i="10"/>
  <c r="M142" i="10"/>
  <c r="N141" i="10"/>
  <c r="M141" i="10"/>
  <c r="N140" i="10"/>
  <c r="M140" i="10"/>
  <c r="N139" i="10"/>
  <c r="M139" i="10"/>
  <c r="N138" i="10"/>
  <c r="M138" i="10"/>
  <c r="N137" i="10"/>
  <c r="M137" i="10"/>
  <c r="N136" i="10"/>
  <c r="M136" i="10"/>
  <c r="N135" i="10"/>
  <c r="M135" i="10"/>
  <c r="N134" i="10"/>
  <c r="M134" i="10"/>
  <c r="N133" i="10"/>
  <c r="M133" i="10"/>
  <c r="N132" i="10"/>
  <c r="M132" i="10"/>
  <c r="N131" i="10"/>
  <c r="M131" i="10"/>
  <c r="N130" i="10"/>
  <c r="M130" i="10"/>
  <c r="N129" i="10"/>
  <c r="M129" i="10"/>
  <c r="N128" i="10"/>
  <c r="M128" i="10"/>
  <c r="N127" i="10"/>
  <c r="M127" i="10"/>
  <c r="N126" i="10"/>
  <c r="M126" i="10"/>
  <c r="N125" i="10"/>
  <c r="M125" i="10"/>
  <c r="N124" i="10"/>
  <c r="M124" i="10"/>
  <c r="N123" i="10"/>
  <c r="M123" i="10"/>
  <c r="N122" i="10"/>
  <c r="M122" i="10"/>
  <c r="N121" i="10"/>
  <c r="M121" i="10"/>
  <c r="N120" i="10"/>
  <c r="M120" i="10"/>
  <c r="N119" i="10"/>
  <c r="M119" i="10"/>
  <c r="N118" i="10"/>
  <c r="M118" i="10"/>
  <c r="N117" i="10"/>
  <c r="M117" i="10"/>
  <c r="N116" i="10"/>
  <c r="M116" i="10"/>
  <c r="N115" i="10"/>
  <c r="M115" i="10"/>
  <c r="N114" i="10"/>
  <c r="M114" i="10"/>
  <c r="N113" i="10"/>
  <c r="M113" i="10"/>
  <c r="N112" i="10"/>
  <c r="M112" i="10"/>
  <c r="N111" i="10"/>
  <c r="M111" i="10"/>
  <c r="N110" i="10"/>
  <c r="M110" i="10"/>
  <c r="N109" i="10"/>
  <c r="M109" i="10"/>
  <c r="N108" i="10"/>
  <c r="M108" i="10"/>
  <c r="N107" i="10"/>
  <c r="M107" i="10"/>
  <c r="N106" i="10"/>
  <c r="M106" i="10"/>
  <c r="N105" i="10"/>
  <c r="M105" i="10"/>
  <c r="N104" i="10"/>
  <c r="M104" i="10"/>
  <c r="N103" i="10"/>
  <c r="M103" i="10"/>
  <c r="N102" i="10"/>
  <c r="M102" i="10"/>
  <c r="N101" i="10"/>
  <c r="M101" i="10"/>
  <c r="N100" i="10"/>
  <c r="M100" i="10"/>
  <c r="N99" i="10"/>
  <c r="M99" i="10"/>
  <c r="N98" i="10"/>
  <c r="M98" i="10"/>
  <c r="N97" i="10"/>
  <c r="M97" i="10"/>
  <c r="N96" i="10"/>
  <c r="M96" i="10"/>
  <c r="N95" i="10"/>
  <c r="M95" i="10"/>
  <c r="N94" i="10"/>
  <c r="M94" i="10"/>
  <c r="N93" i="10"/>
  <c r="M93" i="10"/>
  <c r="N92" i="10"/>
  <c r="M92" i="10"/>
  <c r="N91" i="10"/>
  <c r="M91" i="10"/>
  <c r="N90" i="10"/>
  <c r="M90" i="10"/>
  <c r="N89" i="10"/>
  <c r="M89" i="10"/>
  <c r="N88" i="10"/>
  <c r="M88" i="10"/>
  <c r="N87" i="10"/>
  <c r="M87" i="10"/>
  <c r="N86" i="10"/>
  <c r="M86" i="10"/>
  <c r="N85" i="10"/>
  <c r="M85" i="10"/>
  <c r="N84" i="10"/>
  <c r="M84" i="10"/>
  <c r="N83" i="10"/>
  <c r="M83" i="10"/>
  <c r="N82" i="10"/>
  <c r="M82" i="10"/>
  <c r="N81" i="10"/>
  <c r="M81" i="10"/>
  <c r="N80" i="10"/>
  <c r="M80" i="10"/>
  <c r="N79" i="10"/>
  <c r="M79" i="10"/>
  <c r="N78" i="10"/>
  <c r="M78" i="10"/>
  <c r="N77" i="10"/>
  <c r="M77" i="10"/>
  <c r="N76" i="10"/>
  <c r="M76" i="10"/>
  <c r="N75" i="10"/>
  <c r="M75" i="10"/>
  <c r="N74" i="10"/>
  <c r="M74" i="10"/>
  <c r="N73" i="10"/>
  <c r="M73" i="10"/>
  <c r="N72" i="10"/>
  <c r="M72" i="10"/>
  <c r="N71" i="10"/>
  <c r="M71" i="10"/>
  <c r="N70" i="10"/>
  <c r="M70" i="10"/>
  <c r="N69" i="10"/>
  <c r="M69" i="10"/>
  <c r="N68" i="10"/>
  <c r="M68" i="10"/>
  <c r="N67" i="10"/>
  <c r="M67" i="10"/>
  <c r="N66" i="10"/>
  <c r="M66" i="10"/>
  <c r="N65" i="10"/>
  <c r="M65" i="10"/>
  <c r="N64" i="10"/>
  <c r="M64" i="10"/>
  <c r="N63" i="10"/>
  <c r="M63" i="10"/>
  <c r="N62" i="10"/>
  <c r="M62" i="10"/>
  <c r="N61" i="10"/>
  <c r="M61" i="10"/>
  <c r="N60" i="10"/>
  <c r="M60" i="10"/>
  <c r="N59" i="10"/>
  <c r="M59" i="10"/>
  <c r="N58" i="10"/>
  <c r="M58" i="10"/>
  <c r="N57" i="10"/>
  <c r="M57" i="10"/>
  <c r="N56" i="10"/>
  <c r="M56" i="10"/>
  <c r="N55" i="10"/>
  <c r="M55" i="10"/>
  <c r="N54" i="10"/>
  <c r="M54" i="10"/>
  <c r="N53" i="10"/>
  <c r="M53" i="10"/>
  <c r="N52" i="10"/>
  <c r="M52" i="10"/>
  <c r="N51" i="10"/>
  <c r="M51" i="10"/>
  <c r="N50" i="10"/>
  <c r="M50" i="10"/>
  <c r="N49" i="10"/>
  <c r="M49" i="10"/>
  <c r="N48" i="10"/>
  <c r="M48" i="10"/>
  <c r="N47" i="10"/>
  <c r="M47" i="10"/>
  <c r="N46" i="10"/>
  <c r="M46" i="10"/>
  <c r="N45" i="10"/>
  <c r="M45" i="10"/>
  <c r="N44" i="10"/>
  <c r="M44" i="10"/>
  <c r="N43" i="10"/>
  <c r="M43" i="10"/>
  <c r="N42" i="10"/>
  <c r="M42" i="10"/>
  <c r="N41" i="10"/>
  <c r="M41" i="10"/>
  <c r="N40" i="10"/>
  <c r="M40" i="10"/>
  <c r="N39" i="10"/>
  <c r="M39" i="10"/>
  <c r="N38" i="10"/>
  <c r="M38" i="10"/>
  <c r="N37" i="10"/>
  <c r="M37" i="10"/>
  <c r="N36" i="10"/>
  <c r="M36" i="10"/>
  <c r="N35" i="10"/>
  <c r="M35" i="10"/>
  <c r="N34" i="10"/>
  <c r="M34" i="10"/>
  <c r="N33" i="10"/>
  <c r="M33" i="10"/>
  <c r="N32" i="10"/>
  <c r="M32" i="10"/>
  <c r="N31" i="10"/>
  <c r="M31" i="10"/>
  <c r="N30" i="10"/>
  <c r="M30" i="10"/>
  <c r="N29" i="10"/>
  <c r="M29" i="10"/>
  <c r="N28" i="10"/>
  <c r="M28" i="10"/>
  <c r="N27" i="10"/>
  <c r="M27" i="10"/>
  <c r="N26" i="10"/>
  <c r="M26" i="10"/>
  <c r="N25" i="10"/>
  <c r="M25" i="10"/>
  <c r="N24" i="10"/>
  <c r="M24" i="10"/>
  <c r="N23" i="10"/>
  <c r="M23" i="10"/>
  <c r="N22" i="10"/>
  <c r="M22" i="10"/>
  <c r="N21" i="10"/>
  <c r="M21" i="10"/>
  <c r="N20" i="10"/>
  <c r="M20" i="10"/>
  <c r="N19" i="10"/>
  <c r="M19" i="10"/>
  <c r="N18" i="10"/>
  <c r="M18" i="10"/>
  <c r="N17" i="10"/>
  <c r="M17" i="10"/>
  <c r="N16" i="10"/>
  <c r="M16" i="10"/>
  <c r="N15" i="10"/>
  <c r="M15" i="10"/>
  <c r="N14" i="10"/>
  <c r="M14" i="10"/>
  <c r="N13" i="10"/>
  <c r="M13" i="10"/>
  <c r="M565" i="10" s="1"/>
  <c r="M566" i="10" s="1"/>
  <c r="L36" i="2"/>
  <c r="K36" i="2"/>
  <c r="J36" i="2"/>
  <c r="I36" i="2"/>
  <c r="H36" i="2"/>
  <c r="G36" i="2"/>
  <c r="N35" i="2"/>
  <c r="O35" i="2" s="1"/>
  <c r="M35" i="2"/>
  <c r="N34" i="2"/>
  <c r="O34" i="2" s="1"/>
  <c r="M34" i="2"/>
  <c r="N33" i="2"/>
  <c r="O33" i="2" s="1"/>
  <c r="M33" i="2"/>
  <c r="N32" i="2"/>
  <c r="M32" i="2"/>
  <c r="F32" i="2"/>
  <c r="D32" i="2"/>
  <c r="C32" i="2"/>
  <c r="B32" i="2"/>
  <c r="N31" i="2"/>
  <c r="M31" i="2"/>
  <c r="F31" i="2"/>
  <c r="D31" i="2"/>
  <c r="C31" i="2"/>
  <c r="B31" i="2"/>
  <c r="N30" i="2"/>
  <c r="M30" i="2"/>
  <c r="F30" i="2"/>
  <c r="D30" i="2"/>
  <c r="C30" i="2"/>
  <c r="B30" i="2"/>
  <c r="N29" i="2"/>
  <c r="M29" i="2"/>
  <c r="F29" i="2"/>
  <c r="D29" i="2"/>
  <c r="C29" i="2"/>
  <c r="B29" i="2"/>
  <c r="N28" i="2"/>
  <c r="M28" i="2"/>
  <c r="F28" i="2"/>
  <c r="D28" i="2"/>
  <c r="C28" i="2"/>
  <c r="B28" i="2"/>
  <c r="N27" i="2"/>
  <c r="M27" i="2"/>
  <c r="F27" i="2"/>
  <c r="D27" i="2"/>
  <c r="C27" i="2"/>
  <c r="B27" i="2"/>
  <c r="N26" i="2"/>
  <c r="M26" i="2"/>
  <c r="F26" i="2"/>
  <c r="D26" i="2"/>
  <c r="C26" i="2"/>
  <c r="B26" i="2"/>
  <c r="N25" i="2"/>
  <c r="M25" i="2"/>
  <c r="M36" i="2" s="1"/>
  <c r="F25" i="2"/>
  <c r="D25" i="2"/>
  <c r="C25" i="2"/>
  <c r="B25" i="2"/>
  <c r="L23" i="2"/>
  <c r="L41" i="2" s="1"/>
  <c r="L42" i="2" s="1"/>
  <c r="K23" i="2"/>
  <c r="K41" i="2" s="1"/>
  <c r="K42" i="2" s="1"/>
  <c r="J23" i="2"/>
  <c r="J41" i="2" s="1"/>
  <c r="J42" i="2" s="1"/>
  <c r="I23" i="2"/>
  <c r="I41" i="2" s="1"/>
  <c r="I42" i="2" s="1"/>
  <c r="H23" i="2"/>
  <c r="H41" i="2" s="1"/>
  <c r="H42" i="2" s="1"/>
  <c r="G23" i="2"/>
  <c r="G41" i="2" s="1"/>
  <c r="G42" i="2" s="1"/>
  <c r="N22" i="2"/>
  <c r="O22" i="2" s="1"/>
  <c r="M22" i="2"/>
  <c r="N21" i="2"/>
  <c r="O21" i="2" s="1"/>
  <c r="M21" i="2"/>
  <c r="N20" i="2"/>
  <c r="O20" i="2" s="1"/>
  <c r="M20" i="2"/>
  <c r="N19" i="2"/>
  <c r="O19" i="2" s="1"/>
  <c r="M19" i="2"/>
  <c r="F19" i="2"/>
  <c r="D19" i="2"/>
  <c r="C19" i="2"/>
  <c r="B19" i="2"/>
  <c r="N18" i="2"/>
  <c r="M18" i="2"/>
  <c r="F18" i="2"/>
  <c r="D18" i="2"/>
  <c r="C18" i="2"/>
  <c r="B18" i="2"/>
  <c r="N17" i="2"/>
  <c r="M17" i="2"/>
  <c r="F17" i="2"/>
  <c r="D17" i="2"/>
  <c r="C17" i="2"/>
  <c r="B17" i="2"/>
  <c r="N16" i="2"/>
  <c r="M16" i="2"/>
  <c r="F16" i="2"/>
  <c r="D16" i="2"/>
  <c r="C16" i="2"/>
  <c r="B16" i="2"/>
  <c r="N15" i="2"/>
  <c r="M15" i="2"/>
  <c r="F15" i="2"/>
  <c r="D15" i="2"/>
  <c r="C15" i="2"/>
  <c r="B15" i="2"/>
  <c r="N14" i="2"/>
  <c r="M14" i="2"/>
  <c r="F14" i="2"/>
  <c r="D14" i="2"/>
  <c r="C14" i="2"/>
  <c r="B14" i="2"/>
  <c r="N13" i="2"/>
  <c r="M13" i="2"/>
  <c r="F13" i="2"/>
  <c r="D13" i="2"/>
  <c r="C13" i="2"/>
  <c r="B13" i="2"/>
  <c r="N12" i="2"/>
  <c r="M12" i="2"/>
  <c r="M23" i="2" s="1"/>
  <c r="M41" i="2" s="1"/>
  <c r="F12" i="2"/>
  <c r="D12" i="2"/>
  <c r="C12" i="2"/>
  <c r="B12" i="2"/>
  <c r="J15" i="4" l="1"/>
  <c r="AB12" i="4"/>
  <c r="D17" i="4"/>
  <c r="D16" i="4"/>
  <c r="J61" i="3"/>
  <c r="AB12" i="3"/>
  <c r="D63" i="3"/>
  <c r="D62" i="3"/>
  <c r="N639" i="1"/>
  <c r="O13" i="10"/>
  <c r="O14" i="10"/>
  <c r="O15" i="10"/>
  <c r="O16" i="10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O40" i="10"/>
  <c r="O41" i="10"/>
  <c r="O42" i="10"/>
  <c r="O43" i="10"/>
  <c r="O44" i="10"/>
  <c r="O45" i="10"/>
  <c r="O46" i="10"/>
  <c r="O47" i="10"/>
  <c r="O48" i="10"/>
  <c r="O49" i="10"/>
  <c r="O50" i="10"/>
  <c r="O51" i="10"/>
  <c r="O52" i="10"/>
  <c r="O53" i="10"/>
  <c r="O54" i="10"/>
  <c r="O55" i="10"/>
  <c r="O56" i="10"/>
  <c r="O57" i="10"/>
  <c r="O58" i="10"/>
  <c r="O59" i="10"/>
  <c r="O60" i="10"/>
  <c r="O61" i="10"/>
  <c r="O62" i="10"/>
  <c r="O63" i="10"/>
  <c r="O64" i="10"/>
  <c r="O65" i="10"/>
  <c r="O66" i="10"/>
  <c r="O67" i="10"/>
  <c r="O68" i="10"/>
  <c r="O69" i="10"/>
  <c r="O70" i="10"/>
  <c r="O71" i="10"/>
  <c r="O72" i="10"/>
  <c r="O73" i="10"/>
  <c r="O74" i="10"/>
  <c r="O75" i="10"/>
  <c r="O76" i="10"/>
  <c r="O77" i="10"/>
  <c r="O78" i="10"/>
  <c r="O79" i="10"/>
  <c r="O80" i="10"/>
  <c r="O81" i="10"/>
  <c r="O82" i="10"/>
  <c r="O83" i="10"/>
  <c r="O84" i="10"/>
  <c r="O85" i="10"/>
  <c r="O86" i="10"/>
  <c r="O87" i="10"/>
  <c r="O88" i="10"/>
  <c r="O89" i="10"/>
  <c r="O90" i="10"/>
  <c r="O91" i="10"/>
  <c r="O92" i="10"/>
  <c r="O93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06" i="10"/>
  <c r="O107" i="10"/>
  <c r="O108" i="10"/>
  <c r="O109" i="10"/>
  <c r="O110" i="10"/>
  <c r="O111" i="10"/>
  <c r="O112" i="10"/>
  <c r="O113" i="10"/>
  <c r="O114" i="10"/>
  <c r="O115" i="10"/>
  <c r="O116" i="10"/>
  <c r="O117" i="10"/>
  <c r="O118" i="10"/>
  <c r="O119" i="10"/>
  <c r="O120" i="10"/>
  <c r="O121" i="10"/>
  <c r="O122" i="10"/>
  <c r="O123" i="10"/>
  <c r="O124" i="10"/>
  <c r="O125" i="10"/>
  <c r="O126" i="10"/>
  <c r="O127" i="10"/>
  <c r="O128" i="10"/>
  <c r="O129" i="10"/>
  <c r="O130" i="10"/>
  <c r="O131" i="10"/>
  <c r="O132" i="10"/>
  <c r="O133" i="10"/>
  <c r="O134" i="10"/>
  <c r="O135" i="10"/>
  <c r="O136" i="10"/>
  <c r="O137" i="10"/>
  <c r="O138" i="10"/>
  <c r="O139" i="10"/>
  <c r="O140" i="10"/>
  <c r="O141" i="10"/>
  <c r="O142" i="10"/>
  <c r="O143" i="10"/>
  <c r="O144" i="10"/>
  <c r="O145" i="10"/>
  <c r="O146" i="10"/>
  <c r="O147" i="10"/>
  <c r="O148" i="10"/>
  <c r="O149" i="10"/>
  <c r="O150" i="10"/>
  <c r="O151" i="10"/>
  <c r="O152" i="10"/>
  <c r="O153" i="10"/>
  <c r="O154" i="10"/>
  <c r="O155" i="10"/>
  <c r="O156" i="10"/>
  <c r="O157" i="10"/>
  <c r="O158" i="10"/>
  <c r="O159" i="10"/>
  <c r="O160" i="10"/>
  <c r="O161" i="10"/>
  <c r="O162" i="10"/>
  <c r="O163" i="10"/>
  <c r="O164" i="10"/>
  <c r="O165" i="10"/>
  <c r="O166" i="10"/>
  <c r="O167" i="10"/>
  <c r="O168" i="10"/>
  <c r="O169" i="10"/>
  <c r="O170" i="10"/>
  <c r="O171" i="10"/>
  <c r="O172" i="10"/>
  <c r="O173" i="10"/>
  <c r="O174" i="10"/>
  <c r="O175" i="10"/>
  <c r="O176" i="10"/>
  <c r="O177" i="10"/>
  <c r="O178" i="10"/>
  <c r="O179" i="10"/>
  <c r="O180" i="10"/>
  <c r="O181" i="10"/>
  <c r="O182" i="10"/>
  <c r="O183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196" i="10"/>
  <c r="O197" i="10"/>
  <c r="O198" i="10"/>
  <c r="O199" i="10"/>
  <c r="O200" i="10"/>
  <c r="O201" i="10"/>
  <c r="O202" i="10"/>
  <c r="O203" i="10"/>
  <c r="O204" i="10"/>
  <c r="O205" i="10"/>
  <c r="O206" i="10"/>
  <c r="O207" i="10"/>
  <c r="O208" i="10"/>
  <c r="O209" i="10"/>
  <c r="O210" i="10"/>
  <c r="O211" i="10"/>
  <c r="O212" i="10"/>
  <c r="O213" i="10"/>
  <c r="O214" i="10"/>
  <c r="O215" i="10"/>
  <c r="O216" i="10"/>
  <c r="O217" i="10"/>
  <c r="O218" i="10"/>
  <c r="O219" i="10"/>
  <c r="O220" i="10"/>
  <c r="O221" i="10"/>
  <c r="O222" i="10"/>
  <c r="O223" i="10"/>
  <c r="O224" i="10"/>
  <c r="O225" i="10"/>
  <c r="O226" i="10"/>
  <c r="O227" i="10"/>
  <c r="O228" i="10"/>
  <c r="O229" i="10"/>
  <c r="O230" i="10"/>
  <c r="O231" i="10"/>
  <c r="O232" i="10"/>
  <c r="O233" i="10"/>
  <c r="O234" i="10"/>
  <c r="O235" i="10"/>
  <c r="O236" i="10"/>
  <c r="O237" i="10"/>
  <c r="O238" i="10"/>
  <c r="O239" i="10"/>
  <c r="O240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59" i="10"/>
  <c r="O260" i="10"/>
  <c r="O261" i="10"/>
  <c r="O262" i="10"/>
  <c r="O263" i="10"/>
  <c r="O264" i="10"/>
  <c r="O265" i="10"/>
  <c r="O266" i="10"/>
  <c r="O267" i="10"/>
  <c r="O268" i="10"/>
  <c r="O269" i="10"/>
  <c r="O270" i="10"/>
  <c r="O271" i="10"/>
  <c r="O272" i="10"/>
  <c r="O273" i="10"/>
  <c r="O274" i="10"/>
  <c r="O275" i="10"/>
  <c r="O276" i="10"/>
  <c r="O277" i="10"/>
  <c r="O278" i="10"/>
  <c r="O279" i="10"/>
  <c r="O280" i="10"/>
  <c r="O281" i="10"/>
  <c r="O282" i="10"/>
  <c r="O283" i="10"/>
  <c r="O284" i="10"/>
  <c r="O285" i="10"/>
  <c r="O286" i="10"/>
  <c r="O287" i="10"/>
  <c r="O288" i="10"/>
  <c r="O289" i="10"/>
  <c r="O290" i="10"/>
  <c r="O291" i="10"/>
  <c r="O292" i="10"/>
  <c r="O293" i="10"/>
  <c r="O294" i="10"/>
  <c r="O295" i="10"/>
  <c r="O296" i="10"/>
  <c r="O297" i="10"/>
  <c r="O298" i="10"/>
  <c r="O299" i="10"/>
  <c r="O300" i="10"/>
  <c r="O301" i="10"/>
  <c r="O302" i="10"/>
  <c r="O303" i="10"/>
  <c r="O304" i="10"/>
  <c r="O305" i="10"/>
  <c r="O306" i="10"/>
  <c r="O307" i="10"/>
  <c r="O308" i="10"/>
  <c r="O309" i="10"/>
  <c r="O310" i="10"/>
  <c r="O311" i="10"/>
  <c r="O312" i="10"/>
  <c r="O313" i="10"/>
  <c r="O314" i="10"/>
  <c r="O315" i="10"/>
  <c r="O316" i="10"/>
  <c r="O317" i="10"/>
  <c r="O318" i="10"/>
  <c r="O319" i="10"/>
  <c r="O320" i="10"/>
  <c r="O321" i="10"/>
  <c r="O322" i="10"/>
  <c r="O323" i="10"/>
  <c r="O324" i="10"/>
  <c r="O325" i="10"/>
  <c r="O326" i="10"/>
  <c r="O327" i="10"/>
  <c r="O328" i="10"/>
  <c r="O329" i="10"/>
  <c r="O330" i="10"/>
  <c r="O331" i="10"/>
  <c r="O332" i="10"/>
  <c r="O333" i="10"/>
  <c r="O334" i="10"/>
  <c r="O335" i="10"/>
  <c r="O336" i="10"/>
  <c r="O337" i="10"/>
  <c r="O338" i="10"/>
  <c r="O339" i="10"/>
  <c r="O340" i="10"/>
  <c r="O341" i="10"/>
  <c r="O342" i="10"/>
  <c r="O343" i="10"/>
  <c r="O344" i="10"/>
  <c r="O345" i="10"/>
  <c r="O346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59" i="10"/>
  <c r="O360" i="10"/>
  <c r="O361" i="10"/>
  <c r="O362" i="10"/>
  <c r="N23" i="2"/>
  <c r="O12" i="2"/>
  <c r="O13" i="2"/>
  <c r="O14" i="2"/>
  <c r="O15" i="2"/>
  <c r="O16" i="2"/>
  <c r="O17" i="2"/>
  <c r="O18" i="2"/>
  <c r="N36" i="2"/>
  <c r="O25" i="2"/>
  <c r="O26" i="2"/>
  <c r="O27" i="2"/>
  <c r="O28" i="2"/>
  <c r="O29" i="2"/>
  <c r="O30" i="2"/>
  <c r="O31" i="2"/>
  <c r="O32" i="2"/>
  <c r="D30" i="4" l="1"/>
  <c r="AB15" i="4"/>
  <c r="A13" i="4" a="1"/>
  <c r="A13" i="4" s="1"/>
  <c r="A31" i="4" s="1"/>
  <c r="A12" i="4" a="1"/>
  <c r="A12" i="4" s="1"/>
  <c r="A30" i="4" s="1"/>
  <c r="J17" i="4"/>
  <c r="J16" i="4"/>
  <c r="D76" i="3"/>
  <c r="AB61" i="3"/>
  <c r="A59" i="3" a="1"/>
  <c r="A59" i="3" s="1"/>
  <c r="A123" i="3" s="1"/>
  <c r="A58" i="3" a="1"/>
  <c r="A58" i="3" s="1"/>
  <c r="A122" i="3" s="1"/>
  <c r="A57" i="3" a="1"/>
  <c r="A57" i="3" s="1"/>
  <c r="A121" i="3" s="1"/>
  <c r="A56" i="3" a="1"/>
  <c r="A56" i="3" s="1"/>
  <c r="A120" i="3" s="1"/>
  <c r="A55" i="3" a="1"/>
  <c r="A55" i="3" s="1"/>
  <c r="A119" i="3" s="1"/>
  <c r="A54" i="3" a="1"/>
  <c r="A54" i="3" s="1"/>
  <c r="A118" i="3" s="1"/>
  <c r="A53" i="3" a="1"/>
  <c r="A53" i="3" s="1"/>
  <c r="A117" i="3" s="1"/>
  <c r="A52" i="3" a="1"/>
  <c r="A52" i="3" s="1"/>
  <c r="A116" i="3" s="1"/>
  <c r="A51" i="3" a="1"/>
  <c r="A51" i="3" s="1"/>
  <c r="A115" i="3" s="1"/>
  <c r="A50" i="3" a="1"/>
  <c r="A50" i="3" s="1"/>
  <c r="A114" i="3" s="1"/>
  <c r="A49" i="3" a="1"/>
  <c r="A49" i="3" s="1"/>
  <c r="A113" i="3" s="1"/>
  <c r="A48" i="3" a="1"/>
  <c r="A48" i="3" s="1"/>
  <c r="A112" i="3" s="1"/>
  <c r="A47" i="3" a="1"/>
  <c r="A47" i="3" s="1"/>
  <c r="A111" i="3" s="1"/>
  <c r="A46" i="3" a="1"/>
  <c r="A46" i="3" s="1"/>
  <c r="A110" i="3" s="1"/>
  <c r="A45" i="3" a="1"/>
  <c r="A45" i="3" s="1"/>
  <c r="A109" i="3" s="1"/>
  <c r="A44" i="3" a="1"/>
  <c r="A44" i="3" s="1"/>
  <c r="A108" i="3" s="1"/>
  <c r="A43" i="3" a="1"/>
  <c r="A43" i="3" s="1"/>
  <c r="A107" i="3" s="1"/>
  <c r="A42" i="3" a="1"/>
  <c r="A42" i="3" s="1"/>
  <c r="A106" i="3" s="1"/>
  <c r="A41" i="3" a="1"/>
  <c r="A41" i="3" s="1"/>
  <c r="A105" i="3" s="1"/>
  <c r="A40" i="3" a="1"/>
  <c r="A40" i="3" s="1"/>
  <c r="A104" i="3" s="1"/>
  <c r="A39" i="3" a="1"/>
  <c r="A39" i="3" s="1"/>
  <c r="A103" i="3" s="1"/>
  <c r="A38" i="3" a="1"/>
  <c r="A38" i="3" s="1"/>
  <c r="A102" i="3" s="1"/>
  <c r="A37" i="3" a="1"/>
  <c r="A37" i="3" s="1"/>
  <c r="A101" i="3" s="1"/>
  <c r="A36" i="3" a="1"/>
  <c r="A36" i="3" s="1"/>
  <c r="A100" i="3" s="1"/>
  <c r="A35" i="3" a="1"/>
  <c r="A35" i="3" s="1"/>
  <c r="A99" i="3" s="1"/>
  <c r="A34" i="3" a="1"/>
  <c r="A34" i="3" s="1"/>
  <c r="A98" i="3" s="1"/>
  <c r="A33" i="3" a="1"/>
  <c r="A33" i="3" s="1"/>
  <c r="A97" i="3" s="1"/>
  <c r="A32" i="3" a="1"/>
  <c r="A32" i="3" s="1"/>
  <c r="A96" i="3" s="1"/>
  <c r="A31" i="3" a="1"/>
  <c r="A31" i="3" s="1"/>
  <c r="A95" i="3" s="1"/>
  <c r="A30" i="3" a="1"/>
  <c r="A30" i="3" s="1"/>
  <c r="A94" i="3" s="1"/>
  <c r="A29" i="3" a="1"/>
  <c r="A29" i="3" s="1"/>
  <c r="A93" i="3" s="1"/>
  <c r="A28" i="3" a="1"/>
  <c r="A28" i="3" s="1"/>
  <c r="A92" i="3" s="1"/>
  <c r="A27" i="3" a="1"/>
  <c r="A27" i="3" s="1"/>
  <c r="A91" i="3" s="1"/>
  <c r="A26" i="3" a="1"/>
  <c r="A26" i="3" s="1"/>
  <c r="A90" i="3" s="1"/>
  <c r="A25" i="3" a="1"/>
  <c r="A25" i="3" s="1"/>
  <c r="A89" i="3" s="1"/>
  <c r="A24" i="3" a="1"/>
  <c r="A24" i="3" s="1"/>
  <c r="A88" i="3" s="1"/>
  <c r="A23" i="3" a="1"/>
  <c r="A23" i="3" s="1"/>
  <c r="A87" i="3" s="1"/>
  <c r="A22" i="3" a="1"/>
  <c r="A22" i="3" s="1"/>
  <c r="A86" i="3" s="1"/>
  <c r="A21" i="3" a="1"/>
  <c r="A21" i="3" s="1"/>
  <c r="A85" i="3" s="1"/>
  <c r="A20" i="3" a="1"/>
  <c r="A20" i="3" s="1"/>
  <c r="A84" i="3" s="1"/>
  <c r="A19" i="3" a="1"/>
  <c r="A19" i="3" s="1"/>
  <c r="A83" i="3" s="1"/>
  <c r="A18" i="3" a="1"/>
  <c r="A18" i="3" s="1"/>
  <c r="A82" i="3" s="1"/>
  <c r="A17" i="3" a="1"/>
  <c r="A17" i="3" s="1"/>
  <c r="A81" i="3" s="1"/>
  <c r="A16" i="3" a="1"/>
  <c r="A16" i="3" s="1"/>
  <c r="A80" i="3" s="1"/>
  <c r="A15" i="3" a="1"/>
  <c r="A15" i="3" s="1"/>
  <c r="A79" i="3" s="1"/>
  <c r="A14" i="3" a="1"/>
  <c r="A14" i="3" s="1"/>
  <c r="A78" i="3" s="1"/>
  <c r="A13" i="3" a="1"/>
  <c r="A13" i="3" s="1"/>
  <c r="A77" i="3" s="1"/>
  <c r="A12" i="3" a="1"/>
  <c r="A12" i="3" s="1"/>
  <c r="A76" i="3" s="1"/>
  <c r="J63" i="3"/>
  <c r="J62" i="3"/>
  <c r="N41" i="2"/>
</calcChain>
</file>

<file path=xl/sharedStrings.xml><?xml version="1.0" encoding="utf-8"?>
<sst xmlns="http://schemas.openxmlformats.org/spreadsheetml/2006/main" count="6492" uniqueCount="1907">
  <si>
    <t>Individual Scores and Team Games</t>
  </si>
  <si>
    <t>Yes</t>
  </si>
  <si>
    <t>Midwest Collegiate Championships-Men-Tier I</t>
  </si>
  <si>
    <t>No</t>
  </si>
  <si>
    <t>Tier 1</t>
  </si>
  <si>
    <t>USBC</t>
  </si>
  <si>
    <t>2392</t>
  </si>
  <si>
    <t>6</t>
  </si>
  <si>
    <t>16</t>
  </si>
  <si>
    <t>5</t>
  </si>
  <si>
    <t/>
  </si>
  <si>
    <t>7</t>
  </si>
  <si>
    <t>IBCYouth</t>
  </si>
  <si>
    <t>&lt;&lt;Dates&gt;&gt;</t>
  </si>
  <si>
    <t>&lt;&lt;Event#&gt;&gt;</t>
  </si>
  <si>
    <t>10/07/2023 - 10/08/2023</t>
  </si>
  <si>
    <t>&lt;&lt;Location&gt;&gt;</t>
  </si>
  <si>
    <t>Wauwatosa, WI</t>
  </si>
  <si>
    <t>Men's Division</t>
  </si>
  <si>
    <t>Cert No:</t>
  </si>
  <si>
    <t>5501</t>
  </si>
  <si>
    <t>Division</t>
  </si>
  <si>
    <t>Game</t>
  </si>
  <si>
    <t>Games</t>
  </si>
  <si>
    <t>Tourn.</t>
  </si>
  <si>
    <t>Team</t>
  </si>
  <si>
    <t>Bowler ID</t>
  </si>
  <si>
    <t>Bowler</t>
  </si>
  <si>
    <t>Bowled</t>
  </si>
  <si>
    <t>Bowled Baker</t>
  </si>
  <si>
    <t>Total</t>
  </si>
  <si>
    <t>Ave.</t>
  </si>
  <si>
    <t>Aquinas College V</t>
  </si>
  <si>
    <t>Belmont Abbey College V</t>
  </si>
  <si>
    <t>Calumet College Of St. Joseph V</t>
  </si>
  <si>
    <t>Clarke University V</t>
  </si>
  <si>
    <t>Cleary University V</t>
  </si>
  <si>
    <t>Coe College V</t>
  </si>
  <si>
    <t>Concordia University V</t>
  </si>
  <si>
    <t>Culver-Stockton College V</t>
  </si>
  <si>
    <t>Davenport University V</t>
  </si>
  <si>
    <t>Grace College V</t>
  </si>
  <si>
    <t>Grand View University V</t>
  </si>
  <si>
    <t>Hastings College V</t>
  </si>
  <si>
    <t>Illinois State University V</t>
  </si>
  <si>
    <t>Indiana Institute Of Technology V</t>
  </si>
  <si>
    <t>Iowa Central Community College V</t>
  </si>
  <si>
    <t>Iowa Western Community College V</t>
  </si>
  <si>
    <t>Judson University V</t>
  </si>
  <si>
    <t>Kishwaukee College V</t>
  </si>
  <si>
    <t>Lawrence Technological University V</t>
  </si>
  <si>
    <t>Lindenwood University V</t>
  </si>
  <si>
    <t>Lourdes University V</t>
  </si>
  <si>
    <t>Marian University (WI) V</t>
  </si>
  <si>
    <t>McKendree University V</t>
  </si>
  <si>
    <t>Minnesota State University-Mankato V</t>
  </si>
  <si>
    <t>Missouri Baptist University V</t>
  </si>
  <si>
    <t>Morningside University V</t>
  </si>
  <si>
    <t>Mount Mercy University V</t>
  </si>
  <si>
    <t>Nebraska ,University Of V</t>
  </si>
  <si>
    <t>New Jersey Institute Of Technology V</t>
  </si>
  <si>
    <t>Notre Dame College V</t>
  </si>
  <si>
    <t>Quincy University V</t>
  </si>
  <si>
    <t>Rochester University V</t>
  </si>
  <si>
    <t>Rock Valley College V</t>
  </si>
  <si>
    <t>Roosevelt University V</t>
  </si>
  <si>
    <t>KaitlynnMartin</t>
  </si>
  <si>
    <t>Ararcely Martinez</t>
  </si>
  <si>
    <t>Saint Xavier University V</t>
  </si>
  <si>
    <t>St. Ambrose University V</t>
  </si>
  <si>
    <t>St. Francis (IL) ,University Of V</t>
  </si>
  <si>
    <t>Toledo ,University Of V</t>
  </si>
  <si>
    <t>Vincennes University V</t>
  </si>
  <si>
    <t>Viterbo University V</t>
  </si>
  <si>
    <t>Webber International University V</t>
  </si>
  <si>
    <t>William Penn University V</t>
  </si>
  <si>
    <t>Wisc.-LaCrosse V</t>
  </si>
  <si>
    <t>Wisc.-Madison V</t>
  </si>
  <si>
    <t>Wisc.-Milwaukee V</t>
  </si>
  <si>
    <t>Wisc.-Oshkosh V</t>
  </si>
  <si>
    <t>Wisc.-Platteville V</t>
  </si>
  <si>
    <t>Wisc.-Whitewater V</t>
  </si>
  <si>
    <t>Team Totals</t>
  </si>
  <si>
    <t>*</t>
  </si>
  <si>
    <t>Team Game Average</t>
  </si>
  <si>
    <t>Wisc.-Whitewater JV1</t>
  </si>
  <si>
    <t>Wisc.-Whitewater JV2</t>
  </si>
  <si>
    <t>Qualifying Team Standings</t>
  </si>
  <si>
    <t>A12:AB59</t>
  </si>
  <si>
    <t>A12:A59</t>
  </si>
  <si>
    <t>Individual_Scores_Men_Var</t>
  </si>
  <si>
    <t>Cert. No: 5501</t>
  </si>
  <si>
    <t>Baker</t>
  </si>
  <si>
    <t>Overall</t>
  </si>
  <si>
    <t>Rank</t>
  </si>
  <si>
    <t>State</t>
  </si>
  <si>
    <t>Total Team Pins:</t>
  </si>
  <si>
    <t>Team Field Ave:</t>
  </si>
  <si>
    <t>Individual Field Ave:</t>
  </si>
  <si>
    <t xml:space="preserve">Qualifying Team Standings </t>
  </si>
  <si>
    <t>Men's Varsity</t>
  </si>
  <si>
    <t>A12:AB13</t>
  </si>
  <si>
    <t>A12:A13</t>
  </si>
  <si>
    <t>Individual_Scores_Men_JV</t>
  </si>
  <si>
    <t xml:space="preserve"> </t>
  </si>
  <si>
    <t>Men's Jr. Varsity</t>
  </si>
  <si>
    <t>Midwest Collegiate Championships-Women-Tier I</t>
  </si>
  <si>
    <t>2393</t>
  </si>
  <si>
    <t>Milwaukee, WI</t>
  </si>
  <si>
    <t>Women's Division</t>
  </si>
  <si>
    <t>Governors State University V</t>
  </si>
  <si>
    <t>A12:AB48</t>
  </si>
  <si>
    <t>A12:A48</t>
  </si>
  <si>
    <t>Individual_Scores_Women_Var</t>
  </si>
  <si>
    <t>Women's Varsity</t>
  </si>
  <si>
    <t>A12:AB12</t>
  </si>
  <si>
    <t>A12:A12</t>
  </si>
  <si>
    <t>Individual_Scores_Women_JV</t>
  </si>
  <si>
    <t>Women's Jr. Varsity</t>
  </si>
  <si>
    <t>Individual Combined Scores</t>
  </si>
  <si>
    <t>G12:L22</t>
  </si>
  <si>
    <t>B12:B22</t>
  </si>
  <si>
    <t>D12:D22</t>
  </si>
  <si>
    <t>C12:C22</t>
  </si>
  <si>
    <t>G13:L23</t>
  </si>
  <si>
    <t>E13:E23</t>
  </si>
  <si>
    <t>B13:B23</t>
  </si>
  <si>
    <t>C13:C23</t>
  </si>
  <si>
    <t>Indiv_Combined_Scores_Women</t>
  </si>
  <si>
    <t>B13:O430</t>
  </si>
  <si>
    <t>G25:L35</t>
  </si>
  <si>
    <t>B25:B35</t>
  </si>
  <si>
    <t>D25:D35</t>
  </si>
  <si>
    <t>C25:C35</t>
  </si>
  <si>
    <t>G24:L34</t>
  </si>
  <si>
    <t>E24:E34</t>
  </si>
  <si>
    <t>B24:B34</t>
  </si>
  <si>
    <t>C24:C34</t>
  </si>
  <si>
    <t>M13:M430</t>
  </si>
  <si>
    <t>B13:B430</t>
  </si>
  <si>
    <t>G38:L48</t>
  </si>
  <si>
    <t>B38:B48</t>
  </si>
  <si>
    <t>D38:D48</t>
  </si>
  <si>
    <t>C38:C48</t>
  </si>
  <si>
    <t>G35:L45</t>
  </si>
  <si>
    <t>E35:E45</t>
  </si>
  <si>
    <t>B35:B45</t>
  </si>
  <si>
    <t>C35:C45</t>
  </si>
  <si>
    <t>G51:L61</t>
  </si>
  <si>
    <t>B51:B61</t>
  </si>
  <si>
    <t>D51:D61</t>
  </si>
  <si>
    <t>C51:C61</t>
  </si>
  <si>
    <t>G46:L56</t>
  </si>
  <si>
    <t>E46:E56</t>
  </si>
  <si>
    <t>B46:B56</t>
  </si>
  <si>
    <t>C46:C56</t>
  </si>
  <si>
    <t>G64:L74</t>
  </si>
  <si>
    <t>B64:B74</t>
  </si>
  <si>
    <t>D64:D74</t>
  </si>
  <si>
    <t>C64:C74</t>
  </si>
  <si>
    <t>G57:L67</t>
  </si>
  <si>
    <t>E57:E67</t>
  </si>
  <si>
    <t>B57:B67</t>
  </si>
  <si>
    <t>C57:C67</t>
  </si>
  <si>
    <t>G77:L87</t>
  </si>
  <si>
    <t>B77:B87</t>
  </si>
  <si>
    <t>D77:D87</t>
  </si>
  <si>
    <t>C77:C87</t>
  </si>
  <si>
    <t>G68:L78</t>
  </si>
  <si>
    <t>E68:E78</t>
  </si>
  <si>
    <t>B68:B78</t>
  </si>
  <si>
    <t>C68:C78</t>
  </si>
  <si>
    <t>G90:L100</t>
  </si>
  <si>
    <t>B90:B100</t>
  </si>
  <si>
    <t>D90:D100</t>
  </si>
  <si>
    <t>C90:C100</t>
  </si>
  <si>
    <t>G79:L89</t>
  </si>
  <si>
    <t>E79:E89</t>
  </si>
  <si>
    <t>B79:B89</t>
  </si>
  <si>
    <t>C79:C89</t>
  </si>
  <si>
    <t>G103:L113</t>
  </si>
  <si>
    <t>B103:B113</t>
  </si>
  <si>
    <t>D103:D113</t>
  </si>
  <si>
    <t>C103:C113</t>
  </si>
  <si>
    <t>E90:E100</t>
  </si>
  <si>
    <t>G116:L126</t>
  </si>
  <si>
    <t>B116:B126</t>
  </si>
  <si>
    <t>D116:D126</t>
  </si>
  <si>
    <t>C116:C126</t>
  </si>
  <si>
    <t>G101:L111</t>
  </si>
  <si>
    <t>E101:E111</t>
  </si>
  <si>
    <t>B101:B111</t>
  </si>
  <si>
    <t>C101:C111</t>
  </si>
  <si>
    <t>G129:L139</t>
  </si>
  <si>
    <t>B129:B139</t>
  </si>
  <si>
    <t>D129:D139</t>
  </si>
  <si>
    <t>C129:C139</t>
  </si>
  <si>
    <t>G112:L122</t>
  </si>
  <si>
    <t>E112:E122</t>
  </si>
  <si>
    <t>B112:B122</t>
  </si>
  <si>
    <t>C112:C122</t>
  </si>
  <si>
    <t>Individual</t>
  </si>
  <si>
    <t>G142:L152</t>
  </si>
  <si>
    <t>B142:B152</t>
  </si>
  <si>
    <t>D142:D152</t>
  </si>
  <si>
    <t>C142:C152</t>
  </si>
  <si>
    <t>G123:L133</t>
  </si>
  <si>
    <t>E123:E133</t>
  </si>
  <si>
    <t>B123:B133</t>
  </si>
  <si>
    <t>C123:C133</t>
  </si>
  <si>
    <t>G155:L165</t>
  </si>
  <si>
    <t>B155:B165</t>
  </si>
  <si>
    <t>D155:D165</t>
  </si>
  <si>
    <t>C155:C165</t>
  </si>
  <si>
    <t>G134:L144</t>
  </si>
  <si>
    <t>E134:E144</t>
  </si>
  <si>
    <t>B134:B144</t>
  </si>
  <si>
    <t>C134:C144</t>
  </si>
  <si>
    <t>Linda Himes</t>
  </si>
  <si>
    <t>6479-3185</t>
  </si>
  <si>
    <t xml:space="preserve">Webber International University V </t>
  </si>
  <si>
    <t>G168:L178</t>
  </si>
  <si>
    <t>B168:B178</t>
  </si>
  <si>
    <t>D168:D178</t>
  </si>
  <si>
    <t>C168:C178</t>
  </si>
  <si>
    <t>G145:L155</t>
  </si>
  <si>
    <t>E145:E155</t>
  </si>
  <si>
    <t>B145:B155</t>
  </si>
  <si>
    <t>C145:C155</t>
  </si>
  <si>
    <t>Gabriella Evans</t>
  </si>
  <si>
    <t>11-35370</t>
  </si>
  <si>
    <t xml:space="preserve">William Penn University V </t>
  </si>
  <si>
    <t>G181:L191</t>
  </si>
  <si>
    <t>B181:B191</t>
  </si>
  <si>
    <t>D181:D191</t>
  </si>
  <si>
    <t>C181:C191</t>
  </si>
  <si>
    <t>G156:L166</t>
  </si>
  <si>
    <t>E156:E166</t>
  </si>
  <si>
    <t>B156:B166</t>
  </si>
  <si>
    <t>C156:C166</t>
  </si>
  <si>
    <t>Caitlin Radliff</t>
  </si>
  <si>
    <t>11-33690</t>
  </si>
  <si>
    <t>G194:L204</t>
  </si>
  <si>
    <t>B194:B204</t>
  </si>
  <si>
    <t>D194:D204</t>
  </si>
  <si>
    <t>C194:C204</t>
  </si>
  <si>
    <t>G167:L177</t>
  </si>
  <si>
    <t>E167:E177</t>
  </si>
  <si>
    <t>B167:B177</t>
  </si>
  <si>
    <t>C167:C177</t>
  </si>
  <si>
    <t>Aliyan Alleyne</t>
  </si>
  <si>
    <t>11-188181</t>
  </si>
  <si>
    <t>G207:L217</t>
  </si>
  <si>
    <t>B207:B217</t>
  </si>
  <si>
    <t>D207:D217</t>
  </si>
  <si>
    <t>C207:C217</t>
  </si>
  <si>
    <t>G178:L188</t>
  </si>
  <si>
    <t>E178:E188</t>
  </si>
  <si>
    <t>B178:B188</t>
  </si>
  <si>
    <t>C178:C188</t>
  </si>
  <si>
    <t>Carly Snyder</t>
  </si>
  <si>
    <t>11-441757</t>
  </si>
  <si>
    <t xml:space="preserve">Davenport University V </t>
  </si>
  <si>
    <t>G220:L230</t>
  </si>
  <si>
    <t>B220:B230</t>
  </si>
  <si>
    <t>D220:D230</t>
  </si>
  <si>
    <t>C220:C230</t>
  </si>
  <si>
    <t>G189:L199</t>
  </si>
  <si>
    <t>E189:E199</t>
  </si>
  <si>
    <t>B189:B199</t>
  </si>
  <si>
    <t>C189:C199</t>
  </si>
  <si>
    <t>Chloe Day</t>
  </si>
  <si>
    <t>11-323908</t>
  </si>
  <si>
    <t xml:space="preserve">Mount Mercy University V </t>
  </si>
  <si>
    <t>G233:L243</t>
  </si>
  <si>
    <t>B233:B243</t>
  </si>
  <si>
    <t>D233:D243</t>
  </si>
  <si>
    <t>C233:C243</t>
  </si>
  <si>
    <t>G200:L210</t>
  </si>
  <si>
    <t>E200:E210</t>
  </si>
  <si>
    <t>B200:B210</t>
  </si>
  <si>
    <t>C200:C210</t>
  </si>
  <si>
    <t>Jenna Williams</t>
  </si>
  <si>
    <t>11-60100</t>
  </si>
  <si>
    <t>G246:L256</t>
  </si>
  <si>
    <t>B246:B256</t>
  </si>
  <si>
    <t>D246:D256</t>
  </si>
  <si>
    <t>C246:C256</t>
  </si>
  <si>
    <t>G211:L221</t>
  </si>
  <si>
    <t>E211:E221</t>
  </si>
  <si>
    <t>B211:B221</t>
  </si>
  <si>
    <t>C211:C221</t>
  </si>
  <si>
    <t>Elizabeth (Lizzy) Rittenour</t>
  </si>
  <si>
    <t>11-250174</t>
  </si>
  <si>
    <t xml:space="preserve">Lindenwood University V </t>
  </si>
  <si>
    <t>G259:L269</t>
  </si>
  <si>
    <t>B259:B269</t>
  </si>
  <si>
    <t>D259:D269</t>
  </si>
  <si>
    <t>C259:C269</t>
  </si>
  <si>
    <t>G222:L232</t>
  </si>
  <si>
    <t>E222:E232</t>
  </si>
  <si>
    <t>B222:B232</t>
  </si>
  <si>
    <t>C222:C232</t>
  </si>
  <si>
    <t>McKenzie Mattice</t>
  </si>
  <si>
    <t>9652-12931</t>
  </si>
  <si>
    <t xml:space="preserve">St. Francis (IL) ,University Of V </t>
  </si>
  <si>
    <t>G272:L282</t>
  </si>
  <si>
    <t>B272:B282</t>
  </si>
  <si>
    <t>D272:D282</t>
  </si>
  <si>
    <t>C272:C282</t>
  </si>
  <si>
    <t>E233:E243</t>
  </si>
  <si>
    <t>Megan Gillson</t>
  </si>
  <si>
    <t>11-264830</t>
  </si>
  <si>
    <t xml:space="preserve">Saint Xavier University V </t>
  </si>
  <si>
    <t>G285:L295</t>
  </si>
  <si>
    <t>B285:B295</t>
  </si>
  <si>
    <t>D285:D295</t>
  </si>
  <si>
    <t>C285:C295</t>
  </si>
  <si>
    <t>G244:L254</t>
  </si>
  <si>
    <t>E244:E254</t>
  </si>
  <si>
    <t>B244:B254</t>
  </si>
  <si>
    <t>C244:C254</t>
  </si>
  <si>
    <t>Rachel Nelson</t>
  </si>
  <si>
    <t>5660-366</t>
  </si>
  <si>
    <t xml:space="preserve">Wisc.-Whitewater V </t>
  </si>
  <si>
    <t>G298:L308</t>
  </si>
  <si>
    <t>B298:B308</t>
  </si>
  <si>
    <t>D298:D308</t>
  </si>
  <si>
    <t>C298:C308</t>
  </si>
  <si>
    <t>G255:L265</t>
  </si>
  <si>
    <t>E255:E265</t>
  </si>
  <si>
    <t>B255:B265</t>
  </si>
  <si>
    <t>C255:C265</t>
  </si>
  <si>
    <t>Madison Davenport</t>
  </si>
  <si>
    <t>16-160462</t>
  </si>
  <si>
    <t xml:space="preserve">Rock Valley College V </t>
  </si>
  <si>
    <t>G311:L321</t>
  </si>
  <si>
    <t>B311:B321</t>
  </si>
  <si>
    <t>D311:D321</t>
  </si>
  <si>
    <t>C311:C321</t>
  </si>
  <si>
    <t>G266:L276</t>
  </si>
  <si>
    <t>E266:E276</t>
  </si>
  <si>
    <t>B266:B276</t>
  </si>
  <si>
    <t>C266:C276</t>
  </si>
  <si>
    <t>Morgan Nunn</t>
  </si>
  <si>
    <t>11-337626</t>
  </si>
  <si>
    <t xml:space="preserve">Indiana Institute Of Technology V </t>
  </si>
  <si>
    <t>G324:L334</t>
  </si>
  <si>
    <t>B324:B334</t>
  </si>
  <si>
    <t>D324:D334</t>
  </si>
  <si>
    <t>C324:C334</t>
  </si>
  <si>
    <t>G277:L287</t>
  </si>
  <si>
    <t>E277:E287</t>
  </si>
  <si>
    <t>B277:B287</t>
  </si>
  <si>
    <t>C277:C287</t>
  </si>
  <si>
    <t>Samantha Dulz</t>
  </si>
  <si>
    <t>17-73985</t>
  </si>
  <si>
    <t xml:space="preserve">Cleary University V </t>
  </si>
  <si>
    <t>G337:L347</t>
  </si>
  <si>
    <t>B337:B347</t>
  </si>
  <si>
    <t>D337:D347</t>
  </si>
  <si>
    <t>C337:C347</t>
  </si>
  <si>
    <t>G288:L298</t>
  </si>
  <si>
    <t>E288:E298</t>
  </si>
  <si>
    <t>B288:B298</t>
  </si>
  <si>
    <t>C288:C298</t>
  </si>
  <si>
    <t>Jaqueline Witura</t>
  </si>
  <si>
    <t>20-37620</t>
  </si>
  <si>
    <t>G350:L360</t>
  </si>
  <si>
    <t>B350:B360</t>
  </si>
  <si>
    <t>D350:D360</t>
  </si>
  <si>
    <t>C350:C360</t>
  </si>
  <si>
    <t>G299:L309</t>
  </si>
  <si>
    <t>E299:E309</t>
  </si>
  <si>
    <t>B299:B309</t>
  </si>
  <si>
    <t>C299:C309</t>
  </si>
  <si>
    <t>Emilee Hughes</t>
  </si>
  <si>
    <t>18-84897</t>
  </si>
  <si>
    <t xml:space="preserve">Concordia University V </t>
  </si>
  <si>
    <t>G363:L373</t>
  </si>
  <si>
    <t>B363:B373</t>
  </si>
  <si>
    <t>D363:D373</t>
  </si>
  <si>
    <t>C363:C373</t>
  </si>
  <si>
    <t>G310:L320</t>
  </si>
  <si>
    <t>E310:E320</t>
  </si>
  <si>
    <t>B310:B320</t>
  </si>
  <si>
    <t>C310:C320</t>
  </si>
  <si>
    <t>Kyley Olson</t>
  </si>
  <si>
    <t>16-160466</t>
  </si>
  <si>
    <t>G376:L386</t>
  </si>
  <si>
    <t>B376:B386</t>
  </si>
  <si>
    <t>D376:D386</t>
  </si>
  <si>
    <t>C376:C386</t>
  </si>
  <si>
    <t>G321:L331</t>
  </si>
  <si>
    <t>E321:E331</t>
  </si>
  <si>
    <t>B321:B331</t>
  </si>
  <si>
    <t>C321:C331</t>
  </si>
  <si>
    <t>Paige Plautz</t>
  </si>
  <si>
    <t>11-397639</t>
  </si>
  <si>
    <t xml:space="preserve">Calumet College Of St. Joseph V </t>
  </si>
  <si>
    <t>G389:L399</t>
  </si>
  <si>
    <t>B389:B399</t>
  </si>
  <si>
    <t>D389:D399</t>
  </si>
  <si>
    <t>C389:C399</t>
  </si>
  <si>
    <t>G332:L342</t>
  </si>
  <si>
    <t>E332:E342</t>
  </si>
  <si>
    <t>B332:B342</t>
  </si>
  <si>
    <t>C332:C342</t>
  </si>
  <si>
    <t>Tina Tindall</t>
  </si>
  <si>
    <t>16-156097</t>
  </si>
  <si>
    <t xml:space="preserve">Judson University V </t>
  </si>
  <si>
    <t>G402:L412</t>
  </si>
  <si>
    <t>B402:B412</t>
  </si>
  <si>
    <t>D402:D412</t>
  </si>
  <si>
    <t>C402:C412</t>
  </si>
  <si>
    <t>G343:L353</t>
  </si>
  <si>
    <t>E343:E353</t>
  </si>
  <si>
    <t>B343:B353</t>
  </si>
  <si>
    <t>C343:C353</t>
  </si>
  <si>
    <t>Delana Mentel</t>
  </si>
  <si>
    <t>11-517025</t>
  </si>
  <si>
    <t xml:space="preserve">Missouri Baptist University V </t>
  </si>
  <si>
    <t>G415:L425</t>
  </si>
  <si>
    <t>B415:B425</t>
  </si>
  <si>
    <t>D415:D425</t>
  </si>
  <si>
    <t>C415:C425</t>
  </si>
  <si>
    <t>G354:L364</t>
  </si>
  <si>
    <t>E354:E364</t>
  </si>
  <si>
    <t>B354:B364</t>
  </si>
  <si>
    <t>C354:C364</t>
  </si>
  <si>
    <t>Jessica Ladd</t>
  </si>
  <si>
    <t>11-272735</t>
  </si>
  <si>
    <t xml:space="preserve">Quincy University V </t>
  </si>
  <si>
    <t>G428:L438</t>
  </si>
  <si>
    <t>B428:B438</t>
  </si>
  <si>
    <t>D428:D438</t>
  </si>
  <si>
    <t>C428:C438</t>
  </si>
  <si>
    <t>G365:L375</t>
  </si>
  <si>
    <t>E365:E375</t>
  </si>
  <si>
    <t>B365:B375</t>
  </si>
  <si>
    <t>C365:C375</t>
  </si>
  <si>
    <t>Carissa Johnson</t>
  </si>
  <si>
    <t>8337-10677</t>
  </si>
  <si>
    <t xml:space="preserve">Morningside University V </t>
  </si>
  <si>
    <t>G441:L451</t>
  </si>
  <si>
    <t>B441:B451</t>
  </si>
  <si>
    <t>D441:D451</t>
  </si>
  <si>
    <t>C441:C451</t>
  </si>
  <si>
    <t>E376:E386</t>
  </si>
  <si>
    <t>Rachel Foreback</t>
  </si>
  <si>
    <t>11-85659</t>
  </si>
  <si>
    <t xml:space="preserve">Notre Dame College V </t>
  </si>
  <si>
    <t>G454:L464</t>
  </si>
  <si>
    <t>B454:B464</t>
  </si>
  <si>
    <t>D454:D464</t>
  </si>
  <si>
    <t>C454:C464</t>
  </si>
  <si>
    <t>G387:L397</t>
  </si>
  <si>
    <t>E387:E397</t>
  </si>
  <si>
    <t>B387:B397</t>
  </si>
  <si>
    <t>C387:C397</t>
  </si>
  <si>
    <t>Whittney Morse</t>
  </si>
  <si>
    <t>11-35371</t>
  </si>
  <si>
    <t xml:space="preserve">Coe College V </t>
  </si>
  <si>
    <t>G467:L477</t>
  </si>
  <si>
    <t>B467:B477</t>
  </si>
  <si>
    <t>D467:D477</t>
  </si>
  <si>
    <t>C467:C477</t>
  </si>
  <si>
    <t>G398:L408</t>
  </si>
  <si>
    <t>E398:E408</t>
  </si>
  <si>
    <t>B398:B408</t>
  </si>
  <si>
    <t>C398:C408</t>
  </si>
  <si>
    <t>Rebecca Howard</t>
  </si>
  <si>
    <t>18-48946</t>
  </si>
  <si>
    <t>G480:L490</t>
  </si>
  <si>
    <t>B480:B490</t>
  </si>
  <si>
    <t>D480:D490</t>
  </si>
  <si>
    <t>C480:C490</t>
  </si>
  <si>
    <t>G409:L419</t>
  </si>
  <si>
    <t>E409:E419</t>
  </si>
  <si>
    <t>B409:B419</t>
  </si>
  <si>
    <t>C409:C419</t>
  </si>
  <si>
    <t>Sarah Benedict</t>
  </si>
  <si>
    <t>11-373667</t>
  </si>
  <si>
    <t>G420:L430</t>
  </si>
  <si>
    <t>E420:E430</t>
  </si>
  <si>
    <t>B420:B430</t>
  </si>
  <si>
    <t>C420:C430</t>
  </si>
  <si>
    <t>Chloe Siezega</t>
  </si>
  <si>
    <t>5686-2431</t>
  </si>
  <si>
    <t>Mackenzie Juedes</t>
  </si>
  <si>
    <t>11-70116</t>
  </si>
  <si>
    <t>Leah Brazier</t>
  </si>
  <si>
    <t>15-44994</t>
  </si>
  <si>
    <t>Kelly Whipple</t>
  </si>
  <si>
    <t>11-262768</t>
  </si>
  <si>
    <t>Riley Brownrigg</t>
  </si>
  <si>
    <t>7914-37251</t>
  </si>
  <si>
    <t xml:space="preserve">Rochester University V </t>
  </si>
  <si>
    <t>Marissa Bills</t>
  </si>
  <si>
    <t>11-265628</t>
  </si>
  <si>
    <t xml:space="preserve">St. Ambrose University V </t>
  </si>
  <si>
    <t>Emma Clancy</t>
  </si>
  <si>
    <t>17-18731</t>
  </si>
  <si>
    <t xml:space="preserve">Clarke University V </t>
  </si>
  <si>
    <t>Allison Nape</t>
  </si>
  <si>
    <t>11-225306</t>
  </si>
  <si>
    <t>Kasey Eaton</t>
  </si>
  <si>
    <t>5993-1927</t>
  </si>
  <si>
    <t>Hannah Klein</t>
  </si>
  <si>
    <t>17-25699</t>
  </si>
  <si>
    <t>Samantha Smith</t>
  </si>
  <si>
    <t>11-341586</t>
  </si>
  <si>
    <t>Kadence Bottrall</t>
  </si>
  <si>
    <t>11-776708</t>
  </si>
  <si>
    <t>Demi Kontos</t>
  </si>
  <si>
    <t>16-65460</t>
  </si>
  <si>
    <t>Rachel Moore</t>
  </si>
  <si>
    <t>5853-321</t>
  </si>
  <si>
    <t xml:space="preserve">Culver-Stockton College V </t>
  </si>
  <si>
    <t>Zoey Darwin</t>
  </si>
  <si>
    <t>11-124290</t>
  </si>
  <si>
    <t>Emaly Kruse</t>
  </si>
  <si>
    <t>11-135896</t>
  </si>
  <si>
    <t>Jasmine Saunders</t>
  </si>
  <si>
    <t>17-45685</t>
  </si>
  <si>
    <t>Monica Darrow</t>
  </si>
  <si>
    <t>11-447755</t>
  </si>
  <si>
    <t>Olivia Brace</t>
  </si>
  <si>
    <t>11-234075</t>
  </si>
  <si>
    <t>Gabriella VanHorn</t>
  </si>
  <si>
    <t>5999-7548</t>
  </si>
  <si>
    <t>Courtney Baer</t>
  </si>
  <si>
    <t>11-506502</t>
  </si>
  <si>
    <t>Harlie Meske</t>
  </si>
  <si>
    <t>11-131225</t>
  </si>
  <si>
    <t xml:space="preserve">Wisc.-Milwaukee V </t>
  </si>
  <si>
    <t>Jordan Downham</t>
  </si>
  <si>
    <t>16-157794</t>
  </si>
  <si>
    <t>Jocelynn Eggert</t>
  </si>
  <si>
    <t>11-513751</t>
  </si>
  <si>
    <t xml:space="preserve">Marian University (WI) V </t>
  </si>
  <si>
    <t>Taylor Ellison</t>
  </si>
  <si>
    <t>8754-9660</t>
  </si>
  <si>
    <t xml:space="preserve">Governors State University V </t>
  </si>
  <si>
    <t>Paige Carpenter</t>
  </si>
  <si>
    <t>11-396899</t>
  </si>
  <si>
    <t>Rachel Spier</t>
  </si>
  <si>
    <t>8337-13882</t>
  </si>
  <si>
    <t>Theresa De Werth</t>
  </si>
  <si>
    <t>11-395382</t>
  </si>
  <si>
    <t xml:space="preserve">Iowa Western Community College V </t>
  </si>
  <si>
    <t>Kaitlyn Yearsich</t>
  </si>
  <si>
    <t>5743-4867</t>
  </si>
  <si>
    <t>Hailee Kerr</t>
  </si>
  <si>
    <t>11-475623</t>
  </si>
  <si>
    <t>Katrina Kendle</t>
  </si>
  <si>
    <t>16-124494</t>
  </si>
  <si>
    <t>Heidi Johnson</t>
  </si>
  <si>
    <t>15-95681</t>
  </si>
  <si>
    <t>Elana Rimer</t>
  </si>
  <si>
    <t>11-593871</t>
  </si>
  <si>
    <t>Samantha Pendleton</t>
  </si>
  <si>
    <t>11-464175</t>
  </si>
  <si>
    <t xml:space="preserve">Wisc.-Madison V </t>
  </si>
  <si>
    <t>Meagan Kennedy</t>
  </si>
  <si>
    <t>11-352594</t>
  </si>
  <si>
    <t>Paige Hubert</t>
  </si>
  <si>
    <t>21-85608</t>
  </si>
  <si>
    <t>Lauren Bodman</t>
  </si>
  <si>
    <t>11-381940</t>
  </si>
  <si>
    <t>Piper Plautz</t>
  </si>
  <si>
    <t>11-397634</t>
  </si>
  <si>
    <t>Katherine Perez</t>
  </si>
  <si>
    <t>11-292967</t>
  </si>
  <si>
    <t>Kayla Devine</t>
  </si>
  <si>
    <t>11-421693</t>
  </si>
  <si>
    <t>Omani Morales</t>
  </si>
  <si>
    <t>8778-36711</t>
  </si>
  <si>
    <t>Hannah Yelk</t>
  </si>
  <si>
    <t>6928-5529</t>
  </si>
  <si>
    <t>Isabella Harnish</t>
  </si>
  <si>
    <t>11-707760</t>
  </si>
  <si>
    <t>Emilee Hall</t>
  </si>
  <si>
    <t>7914-27984</t>
  </si>
  <si>
    <t xml:space="preserve">Grand View University V </t>
  </si>
  <si>
    <t>Olivia Johnson</t>
  </si>
  <si>
    <t>16-165812</t>
  </si>
  <si>
    <t>Amy Jackson</t>
  </si>
  <si>
    <t>11-402749</t>
  </si>
  <si>
    <t>Samantha Radig</t>
  </si>
  <si>
    <t>11-184769</t>
  </si>
  <si>
    <t xml:space="preserve">Wisc.-Whitewater JV1 </t>
  </si>
  <si>
    <t>Erin Williams</t>
  </si>
  <si>
    <t>11-47316</t>
  </si>
  <si>
    <t>Estrella De La Rosa</t>
  </si>
  <si>
    <t>11-454461</t>
  </si>
  <si>
    <t>Lauren Brown</t>
  </si>
  <si>
    <t>7914-19772</t>
  </si>
  <si>
    <t>Isabel Tetmeyer</t>
  </si>
  <si>
    <t>11-232057</t>
  </si>
  <si>
    <t>Sarah Chilvers</t>
  </si>
  <si>
    <t>7914-33762</t>
  </si>
  <si>
    <t xml:space="preserve">Lourdes University V </t>
  </si>
  <si>
    <t>Katie Strache</t>
  </si>
  <si>
    <t>5730-31620</t>
  </si>
  <si>
    <t>Shayna Long</t>
  </si>
  <si>
    <t>17-84111</t>
  </si>
  <si>
    <t>Jamie Gabrysz</t>
  </si>
  <si>
    <t>11-676170</t>
  </si>
  <si>
    <t>Kerry Crossman</t>
  </si>
  <si>
    <t>9130-1913</t>
  </si>
  <si>
    <t>Nataleigh Eagle</t>
  </si>
  <si>
    <t>11-699836</t>
  </si>
  <si>
    <t>Stephanie Lo</t>
  </si>
  <si>
    <t>11-398502</t>
  </si>
  <si>
    <t>Beverly Bloch</t>
  </si>
  <si>
    <t>19-57767</t>
  </si>
  <si>
    <t>Hailee Hale</t>
  </si>
  <si>
    <t>16-164469</t>
  </si>
  <si>
    <t>Kaytlyn Andrews</t>
  </si>
  <si>
    <t>7914-7770</t>
  </si>
  <si>
    <t>Aubrie Svilar</t>
  </si>
  <si>
    <t>11-122331</t>
  </si>
  <si>
    <t xml:space="preserve">Lawrence Technological University V </t>
  </si>
  <si>
    <t>Sydney Wilson</t>
  </si>
  <si>
    <t>8898-8879</t>
  </si>
  <si>
    <t xml:space="preserve">Iowa Central Community College V </t>
  </si>
  <si>
    <t>Amanda Fisher</t>
  </si>
  <si>
    <t>19-32062</t>
  </si>
  <si>
    <t>Madison Shontz</t>
  </si>
  <si>
    <t>20-27294</t>
  </si>
  <si>
    <t>Alexandria Hahn</t>
  </si>
  <si>
    <t>5774-656</t>
  </si>
  <si>
    <t>Hailey Bozych</t>
  </si>
  <si>
    <t>11-393107</t>
  </si>
  <si>
    <t>Jersey Lessenger</t>
  </si>
  <si>
    <t>11-381963</t>
  </si>
  <si>
    <t>Brooke Kochel</t>
  </si>
  <si>
    <t>19-76428</t>
  </si>
  <si>
    <t>Jazzmine Rivera</t>
  </si>
  <si>
    <t>11-528603</t>
  </si>
  <si>
    <t xml:space="preserve">Illinois State University V </t>
  </si>
  <si>
    <t>Libby Leach</t>
  </si>
  <si>
    <t>11-678127</t>
  </si>
  <si>
    <t>Taylor Mcbride</t>
  </si>
  <si>
    <t>11-743533</t>
  </si>
  <si>
    <t>Brynna Hanson</t>
  </si>
  <si>
    <t>15-256</t>
  </si>
  <si>
    <t xml:space="preserve">Aquinas College V </t>
  </si>
  <si>
    <t>Jennifer Hayakawa</t>
  </si>
  <si>
    <t>18-54066</t>
  </si>
  <si>
    <t>Kasey Pleas</t>
  </si>
  <si>
    <t>11-666402</t>
  </si>
  <si>
    <t>Samantha Mann</t>
  </si>
  <si>
    <t>17-98873</t>
  </si>
  <si>
    <t>Christina Harrelson</t>
  </si>
  <si>
    <t>18-48893</t>
  </si>
  <si>
    <t>Sydney Lewis</t>
  </si>
  <si>
    <t>15-196109</t>
  </si>
  <si>
    <t>Kassidy Gerken</t>
  </si>
  <si>
    <t>5832-2273</t>
  </si>
  <si>
    <t>Erin Klasing</t>
  </si>
  <si>
    <t>11-239464</t>
  </si>
  <si>
    <t>Su Denizer</t>
  </si>
  <si>
    <t>18-59498</t>
  </si>
  <si>
    <t>Kyndal Stark</t>
  </si>
  <si>
    <t>18-91853</t>
  </si>
  <si>
    <t>Rilee Allen</t>
  </si>
  <si>
    <t>11-531608</t>
  </si>
  <si>
    <t>Emily Rusk</t>
  </si>
  <si>
    <t>11-560780</t>
  </si>
  <si>
    <t>Sara Ritchie</t>
  </si>
  <si>
    <t>7918-321</t>
  </si>
  <si>
    <t>Alexa Klaasen</t>
  </si>
  <si>
    <t>22-19526</t>
  </si>
  <si>
    <t>Gabbi McCarthy</t>
  </si>
  <si>
    <t>19-86489</t>
  </si>
  <si>
    <t>Maria Pawlak</t>
  </si>
  <si>
    <t>15-25962</t>
  </si>
  <si>
    <t>Leann Severson</t>
  </si>
  <si>
    <t>11-63323</t>
  </si>
  <si>
    <t>Shelby Logston</t>
  </si>
  <si>
    <t>11-341614</t>
  </si>
  <si>
    <t>Jazmin Brant</t>
  </si>
  <si>
    <t>22-637</t>
  </si>
  <si>
    <t>Jillian Brinkmann</t>
  </si>
  <si>
    <t>22-16929</t>
  </si>
  <si>
    <t>Morgan Jones</t>
  </si>
  <si>
    <t>15-164600</t>
  </si>
  <si>
    <t>Caroline Holowenko</t>
  </si>
  <si>
    <t>17-98244</t>
  </si>
  <si>
    <t>Rachel Iha</t>
  </si>
  <si>
    <t>17-53163</t>
  </si>
  <si>
    <t>Leigha Rue</t>
  </si>
  <si>
    <t>15-103776</t>
  </si>
  <si>
    <t>Barbara Lunsford</t>
  </si>
  <si>
    <t>11-151330</t>
  </si>
  <si>
    <t>Maci Glasco</t>
  </si>
  <si>
    <t>11-724447</t>
  </si>
  <si>
    <t>Patricia Alvarado</t>
  </si>
  <si>
    <t>17-5653</t>
  </si>
  <si>
    <t>Madysen Turley</t>
  </si>
  <si>
    <t>11-127873</t>
  </si>
  <si>
    <t xml:space="preserve">Grace College V </t>
  </si>
  <si>
    <t>Mary Brown</t>
  </si>
  <si>
    <t>20-46531</t>
  </si>
  <si>
    <t>Miranda Fingerhut</t>
  </si>
  <si>
    <t>11-254608</t>
  </si>
  <si>
    <t>Emma Harris</t>
  </si>
  <si>
    <t>18-65551</t>
  </si>
  <si>
    <t>Brenna Schiekiera</t>
  </si>
  <si>
    <t>11-143281</t>
  </si>
  <si>
    <t>Kianna Jackson</t>
  </si>
  <si>
    <t>22-1658</t>
  </si>
  <si>
    <t>Ava Swanson</t>
  </si>
  <si>
    <t>11-724555</t>
  </si>
  <si>
    <t>Jaelle Hamman</t>
  </si>
  <si>
    <t>11-250067</t>
  </si>
  <si>
    <t>Stephanie Thompson</t>
  </si>
  <si>
    <t>11-43463</t>
  </si>
  <si>
    <t>Megan Kolberg</t>
  </si>
  <si>
    <t>5730-32265</t>
  </si>
  <si>
    <t>Darian Mobley</t>
  </si>
  <si>
    <t>11-174643</t>
  </si>
  <si>
    <t>Noelle Phillips</t>
  </si>
  <si>
    <t>6011-215</t>
  </si>
  <si>
    <t>Brooke Salzman</t>
  </si>
  <si>
    <t>11-421654</t>
  </si>
  <si>
    <t>Kayla VanLinden</t>
  </si>
  <si>
    <t>20-52022</t>
  </si>
  <si>
    <t>Sammantha Meyers</t>
  </si>
  <si>
    <t>11-422677</t>
  </si>
  <si>
    <t>Jillian Treska</t>
  </si>
  <si>
    <t>11-404183</t>
  </si>
  <si>
    <t>Juliana Bergman</t>
  </si>
  <si>
    <t>11-677264</t>
  </si>
  <si>
    <t>Olivia Nolte</t>
  </si>
  <si>
    <t>11-390462</t>
  </si>
  <si>
    <t>MacKenzie McIntyre</t>
  </si>
  <si>
    <t>11-428634</t>
  </si>
  <si>
    <t>Elena Carr</t>
  </si>
  <si>
    <t>11-99667</t>
  </si>
  <si>
    <t>Cydnee Whiteleather</t>
  </si>
  <si>
    <t>15-170867</t>
  </si>
  <si>
    <t>Mikaili Truman</t>
  </si>
  <si>
    <t>11-607563</t>
  </si>
  <si>
    <t>Kyla Peterson</t>
  </si>
  <si>
    <t>17-17225</t>
  </si>
  <si>
    <t>Bellarene Walkowski</t>
  </si>
  <si>
    <t>17-64313</t>
  </si>
  <si>
    <t>Kit Sprunger</t>
  </si>
  <si>
    <t>18-54639</t>
  </si>
  <si>
    <t>Vanessa Zissler</t>
  </si>
  <si>
    <t>11-520099</t>
  </si>
  <si>
    <t>Carissa Merkle</t>
  </si>
  <si>
    <t>18-38965</t>
  </si>
  <si>
    <t>Morgan Schoon</t>
  </si>
  <si>
    <t>11-530351</t>
  </si>
  <si>
    <t>Amelia (Mia) Adams</t>
  </si>
  <si>
    <t>11-738600</t>
  </si>
  <si>
    <t>Alexa Munhofen</t>
  </si>
  <si>
    <t>11-273910</t>
  </si>
  <si>
    <t>Jenna Betts</t>
  </si>
  <si>
    <t>18-33008</t>
  </si>
  <si>
    <t>Cheyenne Clouse</t>
  </si>
  <si>
    <t>19-39242</t>
  </si>
  <si>
    <t>Anna Frahm</t>
  </si>
  <si>
    <t>11-234943</t>
  </si>
  <si>
    <t>McKenzie Tracy</t>
  </si>
  <si>
    <t>11-465012</t>
  </si>
  <si>
    <t>Abigail Arnes</t>
  </si>
  <si>
    <t>11-576108</t>
  </si>
  <si>
    <t>Jaycie Arnet</t>
  </si>
  <si>
    <t>17-104813</t>
  </si>
  <si>
    <t>Courtney Wildt</t>
  </si>
  <si>
    <t>21-84654</t>
  </si>
  <si>
    <t>Rachel Gore</t>
  </si>
  <si>
    <t>5730-33858</t>
  </si>
  <si>
    <t>Morgan Roark</t>
  </si>
  <si>
    <t>11-299438</t>
  </si>
  <si>
    <t>Courtney Witten</t>
  </si>
  <si>
    <t>7914-44554</t>
  </si>
  <si>
    <t>Katelyn O'Brien</t>
  </si>
  <si>
    <t>23-3080</t>
  </si>
  <si>
    <t>Anna Dregne</t>
  </si>
  <si>
    <t>11-596524</t>
  </si>
  <si>
    <t>Aryka DeRohan</t>
  </si>
  <si>
    <t>20-35045</t>
  </si>
  <si>
    <t>Jazmin Koeberl</t>
  </si>
  <si>
    <t>16-154157</t>
  </si>
  <si>
    <t>Ryan Giese</t>
  </si>
  <si>
    <t>11-666975</t>
  </si>
  <si>
    <t>Mackenzie Ullian</t>
  </si>
  <si>
    <t>5686-2091</t>
  </si>
  <si>
    <t>Michelle Stewart</t>
  </si>
  <si>
    <t>11-307190</t>
  </si>
  <si>
    <t>Amanda Bohn</t>
  </si>
  <si>
    <t>11-262998</t>
  </si>
  <si>
    <t>Brynna Madison</t>
  </si>
  <si>
    <t>11-300993</t>
  </si>
  <si>
    <t>Olivia Daujatas</t>
  </si>
  <si>
    <t>11-251802</t>
  </si>
  <si>
    <t>Karley Mason</t>
  </si>
  <si>
    <t>18-2038</t>
  </si>
  <si>
    <t>Alexandria Cruez</t>
  </si>
  <si>
    <t>20-5385</t>
  </si>
  <si>
    <t>Maeci Williamson</t>
  </si>
  <si>
    <t>22-28437</t>
  </si>
  <si>
    <t>Ashley Bowe</t>
  </si>
  <si>
    <t>18-32959</t>
  </si>
  <si>
    <t>Breanna Pimentel</t>
  </si>
  <si>
    <t>11-387469</t>
  </si>
  <si>
    <t>Isabella Lemieux</t>
  </si>
  <si>
    <t>22-71848</t>
  </si>
  <si>
    <t>Christy Mottier</t>
  </si>
  <si>
    <t>6928-5185</t>
  </si>
  <si>
    <t>Emily O'Byrn</t>
  </si>
  <si>
    <t>18-42570</t>
  </si>
  <si>
    <t>Carley Blanchard</t>
  </si>
  <si>
    <t>5998-4682</t>
  </si>
  <si>
    <t>Haylie Frick</t>
  </si>
  <si>
    <t>11-101614</t>
  </si>
  <si>
    <t>Caitlyn Ennis</t>
  </si>
  <si>
    <t>7914-13915</t>
  </si>
  <si>
    <t>Jamie Crandell</t>
  </si>
  <si>
    <t>11-447967</t>
  </si>
  <si>
    <t>Brooklinn Chavez</t>
  </si>
  <si>
    <t>11-403413</t>
  </si>
  <si>
    <t>Sidney Pawski</t>
  </si>
  <si>
    <t>17-28566</t>
  </si>
  <si>
    <t>Zoe Schultz</t>
  </si>
  <si>
    <t>11-37819</t>
  </si>
  <si>
    <t>Megan Redmond</t>
  </si>
  <si>
    <t>22-23695</t>
  </si>
  <si>
    <t>Olivia Frenz</t>
  </si>
  <si>
    <t>17-56558</t>
  </si>
  <si>
    <t>Abby Pecynski</t>
  </si>
  <si>
    <t>17-61027</t>
  </si>
  <si>
    <t>Carly Dlugos</t>
  </si>
  <si>
    <t>11-513962</t>
  </si>
  <si>
    <t>Lillian Kelly</t>
  </si>
  <si>
    <t>7914-631</t>
  </si>
  <si>
    <t>Brianna Gullikson</t>
  </si>
  <si>
    <t>11-87067</t>
  </si>
  <si>
    <t>Chloe Fisk</t>
  </si>
  <si>
    <t>11-421889</t>
  </si>
  <si>
    <t>Makenzy Sympson</t>
  </si>
  <si>
    <t>9874-2763</t>
  </si>
  <si>
    <t>Siena Shearer</t>
  </si>
  <si>
    <t>6910-2114</t>
  </si>
  <si>
    <t>Bre'anna Redden</t>
  </si>
  <si>
    <t>17-83383</t>
  </si>
  <si>
    <t>Nada Nawwarah Abdul Jalil</t>
  </si>
  <si>
    <t>23-1218</t>
  </si>
  <si>
    <t>Sarah Redden</t>
  </si>
  <si>
    <t>17-83401</t>
  </si>
  <si>
    <t>Samantha Schiefen</t>
  </si>
  <si>
    <t>18-6531</t>
  </si>
  <si>
    <t>Laura Rohlfs</t>
  </si>
  <si>
    <t>5686-2531</t>
  </si>
  <si>
    <t>Samantha Smolen</t>
  </si>
  <si>
    <t>19-20304</t>
  </si>
  <si>
    <t>Madison Ross</t>
  </si>
  <si>
    <t>11-294013</t>
  </si>
  <si>
    <t>Ryleigh Hanicq</t>
  </si>
  <si>
    <t>11-689811</t>
  </si>
  <si>
    <t>Jade Wilcox</t>
  </si>
  <si>
    <t>16-34282</t>
  </si>
  <si>
    <t>Sophia Tottleben</t>
  </si>
  <si>
    <t>11-557510</t>
  </si>
  <si>
    <t>Alondra Chavez</t>
  </si>
  <si>
    <t>15-88193</t>
  </si>
  <si>
    <t>Alyssa Olson</t>
  </si>
  <si>
    <t>11-328022</t>
  </si>
  <si>
    <t>Sarah Temple</t>
  </si>
  <si>
    <t>19-78947</t>
  </si>
  <si>
    <t>Karsyn Braasch</t>
  </si>
  <si>
    <t>11-449668</t>
  </si>
  <si>
    <t>Kylie Arai</t>
  </si>
  <si>
    <t>18-34841</t>
  </si>
  <si>
    <t>Leah Williams</t>
  </si>
  <si>
    <t>11-349673</t>
  </si>
  <si>
    <t>Katelynn Edmundson</t>
  </si>
  <si>
    <t>11-424124</t>
  </si>
  <si>
    <t>Madison Anderson</t>
  </si>
  <si>
    <t>20-50986</t>
  </si>
  <si>
    <t>Lynzie Kirkendall</t>
  </si>
  <si>
    <t>20-31030</t>
  </si>
  <si>
    <t>Brooke Binder</t>
  </si>
  <si>
    <t>11-388021</t>
  </si>
  <si>
    <t xml:space="preserve"> V </t>
  </si>
  <si>
    <t>Lida Burgos</t>
  </si>
  <si>
    <t>17-89969</t>
  </si>
  <si>
    <t>Kelcey Aczon-Kawamura</t>
  </si>
  <si>
    <t>19-78537</t>
  </si>
  <si>
    <t>Kiara(Riley) Howard</t>
  </si>
  <si>
    <t>19-55217</t>
  </si>
  <si>
    <t>Isabell Cooley</t>
  </si>
  <si>
    <t>16-154883</t>
  </si>
  <si>
    <t>Bailey VanMeter</t>
  </si>
  <si>
    <t>11-252184</t>
  </si>
  <si>
    <t>Kaliah Griffin</t>
  </si>
  <si>
    <t>19-80002</t>
  </si>
  <si>
    <t>Leigha Henkel</t>
  </si>
  <si>
    <t>11-279303</t>
  </si>
  <si>
    <t>Madison Millsaps</t>
  </si>
  <si>
    <t>18-57565</t>
  </si>
  <si>
    <t>Kaitelin Konz</t>
  </si>
  <si>
    <t>15-29134</t>
  </si>
  <si>
    <t>Shelby Opalka</t>
  </si>
  <si>
    <t>22-1505</t>
  </si>
  <si>
    <t>Zoey Bur</t>
  </si>
  <si>
    <t>11-457663</t>
  </si>
  <si>
    <t>Madison Pickett</t>
  </si>
  <si>
    <t>11-242164</t>
  </si>
  <si>
    <t>Neena Dingillo</t>
  </si>
  <si>
    <t>11-702539</t>
  </si>
  <si>
    <t>Kendra Huitt</t>
  </si>
  <si>
    <t>7914-5277</t>
  </si>
  <si>
    <t>Maren Ewertz</t>
  </si>
  <si>
    <t>6414-1343</t>
  </si>
  <si>
    <t>Avery Burk</t>
  </si>
  <si>
    <t>22-7521</t>
  </si>
  <si>
    <t>Savanah Rodriguez</t>
  </si>
  <si>
    <t>11-128258</t>
  </si>
  <si>
    <t>Alexis Simonet</t>
  </si>
  <si>
    <t>6913-4428</t>
  </si>
  <si>
    <t>Anna Heddinger</t>
  </si>
  <si>
    <t>6472-2189</t>
  </si>
  <si>
    <t>Arina Phannavinh</t>
  </si>
  <si>
    <t>23-15815</t>
  </si>
  <si>
    <t>Cali Hunter</t>
  </si>
  <si>
    <t>21-43259</t>
  </si>
  <si>
    <t>Carly Jones</t>
  </si>
  <si>
    <t>7921-288</t>
  </si>
  <si>
    <t>Cecilia Hammermeister</t>
  </si>
  <si>
    <t>23-741</t>
  </si>
  <si>
    <t>Chassidy Brittain</t>
  </si>
  <si>
    <t>23-740</t>
  </si>
  <si>
    <t>Courtney Keller</t>
  </si>
  <si>
    <t>18-51686</t>
  </si>
  <si>
    <t xml:space="preserve">Viterbo University V </t>
  </si>
  <si>
    <t>Danielle Swaisgood</t>
  </si>
  <si>
    <t>9229-45630</t>
  </si>
  <si>
    <t>Delanie Vogt</t>
  </si>
  <si>
    <t>11-545941</t>
  </si>
  <si>
    <t>DeLayna Harvey</t>
  </si>
  <si>
    <t>11-284777</t>
  </si>
  <si>
    <t>Dezaray McIe</t>
  </si>
  <si>
    <t>18-28276</t>
  </si>
  <si>
    <t>Emily Newbauer</t>
  </si>
  <si>
    <t>11-534069</t>
  </si>
  <si>
    <t>Emma Johnson</t>
  </si>
  <si>
    <t>19-49540</t>
  </si>
  <si>
    <t>Emma Zalud</t>
  </si>
  <si>
    <t>22-3036</t>
  </si>
  <si>
    <t>Erica Pyden</t>
  </si>
  <si>
    <t>11-396381</t>
  </si>
  <si>
    <t>Grace Tefend</t>
  </si>
  <si>
    <t>11-555549</t>
  </si>
  <si>
    <t>Heidi Kloostra</t>
  </si>
  <si>
    <t>11-67068</t>
  </si>
  <si>
    <t>Holly Santucci</t>
  </si>
  <si>
    <t>17-86905</t>
  </si>
  <si>
    <t>Jessica Roberts</t>
  </si>
  <si>
    <t>23-6356</t>
  </si>
  <si>
    <t>Josephine Cehelnik</t>
  </si>
  <si>
    <t>7920-188</t>
  </si>
  <si>
    <t>Kali Johnson</t>
  </si>
  <si>
    <t>16-27896</t>
  </si>
  <si>
    <t>Karine Bouchard</t>
  </si>
  <si>
    <t>7915-1060</t>
  </si>
  <si>
    <t>Katelynn Statz</t>
  </si>
  <si>
    <t>11-238107</t>
  </si>
  <si>
    <t>Kendell Sheldon</t>
  </si>
  <si>
    <t>17-61144</t>
  </si>
  <si>
    <t>Kennedy Hughes</t>
  </si>
  <si>
    <t>20-55276</t>
  </si>
  <si>
    <t>Kennedy Slater</t>
  </si>
  <si>
    <t>11-411489</t>
  </si>
  <si>
    <t>Liberty McKinney</t>
  </si>
  <si>
    <t>11-381423</t>
  </si>
  <si>
    <t>Madelyn Schwartz</t>
  </si>
  <si>
    <t>6944-1423</t>
  </si>
  <si>
    <t>Madison Holevoet</t>
  </si>
  <si>
    <t>11-377517</t>
  </si>
  <si>
    <t>Maya England</t>
  </si>
  <si>
    <t>23-1552</t>
  </si>
  <si>
    <t>Michele Chancey</t>
  </si>
  <si>
    <t>15-128973</t>
  </si>
  <si>
    <t>Natalie Schildhouse</t>
  </si>
  <si>
    <t>18-57048</t>
  </si>
  <si>
    <t>Sam Upham</t>
  </si>
  <si>
    <t>8611-9243</t>
  </si>
  <si>
    <t>Total Pins Bowled:</t>
  </si>
  <si>
    <t>Field Ave::</t>
  </si>
  <si>
    <t>Indiv_Combined_Scores_Men</t>
  </si>
  <si>
    <t>B13:O562</t>
  </si>
  <si>
    <t>M13:M562</t>
  </si>
  <si>
    <t>B13:B562</t>
  </si>
  <si>
    <t>Michael Harmon</t>
  </si>
  <si>
    <t>5548-4914</t>
  </si>
  <si>
    <t>Ryan Dreikosen</t>
  </si>
  <si>
    <t>11-340972</t>
  </si>
  <si>
    <t>Bobby Habetler</t>
  </si>
  <si>
    <t>11-313025</t>
  </si>
  <si>
    <t>Keaten Bieri</t>
  </si>
  <si>
    <t>11-499974</t>
  </si>
  <si>
    <t>AJ Wolstenholme</t>
  </si>
  <si>
    <t>19-21764</t>
  </si>
  <si>
    <t>Kendric Siders</t>
  </si>
  <si>
    <t>11-470037</t>
  </si>
  <si>
    <t>Bryce Keykal</t>
  </si>
  <si>
    <t>8223-85672</t>
  </si>
  <si>
    <t>Jaysen Spanbauer</t>
  </si>
  <si>
    <t>11-159778</t>
  </si>
  <si>
    <t>Rory Clark</t>
  </si>
  <si>
    <t>17-68919</t>
  </si>
  <si>
    <t>Cameron Crowe</t>
  </si>
  <si>
    <t>11-81520</t>
  </si>
  <si>
    <t>Sebastian Beth</t>
  </si>
  <si>
    <t>11-29650</t>
  </si>
  <si>
    <t>Charles Hunter</t>
  </si>
  <si>
    <t>19-4456</t>
  </si>
  <si>
    <t>Jason Bilawsky</t>
  </si>
  <si>
    <t>6259-4376</t>
  </si>
  <si>
    <t xml:space="preserve">New Jersey Institute Of Technology V </t>
  </si>
  <si>
    <t>Garrett Meadows</t>
  </si>
  <si>
    <t>6834-20278</t>
  </si>
  <si>
    <t>Robert Vater</t>
  </si>
  <si>
    <t>16-146179</t>
  </si>
  <si>
    <t>Luke Winter</t>
  </si>
  <si>
    <t>17-102066</t>
  </si>
  <si>
    <t>Hunter Jones</t>
  </si>
  <si>
    <t>6124-1515</t>
  </si>
  <si>
    <t>Blake Reiger</t>
  </si>
  <si>
    <t>11-305608</t>
  </si>
  <si>
    <t>Jeffrey Lizewski</t>
  </si>
  <si>
    <t>5986-57744</t>
  </si>
  <si>
    <t>Brighton Lucas</t>
  </si>
  <si>
    <t>5730-32087</t>
  </si>
  <si>
    <t xml:space="preserve">Vincennes University V </t>
  </si>
  <si>
    <t>Noah Samuels</t>
  </si>
  <si>
    <t>11-392577</t>
  </si>
  <si>
    <t>Dylan Jablonski</t>
  </si>
  <si>
    <t>11-237769</t>
  </si>
  <si>
    <t>Nick Gregg</t>
  </si>
  <si>
    <t>20-540</t>
  </si>
  <si>
    <t>Abery Thomas</t>
  </si>
  <si>
    <t>8568-362557</t>
  </si>
  <si>
    <t>Tony Deluccia</t>
  </si>
  <si>
    <t>11-554587</t>
  </si>
  <si>
    <t>Nicholas Sternes</t>
  </si>
  <si>
    <t>11-572214</t>
  </si>
  <si>
    <t>G493:L503</t>
  </si>
  <si>
    <t>B493:B503</t>
  </si>
  <si>
    <t>D493:D503</t>
  </si>
  <si>
    <t>C493:C503</t>
  </si>
  <si>
    <t>Tyler Keller</t>
  </si>
  <si>
    <t>11-378253</t>
  </si>
  <si>
    <t>G506:L516</t>
  </si>
  <si>
    <t>B506:B516</t>
  </si>
  <si>
    <t>D506:D516</t>
  </si>
  <si>
    <t>C506:C516</t>
  </si>
  <si>
    <t>G431:L441</t>
  </si>
  <si>
    <t>E431:E441</t>
  </si>
  <si>
    <t>B431:B441</t>
  </si>
  <si>
    <t>C431:C441</t>
  </si>
  <si>
    <t>Lucas Kramer</t>
  </si>
  <si>
    <t>5860-323</t>
  </si>
  <si>
    <t>G519:L529</t>
  </si>
  <si>
    <t>B519:B529</t>
  </si>
  <si>
    <t>D519:D529</t>
  </si>
  <si>
    <t>C519:C529</t>
  </si>
  <si>
    <t>G442:L452</t>
  </si>
  <si>
    <t>E442:E452</t>
  </si>
  <si>
    <t>B442:B452</t>
  </si>
  <si>
    <t>C442:C452</t>
  </si>
  <si>
    <t>Bryce Thurman</t>
  </si>
  <si>
    <t>11-389189</t>
  </si>
  <si>
    <t>G532:L542</t>
  </si>
  <si>
    <t>B532:B542</t>
  </si>
  <si>
    <t>D532:D542</t>
  </si>
  <si>
    <t>C532:C542</t>
  </si>
  <si>
    <t>G453:L463</t>
  </si>
  <si>
    <t>E453:E463</t>
  </si>
  <si>
    <t>B453:B463</t>
  </si>
  <si>
    <t>C453:C463</t>
  </si>
  <si>
    <t>Isaac Young</t>
  </si>
  <si>
    <t>7914-15647</t>
  </si>
  <si>
    <t xml:space="preserve">Nebraska ,University Of V </t>
  </si>
  <si>
    <t>G545:L555</t>
  </si>
  <si>
    <t>B545:B555</t>
  </si>
  <si>
    <t>D545:D555</t>
  </si>
  <si>
    <t>C545:C555</t>
  </si>
  <si>
    <t>G464:L474</t>
  </si>
  <si>
    <t>E464:E474</t>
  </si>
  <si>
    <t>B464:B474</t>
  </si>
  <si>
    <t>C464:C474</t>
  </si>
  <si>
    <t>Aiden Compton</t>
  </si>
  <si>
    <t>18-42246</t>
  </si>
  <si>
    <t>G558:L568</t>
  </si>
  <si>
    <t>B558:B568</t>
  </si>
  <si>
    <t>D558:D568</t>
  </si>
  <si>
    <t>C558:C568</t>
  </si>
  <si>
    <t>G475:L485</t>
  </si>
  <si>
    <t>E475:E485</t>
  </si>
  <si>
    <t>B475:B485</t>
  </si>
  <si>
    <t>C475:C485</t>
  </si>
  <si>
    <t>Lance Owens</t>
  </si>
  <si>
    <t>16-153160</t>
  </si>
  <si>
    <t xml:space="preserve">Belmont Abbey College V </t>
  </si>
  <si>
    <t>G571:L581</t>
  </si>
  <si>
    <t>B571:B581</t>
  </si>
  <si>
    <t>D571:D581</t>
  </si>
  <si>
    <t>C571:C581</t>
  </si>
  <si>
    <t>G486:L496</t>
  </si>
  <si>
    <t>E486:E496</t>
  </si>
  <si>
    <t>B486:B496</t>
  </si>
  <si>
    <t>C486:C496</t>
  </si>
  <si>
    <t>Allen Stauffer</t>
  </si>
  <si>
    <t>11-581962</t>
  </si>
  <si>
    <t>G584:L594</t>
  </si>
  <si>
    <t>B584:B594</t>
  </si>
  <si>
    <t>D584:D594</t>
  </si>
  <si>
    <t>C584:C594</t>
  </si>
  <si>
    <t>G497:L507</t>
  </si>
  <si>
    <t>E497:E507</t>
  </si>
  <si>
    <t>B497:B507</t>
  </si>
  <si>
    <t>C497:C507</t>
  </si>
  <si>
    <t>Michael Deming</t>
  </si>
  <si>
    <t>16-125016</t>
  </si>
  <si>
    <t>G597:L607</t>
  </si>
  <si>
    <t>B597:B607</t>
  </si>
  <si>
    <t>D597:D607</t>
  </si>
  <si>
    <t>C597:C607</t>
  </si>
  <si>
    <t>G508:L518</t>
  </si>
  <si>
    <t>E508:E518</t>
  </si>
  <si>
    <t>B508:B518</t>
  </si>
  <si>
    <t>C508:C518</t>
  </si>
  <si>
    <t>Caleb Huggins</t>
  </si>
  <si>
    <t>11-34796</t>
  </si>
  <si>
    <t>G610:L620</t>
  </si>
  <si>
    <t>B610:B620</t>
  </si>
  <si>
    <t>D610:D620</t>
  </si>
  <si>
    <t>C610:C620</t>
  </si>
  <si>
    <t>E519:E529</t>
  </si>
  <si>
    <t>Connor Mooney</t>
  </si>
  <si>
    <t>11-687658</t>
  </si>
  <si>
    <t>G623:L633</t>
  </si>
  <si>
    <t>B623:B633</t>
  </si>
  <si>
    <t>D623:D633</t>
  </si>
  <si>
    <t>C623:C633</t>
  </si>
  <si>
    <t>G530:L540</t>
  </si>
  <si>
    <t>E530:E540</t>
  </si>
  <si>
    <t>B530:B540</t>
  </si>
  <si>
    <t>C530:C540</t>
  </si>
  <si>
    <t>Ayden Sulzener</t>
  </si>
  <si>
    <t>11-282581</t>
  </si>
  <si>
    <t>G541:L551</t>
  </si>
  <si>
    <t>E541:E551</t>
  </si>
  <si>
    <t>B541:B551</t>
  </si>
  <si>
    <t>C541:C551</t>
  </si>
  <si>
    <t>Conor Fetherston</t>
  </si>
  <si>
    <t>22-20754</t>
  </si>
  <si>
    <t>G552:L562</t>
  </si>
  <si>
    <t>E552:E562</t>
  </si>
  <si>
    <t>B552:B562</t>
  </si>
  <si>
    <t>C552:C562</t>
  </si>
  <si>
    <t>Emmanuel McPherson</t>
  </si>
  <si>
    <t>7914-19385</t>
  </si>
  <si>
    <t>Michael Weber</t>
  </si>
  <si>
    <t>8431-14652</t>
  </si>
  <si>
    <t>Braden Schuld</t>
  </si>
  <si>
    <t>11-396905</t>
  </si>
  <si>
    <t>Samuel Moran</t>
  </si>
  <si>
    <t>17-57642</t>
  </si>
  <si>
    <t>Edward Burgos</t>
  </si>
  <si>
    <t>17-24896</t>
  </si>
  <si>
    <t>Layton Barlow</t>
  </si>
  <si>
    <t>11-292380</t>
  </si>
  <si>
    <t>Seth Harris</t>
  </si>
  <si>
    <t>8572-19533</t>
  </si>
  <si>
    <t>Cayden Russell</t>
  </si>
  <si>
    <t>8270-890</t>
  </si>
  <si>
    <t>Levi Staley</t>
  </si>
  <si>
    <t>7914-19067</t>
  </si>
  <si>
    <t>Ethan Achten</t>
  </si>
  <si>
    <t>5777-2939</t>
  </si>
  <si>
    <t>James Kontos</t>
  </si>
  <si>
    <t>11-661643</t>
  </si>
  <si>
    <t>Alex Badger</t>
  </si>
  <si>
    <t>6661-372</t>
  </si>
  <si>
    <t>Kendrick Wilson</t>
  </si>
  <si>
    <t>5666-2172</t>
  </si>
  <si>
    <t xml:space="preserve">Roosevelt University V </t>
  </si>
  <si>
    <t>Nick Philthilath</t>
  </si>
  <si>
    <t>18-57615</t>
  </si>
  <si>
    <t>Aidan Piet</t>
  </si>
  <si>
    <t>11-575136</t>
  </si>
  <si>
    <t>Andru Wilder</t>
  </si>
  <si>
    <t>11-389770</t>
  </si>
  <si>
    <t>Brenden Lewis</t>
  </si>
  <si>
    <t>20-30131</t>
  </si>
  <si>
    <t>Anthony Andrade</t>
  </si>
  <si>
    <t>11-446228</t>
  </si>
  <si>
    <t>Brandon Rinke</t>
  </si>
  <si>
    <t>19-50137</t>
  </si>
  <si>
    <t>Brennan Rager</t>
  </si>
  <si>
    <t>9652-14875</t>
  </si>
  <si>
    <t>DJ Barton</t>
  </si>
  <si>
    <t>11-428934</t>
  </si>
  <si>
    <t>Johnathan Hemmingsen</t>
  </si>
  <si>
    <t>9138-8600</t>
  </si>
  <si>
    <t>Hunter Brackman</t>
  </si>
  <si>
    <t>11-571807</t>
  </si>
  <si>
    <t>Michael Wiese</t>
  </si>
  <si>
    <t>11-637942</t>
  </si>
  <si>
    <t>Riley Egnoski</t>
  </si>
  <si>
    <t>18-64046</t>
  </si>
  <si>
    <t xml:space="preserve">Wisc.-Platteville V </t>
  </si>
  <si>
    <t>Nathan Arias</t>
  </si>
  <si>
    <t>11-268543</t>
  </si>
  <si>
    <t>Alexander Horton</t>
  </si>
  <si>
    <t>8766-17343</t>
  </si>
  <si>
    <t>Connor Rogus</t>
  </si>
  <si>
    <t>7914-20863</t>
  </si>
  <si>
    <t>Jordan Killmer</t>
  </si>
  <si>
    <t>19-55595</t>
  </si>
  <si>
    <t>Lucas Buck</t>
  </si>
  <si>
    <t>11-421878</t>
  </si>
  <si>
    <t>Calvin Schneider</t>
  </si>
  <si>
    <t>11-248527</t>
  </si>
  <si>
    <t>Aavinaash Rampersad</t>
  </si>
  <si>
    <t>18-86582</t>
  </si>
  <si>
    <t>Michael Voge</t>
  </si>
  <si>
    <t>18-52213</t>
  </si>
  <si>
    <t>Brett Lloyd</t>
  </si>
  <si>
    <t>7914-17584</t>
  </si>
  <si>
    <t>David Schaberg</t>
  </si>
  <si>
    <t>11-512781</t>
  </si>
  <si>
    <t>Jake Thompson</t>
  </si>
  <si>
    <t>21-3224</t>
  </si>
  <si>
    <t>Andru Blaney</t>
  </si>
  <si>
    <t>11-411615</t>
  </si>
  <si>
    <t>Collin Krachey</t>
  </si>
  <si>
    <t>11-232795</t>
  </si>
  <si>
    <t>Brandon Bohn</t>
  </si>
  <si>
    <t>11-258258</t>
  </si>
  <si>
    <t>Caleb Kudrna</t>
  </si>
  <si>
    <t>16-98714</t>
  </si>
  <si>
    <t xml:space="preserve">Minnesota State University-Mankato V </t>
  </si>
  <si>
    <t>Caden Witt</t>
  </si>
  <si>
    <t>11-479885</t>
  </si>
  <si>
    <t>Ian Tibbott</t>
  </si>
  <si>
    <t>21-4165</t>
  </si>
  <si>
    <t>Justin Powell</t>
  </si>
  <si>
    <t>11-268258</t>
  </si>
  <si>
    <t>Darius Botley</t>
  </si>
  <si>
    <t>21-5937</t>
  </si>
  <si>
    <t>Brandon Haney</t>
  </si>
  <si>
    <t>11-528368</t>
  </si>
  <si>
    <t>Darren Zombro</t>
  </si>
  <si>
    <t>8985-4623</t>
  </si>
  <si>
    <t xml:space="preserve">McKendree University V </t>
  </si>
  <si>
    <t>Troy Welker</t>
  </si>
  <si>
    <t>11-154464</t>
  </si>
  <si>
    <t>Cayden Thoms</t>
  </si>
  <si>
    <t>11-697151</t>
  </si>
  <si>
    <t>Nicholas Luther</t>
  </si>
  <si>
    <t>18-93342</t>
  </si>
  <si>
    <t>Erik Haegeland</t>
  </si>
  <si>
    <t>22-1009</t>
  </si>
  <si>
    <t>Simon Larsen</t>
  </si>
  <si>
    <t>18-73390</t>
  </si>
  <si>
    <t>Aaron Lenz</t>
  </si>
  <si>
    <t>11-530264</t>
  </si>
  <si>
    <t>Colby Hietpas</t>
  </si>
  <si>
    <t>11-107134</t>
  </si>
  <si>
    <t xml:space="preserve">Wisc.-Oshkosh V </t>
  </si>
  <si>
    <t>Stylar Long</t>
  </si>
  <si>
    <t>23-2738</t>
  </si>
  <si>
    <t xml:space="preserve">Kishwaukee College V </t>
  </si>
  <si>
    <t>Cayleb Carey</t>
  </si>
  <si>
    <t>11-386200</t>
  </si>
  <si>
    <t>Leo Voss</t>
  </si>
  <si>
    <t>7914-7413</t>
  </si>
  <si>
    <t>Anthony Pope</t>
  </si>
  <si>
    <t>11-495950</t>
  </si>
  <si>
    <t>Bryan Immel</t>
  </si>
  <si>
    <t>21-57754</t>
  </si>
  <si>
    <t>Connor Brink</t>
  </si>
  <si>
    <t>11-302034</t>
  </si>
  <si>
    <t>Shane Jordan</t>
  </si>
  <si>
    <t>11-421706</t>
  </si>
  <si>
    <t>Anthony Lundy</t>
  </si>
  <si>
    <t>11-479052</t>
  </si>
  <si>
    <t>Cody Hunker</t>
  </si>
  <si>
    <t>11-724955</t>
  </si>
  <si>
    <t>Nicholas Blagojevic</t>
  </si>
  <si>
    <t>7914-337</t>
  </si>
  <si>
    <t>Blake Paulhamus</t>
  </si>
  <si>
    <t>20-48261</t>
  </si>
  <si>
    <t>Mason Doan</t>
  </si>
  <si>
    <t>7914-33698</t>
  </si>
  <si>
    <t>Zach Andresen</t>
  </si>
  <si>
    <t>11-250150</t>
  </si>
  <si>
    <t>Brayden Lee</t>
  </si>
  <si>
    <t>11-538635</t>
  </si>
  <si>
    <t>Michael Willshire</t>
  </si>
  <si>
    <t>11-153842</t>
  </si>
  <si>
    <t>Shea Hansen</t>
  </si>
  <si>
    <t>22-75648</t>
  </si>
  <si>
    <t>Axel Gaarder</t>
  </si>
  <si>
    <t>6928-4987</t>
  </si>
  <si>
    <t>Jared Felipa</t>
  </si>
  <si>
    <t>11-719508</t>
  </si>
  <si>
    <t>Parker Lymenstull</t>
  </si>
  <si>
    <t>11-237083</t>
  </si>
  <si>
    <t>Trey Hanke</t>
  </si>
  <si>
    <t>21-70115</t>
  </si>
  <si>
    <t>Jacob Garrett</t>
  </si>
  <si>
    <t>18-9280</t>
  </si>
  <si>
    <t>Seth Nelson</t>
  </si>
  <si>
    <t>11-34850</t>
  </si>
  <si>
    <t>Brandon Williamson</t>
  </si>
  <si>
    <t>7914-9422</t>
  </si>
  <si>
    <t>Tyler Kelly</t>
  </si>
  <si>
    <t>17-56407</t>
  </si>
  <si>
    <t>Hunter Hawley</t>
  </si>
  <si>
    <t>11-685615</t>
  </si>
  <si>
    <t>Sam Moore</t>
  </si>
  <si>
    <t>18-63943</t>
  </si>
  <si>
    <t>Graham Gasper</t>
  </si>
  <si>
    <t>17-97390</t>
  </si>
  <si>
    <t>Zachary Zoromski</t>
  </si>
  <si>
    <t>15-101012</t>
  </si>
  <si>
    <t xml:space="preserve">Wisc.-LaCrosse V </t>
  </si>
  <si>
    <t>Eric Roberts</t>
  </si>
  <si>
    <t>11-275352</t>
  </si>
  <si>
    <t>Joseph Larison</t>
  </si>
  <si>
    <t>18-90068</t>
  </si>
  <si>
    <t>Race Lowder</t>
  </si>
  <si>
    <t>11-136310</t>
  </si>
  <si>
    <t>Jacob Lanza</t>
  </si>
  <si>
    <t>11-446230</t>
  </si>
  <si>
    <t>Xander Pickett</t>
  </si>
  <si>
    <t>11-242166</t>
  </si>
  <si>
    <t>Connor Gallagher</t>
  </si>
  <si>
    <t>7914-13485</t>
  </si>
  <si>
    <t>Dylan Taylor</t>
  </si>
  <si>
    <t>22-68639</t>
  </si>
  <si>
    <t>Jake Evitts</t>
  </si>
  <si>
    <t>11-32574</t>
  </si>
  <si>
    <t>Gabriel Scott</t>
  </si>
  <si>
    <t>11-700614</t>
  </si>
  <si>
    <t>Niklaus Kreider</t>
  </si>
  <si>
    <t>11-429741</t>
  </si>
  <si>
    <t>Alex Etheredge</t>
  </si>
  <si>
    <t>11-676249</t>
  </si>
  <si>
    <t>Daniel Fox</t>
  </si>
  <si>
    <t>8615-38607</t>
  </si>
  <si>
    <t xml:space="preserve">Toledo ,University Of V </t>
  </si>
  <si>
    <t>Leo Silha</t>
  </si>
  <si>
    <t>8366-809</t>
  </si>
  <si>
    <t>Xavier Gauthier</t>
  </si>
  <si>
    <t>17-51427</t>
  </si>
  <si>
    <t>Jacob Otto</t>
  </si>
  <si>
    <t>15-183042</t>
  </si>
  <si>
    <t>Aiden Schmick</t>
  </si>
  <si>
    <t>11-573574</t>
  </si>
  <si>
    <t>Kevin Brown</t>
  </si>
  <si>
    <t>11-231885</t>
  </si>
  <si>
    <t>Jack Stough</t>
  </si>
  <si>
    <t>15-109256</t>
  </si>
  <si>
    <t>Brian Shimabukuro</t>
  </si>
  <si>
    <t>11-493030</t>
  </si>
  <si>
    <t>Andrew Burns</t>
  </si>
  <si>
    <t>22-17340</t>
  </si>
  <si>
    <t>Dakota Waskom</t>
  </si>
  <si>
    <t>21-69159</t>
  </si>
  <si>
    <t>Alexander Beltran</t>
  </si>
  <si>
    <t>20-37044</t>
  </si>
  <si>
    <t>Joseph Dupont</t>
  </si>
  <si>
    <t>20-50303</t>
  </si>
  <si>
    <t>Devin Richards</t>
  </si>
  <si>
    <t>9037-32556</t>
  </si>
  <si>
    <t>Braydon Kunz</t>
  </si>
  <si>
    <t>19-42922</t>
  </si>
  <si>
    <t>Zachary Delong</t>
  </si>
  <si>
    <t>11-514921</t>
  </si>
  <si>
    <t>Connor Breaman</t>
  </si>
  <si>
    <t>11-223993</t>
  </si>
  <si>
    <t>Connor Steelman-Hill</t>
  </si>
  <si>
    <t>11-488547</t>
  </si>
  <si>
    <t xml:space="preserve">Wisc.-Whitewater JV2 </t>
  </si>
  <si>
    <t>Kai Yamada</t>
  </si>
  <si>
    <t>5617-3547</t>
  </si>
  <si>
    <t>Patrick Mcletchie</t>
  </si>
  <si>
    <t>11-50774</t>
  </si>
  <si>
    <t>Mark Parker</t>
  </si>
  <si>
    <t>22-11062</t>
  </si>
  <si>
    <t>Tyler Rose</t>
  </si>
  <si>
    <t>11-83799</t>
  </si>
  <si>
    <t>Costa Gastouniotis</t>
  </si>
  <si>
    <t>11-540891</t>
  </si>
  <si>
    <t>Nick Keller</t>
  </si>
  <si>
    <t>17-36908</t>
  </si>
  <si>
    <t>Brett Brohelden</t>
  </si>
  <si>
    <t>11-88607</t>
  </si>
  <si>
    <t>Edward Olszewski</t>
  </si>
  <si>
    <t>11-205055</t>
  </si>
  <si>
    <t>Landon Warner</t>
  </si>
  <si>
    <t>11-105710</t>
  </si>
  <si>
    <t>Evan Rae</t>
  </si>
  <si>
    <t>18-64797</t>
  </si>
  <si>
    <t>Dylan Maurer</t>
  </si>
  <si>
    <t>8568-440680</t>
  </si>
  <si>
    <t>Matthew Henry</t>
  </si>
  <si>
    <t>11-641956</t>
  </si>
  <si>
    <t>Charles Bostic</t>
  </si>
  <si>
    <t>8252-22236</t>
  </si>
  <si>
    <t>Jordan Gorgas</t>
  </si>
  <si>
    <t>11-68634</t>
  </si>
  <si>
    <t>Garraty Richmond</t>
  </si>
  <si>
    <t>5873-792</t>
  </si>
  <si>
    <t>Tanner Webb</t>
  </si>
  <si>
    <t>11-397609</t>
  </si>
  <si>
    <t>Mannix Amos</t>
  </si>
  <si>
    <t>18-31111</t>
  </si>
  <si>
    <t>Kiante DePree</t>
  </si>
  <si>
    <t>8497-738</t>
  </si>
  <si>
    <t>Malcolm Saltzman</t>
  </si>
  <si>
    <t>9562-18261</t>
  </si>
  <si>
    <t>Jalen Pfaff</t>
  </si>
  <si>
    <t>20-53104</t>
  </si>
  <si>
    <t>Alexander Linnenbrink</t>
  </si>
  <si>
    <t>11-241326</t>
  </si>
  <si>
    <t>Jacob Hulstedt</t>
  </si>
  <si>
    <t>11-84184</t>
  </si>
  <si>
    <t>Brady Lauber</t>
  </si>
  <si>
    <t>11-324202</t>
  </si>
  <si>
    <t>Jaylen Edwards</t>
  </si>
  <si>
    <t>22-2900</t>
  </si>
  <si>
    <t>Joshua Quaas</t>
  </si>
  <si>
    <t>11-400668</t>
  </si>
  <si>
    <t>Thomas O'Neil</t>
  </si>
  <si>
    <t>20-9915</t>
  </si>
  <si>
    <t>Taylor Pederson</t>
  </si>
  <si>
    <t>16-49757</t>
  </si>
  <si>
    <t>Tanner Ausec</t>
  </si>
  <si>
    <t>8528-22629</t>
  </si>
  <si>
    <t>Dylan Gray</t>
  </si>
  <si>
    <t>11-409126</t>
  </si>
  <si>
    <t>Kannon King</t>
  </si>
  <si>
    <t>18-12079</t>
  </si>
  <si>
    <t>Lucas Segebart</t>
  </si>
  <si>
    <t>15-90342</t>
  </si>
  <si>
    <t>Tylan Kim-Arellano</t>
  </si>
  <si>
    <t>5617-4080</t>
  </si>
  <si>
    <t>Christian Randle-Moore</t>
  </si>
  <si>
    <t>11-697068</t>
  </si>
  <si>
    <t>Alex Bumpus</t>
  </si>
  <si>
    <t>17-59570</t>
  </si>
  <si>
    <t>Tyler Miller</t>
  </si>
  <si>
    <t>7914-39850</t>
  </si>
  <si>
    <t>Brady Steere</t>
  </si>
  <si>
    <t>16-149420</t>
  </si>
  <si>
    <t>Jose De La Barrera</t>
  </si>
  <si>
    <t>11-225856</t>
  </si>
  <si>
    <t>Dylan Vermilyea</t>
  </si>
  <si>
    <t>11-96766</t>
  </si>
  <si>
    <t>Bryce Cady</t>
  </si>
  <si>
    <t>11-464684</t>
  </si>
  <si>
    <t>Joseph Ocello</t>
  </si>
  <si>
    <t>11-97970</t>
  </si>
  <si>
    <t>Parker Laubach</t>
  </si>
  <si>
    <t>11-456297</t>
  </si>
  <si>
    <t>Nolan Bianchi</t>
  </si>
  <si>
    <t>11-585888</t>
  </si>
  <si>
    <t>Cameron Hyser</t>
  </si>
  <si>
    <t>18-73674</t>
  </si>
  <si>
    <t>Guyshon Moore</t>
  </si>
  <si>
    <t>11-545360</t>
  </si>
  <si>
    <t>Elizabeth Brogna</t>
  </si>
  <si>
    <t>15-92263</t>
  </si>
  <si>
    <t>Dylan Erway</t>
  </si>
  <si>
    <t>23-13645</t>
  </si>
  <si>
    <t>Tyler Villeneuve</t>
  </si>
  <si>
    <t>17-57280</t>
  </si>
  <si>
    <t>Evan Good</t>
  </si>
  <si>
    <t>22-16074</t>
  </si>
  <si>
    <t>Zach Greim</t>
  </si>
  <si>
    <t>11-628825</t>
  </si>
  <si>
    <t>Katelyn Holz</t>
  </si>
  <si>
    <t>6910-2069</t>
  </si>
  <si>
    <t>Nathan Kelly</t>
  </si>
  <si>
    <t>11-432292</t>
  </si>
  <si>
    <t>Dakota Harris</t>
  </si>
  <si>
    <t>5816-1477</t>
  </si>
  <si>
    <t>Aydan Belfiore</t>
  </si>
  <si>
    <t>18-43125</t>
  </si>
  <si>
    <t>Phillip Heuser</t>
  </si>
  <si>
    <t>11-33116</t>
  </si>
  <si>
    <t>Steven Stone</t>
  </si>
  <si>
    <t>17-29871</t>
  </si>
  <si>
    <t>Chace Mohrhauser</t>
  </si>
  <si>
    <t>11-666678</t>
  </si>
  <si>
    <t>Sam Strash</t>
  </si>
  <si>
    <t>11-338730</t>
  </si>
  <si>
    <t>Tommy Antonson</t>
  </si>
  <si>
    <t>11-120704</t>
  </si>
  <si>
    <t>Justin Aboud</t>
  </si>
  <si>
    <t>11-450746</t>
  </si>
  <si>
    <t>Justin Perdue</t>
  </si>
  <si>
    <t>21-6393</t>
  </si>
  <si>
    <t>Justin De Bont</t>
  </si>
  <si>
    <t>18-54219</t>
  </si>
  <si>
    <t>Nick Larsen</t>
  </si>
  <si>
    <t>11-178589</t>
  </si>
  <si>
    <t>Nathan Bassford</t>
  </si>
  <si>
    <t>11-611549</t>
  </si>
  <si>
    <t>Terill Dorsey</t>
  </si>
  <si>
    <t>11-423976</t>
  </si>
  <si>
    <t>Malia Becker</t>
  </si>
  <si>
    <t>17-93497</t>
  </si>
  <si>
    <t>James Bennett</t>
  </si>
  <si>
    <t>11-735700</t>
  </si>
  <si>
    <t>Jesse Castillo</t>
  </si>
  <si>
    <t>18-25010</t>
  </si>
  <si>
    <t>Luke Batchelor</t>
  </si>
  <si>
    <t>18-93932</t>
  </si>
  <si>
    <t>Riley Krueger</t>
  </si>
  <si>
    <t>11-105703</t>
  </si>
  <si>
    <t>Nicholas Prochnow</t>
  </si>
  <si>
    <t>5689-4652</t>
  </si>
  <si>
    <t>Tyler Michel</t>
  </si>
  <si>
    <t>10-461155</t>
  </si>
  <si>
    <t>Timothy Knowles</t>
  </si>
  <si>
    <t>7914-53566</t>
  </si>
  <si>
    <t>Lucas Finley</t>
  </si>
  <si>
    <t>11-409244</t>
  </si>
  <si>
    <t>Spencer Fleming</t>
  </si>
  <si>
    <t>17-85693</t>
  </si>
  <si>
    <t>Garrett Lee</t>
  </si>
  <si>
    <t>8812-32498</t>
  </si>
  <si>
    <t>Matt Devorsky</t>
  </si>
  <si>
    <t>17-11333</t>
  </si>
  <si>
    <t>Nick Dudeck</t>
  </si>
  <si>
    <t>16-55056</t>
  </si>
  <si>
    <t>Tiffany Hallisy</t>
  </si>
  <si>
    <t>8553-2702</t>
  </si>
  <si>
    <t>Ryan Julian</t>
  </si>
  <si>
    <t>22-79856</t>
  </si>
  <si>
    <t>Lucas Hersrud</t>
  </si>
  <si>
    <t>11-407936</t>
  </si>
  <si>
    <t>Tyler Pedersen</t>
  </si>
  <si>
    <t>20-39060</t>
  </si>
  <si>
    <t>Ayden Davis</t>
  </si>
  <si>
    <t>8766-19598</t>
  </si>
  <si>
    <t>Connor Nowak</t>
  </si>
  <si>
    <t>11-528575</t>
  </si>
  <si>
    <t>Tim Novak</t>
  </si>
  <si>
    <t>15-3738</t>
  </si>
  <si>
    <t>James Stewart</t>
  </si>
  <si>
    <t>16-19944</t>
  </si>
  <si>
    <t>Tommy Corfield</t>
  </si>
  <si>
    <t>20-59703</t>
  </si>
  <si>
    <t>Andrei Tacorda</t>
  </si>
  <si>
    <t>11-626689</t>
  </si>
  <si>
    <t>Parker Thill</t>
  </si>
  <si>
    <t>18-46047</t>
  </si>
  <si>
    <t>Jayden Combs</t>
  </si>
  <si>
    <t>7919-191</t>
  </si>
  <si>
    <t>Stefano Cittadino</t>
  </si>
  <si>
    <t>9485-33974</t>
  </si>
  <si>
    <t>Connor Pula</t>
  </si>
  <si>
    <t>11-438872</t>
  </si>
  <si>
    <t>Hunter Blackhurst</t>
  </si>
  <si>
    <t>11-443862</t>
  </si>
  <si>
    <t>Jeremy Kinealy</t>
  </si>
  <si>
    <t>8569-8309</t>
  </si>
  <si>
    <t>Carter Wescott</t>
  </si>
  <si>
    <t>19-31223</t>
  </si>
  <si>
    <t>Corbin Vines</t>
  </si>
  <si>
    <t>20-52524</t>
  </si>
  <si>
    <t>Chris Bald</t>
  </si>
  <si>
    <t>7914-10638</t>
  </si>
  <si>
    <t>Lucas Dolphin</t>
  </si>
  <si>
    <t>11-512961</t>
  </si>
  <si>
    <t>Patrick Good</t>
  </si>
  <si>
    <t>8649-30292</t>
  </si>
  <si>
    <t>Scott Lillis</t>
  </si>
  <si>
    <t>19-25578</t>
  </si>
  <si>
    <t>Tom Burns</t>
  </si>
  <si>
    <t>7914-8964</t>
  </si>
  <si>
    <t>Pj Waul</t>
  </si>
  <si>
    <t>11-297619</t>
  </si>
  <si>
    <t>Erik Ludden</t>
  </si>
  <si>
    <t>15-149459</t>
  </si>
  <si>
    <t>Austin Williamson</t>
  </si>
  <si>
    <t>11-70232</t>
  </si>
  <si>
    <t>Matthew Steffen</t>
  </si>
  <si>
    <t>11-677246</t>
  </si>
  <si>
    <t>Logan Koch</t>
  </si>
  <si>
    <t>15-70325</t>
  </si>
  <si>
    <t>Jack Wicker</t>
  </si>
  <si>
    <t>16-125022</t>
  </si>
  <si>
    <t>Thomas Thiltgen</t>
  </si>
  <si>
    <t>19-80341</t>
  </si>
  <si>
    <t>Gable Tunink</t>
  </si>
  <si>
    <t>22-67371</t>
  </si>
  <si>
    <t>Justin Gmach</t>
  </si>
  <si>
    <t>11-99866</t>
  </si>
  <si>
    <t>Juan Pablo Aguirre Moreno</t>
  </si>
  <si>
    <t>21-12175</t>
  </si>
  <si>
    <t>Javier Muniz Vega</t>
  </si>
  <si>
    <t>7063-2626</t>
  </si>
  <si>
    <t>Joshua Waters</t>
  </si>
  <si>
    <t>16-64830</t>
  </si>
  <si>
    <t>Carl Matter</t>
  </si>
  <si>
    <t>20-49183</t>
  </si>
  <si>
    <t>Logan Chappell</t>
  </si>
  <si>
    <t>11-679746</t>
  </si>
  <si>
    <t>Dylan Lewis</t>
  </si>
  <si>
    <t>17-13713</t>
  </si>
  <si>
    <t>Justin Fichter</t>
  </si>
  <si>
    <t>17-72496</t>
  </si>
  <si>
    <t>Corey Goldsmith</t>
  </si>
  <si>
    <t>20-59228</t>
  </si>
  <si>
    <t>Trevor Cockerill</t>
  </si>
  <si>
    <t>21-82502</t>
  </si>
  <si>
    <t>Benjamin Miller</t>
  </si>
  <si>
    <t>23-6397</t>
  </si>
  <si>
    <t>Coleton Jacobson</t>
  </si>
  <si>
    <t>6796-1940</t>
  </si>
  <si>
    <t>Mason Will</t>
  </si>
  <si>
    <t>11-503053</t>
  </si>
  <si>
    <t>Dalton Fields</t>
  </si>
  <si>
    <t>23-3405</t>
  </si>
  <si>
    <t>Michael Weyl</t>
  </si>
  <si>
    <t>5617-4105</t>
  </si>
  <si>
    <t>Corbin Payne</t>
  </si>
  <si>
    <t>11-120648</t>
  </si>
  <si>
    <t>Austin Smith</t>
  </si>
  <si>
    <t>18-56942</t>
  </si>
  <si>
    <t>Seamus Olive</t>
  </si>
  <si>
    <t>21-17676</t>
  </si>
  <si>
    <t>Zachary Reuter</t>
  </si>
  <si>
    <t>20-11563</t>
  </si>
  <si>
    <t>Zakarey Geer</t>
  </si>
  <si>
    <t>11-679010</t>
  </si>
  <si>
    <t>Donovan Vincent</t>
  </si>
  <si>
    <t>11-756258</t>
  </si>
  <si>
    <t>Braden Kidd</t>
  </si>
  <si>
    <t>11-433310</t>
  </si>
  <si>
    <t>Anthony Lizzio</t>
  </si>
  <si>
    <t>11-544965</t>
  </si>
  <si>
    <t>Carly Summers</t>
  </si>
  <si>
    <t>22-2903</t>
  </si>
  <si>
    <t>Avie Truran</t>
  </si>
  <si>
    <t>23-2740</t>
  </si>
  <si>
    <t>Callum Meredith</t>
  </si>
  <si>
    <t>17-71210</t>
  </si>
  <si>
    <t>Connor Meegan</t>
  </si>
  <si>
    <t>16-162510</t>
  </si>
  <si>
    <t>Brady Metzner</t>
  </si>
  <si>
    <t>20-36369</t>
  </si>
  <si>
    <t>Austin Grammar</t>
  </si>
  <si>
    <t>6450-9065</t>
  </si>
  <si>
    <t>Ryen Apgar</t>
  </si>
  <si>
    <t>19-1824</t>
  </si>
  <si>
    <t>Daniel Hirstein</t>
  </si>
  <si>
    <t>15-144205</t>
  </si>
  <si>
    <t>Adante Jones</t>
  </si>
  <si>
    <t>8568-365435</t>
  </si>
  <si>
    <t>Hunter Pomije</t>
  </si>
  <si>
    <t>11-102404</t>
  </si>
  <si>
    <t>Kody Litzen</t>
  </si>
  <si>
    <t>11-665576</t>
  </si>
  <si>
    <t>Ardani Rodas</t>
  </si>
  <si>
    <t>9229-56948</t>
  </si>
  <si>
    <t>Chayton Bass</t>
  </si>
  <si>
    <t>7914-34818</t>
  </si>
  <si>
    <t>Ethan Gonzalez</t>
  </si>
  <si>
    <t>11-695219</t>
  </si>
  <si>
    <t>Aaron Wickland</t>
  </si>
  <si>
    <t>17-8</t>
  </si>
  <si>
    <t>Zach Reeck</t>
  </si>
  <si>
    <t>21-58757</t>
  </si>
  <si>
    <t>Carson Werning</t>
  </si>
  <si>
    <t>11-672372</t>
  </si>
  <si>
    <t>Mason Barsness</t>
  </si>
  <si>
    <t>20-35981</t>
  </si>
  <si>
    <t>Casey Montgomery</t>
  </si>
  <si>
    <t>8092-68493</t>
  </si>
  <si>
    <t>Nole Hefty</t>
  </si>
  <si>
    <t>11-63345</t>
  </si>
  <si>
    <t>Lucas Forthofer</t>
  </si>
  <si>
    <t>7914-29201</t>
  </si>
  <si>
    <t>Jonathan Featherston</t>
  </si>
  <si>
    <t>11-230185</t>
  </si>
  <si>
    <t>Ethan Parker</t>
  </si>
  <si>
    <t>19-23085</t>
  </si>
  <si>
    <t>Austin Calmes</t>
  </si>
  <si>
    <t>6933-7368</t>
  </si>
  <si>
    <t>Caleb Parent</t>
  </si>
  <si>
    <t>7914-31287</t>
  </si>
  <si>
    <t>Christian Schmadeke</t>
  </si>
  <si>
    <t>11-386701</t>
  </si>
  <si>
    <t>Ceri Deacon</t>
  </si>
  <si>
    <t>20-51360</t>
  </si>
  <si>
    <t>Alexander Miller</t>
  </si>
  <si>
    <t>19-84013</t>
  </si>
  <si>
    <t>Griffin Roake</t>
  </si>
  <si>
    <t>11-402529</t>
  </si>
  <si>
    <t>Kent Buffington</t>
  </si>
  <si>
    <t>9639-20055</t>
  </si>
  <si>
    <t>Tiara Nietfeld</t>
  </si>
  <si>
    <t>22-13888</t>
  </si>
  <si>
    <t>Nate VanderBeek</t>
  </si>
  <si>
    <t>17-56797</t>
  </si>
  <si>
    <t>Jared Smith</t>
  </si>
  <si>
    <t>11-102941</t>
  </si>
  <si>
    <t>Zachary Florence</t>
  </si>
  <si>
    <t>7914-23647</t>
  </si>
  <si>
    <t>David Johnson</t>
  </si>
  <si>
    <t>8736-2166</t>
  </si>
  <si>
    <t>Joshua Boersma</t>
  </si>
  <si>
    <t>17-57270</t>
  </si>
  <si>
    <t>Harley Shene</t>
  </si>
  <si>
    <t>11-365628</t>
  </si>
  <si>
    <t>Jarin Kurashige</t>
  </si>
  <si>
    <t>5617-4041</t>
  </si>
  <si>
    <t>Conner Lackey</t>
  </si>
  <si>
    <t>8414-15971</t>
  </si>
  <si>
    <t>Reis Stine</t>
  </si>
  <si>
    <t>15-164847</t>
  </si>
  <si>
    <t>Anthony Shields</t>
  </si>
  <si>
    <t>11-408777</t>
  </si>
  <si>
    <t>Brent Shroyer</t>
  </si>
  <si>
    <t>11-73178</t>
  </si>
  <si>
    <t>Ryan Oyama</t>
  </si>
  <si>
    <t>17-97634</t>
  </si>
  <si>
    <t>Pedro Irizarry Ramos</t>
  </si>
  <si>
    <t>11-432012</t>
  </si>
  <si>
    <t>Zachary Joiner</t>
  </si>
  <si>
    <t>16-2067</t>
  </si>
  <si>
    <t>Kolby Bennett</t>
  </si>
  <si>
    <t>8985-5026</t>
  </si>
  <si>
    <t>Graham Mortimore</t>
  </si>
  <si>
    <t>16-147279</t>
  </si>
  <si>
    <t>Nick Schwartz</t>
  </si>
  <si>
    <t>18-59855</t>
  </si>
  <si>
    <t>Brenden Jones</t>
  </si>
  <si>
    <t>11-403448</t>
  </si>
  <si>
    <t>James Stubbs</t>
  </si>
  <si>
    <t>11-55807</t>
  </si>
  <si>
    <t>Tyler White</t>
  </si>
  <si>
    <t>18-98179</t>
  </si>
  <si>
    <t>Alex Dufour</t>
  </si>
  <si>
    <t>16-25815</t>
  </si>
  <si>
    <t>Alex Berg</t>
  </si>
  <si>
    <t>11-640065</t>
  </si>
  <si>
    <t>Michael McDonald</t>
  </si>
  <si>
    <t>11-513240</t>
  </si>
  <si>
    <t>River Vanveghel</t>
  </si>
  <si>
    <t>17-52681</t>
  </si>
  <si>
    <t>Liam Olive</t>
  </si>
  <si>
    <t>21-17663</t>
  </si>
  <si>
    <t>18-52896</t>
  </si>
  <si>
    <t>Caleb Sterbenz</t>
  </si>
  <si>
    <t>5822-1038</t>
  </si>
  <si>
    <t>Harley Redding</t>
  </si>
  <si>
    <t>7914-28980</t>
  </si>
  <si>
    <t>Michael Wright</t>
  </si>
  <si>
    <t>11-658075</t>
  </si>
  <si>
    <t>Brenden Unseld</t>
  </si>
  <si>
    <t>18-92281</t>
  </si>
  <si>
    <t>Caden Ziegler</t>
  </si>
  <si>
    <t>11-742664</t>
  </si>
  <si>
    <t>Stephen Lease</t>
  </si>
  <si>
    <t>22-7146</t>
  </si>
  <si>
    <t>Josh Dohm</t>
  </si>
  <si>
    <t>20-23556</t>
  </si>
  <si>
    <t>Joshua Renner</t>
  </si>
  <si>
    <t>11-751952</t>
  </si>
  <si>
    <t>Joseph Macias</t>
  </si>
  <si>
    <t>23-6360</t>
  </si>
  <si>
    <t>Ian Vang</t>
  </si>
  <si>
    <t>22-39739</t>
  </si>
  <si>
    <t>Kyra Pyburn</t>
  </si>
  <si>
    <t>9795-23403</t>
  </si>
  <si>
    <t>Adam Hoppe</t>
  </si>
  <si>
    <t>6928-5754</t>
  </si>
  <si>
    <t>Bradyn Curtis</t>
  </si>
  <si>
    <t>21-79440</t>
  </si>
  <si>
    <t>Cameron Peters</t>
  </si>
  <si>
    <t>19-85337</t>
  </si>
  <si>
    <t>Charlie Johnson</t>
  </si>
  <si>
    <t>20-4861</t>
  </si>
  <si>
    <t>Christian Bauer</t>
  </si>
  <si>
    <t>16-160486</t>
  </si>
  <si>
    <t>Daniel Esguerra</t>
  </si>
  <si>
    <t>18-11739</t>
  </si>
  <si>
    <t>David Antoniuk</t>
  </si>
  <si>
    <t>20-23481</t>
  </si>
  <si>
    <t>Devan Skridla</t>
  </si>
  <si>
    <t>17-99306</t>
  </si>
  <si>
    <t>Gavin Moeller</t>
  </si>
  <si>
    <t>19-3783</t>
  </si>
  <si>
    <t>Hayden Vanniewaal</t>
  </si>
  <si>
    <t>20-57159</t>
  </si>
  <si>
    <t>Jacob Cornell</t>
  </si>
  <si>
    <t>19-22645</t>
  </si>
  <si>
    <t>James Kruschke</t>
  </si>
  <si>
    <t>21-82262</t>
  </si>
  <si>
    <t>Jaren Orbeck</t>
  </si>
  <si>
    <t>11-534832</t>
  </si>
  <si>
    <t>Jonathon Starr</t>
  </si>
  <si>
    <t>17-13014</t>
  </si>
  <si>
    <t>Justin Ford</t>
  </si>
  <si>
    <t>18-47010</t>
  </si>
  <si>
    <t>Kenji London</t>
  </si>
  <si>
    <t>15-50179</t>
  </si>
  <si>
    <t>Michael Keane</t>
  </si>
  <si>
    <t>22-23086</t>
  </si>
  <si>
    <t>Michael Swancutt</t>
  </si>
  <si>
    <t>23-3001</t>
  </si>
  <si>
    <t>Mitchell Martin</t>
  </si>
  <si>
    <t>7914-25519</t>
  </si>
  <si>
    <t>Mohamed Almulla</t>
  </si>
  <si>
    <t>22-16071</t>
  </si>
  <si>
    <t>Parker Annis</t>
  </si>
  <si>
    <t>11-428913</t>
  </si>
  <si>
    <t>Parker Black</t>
  </si>
  <si>
    <t>23-14213</t>
  </si>
  <si>
    <t>Ryan Mai</t>
  </si>
  <si>
    <t>11-90513</t>
  </si>
  <si>
    <t>Samuel Woolworth</t>
  </si>
  <si>
    <t>7914-47719</t>
  </si>
  <si>
    <t>Sean Neidhold</t>
  </si>
  <si>
    <t>18-25243</t>
  </si>
  <si>
    <t>Seth Bailey</t>
  </si>
  <si>
    <t>19-42083</t>
  </si>
  <si>
    <t>Tommy Reboletti</t>
  </si>
  <si>
    <t>11-228370</t>
  </si>
  <si>
    <t>William Dorow</t>
  </si>
  <si>
    <t>11-427208</t>
  </si>
  <si>
    <t>Zachary Stoltzfus</t>
  </si>
  <si>
    <t>20-38570</t>
  </si>
  <si>
    <t xml:space="preserve"> JV1 </t>
  </si>
  <si>
    <t>52nd Annual</t>
  </si>
  <si>
    <t>Midwest Collegiate Championships</t>
  </si>
  <si>
    <t>Presented by visitmilwaukee.com</t>
  </si>
  <si>
    <t>Women's Varsity Bracket</t>
  </si>
  <si>
    <t>#1</t>
  </si>
  <si>
    <t>Lanes 33-34</t>
  </si>
  <si>
    <t>#8</t>
  </si>
  <si>
    <t>Lanes 35-36</t>
  </si>
  <si>
    <t>#4</t>
  </si>
  <si>
    <t>Lanes  37-38</t>
  </si>
  <si>
    <t>#5</t>
  </si>
  <si>
    <t>Lanes 39-40</t>
  </si>
  <si>
    <t>Tournament Champion</t>
  </si>
  <si>
    <t>#3</t>
  </si>
  <si>
    <t>Lanes 41-42</t>
  </si>
  <si>
    <t>#6</t>
  </si>
  <si>
    <t>Lanes 43-44</t>
  </si>
  <si>
    <t>#2</t>
  </si>
  <si>
    <t>Lanes 45-46</t>
  </si>
  <si>
    <t>#7</t>
  </si>
  <si>
    <t>Webber International (268, 186, 254)</t>
  </si>
  <si>
    <t>St. Ambrose (151, 190, 194)</t>
  </si>
  <si>
    <t>Coe (199, 149, 203)</t>
  </si>
  <si>
    <t>Davenport (150, 186, 197)</t>
  </si>
  <si>
    <t>Wisconsin Whitewater (199, 172)</t>
  </si>
  <si>
    <t>Judson (154, 149)</t>
  </si>
  <si>
    <t>Mount Mercy (173, 162)</t>
  </si>
  <si>
    <t>Notre Dame (160, 132)</t>
  </si>
  <si>
    <t>Webber International (180, 208, 222)</t>
  </si>
  <si>
    <t>Coe (234, 192, 140)</t>
  </si>
  <si>
    <t>Wisconsin Whitewater (192, 204, 195)</t>
  </si>
  <si>
    <t>Mount Mercy (223, 176, 182)</t>
  </si>
  <si>
    <t>Men's Varsity Bracket</t>
  </si>
  <si>
    <t>Webber International (268, 185)</t>
  </si>
  <si>
    <t>Lanes 27-28</t>
  </si>
  <si>
    <t>Webber International (217, 181)</t>
  </si>
  <si>
    <t>Marian (WI) (190, 171)</t>
  </si>
  <si>
    <t>Lanes 29-30</t>
  </si>
  <si>
    <t>Saint Xavier (211, 166, 179)</t>
  </si>
  <si>
    <t>Saint Xavier (224, 1841)</t>
  </si>
  <si>
    <t>Lanes 31-32</t>
  </si>
  <si>
    <t>Saint Xavier (244, 216)</t>
  </si>
  <si>
    <t>Wisconsin Whitewater (222, 161)</t>
  </si>
  <si>
    <t>St. Ambrose University</t>
  </si>
  <si>
    <t>Concordia (215, 228, 244)</t>
  </si>
  <si>
    <t>Concordia (253, 179, 199)</t>
  </si>
  <si>
    <t>Mount Mercy (204, 258, 197)</t>
  </si>
  <si>
    <t>Lanes 37-38</t>
  </si>
  <si>
    <t>St. Ambrose (217, 166, 224)</t>
  </si>
  <si>
    <t>St. Ambrose (245, 190)</t>
  </si>
  <si>
    <t>St. Ambrose (187, 247, 248)</t>
  </si>
  <si>
    <t>Lawrence Tech (233, 185)</t>
  </si>
  <si>
    <t>Webber International (519, 155)</t>
  </si>
  <si>
    <t>Wisconsin Whitewater (178, 192)</t>
  </si>
  <si>
    <t>University of Wisconsin Whitewater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</si>
</sst>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color theme="1"/>
      <name val="Verdana"/>
      <family val="2"/>
    </font>
    <font>
      <b/>
      <sz val="12"/>
      <color rgb="FF00B050"/>
      <name val="Verdana"/>
      <family val="2"/>
    </font>
    <font>
      <sz val="12"/>
      <name val="Verdana"/>
      <family val="2"/>
    </font>
    <font>
      <sz val="12"/>
      <color rgb="FFFFFFFF"/>
      <name val="Verdana"/>
      <family val="2"/>
    </font>
    <font>
      <b/>
      <u/>
      <sz val="12"/>
      <name val="Verdana"/>
      <family val="2"/>
    </font>
    <font>
      <b/>
      <sz val="12"/>
      <color theme="1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name val="Verdana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indexed="53"/>
      <name val="Verdana"/>
      <family val="2"/>
    </font>
    <font>
      <b/>
      <u/>
      <sz val="11"/>
      <name val="Verdana"/>
      <family val="2"/>
    </font>
    <font>
      <sz val="11"/>
      <color rgb="FFFFFFFF"/>
      <name val="Verdana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FFFFFF"/>
      <name val="Calibri"/>
      <family val="2"/>
      <scheme val="minor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indexed="53"/>
      <name val="Arial"/>
      <family val="2"/>
    </font>
    <font>
      <b/>
      <sz val="11"/>
      <name val="Arial"/>
      <family val="2"/>
    </font>
    <font>
      <sz val="12"/>
      <color rgb="FF00B050"/>
      <name val="Verdana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/>
    <xf numFmtId="0" fontId="7" fillId="0" borderId="0" xfId="0" applyFont="1" applyProtection="1">
      <protection hidden="1"/>
    </xf>
    <xf numFmtId="0" fontId="3" fillId="0" borderId="0" xfId="0" applyFont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left"/>
    </xf>
    <xf numFmtId="0" fontId="6" fillId="0" borderId="0" xfId="0" applyFont="1"/>
    <xf numFmtId="0" fontId="3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49" fontId="10" fillId="0" borderId="0" xfId="0" applyNumberFormat="1" applyFont="1" applyProtection="1"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>
      <alignment horizontal="center"/>
    </xf>
    <xf numFmtId="0" fontId="9" fillId="0" borderId="0" xfId="0" applyFont="1"/>
    <xf numFmtId="0" fontId="12" fillId="0" borderId="2" xfId="0" applyFont="1" applyBorder="1" applyAlignment="1">
      <alignment horizontal="center"/>
    </xf>
    <xf numFmtId="0" fontId="12" fillId="0" borderId="3" xfId="0" applyFont="1" applyBorder="1"/>
    <xf numFmtId="0" fontId="12" fillId="0" borderId="4" xfId="0" applyFont="1" applyBorder="1"/>
    <xf numFmtId="0" fontId="12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/>
    <xf numFmtId="0" fontId="12" fillId="0" borderId="1" xfId="0" applyFont="1" applyBorder="1"/>
    <xf numFmtId="0" fontId="12" fillId="0" borderId="8" xfId="0" applyFont="1" applyBorder="1" applyAlignment="1">
      <alignment horizontal="center"/>
    </xf>
    <xf numFmtId="0" fontId="12" fillId="0" borderId="9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hidden="1"/>
    </xf>
    <xf numFmtId="0" fontId="15" fillId="0" borderId="0" xfId="0" applyFont="1" applyProtection="1">
      <protection hidden="1"/>
    </xf>
    <xf numFmtId="0" fontId="13" fillId="0" borderId="1" xfId="0" applyFont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1" fillId="0" borderId="0" xfId="0" applyFont="1"/>
    <xf numFmtId="0" fontId="17" fillId="0" borderId="0" xfId="0" applyFont="1"/>
    <xf numFmtId="0" fontId="12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0" fillId="0" borderId="0" xfId="0" quotePrefix="1" applyFont="1"/>
    <xf numFmtId="0" fontId="10" fillId="0" borderId="1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8" fillId="0" borderId="0" xfId="0" applyFont="1"/>
    <xf numFmtId="0" fontId="12" fillId="0" borderId="11" xfId="0" applyFont="1" applyBorder="1" applyAlignment="1">
      <alignment horizont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Protection="1">
      <protection hidden="1"/>
    </xf>
    <xf numFmtId="0" fontId="23" fillId="0" borderId="0" xfId="0" applyFont="1" applyAlignment="1">
      <alignment horizontal="center"/>
    </xf>
    <xf numFmtId="0" fontId="24" fillId="0" borderId="0" xfId="0" applyFont="1"/>
    <xf numFmtId="0" fontId="3" fillId="0" borderId="0" xfId="0" applyFont="1" applyAlignment="1">
      <alignment horizontal="left"/>
    </xf>
    <xf numFmtId="0" fontId="23" fillId="0" borderId="0" xfId="0" applyFont="1"/>
    <xf numFmtId="0" fontId="20" fillId="0" borderId="0" xfId="0" applyFont="1"/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0" xfId="0" applyFont="1"/>
    <xf numFmtId="0" fontId="13" fillId="0" borderId="10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 applyProtection="1">
      <alignment horizontal="center"/>
      <protection hidden="1"/>
    </xf>
    <xf numFmtId="0" fontId="29" fillId="0" borderId="0" xfId="0" applyFont="1" applyProtection="1">
      <protection hidden="1"/>
    </xf>
    <xf numFmtId="49" fontId="10" fillId="0" borderId="0" xfId="0" applyNumberFormat="1" applyFont="1"/>
    <xf numFmtId="0" fontId="1" fillId="0" borderId="0" xfId="0" applyFont="1" applyAlignment="1">
      <alignment horizontal="center"/>
    </xf>
    <xf numFmtId="0" fontId="30" fillId="0" borderId="0" xfId="0" applyFont="1"/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2" fillId="0" borderId="14" xfId="0" applyFont="1" applyBorder="1" applyAlignment="1">
      <alignment horizontal="center"/>
    </xf>
    <xf numFmtId="3" fontId="0" fillId="0" borderId="0" xfId="0" applyNumberFormat="1" applyAlignment="1">
      <alignment horizontal="center"/>
    </xf>
    <xf numFmtId="0" fontId="3" fillId="2" borderId="0" xfId="0" applyFont="1" applyFill="1" applyAlignment="1">
      <alignment horizontal="center"/>
    </xf>
    <xf numFmtId="0" fontId="3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228600</xdr:colOff>
      <xdr:row>1</xdr:row>
      <xdr:rowOff>60961</xdr:rowOff>
    </xdr:from>
    <xdr:to>
      <xdr:col>17</xdr:col>
      <xdr:colOff>624840</xdr:colOff>
      <xdr:row>3</xdr:row>
      <xdr:rowOff>15240</xdr:rowOff>
    </xdr:to>
    <xdr:sp macro="[1]!ButtonUpdateQTS_MV_Click" textlink="">
      <xdr:nvSpPr>
        <xdr:cNvPr id="2" name="Description">
          <a:extLst>
            <a:ext uri="{FF2B5EF4-FFF2-40B4-BE49-F238E27FC236}">
              <a16:creationId xmlns:a16="http://schemas.microsoft.com/office/drawing/2014/main" id="{A2EB2E3D-2552-4F18-8F56-EF022BE07C67}"/>
            </a:ext>
          </a:extLst>
        </xdr:cNvPr>
        <xdr:cNvSpPr/>
      </xdr:nvSpPr>
      <xdr:spPr>
        <a:xfrm>
          <a:off x="11366500" y="251461"/>
          <a:ext cx="1755140" cy="3352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22860</xdr:colOff>
      <xdr:row>1</xdr:row>
      <xdr:rowOff>30480</xdr:rowOff>
    </xdr:from>
    <xdr:to>
      <xdr:col>14</xdr:col>
      <xdr:colOff>12700</xdr:colOff>
      <xdr:row>6</xdr:row>
      <xdr:rowOff>3175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2CAA2D-F110-43D6-BE42-6647F5ED1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4060" y="220980"/>
          <a:ext cx="3228340" cy="893445"/>
        </a:xfrm>
        <a:prstGeom prst="rect">
          <a:avLst/>
        </a:prstGeom>
      </xdr:spPr>
    </xdr:pic>
    <xdr:clientData/>
  </xdr:twoCellAnchor>
  <xdr:twoCellAnchor>
    <xdr:from>
      <xdr:col>15</xdr:col>
      <xdr:colOff>228600</xdr:colOff>
      <xdr:row>1</xdr:row>
      <xdr:rowOff>60961</xdr:rowOff>
    </xdr:from>
    <xdr:to>
      <xdr:col>17</xdr:col>
      <xdr:colOff>624840</xdr:colOff>
      <xdr:row>3</xdr:row>
      <xdr:rowOff>15240</xdr:rowOff>
    </xdr:to>
    <xdr:sp macro="[1]!ButtonUpdateQTS_MV_Click" textlink="">
      <xdr:nvSpPr>
        <xdr:cNvPr id="4" name="Description">
          <a:extLst>
            <a:ext uri="{FF2B5EF4-FFF2-40B4-BE49-F238E27FC236}">
              <a16:creationId xmlns:a16="http://schemas.microsoft.com/office/drawing/2014/main" id="{1E5FEE49-4D31-4253-B5D3-48990A9F2841}"/>
            </a:ext>
          </a:extLst>
        </xdr:cNvPr>
        <xdr:cNvSpPr/>
      </xdr:nvSpPr>
      <xdr:spPr>
        <a:xfrm>
          <a:off x="11366500" y="251461"/>
          <a:ext cx="1755140" cy="3352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22860</xdr:colOff>
      <xdr:row>1</xdr:row>
      <xdr:rowOff>30480</xdr:rowOff>
    </xdr:from>
    <xdr:to>
      <xdr:col>13</xdr:col>
      <xdr:colOff>533400</xdr:colOff>
      <xdr:row>5</xdr:row>
      <xdr:rowOff>161925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6B93A7D-866F-4C1A-A990-4DC298684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4060" y="220980"/>
          <a:ext cx="3228340" cy="8934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220980</xdr:colOff>
      <xdr:row>1</xdr:row>
      <xdr:rowOff>30481</xdr:rowOff>
    </xdr:from>
    <xdr:to>
      <xdr:col>17</xdr:col>
      <xdr:colOff>640080</xdr:colOff>
      <xdr:row>3</xdr:row>
      <xdr:rowOff>76200</xdr:rowOff>
    </xdr:to>
    <xdr:sp macro="[1]!ButtonUpdateQTS_MJV_Click" textlink="">
      <xdr:nvSpPr>
        <xdr:cNvPr id="2" name="Description">
          <a:extLst>
            <a:ext uri="{FF2B5EF4-FFF2-40B4-BE49-F238E27FC236}">
              <a16:creationId xmlns:a16="http://schemas.microsoft.com/office/drawing/2014/main" id="{9D46A56A-673E-443E-A352-158F5553C730}"/>
            </a:ext>
          </a:extLst>
        </xdr:cNvPr>
        <xdr:cNvSpPr/>
      </xdr:nvSpPr>
      <xdr:spPr>
        <a:xfrm>
          <a:off x="11358880" y="220981"/>
          <a:ext cx="1778000" cy="42671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0</xdr:colOff>
      <xdr:row>1</xdr:row>
      <xdr:rowOff>0</xdr:rowOff>
    </xdr:from>
    <xdr:to>
      <xdr:col>13</xdr:col>
      <xdr:colOff>673100</xdr:colOff>
      <xdr:row>5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6AE590-8279-46DD-AF6F-072D75AAF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1200" y="190500"/>
          <a:ext cx="3232150" cy="895350"/>
        </a:xfrm>
        <a:prstGeom prst="rect">
          <a:avLst/>
        </a:prstGeom>
      </xdr:spPr>
    </xdr:pic>
    <xdr:clientData/>
  </xdr:twoCellAnchor>
  <xdr:twoCellAnchor>
    <xdr:from>
      <xdr:col>15</xdr:col>
      <xdr:colOff>220980</xdr:colOff>
      <xdr:row>1</xdr:row>
      <xdr:rowOff>30481</xdr:rowOff>
    </xdr:from>
    <xdr:to>
      <xdr:col>17</xdr:col>
      <xdr:colOff>640080</xdr:colOff>
      <xdr:row>3</xdr:row>
      <xdr:rowOff>76200</xdr:rowOff>
    </xdr:to>
    <xdr:sp macro="[1]!ButtonUpdateQTS_MJV_Click" textlink="">
      <xdr:nvSpPr>
        <xdr:cNvPr id="4" name="Description">
          <a:extLst>
            <a:ext uri="{FF2B5EF4-FFF2-40B4-BE49-F238E27FC236}">
              <a16:creationId xmlns:a16="http://schemas.microsoft.com/office/drawing/2014/main" id="{118E09D4-4ECB-4C95-A51D-83819A40B95A}"/>
            </a:ext>
          </a:extLst>
        </xdr:cNvPr>
        <xdr:cNvSpPr/>
      </xdr:nvSpPr>
      <xdr:spPr>
        <a:xfrm>
          <a:off x="11358880" y="220981"/>
          <a:ext cx="1778000" cy="42671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0</xdr:colOff>
      <xdr:row>1</xdr:row>
      <xdr:rowOff>0</xdr:rowOff>
    </xdr:from>
    <xdr:to>
      <xdr:col>13</xdr:col>
      <xdr:colOff>514350</xdr:colOff>
      <xdr:row>5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5C60323-C08E-4D01-B498-63EF9C73D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1200" y="190500"/>
          <a:ext cx="3232150" cy="8953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59C03686-6C03-4B7B-87B4-616CB49C4845}"/>
            </a:ext>
          </a:extLst>
        </xdr:cNvPr>
        <xdr:cNvSpPr/>
      </xdr:nvSpPr>
      <xdr:spPr>
        <a:xfrm>
          <a:off x="12429490" y="241300"/>
          <a:ext cx="14859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241300</xdr:colOff>
      <xdr:row>5</xdr:row>
      <xdr:rowOff>174625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75AC13-DC61-47C9-8631-177C5D459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190" y="218440"/>
          <a:ext cx="3242310" cy="895985"/>
        </a:xfrm>
        <a:prstGeom prst="rect">
          <a:avLst/>
        </a:prstGeom>
      </xdr:spPr>
    </xdr:pic>
    <xdr:clientData/>
  </xdr:twoCellAnchor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C2409C44-0111-4EA9-BB86-F797A80F5DD0}"/>
            </a:ext>
          </a:extLst>
        </xdr:cNvPr>
        <xdr:cNvSpPr/>
      </xdr:nvSpPr>
      <xdr:spPr>
        <a:xfrm>
          <a:off x="12429490" y="241300"/>
          <a:ext cx="14859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209550</xdr:colOff>
      <xdr:row>5</xdr:row>
      <xdr:rowOff>104775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298B53A-0362-49A1-A624-D65239569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190" y="218440"/>
          <a:ext cx="3242310" cy="895985"/>
        </a:xfrm>
        <a:prstGeom prst="rect">
          <a:avLst/>
        </a:prstGeom>
      </xdr:spPr>
    </xdr:pic>
    <xdr:clientData/>
  </xdr:twoCellAnchor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6" name="Description">
          <a:extLst>
            <a:ext uri="{FF2B5EF4-FFF2-40B4-BE49-F238E27FC236}">
              <a16:creationId xmlns:a16="http://schemas.microsoft.com/office/drawing/2014/main" id="{7E02EA3F-0738-41EC-9A82-920AEF80EC33}"/>
            </a:ext>
          </a:extLst>
        </xdr:cNvPr>
        <xdr:cNvSpPr/>
      </xdr:nvSpPr>
      <xdr:spPr>
        <a:xfrm>
          <a:off x="12429490" y="241300"/>
          <a:ext cx="14859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209550</xdr:colOff>
      <xdr:row>5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D2DDBDC-754B-4467-8B7C-0953D4673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190" y="218440"/>
          <a:ext cx="3242310" cy="8959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220980</xdr:colOff>
      <xdr:row>1</xdr:row>
      <xdr:rowOff>53341</xdr:rowOff>
    </xdr:from>
    <xdr:to>
      <xdr:col>17</xdr:col>
      <xdr:colOff>647700</xdr:colOff>
      <xdr:row>3</xdr:row>
      <xdr:rowOff>45720</xdr:rowOff>
    </xdr:to>
    <xdr:sp macro="[4]!ButtonUpdateQTS_WV_Click" textlink="">
      <xdr:nvSpPr>
        <xdr:cNvPr id="2" name="Description">
          <a:extLst>
            <a:ext uri="{FF2B5EF4-FFF2-40B4-BE49-F238E27FC236}">
              <a16:creationId xmlns:a16="http://schemas.microsoft.com/office/drawing/2014/main" id="{894CE369-752A-48B0-9798-C14673D0B763}"/>
            </a:ext>
          </a:extLst>
        </xdr:cNvPr>
        <xdr:cNvSpPr/>
      </xdr:nvSpPr>
      <xdr:spPr>
        <a:xfrm>
          <a:off x="11358880" y="256541"/>
          <a:ext cx="1785620" cy="3987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r>
            <a:t>
           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12700</xdr:colOff>
      <xdr:row>5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DD111D-1D38-46F6-81D9-74AC31D1C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6440" y="218440"/>
          <a:ext cx="3235960" cy="883285"/>
        </a:xfrm>
        <a:prstGeom prst="rect">
          <a:avLst/>
        </a:prstGeom>
      </xdr:spPr>
    </xdr:pic>
    <xdr:clientData/>
  </xdr:twoCellAnchor>
  <xdr:twoCellAnchor>
    <xdr:from>
      <xdr:col>15</xdr:col>
      <xdr:colOff>220980</xdr:colOff>
      <xdr:row>1</xdr:row>
      <xdr:rowOff>53341</xdr:rowOff>
    </xdr:from>
    <xdr:to>
      <xdr:col>17</xdr:col>
      <xdr:colOff>647700</xdr:colOff>
      <xdr:row>3</xdr:row>
      <xdr:rowOff>45720</xdr:rowOff>
    </xdr:to>
    <xdr:sp macro="[5]!ButtonUpdateQTS_WV_Click" textlink="">
      <xdr:nvSpPr>
        <xdr:cNvPr id="4" name="Description">
          <a:extLst>
            <a:ext uri="{FF2B5EF4-FFF2-40B4-BE49-F238E27FC236}">
              <a16:creationId xmlns:a16="http://schemas.microsoft.com/office/drawing/2014/main" id="{614D3F9B-223D-449D-AD92-BF9FD2C03F72}"/>
            </a:ext>
          </a:extLst>
        </xdr:cNvPr>
        <xdr:cNvSpPr/>
      </xdr:nvSpPr>
      <xdr:spPr>
        <a:xfrm>
          <a:off x="11358880" y="256541"/>
          <a:ext cx="1785620" cy="3987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r>
            <a:t>
           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220980</xdr:colOff>
      <xdr:row>1</xdr:row>
      <xdr:rowOff>53341</xdr:rowOff>
    </xdr:from>
    <xdr:to>
      <xdr:col>17</xdr:col>
      <xdr:colOff>647700</xdr:colOff>
      <xdr:row>3</xdr:row>
      <xdr:rowOff>45720</xdr:rowOff>
    </xdr:to>
    <xdr:sp macro="[3]!ButtonUpdateQTS_WV_Click" textlink="">
      <xdr:nvSpPr>
        <xdr:cNvPr id="6" name="Description">
          <a:extLst>
            <a:ext uri="{FF2B5EF4-FFF2-40B4-BE49-F238E27FC236}">
              <a16:creationId xmlns:a16="http://schemas.microsoft.com/office/drawing/2014/main" id="{D1CC4753-A8F8-4931-B3F1-9C475B7F40C9}"/>
            </a:ext>
          </a:extLst>
        </xdr:cNvPr>
        <xdr:cNvSpPr/>
      </xdr:nvSpPr>
      <xdr:spPr>
        <a:xfrm>
          <a:off x="11358880" y="256541"/>
          <a:ext cx="1785620" cy="3987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r>
            <a:t>
            </a:t>
          </a:r>
          <a:endParaRPr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228600</xdr:colOff>
      <xdr:row>1</xdr:row>
      <xdr:rowOff>22861</xdr:rowOff>
    </xdr:from>
    <xdr:to>
      <xdr:col>18</xdr:col>
      <xdr:colOff>7620</xdr:colOff>
      <xdr:row>2</xdr:row>
      <xdr:rowOff>182881</xdr:rowOff>
    </xdr:to>
    <xdr:sp macro="[4]!ButtonUpdateQTS_WJV_Click" textlink="">
      <xdr:nvSpPr>
        <xdr:cNvPr id="2" name="Description">
          <a:extLst>
            <a:ext uri="{FF2B5EF4-FFF2-40B4-BE49-F238E27FC236}">
              <a16:creationId xmlns:a16="http://schemas.microsoft.com/office/drawing/2014/main" id="{4CF62E2E-29DF-4036-A3D3-EC0796188F1F}"/>
            </a:ext>
          </a:extLst>
        </xdr:cNvPr>
        <xdr:cNvSpPr/>
      </xdr:nvSpPr>
      <xdr:spPr>
        <a:xfrm>
          <a:off x="11366500" y="226061"/>
          <a:ext cx="1817370" cy="36322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>
              <a:solidFill>
                <a:schemeClr val="tx1"/>
              </a:solidFill>
            </a:rPr>
            <a:t>Calculate Standings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22860</xdr:colOff>
      <xdr:row>1</xdr:row>
      <xdr:rowOff>22860</xdr:rowOff>
    </xdr:from>
    <xdr:to>
      <xdr:col>13</xdr:col>
      <xdr:colOff>22225</xdr:colOff>
      <xdr:row>5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CB1971-8BEA-4184-A35E-DE8747686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4610" y="226060"/>
          <a:ext cx="3237865" cy="885190"/>
        </a:xfrm>
        <a:prstGeom prst="rect">
          <a:avLst/>
        </a:prstGeom>
      </xdr:spPr>
    </xdr:pic>
    <xdr:clientData/>
  </xdr:twoCellAnchor>
  <xdr:twoCellAnchor>
    <xdr:from>
      <xdr:col>15</xdr:col>
      <xdr:colOff>228600</xdr:colOff>
      <xdr:row>1</xdr:row>
      <xdr:rowOff>22861</xdr:rowOff>
    </xdr:from>
    <xdr:to>
      <xdr:col>18</xdr:col>
      <xdr:colOff>7620</xdr:colOff>
      <xdr:row>2</xdr:row>
      <xdr:rowOff>182881</xdr:rowOff>
    </xdr:to>
    <xdr:sp macro="[5]!ButtonUpdateQTS_WJV_Click" textlink="">
      <xdr:nvSpPr>
        <xdr:cNvPr id="4" name="Description">
          <a:extLst>
            <a:ext uri="{FF2B5EF4-FFF2-40B4-BE49-F238E27FC236}">
              <a16:creationId xmlns:a16="http://schemas.microsoft.com/office/drawing/2014/main" id="{39E21ABC-8BB3-44F8-9E5E-A42A02A6F7CF}"/>
            </a:ext>
          </a:extLst>
        </xdr:cNvPr>
        <xdr:cNvSpPr/>
      </xdr:nvSpPr>
      <xdr:spPr>
        <a:xfrm>
          <a:off x="11366500" y="226061"/>
          <a:ext cx="1817370" cy="36322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>
              <a:solidFill>
                <a:schemeClr val="tx1"/>
              </a:solidFill>
            </a:rPr>
            <a:t>Calculate Standings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22860</xdr:colOff>
      <xdr:row>1</xdr:row>
      <xdr:rowOff>22860</xdr:rowOff>
    </xdr:from>
    <xdr:to>
      <xdr:col>12</xdr:col>
      <xdr:colOff>542925</xdr:colOff>
      <xdr:row>5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033771B-851F-4094-B5CC-D9B82ED6B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4610" y="226060"/>
          <a:ext cx="3237865" cy="885190"/>
        </a:xfrm>
        <a:prstGeom prst="rect">
          <a:avLst/>
        </a:prstGeom>
      </xdr:spPr>
    </xdr:pic>
    <xdr:clientData/>
  </xdr:twoCellAnchor>
  <xdr:twoCellAnchor>
    <xdr:from>
      <xdr:col>15</xdr:col>
      <xdr:colOff>228600</xdr:colOff>
      <xdr:row>1</xdr:row>
      <xdr:rowOff>22861</xdr:rowOff>
    </xdr:from>
    <xdr:to>
      <xdr:col>18</xdr:col>
      <xdr:colOff>7620</xdr:colOff>
      <xdr:row>2</xdr:row>
      <xdr:rowOff>182881</xdr:rowOff>
    </xdr:to>
    <xdr:sp macro="[3]!ButtonUpdateQTS_WJV_Click" textlink="">
      <xdr:nvSpPr>
        <xdr:cNvPr id="6" name="Description">
          <a:extLst>
            <a:ext uri="{FF2B5EF4-FFF2-40B4-BE49-F238E27FC236}">
              <a16:creationId xmlns:a16="http://schemas.microsoft.com/office/drawing/2014/main" id="{7501C736-2431-461B-B2DD-3346AB59D386}"/>
            </a:ext>
          </a:extLst>
        </xdr:cNvPr>
        <xdr:cNvSpPr/>
      </xdr:nvSpPr>
      <xdr:spPr>
        <a:xfrm>
          <a:off x="11366500" y="226061"/>
          <a:ext cx="1817370" cy="36322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>
              <a:solidFill>
                <a:schemeClr val="tx1"/>
              </a:solidFill>
            </a:rPr>
            <a:t>Calculate Standings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22860</xdr:colOff>
      <xdr:row>1</xdr:row>
      <xdr:rowOff>22860</xdr:rowOff>
    </xdr:from>
    <xdr:to>
      <xdr:col>12</xdr:col>
      <xdr:colOff>542925</xdr:colOff>
      <xdr:row>5</xdr:row>
      <xdr:rowOff>95250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1CECE99-F7DE-48B2-9875-A01DDD425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4610" y="226060"/>
          <a:ext cx="3237865" cy="88519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4]!ButtonUpdateWo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B88B602E-7426-4042-BA44-3F0CAA15E92F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54B9C74-85C0-45B4-8B85-5777D8CB0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5]!ButtonUpdateWo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E89F6952-D4A0-4C6B-B2BA-DC1A224CD8A4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100853F-82DB-47BD-AE36-95F1F2B53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2]!ButtonUpdateWomenRanks_Click" textlink="">
      <xdr:nvSpPr>
        <xdr:cNvPr id="6" name="Description">
          <a:extLst>
            <a:ext uri="{FF2B5EF4-FFF2-40B4-BE49-F238E27FC236}">
              <a16:creationId xmlns:a16="http://schemas.microsoft.com/office/drawing/2014/main" id="{A12C3618-7079-4F04-AB57-3F74AAE74F5E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B665D84-8713-42DB-BB8D-24F54397B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icke\OneDrive\Desktop\Midwest%20Collegiate%20Championships-Men-Tier%20I%20-%20October%207,%202023%20through%20October%208,%202023%20(1).xlsm" TargetMode="External"/><Relationship Id="rId1" Type="http://schemas.openxmlformats.org/officeDocument/2006/relationships/externalLinkPath" Target="Midwest%20Collegiate%20Championships-Men-Tier%20I%20-%20October%207,%202023%20through%20October%208,%202023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icke\OneDrive\Desktop\Womens%20Final%20(version%201).xlsb%20(1).xlsm" TargetMode="External"/><Relationship Id="rId1" Type="http://schemas.openxmlformats.org/officeDocument/2006/relationships/externalLinkPath" Target="Womens%20Final%20(version%201).xlsb%20(1)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icke\Downloads\baker%204%20women%20var%20(version%201).xlsb.xlsm" TargetMode="External"/><Relationship Id="rId1" Type="http://schemas.openxmlformats.org/officeDocument/2006/relationships/externalLinkPath" Target="/Users/wicke/Downloads/baker%204%20women%20var%20(version%201).xlsb.xlsm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icke\Downloads\game%206%20women%20var%20(version%201).xlsb.xlsm" TargetMode="External"/><Relationship Id="rId1" Type="http://schemas.openxmlformats.org/officeDocument/2006/relationships/externalLinkPath" Target="/Users/wicke/Downloads/game%206%20women%20var%20(version%201).xlsb.xlsm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icke\Downloads\game%206%20women%20var%20(version%201).xlsb%20(2).xlsm" TargetMode="External"/><Relationship Id="rId1" Type="http://schemas.openxmlformats.org/officeDocument/2006/relationships/externalLinkPath" Target="/Users/wicke/Downloads/game%206%20women%20var%20(version%201).xlsb%20(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Men"/>
      <sheetName val="Individual_Scores_Men_Var"/>
      <sheetName val="Individual_Scores_Men_JV"/>
      <sheetName val="Baker_Scores_Men_Var"/>
      <sheetName val="Baker_Scores_Men_JV"/>
      <sheetName val="Qual_Team_Standings_Men_Var"/>
      <sheetName val="Qual_Team_Standings_Men_JV"/>
      <sheetName val="Indiv_Combined_Scores_Men"/>
      <sheetName val="Midwest Collegiate Championship"/>
    </sheetNames>
    <definedNames>
      <definedName name="ButtonUpdateQTS_MJV_Click"/>
      <definedName name="ButtonUpdateQTS_MV_Click"/>
      <definedName name="ModCalculateMenScores.ButtonUpdateMenRanks_Click"/>
    </definedNames>
    <sheetDataSet>
      <sheetData sheetId="0">
        <row r="11">
          <cell r="AB11" t="str">
            <v>Aquinas College</v>
          </cell>
          <cell r="AD11" t="str">
            <v>8568-362557</v>
          </cell>
          <cell r="AE11" t="str">
            <v>Abery Thomas</v>
          </cell>
        </row>
        <row r="12">
          <cell r="AB12" t="str">
            <v>Aquinas College</v>
          </cell>
          <cell r="AD12" t="str">
            <v>21-79440</v>
          </cell>
          <cell r="AE12" t="str">
            <v>Bradyn Curtis</v>
          </cell>
        </row>
        <row r="13">
          <cell r="AB13" t="str">
            <v>Aquinas College</v>
          </cell>
          <cell r="AD13" t="str">
            <v>8568-440680</v>
          </cell>
          <cell r="AE13" t="str">
            <v>Dylan Maurer</v>
          </cell>
        </row>
        <row r="14">
          <cell r="AB14" t="str">
            <v>Aquinas College</v>
          </cell>
          <cell r="AD14" t="str">
            <v>11-96766</v>
          </cell>
          <cell r="AE14" t="str">
            <v>Dylan Vermilyea</v>
          </cell>
        </row>
        <row r="15">
          <cell r="AB15" t="str">
            <v>Aquinas College</v>
          </cell>
          <cell r="AD15" t="str">
            <v>16-125022</v>
          </cell>
          <cell r="AE15" t="str">
            <v>Jack Wicker</v>
          </cell>
        </row>
        <row r="16">
          <cell r="AB16" t="str">
            <v>Aquinas College</v>
          </cell>
          <cell r="AD16" t="str">
            <v>17-57270</v>
          </cell>
          <cell r="AE16" t="str">
            <v>Joshua Boersma</v>
          </cell>
        </row>
        <row r="17">
          <cell r="AB17" t="str">
            <v>Aquinas College</v>
          </cell>
          <cell r="AD17" t="str">
            <v>16-125016</v>
          </cell>
          <cell r="AE17" t="str">
            <v>Michael Deming</v>
          </cell>
        </row>
        <row r="18">
          <cell r="AB18" t="str">
            <v>Aquinas College</v>
          </cell>
          <cell r="AD18" t="str">
            <v>11-554587</v>
          </cell>
          <cell r="AE18" t="str">
            <v>Tony Deluccia</v>
          </cell>
        </row>
        <row r="26">
          <cell r="AB26" t="str">
            <v>Belmont Abbey College</v>
          </cell>
          <cell r="AD26" t="str">
            <v>11-34796</v>
          </cell>
          <cell r="AE26" t="str">
            <v>Caleb Huggins</v>
          </cell>
        </row>
        <row r="27">
          <cell r="AB27" t="str">
            <v>Belmont Abbey College</v>
          </cell>
          <cell r="AD27" t="str">
            <v>11-223993</v>
          </cell>
          <cell r="AE27" t="str">
            <v>Connor Breaman</v>
          </cell>
        </row>
        <row r="28">
          <cell r="AB28" t="str">
            <v>Belmont Abbey College</v>
          </cell>
          <cell r="AD28" t="str">
            <v>11-700614</v>
          </cell>
          <cell r="AE28" t="str">
            <v>Gabriel Scott</v>
          </cell>
        </row>
        <row r="29">
          <cell r="AB29" t="str">
            <v>Belmont Abbey College</v>
          </cell>
          <cell r="AD29" t="str">
            <v>11-685615</v>
          </cell>
          <cell r="AE29" t="str">
            <v>Hunter Hawley</v>
          </cell>
        </row>
        <row r="30">
          <cell r="AB30" t="str">
            <v>Belmont Abbey College</v>
          </cell>
          <cell r="AD30" t="str">
            <v>16-153160</v>
          </cell>
          <cell r="AE30" t="str">
            <v>Lance Owens</v>
          </cell>
        </row>
        <row r="31">
          <cell r="AB31" t="str">
            <v>Belmont Abbey College</v>
          </cell>
          <cell r="AD31" t="str">
            <v>11-513240</v>
          </cell>
          <cell r="AE31" t="str">
            <v>Michael McDonald</v>
          </cell>
        </row>
        <row r="32">
          <cell r="AB32" t="str">
            <v>Belmont Abbey College</v>
          </cell>
          <cell r="AD32" t="str">
            <v>18-25243</v>
          </cell>
          <cell r="AE32" t="str">
            <v>Sean Neidhold</v>
          </cell>
        </row>
        <row r="33">
          <cell r="AB33" t="str">
            <v>Belmont Abbey College</v>
          </cell>
          <cell r="AD33" t="str">
            <v>10-461155</v>
          </cell>
          <cell r="AE33" t="str">
            <v>Tyler Michel</v>
          </cell>
        </row>
        <row r="52">
          <cell r="AB52" t="str">
            <v>Calumet College Of St. Joseph</v>
          </cell>
          <cell r="AD52" t="str">
            <v>11-241326</v>
          </cell>
          <cell r="AE52" t="str">
            <v>Alexander Linnenbrink</v>
          </cell>
        </row>
        <row r="53">
          <cell r="AB53" t="str">
            <v>Calumet College Of St. Joseph</v>
          </cell>
          <cell r="AD53" t="str">
            <v>11-438872</v>
          </cell>
          <cell r="AE53" t="str">
            <v>Connor Pula</v>
          </cell>
        </row>
        <row r="54">
          <cell r="AB54" t="str">
            <v>Calumet College Of St. Joseph</v>
          </cell>
          <cell r="AD54" t="str">
            <v>11-205055</v>
          </cell>
          <cell r="AE54" t="str">
            <v>Edward Olszewski</v>
          </cell>
        </row>
        <row r="55">
          <cell r="AB55" t="str">
            <v>Calumet College Of St. Joseph</v>
          </cell>
          <cell r="AD55" t="str">
            <v>11-97970</v>
          </cell>
          <cell r="AE55" t="str">
            <v>Joseph Ocello</v>
          </cell>
        </row>
        <row r="56">
          <cell r="AB56" t="str">
            <v>Calumet College Of St. Joseph</v>
          </cell>
          <cell r="AD56" t="str">
            <v>7914-33698</v>
          </cell>
          <cell r="AE56" t="str">
            <v>Mason Doan</v>
          </cell>
        </row>
        <row r="57">
          <cell r="AB57" t="str">
            <v>Calumet College Of St. Joseph</v>
          </cell>
          <cell r="AD57" t="str">
            <v>16-55056</v>
          </cell>
          <cell r="AE57" t="str">
            <v>Nick Dudeck</v>
          </cell>
        </row>
        <row r="58">
          <cell r="AB58" t="str">
            <v>Calumet College Of St. Joseph</v>
          </cell>
          <cell r="AD58" t="str">
            <v>11-50774</v>
          </cell>
          <cell r="AE58" t="str">
            <v>Patrick Mcletchie</v>
          </cell>
        </row>
        <row r="59">
          <cell r="AB59" t="str">
            <v>Calumet College Of St. Joseph</v>
          </cell>
          <cell r="AD59" t="str">
            <v>9485-33974</v>
          </cell>
          <cell r="AE59" t="str">
            <v>Stefano Cittadino</v>
          </cell>
        </row>
        <row r="73">
          <cell r="AB73" t="str">
            <v>Clarke University</v>
          </cell>
          <cell r="AD73" t="str">
            <v>8568-365435</v>
          </cell>
          <cell r="AE73" t="str">
            <v>Adante Jones</v>
          </cell>
        </row>
        <row r="74">
          <cell r="AB74" t="str">
            <v>Clarke University</v>
          </cell>
          <cell r="AD74" t="str">
            <v>7914-28980</v>
          </cell>
          <cell r="AE74" t="str">
            <v>Harley Redding</v>
          </cell>
        </row>
        <row r="75">
          <cell r="AB75" t="str">
            <v>Clarke University</v>
          </cell>
          <cell r="AD75" t="str">
            <v>11-68634</v>
          </cell>
          <cell r="AE75" t="str">
            <v>Jordan Gorgas</v>
          </cell>
        </row>
        <row r="76">
          <cell r="AB76" t="str">
            <v>Clarke University</v>
          </cell>
          <cell r="AD76" t="str">
            <v>17-72496</v>
          </cell>
          <cell r="AE76" t="str">
            <v>Justin Fichter</v>
          </cell>
        </row>
        <row r="77">
          <cell r="AB77" t="str">
            <v>Clarke University</v>
          </cell>
          <cell r="AD77" t="str">
            <v>18-31111</v>
          </cell>
          <cell r="AE77" t="str">
            <v>Mannix Amos</v>
          </cell>
        </row>
        <row r="78">
          <cell r="AB78" t="str">
            <v>Clarke University</v>
          </cell>
          <cell r="AD78" t="str">
            <v>11-421706</v>
          </cell>
          <cell r="AE78" t="str">
            <v>Shane Jordan</v>
          </cell>
        </row>
        <row r="79">
          <cell r="AB79" t="str">
            <v>Clarke University</v>
          </cell>
          <cell r="AD79" t="str">
            <v>11-397609</v>
          </cell>
          <cell r="AE79" t="str">
            <v>Tanner Webb</v>
          </cell>
        </row>
        <row r="80">
          <cell r="AB80" t="str">
            <v>Clarke University</v>
          </cell>
          <cell r="AD80" t="str">
            <v>20-11563</v>
          </cell>
          <cell r="AE80" t="str">
            <v>Zachary Reuter</v>
          </cell>
        </row>
        <row r="85">
          <cell r="AB85" t="str">
            <v>Cleary University</v>
          </cell>
          <cell r="AD85" t="str">
            <v>20-59228</v>
          </cell>
          <cell r="AE85" t="str">
            <v>Corey Goldsmith</v>
          </cell>
        </row>
        <row r="86">
          <cell r="AB86" t="str">
            <v>Cleary University</v>
          </cell>
          <cell r="AD86" t="str">
            <v>19-23085</v>
          </cell>
          <cell r="AE86" t="str">
            <v>Ethan Parker</v>
          </cell>
        </row>
        <row r="87">
          <cell r="AB87" t="str">
            <v>Cleary University</v>
          </cell>
          <cell r="AD87" t="str">
            <v>11-443862</v>
          </cell>
          <cell r="AE87" t="str">
            <v>Hunter Blackhurst</v>
          </cell>
        </row>
        <row r="88">
          <cell r="AB88" t="str">
            <v>Cleary University</v>
          </cell>
          <cell r="AD88" t="str">
            <v>18-54219</v>
          </cell>
          <cell r="AE88" t="str">
            <v>Justin De Bont</v>
          </cell>
        </row>
        <row r="89">
          <cell r="AB89" t="str">
            <v>Cleary University</v>
          </cell>
          <cell r="AD89" t="str">
            <v>21-6393</v>
          </cell>
          <cell r="AE89" t="str">
            <v>Justin Perdue</v>
          </cell>
        </row>
        <row r="90">
          <cell r="AB90" t="str">
            <v>Cleary University</v>
          </cell>
          <cell r="AD90" t="str">
            <v>15-164847</v>
          </cell>
          <cell r="AE90" t="str">
            <v>Reis Stine</v>
          </cell>
        </row>
        <row r="91">
          <cell r="AB91" t="str">
            <v>Cleary University</v>
          </cell>
          <cell r="AD91" t="str">
            <v>21-82502</v>
          </cell>
          <cell r="AE91" t="str">
            <v>Trevor Cockerill</v>
          </cell>
        </row>
        <row r="92">
          <cell r="AB92" t="str">
            <v>Cleary University</v>
          </cell>
          <cell r="AD92" t="str">
            <v>11-514921</v>
          </cell>
          <cell r="AE92" t="str">
            <v>Zachary Delong</v>
          </cell>
        </row>
        <row r="99">
          <cell r="AB99" t="str">
            <v>Coe College</v>
          </cell>
          <cell r="AD99" t="str">
            <v>16-25815</v>
          </cell>
          <cell r="AE99" t="str">
            <v>Alex Dufour</v>
          </cell>
        </row>
        <row r="100">
          <cell r="AB100" t="str">
            <v>Coe College</v>
          </cell>
          <cell r="AD100" t="str">
            <v>16-149420</v>
          </cell>
          <cell r="AE100" t="str">
            <v>Brady Steere</v>
          </cell>
        </row>
        <row r="101">
          <cell r="AB101" t="str">
            <v>Coe College</v>
          </cell>
          <cell r="AD101" t="str">
            <v>11-464684</v>
          </cell>
          <cell r="AE101" t="str">
            <v>Bryce Cady</v>
          </cell>
        </row>
        <row r="102">
          <cell r="AB102" t="str">
            <v>Coe College</v>
          </cell>
          <cell r="AD102" t="str">
            <v>5816-1477</v>
          </cell>
          <cell r="AE102" t="str">
            <v>Dakota Harris</v>
          </cell>
        </row>
        <row r="103">
          <cell r="AB103" t="str">
            <v>Coe College</v>
          </cell>
          <cell r="AD103" t="str">
            <v>11-545360</v>
          </cell>
          <cell r="AE103" t="str">
            <v>Guyshon Moore</v>
          </cell>
        </row>
        <row r="104">
          <cell r="AB104" t="str">
            <v>Coe College</v>
          </cell>
          <cell r="AD104" t="str">
            <v>20-57159</v>
          </cell>
          <cell r="AE104" t="str">
            <v>Hayden Vanniewaal</v>
          </cell>
        </row>
        <row r="105">
          <cell r="AB105" t="str">
            <v>Coe College</v>
          </cell>
          <cell r="AD105" t="str">
            <v>21-4165</v>
          </cell>
          <cell r="AE105" t="str">
            <v>Ian Tibbott</v>
          </cell>
        </row>
        <row r="106">
          <cell r="AB106" t="str">
            <v>Coe College</v>
          </cell>
          <cell r="AD106" t="str">
            <v>11-512961</v>
          </cell>
          <cell r="AE106" t="str">
            <v>Lucas Dolphin</v>
          </cell>
        </row>
        <row r="115">
          <cell r="AB115" t="str">
            <v>Concordia University</v>
          </cell>
          <cell r="AD115" t="str">
            <v>17-59570</v>
          </cell>
          <cell r="AE115" t="str">
            <v>Alex Bumpus</v>
          </cell>
        </row>
        <row r="116">
          <cell r="AB116" t="str">
            <v>Concordia University</v>
          </cell>
          <cell r="AD116" t="str">
            <v>8414-15971</v>
          </cell>
          <cell r="AE116" t="str">
            <v>Conner Lackey</v>
          </cell>
        </row>
        <row r="117">
          <cell r="AB117" t="str">
            <v>Concordia University</v>
          </cell>
          <cell r="AD117" t="str">
            <v>7914-20863</v>
          </cell>
          <cell r="AE117" t="str">
            <v>Connor Rogus</v>
          </cell>
        </row>
        <row r="118">
          <cell r="AB118" t="str">
            <v>Concordia University</v>
          </cell>
          <cell r="AD118" t="str">
            <v>11-512781</v>
          </cell>
          <cell r="AE118" t="str">
            <v>David Schaberg</v>
          </cell>
        </row>
        <row r="119">
          <cell r="AB119" t="str">
            <v>Concordia University</v>
          </cell>
          <cell r="AD119" t="str">
            <v>11-237769</v>
          </cell>
          <cell r="AE119" t="str">
            <v>Dylan Jablonski</v>
          </cell>
        </row>
        <row r="120">
          <cell r="AB120" t="str">
            <v>Concordia University</v>
          </cell>
          <cell r="AD120" t="str">
            <v>5986-57744</v>
          </cell>
          <cell r="AE120" t="str">
            <v>Jeffrey Lizewski</v>
          </cell>
        </row>
        <row r="121">
          <cell r="AB121" t="str">
            <v>Concordia University</v>
          </cell>
          <cell r="AD121" t="str">
            <v>15-50179</v>
          </cell>
          <cell r="AE121" t="str">
            <v>Kenji London</v>
          </cell>
        </row>
        <row r="122">
          <cell r="AB122" t="str">
            <v>Concordia University</v>
          </cell>
          <cell r="AD122" t="str">
            <v>8649-30292</v>
          </cell>
          <cell r="AE122" t="str">
            <v>Patrick Good</v>
          </cell>
        </row>
        <row r="136">
          <cell r="AB136" t="str">
            <v>Culver-Stockton College</v>
          </cell>
          <cell r="AD136" t="str">
            <v>19-3783</v>
          </cell>
          <cell r="AE136" t="str">
            <v>Gavin Moeller</v>
          </cell>
        </row>
        <row r="137">
          <cell r="AB137" t="str">
            <v>Culver-Stockton College</v>
          </cell>
          <cell r="AD137" t="str">
            <v>11-32574</v>
          </cell>
          <cell r="AE137" t="str">
            <v>Jake Evitts</v>
          </cell>
        </row>
        <row r="138">
          <cell r="AB138" t="str">
            <v>Culver-Stockton College</v>
          </cell>
          <cell r="AD138" t="str">
            <v>11-499974</v>
          </cell>
          <cell r="AE138" t="str">
            <v>Keaten Bieri</v>
          </cell>
        </row>
        <row r="139">
          <cell r="AB139" t="str">
            <v>Culver-Stockton College</v>
          </cell>
          <cell r="AD139" t="str">
            <v>8497-738</v>
          </cell>
          <cell r="AE139" t="str">
            <v>Kiante DePree</v>
          </cell>
        </row>
        <row r="140">
          <cell r="AB140" t="str">
            <v>Culver-Stockton College</v>
          </cell>
          <cell r="AD140" t="str">
            <v>7914-19067</v>
          </cell>
          <cell r="AE140" t="str">
            <v>Levi Staley</v>
          </cell>
        </row>
        <row r="141">
          <cell r="AB141" t="str">
            <v>Culver-Stockton College</v>
          </cell>
          <cell r="AD141" t="str">
            <v>11-503053</v>
          </cell>
          <cell r="AE141" t="str">
            <v>Mason Will</v>
          </cell>
        </row>
        <row r="142">
          <cell r="AB142" t="str">
            <v>Culver-Stockton College</v>
          </cell>
          <cell r="AD142" t="str">
            <v>17-52681</v>
          </cell>
          <cell r="AE142" t="str">
            <v>River Vanveghel</v>
          </cell>
        </row>
        <row r="143">
          <cell r="AB143" t="str">
            <v>Culver-Stockton College</v>
          </cell>
          <cell r="AD143" t="str">
            <v>18-73390</v>
          </cell>
          <cell r="AE143" t="str">
            <v>Simon Larsen</v>
          </cell>
        </row>
        <row r="145">
          <cell r="AB145" t="str">
            <v>Davenport University</v>
          </cell>
          <cell r="AD145" t="str">
            <v>20-4861</v>
          </cell>
          <cell r="AE145" t="str">
            <v>Charlie Johnson</v>
          </cell>
        </row>
        <row r="146">
          <cell r="AB146" t="str">
            <v>Davenport University</v>
          </cell>
          <cell r="AD146" t="str">
            <v>11-421878</v>
          </cell>
          <cell r="AE146" t="str">
            <v>Lucas Buck</v>
          </cell>
        </row>
        <row r="147">
          <cell r="AB147" t="str">
            <v>Davenport University</v>
          </cell>
          <cell r="AD147" t="str">
            <v>11-153842</v>
          </cell>
          <cell r="AE147" t="str">
            <v>Michael Willshire</v>
          </cell>
        </row>
        <row r="148">
          <cell r="AB148" t="str">
            <v>Davenport University</v>
          </cell>
          <cell r="AD148" t="str">
            <v>18-93342</v>
          </cell>
          <cell r="AE148" t="str">
            <v>Nicholas Luther</v>
          </cell>
        </row>
        <row r="149">
          <cell r="AB149" t="str">
            <v>Davenport University</v>
          </cell>
          <cell r="AD149" t="str">
            <v>17-97634</v>
          </cell>
          <cell r="AE149" t="str">
            <v>Ryan Oyama</v>
          </cell>
        </row>
        <row r="150">
          <cell r="AB150" t="str">
            <v>Davenport University</v>
          </cell>
          <cell r="AD150" t="str">
            <v>7914-47719</v>
          </cell>
          <cell r="AE150" t="str">
            <v>Samuel Woolworth</v>
          </cell>
        </row>
        <row r="151">
          <cell r="AB151" t="str">
            <v>Davenport University</v>
          </cell>
          <cell r="AD151" t="str">
            <v>17-56407</v>
          </cell>
          <cell r="AE151" t="str">
            <v>Tyler Kelly</v>
          </cell>
        </row>
        <row r="152">
          <cell r="AB152" t="str">
            <v>Davenport University</v>
          </cell>
          <cell r="AD152" t="str">
            <v>7914-39850</v>
          </cell>
          <cell r="AE152" t="str">
            <v>Tyler Miller</v>
          </cell>
        </row>
        <row r="153">
          <cell r="AB153" t="str">
            <v>Grace College</v>
          </cell>
          <cell r="AD153" t="str">
            <v>19-42922</v>
          </cell>
          <cell r="AE153" t="str">
            <v>Braydon Kunz</v>
          </cell>
        </row>
        <row r="154">
          <cell r="AB154" t="str">
            <v>Grace College</v>
          </cell>
          <cell r="AD154" t="str">
            <v>18-73674</v>
          </cell>
          <cell r="AE154" t="str">
            <v>Cameron Hyser</v>
          </cell>
        </row>
        <row r="155">
          <cell r="AB155" t="str">
            <v>Grace College</v>
          </cell>
          <cell r="AD155" t="str">
            <v>11-120648</v>
          </cell>
          <cell r="AE155" t="str">
            <v>Corbin Payne</v>
          </cell>
        </row>
        <row r="156">
          <cell r="AB156" t="str">
            <v>Grace College</v>
          </cell>
          <cell r="AD156" t="str">
            <v>22-1009</v>
          </cell>
          <cell r="AE156" t="str">
            <v>Erik Haegeland</v>
          </cell>
        </row>
        <row r="157">
          <cell r="AB157" t="str">
            <v>Grace College</v>
          </cell>
          <cell r="AD157" t="str">
            <v>18-90068</v>
          </cell>
          <cell r="AE157" t="str">
            <v>Joseph Larison</v>
          </cell>
        </row>
        <row r="158">
          <cell r="AB158" t="str">
            <v>Grace College</v>
          </cell>
          <cell r="AD158" t="str">
            <v>11-658075</v>
          </cell>
          <cell r="AE158" t="str">
            <v>Michael Wright</v>
          </cell>
        </row>
        <row r="159">
          <cell r="AB159" t="str">
            <v>Grace College</v>
          </cell>
          <cell r="AD159" t="str">
            <v>20-9915</v>
          </cell>
          <cell r="AE159" t="str">
            <v>Thomas O'Neil</v>
          </cell>
        </row>
        <row r="160">
          <cell r="AB160" t="str">
            <v>Grace College</v>
          </cell>
          <cell r="AD160" t="str">
            <v>18-98179</v>
          </cell>
          <cell r="AE160" t="str">
            <v>Tyler White</v>
          </cell>
        </row>
        <row r="163">
          <cell r="AB163" t="str">
            <v>Grand View University</v>
          </cell>
          <cell r="AD163" t="str">
            <v>11-389770</v>
          </cell>
          <cell r="AE163" t="str">
            <v>Andru Wilder</v>
          </cell>
        </row>
        <row r="164">
          <cell r="AB164" t="str">
            <v>Grand View University</v>
          </cell>
          <cell r="AD164" t="str">
            <v>11-742664</v>
          </cell>
          <cell r="AE164" t="str">
            <v>Caden Ziegler</v>
          </cell>
        </row>
        <row r="165">
          <cell r="AB165" t="str">
            <v>Grand View University</v>
          </cell>
          <cell r="AD165" t="str">
            <v>9138-8600</v>
          </cell>
          <cell r="AE165" t="str">
            <v>Johnathan Hemmingsen</v>
          </cell>
        </row>
        <row r="166">
          <cell r="AB166" t="str">
            <v>Grand View University</v>
          </cell>
          <cell r="AD166" t="str">
            <v>11-230185</v>
          </cell>
          <cell r="AE166" t="str">
            <v>Jonathan Featherston</v>
          </cell>
        </row>
        <row r="167">
          <cell r="AB167" t="str">
            <v>Grand View University</v>
          </cell>
          <cell r="AD167" t="str">
            <v>5860-323</v>
          </cell>
          <cell r="AE167" t="str">
            <v>Lucas Kramer</v>
          </cell>
        </row>
        <row r="168">
          <cell r="AB168" t="str">
            <v>Grand View University</v>
          </cell>
          <cell r="AD168" t="str">
            <v>5689-4652</v>
          </cell>
          <cell r="AE168" t="str">
            <v>Nicholas Prochnow</v>
          </cell>
        </row>
        <row r="169">
          <cell r="AB169" t="str">
            <v>Grand View University</v>
          </cell>
          <cell r="AD169" t="str">
            <v>11-242166</v>
          </cell>
          <cell r="AE169" t="str">
            <v>Xander Pickett</v>
          </cell>
        </row>
        <row r="170">
          <cell r="AB170" t="str">
            <v/>
          </cell>
          <cell r="AD170" t="str">
            <v/>
          </cell>
          <cell r="AE170" t="str">
            <v/>
          </cell>
        </row>
        <row r="181">
          <cell r="AB181" t="str">
            <v/>
          </cell>
          <cell r="AD181" t="str">
            <v/>
          </cell>
          <cell r="AE181" t="str">
            <v/>
          </cell>
        </row>
        <row r="182">
          <cell r="AB182" t="str">
            <v/>
          </cell>
          <cell r="AD182" t="str">
            <v/>
          </cell>
          <cell r="AE182" t="str">
            <v/>
          </cell>
        </row>
        <row r="183">
          <cell r="AB183" t="str">
            <v/>
          </cell>
          <cell r="AD183" t="str">
            <v/>
          </cell>
          <cell r="AE183" t="str">
            <v/>
          </cell>
        </row>
        <row r="184">
          <cell r="AB184" t="str">
            <v/>
          </cell>
          <cell r="AD184" t="str">
            <v/>
          </cell>
          <cell r="AE184" t="str">
            <v/>
          </cell>
        </row>
        <row r="185">
          <cell r="AB185" t="str">
            <v/>
          </cell>
          <cell r="AD185" t="str">
            <v/>
          </cell>
          <cell r="AE185" t="str">
            <v/>
          </cell>
        </row>
        <row r="186">
          <cell r="AB186" t="str">
            <v/>
          </cell>
          <cell r="AD186" t="str">
            <v/>
          </cell>
          <cell r="AE186" t="str">
            <v/>
          </cell>
        </row>
        <row r="187">
          <cell r="AB187" t="str">
            <v/>
          </cell>
          <cell r="AD187" t="str">
            <v/>
          </cell>
          <cell r="AE187" t="str">
            <v/>
          </cell>
        </row>
        <row r="188">
          <cell r="AB188" t="str">
            <v/>
          </cell>
          <cell r="AD188" t="str">
            <v/>
          </cell>
          <cell r="AE188" t="str">
            <v/>
          </cell>
        </row>
        <row r="197">
          <cell r="AB197" t="str">
            <v>Illinois State University</v>
          </cell>
          <cell r="AD197" t="str">
            <v>23-6397</v>
          </cell>
          <cell r="AE197" t="str">
            <v>Benjamin Miller</v>
          </cell>
        </row>
        <row r="198">
          <cell r="AB198" t="str">
            <v>Illinois State University</v>
          </cell>
          <cell r="AD198" t="str">
            <v>21-5937</v>
          </cell>
          <cell r="AE198" t="str">
            <v>Darius Botley</v>
          </cell>
        </row>
        <row r="199">
          <cell r="AB199" t="str">
            <v>Illinois State University</v>
          </cell>
          <cell r="AD199" t="str">
            <v>11-446230</v>
          </cell>
          <cell r="AE199" t="str">
            <v>Jacob Lanza</v>
          </cell>
        </row>
        <row r="200">
          <cell r="AB200" t="str">
            <v>Illinois State University</v>
          </cell>
          <cell r="AD200" t="str">
            <v>23-6360</v>
          </cell>
          <cell r="AE200" t="str">
            <v>Joseph Macias</v>
          </cell>
        </row>
        <row r="201">
          <cell r="AB201" t="str">
            <v>Illinois State University</v>
          </cell>
          <cell r="AD201" t="str">
            <v>9639-20055</v>
          </cell>
          <cell r="AE201" t="str">
            <v>Kent Buffington</v>
          </cell>
        </row>
        <row r="202">
          <cell r="AB202" t="str">
            <v>Illinois State University</v>
          </cell>
          <cell r="AD202" t="str">
            <v>22-11062</v>
          </cell>
          <cell r="AE202" t="str">
            <v>Mark Parker</v>
          </cell>
        </row>
        <row r="203">
          <cell r="AB203" t="str">
            <v>Illinois State University</v>
          </cell>
          <cell r="AD203" t="str">
            <v>11-423976</v>
          </cell>
          <cell r="AE203" t="str">
            <v>Terill Dorsey</v>
          </cell>
        </row>
        <row r="204">
          <cell r="AB204" t="str">
            <v/>
          </cell>
          <cell r="AD204" t="str">
            <v/>
          </cell>
          <cell r="AE204" t="str">
            <v/>
          </cell>
        </row>
        <row r="211">
          <cell r="AB211" t="str">
            <v>Indiana Institute Of Technology</v>
          </cell>
          <cell r="AD211" t="str">
            <v>8766-17343</v>
          </cell>
          <cell r="AE211" t="str">
            <v>Alexander Horton</v>
          </cell>
        </row>
        <row r="212">
          <cell r="AB212" t="str">
            <v>Indiana Institute Of Technology</v>
          </cell>
          <cell r="AD212" t="str">
            <v>11-528368</v>
          </cell>
          <cell r="AE212" t="str">
            <v>Brandon Haney</v>
          </cell>
        </row>
        <row r="213">
          <cell r="AB213" t="str">
            <v>Indiana Institute Of Technology</v>
          </cell>
          <cell r="AD213" t="str">
            <v>11-73178</v>
          </cell>
          <cell r="AE213" t="str">
            <v>Brent Shroyer</v>
          </cell>
        </row>
        <row r="214">
          <cell r="AB214" t="str">
            <v>Indiana Institute Of Technology</v>
          </cell>
          <cell r="AD214" t="str">
            <v>7914-34818</v>
          </cell>
          <cell r="AE214" t="str">
            <v>Chayton Bass</v>
          </cell>
        </row>
        <row r="215">
          <cell r="AB215" t="str">
            <v>Indiana Institute Of Technology</v>
          </cell>
          <cell r="AD215" t="str">
            <v>7919-191</v>
          </cell>
          <cell r="AE215" t="str">
            <v>Jayden Combs</v>
          </cell>
        </row>
        <row r="216">
          <cell r="AB216" t="str">
            <v>Indiana Institute Of Technology</v>
          </cell>
          <cell r="AD216" t="str">
            <v>18-59855</v>
          </cell>
          <cell r="AE216" t="str">
            <v>Nick Schwartz</v>
          </cell>
        </row>
        <row r="217">
          <cell r="AB217" t="str">
            <v>Indiana Institute Of Technology</v>
          </cell>
          <cell r="AD217" t="str">
            <v>11-456297</v>
          </cell>
          <cell r="AE217" t="str">
            <v>Parker Laubach</v>
          </cell>
        </row>
        <row r="218">
          <cell r="AB218" t="str">
            <v>Indiana Institute Of Technology</v>
          </cell>
          <cell r="AD218" t="str">
            <v>11-136310</v>
          </cell>
          <cell r="AE218" t="str">
            <v>Race Lowder</v>
          </cell>
        </row>
        <row r="235">
          <cell r="AB235" t="str">
            <v>Iowa Central Community College</v>
          </cell>
          <cell r="AD235" t="str">
            <v>11-672372</v>
          </cell>
          <cell r="AE235" t="str">
            <v>Carson Werning</v>
          </cell>
        </row>
        <row r="236">
          <cell r="AB236" t="str">
            <v>Iowa Central Community College</v>
          </cell>
          <cell r="AD236" t="str">
            <v>11-724955</v>
          </cell>
          <cell r="AE236" t="str">
            <v>Cody Hunker</v>
          </cell>
        </row>
        <row r="237">
          <cell r="AB237" t="str">
            <v>Iowa Central Community College</v>
          </cell>
          <cell r="AD237" t="str">
            <v>11-695219</v>
          </cell>
          <cell r="AE237" t="str">
            <v>Ethan Gonzalez</v>
          </cell>
        </row>
        <row r="238">
          <cell r="AB238" t="str">
            <v>Iowa Central Community College</v>
          </cell>
          <cell r="AD238" t="str">
            <v>11-55807</v>
          </cell>
          <cell r="AE238" t="str">
            <v>James Stubbs</v>
          </cell>
        </row>
        <row r="239">
          <cell r="AB239" t="str">
            <v>Iowa Central Community College</v>
          </cell>
          <cell r="AD239" t="str">
            <v>15-90342</v>
          </cell>
          <cell r="AE239" t="str">
            <v>Lucas Segebart</v>
          </cell>
        </row>
        <row r="240">
          <cell r="AB240" t="str">
            <v>Iowa Central Community College</v>
          </cell>
          <cell r="AD240" t="str">
            <v>11-429741</v>
          </cell>
          <cell r="AE240" t="str">
            <v>Niklaus Kreider</v>
          </cell>
        </row>
        <row r="241">
          <cell r="AB241" t="str">
            <v>Iowa Central Community College</v>
          </cell>
          <cell r="AD241" t="str">
            <v>17-29871</v>
          </cell>
          <cell r="AE241" t="str">
            <v>Steven Stone</v>
          </cell>
        </row>
        <row r="242">
          <cell r="AB242" t="str">
            <v>Iowa Central Community College</v>
          </cell>
          <cell r="AD242" t="str">
            <v>21-58757</v>
          </cell>
          <cell r="AE242" t="str">
            <v>Zach Reeck</v>
          </cell>
        </row>
        <row r="257">
          <cell r="AB257" t="str">
            <v>Iowa Western Community College</v>
          </cell>
          <cell r="AD257" t="str">
            <v>11-581962</v>
          </cell>
          <cell r="AE257" t="str">
            <v>Allen Stauffer</v>
          </cell>
        </row>
        <row r="258">
          <cell r="AB258" t="str">
            <v>Iowa Western Community College</v>
          </cell>
          <cell r="AD258" t="str">
            <v>18-43125</v>
          </cell>
          <cell r="AE258" t="str">
            <v>Aydan Belfiore</v>
          </cell>
        </row>
        <row r="259">
          <cell r="AB259" t="str">
            <v>Iowa Western Community College</v>
          </cell>
          <cell r="AD259" t="str">
            <v>8092-68493</v>
          </cell>
          <cell r="AE259" t="str">
            <v>Casey Montgomery</v>
          </cell>
        </row>
        <row r="260">
          <cell r="AB260" t="str">
            <v>Iowa Western Community College</v>
          </cell>
          <cell r="AD260" t="str">
            <v>11-409126</v>
          </cell>
          <cell r="AE260" t="str">
            <v>Dylan Gray</v>
          </cell>
        </row>
        <row r="261">
          <cell r="AB261" t="str">
            <v>Iowa Western Community College</v>
          </cell>
          <cell r="AD261" t="str">
            <v>22-67371</v>
          </cell>
          <cell r="AE261" t="str">
            <v>Gable Tunink</v>
          </cell>
        </row>
        <row r="262">
          <cell r="AB262" t="str">
            <v>Iowa Western Community College</v>
          </cell>
          <cell r="AD262" t="str">
            <v>19-55595</v>
          </cell>
          <cell r="AE262" t="str">
            <v>Jordan Killmer</v>
          </cell>
        </row>
        <row r="263">
          <cell r="AB263" t="str">
            <v>Iowa Western Community College</v>
          </cell>
          <cell r="AD263" t="str">
            <v>21-70115</v>
          </cell>
          <cell r="AE263" t="str">
            <v>Trey Hanke</v>
          </cell>
        </row>
        <row r="264">
          <cell r="AB264" t="str">
            <v/>
          </cell>
          <cell r="AD264" t="str">
            <v/>
          </cell>
          <cell r="AE264" t="str">
            <v/>
          </cell>
        </row>
        <row r="272">
          <cell r="AB272" t="str">
            <v>Judson University</v>
          </cell>
          <cell r="AD272" t="str">
            <v>11-403448</v>
          </cell>
          <cell r="AE272" t="str">
            <v>Brenden Jones</v>
          </cell>
        </row>
        <row r="273">
          <cell r="AB273" t="str">
            <v>Judson University</v>
          </cell>
          <cell r="AD273" t="str">
            <v>7914-31287</v>
          </cell>
          <cell r="AE273" t="str">
            <v>Caleb Parent</v>
          </cell>
        </row>
        <row r="274">
          <cell r="AB274" t="str">
            <v>Judson University</v>
          </cell>
          <cell r="AD274" t="str">
            <v>11-275352</v>
          </cell>
          <cell r="AE274" t="str">
            <v>Eric Roberts</v>
          </cell>
        </row>
        <row r="275">
          <cell r="AB275" t="str">
            <v>Judson University</v>
          </cell>
          <cell r="AD275" t="str">
            <v>11-402529</v>
          </cell>
          <cell r="AE275" t="str">
            <v>Griffin Roake</v>
          </cell>
        </row>
        <row r="276">
          <cell r="AB276" t="str">
            <v>Judson University</v>
          </cell>
          <cell r="AD276" t="str">
            <v>11-661643</v>
          </cell>
          <cell r="AE276" t="str">
            <v>James Kontos</v>
          </cell>
        </row>
        <row r="277">
          <cell r="AB277" t="str">
            <v>Judson University</v>
          </cell>
          <cell r="AD277" t="str">
            <v>11-33116</v>
          </cell>
          <cell r="AE277" t="str">
            <v>Phillip Heuser</v>
          </cell>
        </row>
        <row r="278">
          <cell r="AB278" t="str">
            <v>Judson University</v>
          </cell>
          <cell r="AD278" t="str">
            <v>11-29650</v>
          </cell>
          <cell r="AE278" t="str">
            <v>Sebastian Beth</v>
          </cell>
        </row>
        <row r="279">
          <cell r="AB279" t="str">
            <v>Judson University</v>
          </cell>
          <cell r="AD279" t="str">
            <v>11-120704</v>
          </cell>
          <cell r="AE279" t="str">
            <v>Tommy Antonson</v>
          </cell>
        </row>
        <row r="289">
          <cell r="AB289" t="str">
            <v>Kishwaukee College</v>
          </cell>
          <cell r="AD289" t="str">
            <v>23-2740</v>
          </cell>
          <cell r="AE289" t="str">
            <v>Avie Truran</v>
          </cell>
        </row>
        <row r="290">
          <cell r="AB290" t="str">
            <v>Kishwaukee College</v>
          </cell>
          <cell r="AD290" t="str">
            <v>21-57754</v>
          </cell>
          <cell r="AE290" t="str">
            <v>Bryan Immel</v>
          </cell>
        </row>
        <row r="291">
          <cell r="AB291" t="str">
            <v>Kishwaukee College</v>
          </cell>
          <cell r="AD291" t="str">
            <v>22-2903</v>
          </cell>
          <cell r="AE291" t="str">
            <v>Carly Summers</v>
          </cell>
        </row>
        <row r="292">
          <cell r="AB292" t="str">
            <v>Kishwaukee College</v>
          </cell>
          <cell r="AD292" t="str">
            <v>22-2900</v>
          </cell>
          <cell r="AE292" t="str">
            <v>Jaylen Edwards</v>
          </cell>
        </row>
        <row r="293">
          <cell r="AB293" t="str">
            <v>Kishwaukee College</v>
          </cell>
          <cell r="AD293" t="str">
            <v>9795-23403</v>
          </cell>
          <cell r="AE293" t="str">
            <v>Kyra Pyburn</v>
          </cell>
        </row>
        <row r="294">
          <cell r="AB294" t="str">
            <v>Kishwaukee College</v>
          </cell>
          <cell r="AD294" t="str">
            <v>22-75648</v>
          </cell>
          <cell r="AE294" t="str">
            <v>Shea Hansen</v>
          </cell>
        </row>
        <row r="295">
          <cell r="AB295" t="str">
            <v>Kishwaukee College</v>
          </cell>
          <cell r="AD295" t="str">
            <v>23-2738</v>
          </cell>
          <cell r="AE295" t="str">
            <v>Stylar Long</v>
          </cell>
        </row>
        <row r="296">
          <cell r="AB296" t="str">
            <v/>
          </cell>
          <cell r="AD296" t="str">
            <v/>
          </cell>
          <cell r="AE296" t="str">
            <v/>
          </cell>
        </row>
        <row r="297">
          <cell r="AB297" t="str">
            <v>Lawrence Technological University</v>
          </cell>
          <cell r="AD297" t="str">
            <v>8766-19598</v>
          </cell>
          <cell r="AE297" t="str">
            <v>Ayden Davis</v>
          </cell>
        </row>
        <row r="298">
          <cell r="AB298" t="str">
            <v>Lawrence Technological University</v>
          </cell>
          <cell r="AD298" t="str">
            <v>17-71210</v>
          </cell>
          <cell r="AE298" t="str">
            <v>Callum Meredith</v>
          </cell>
        </row>
        <row r="299">
          <cell r="AB299" t="str">
            <v>Lawrence Technological University</v>
          </cell>
          <cell r="AD299" t="str">
            <v>11-386200</v>
          </cell>
          <cell r="AE299" t="str">
            <v>Cayleb Carey</v>
          </cell>
        </row>
        <row r="300">
          <cell r="AB300" t="str">
            <v>Lawrence Technological University</v>
          </cell>
          <cell r="AD300" t="str">
            <v>11-528575</v>
          </cell>
          <cell r="AE300" t="str">
            <v>Connor Nowak</v>
          </cell>
        </row>
        <row r="301">
          <cell r="AB301" t="str">
            <v>Lawrence Technological University</v>
          </cell>
          <cell r="AD301" t="str">
            <v>11-540891</v>
          </cell>
          <cell r="AE301" t="str">
            <v>Costa Gastouniotis</v>
          </cell>
        </row>
        <row r="302">
          <cell r="AB302" t="str">
            <v>Lawrence Technological University</v>
          </cell>
          <cell r="AD302" t="str">
            <v>5617-4041</v>
          </cell>
          <cell r="AE302" t="str">
            <v>Jarin Kurashige</v>
          </cell>
        </row>
        <row r="303">
          <cell r="AB303" t="str">
            <v>Lawrence Technological University</v>
          </cell>
          <cell r="AD303" t="str">
            <v>8431-14652</v>
          </cell>
          <cell r="AE303" t="str">
            <v>Michael Weber</v>
          </cell>
        </row>
        <row r="304">
          <cell r="AB304" t="str">
            <v>Lawrence Technological University</v>
          </cell>
          <cell r="AD304" t="str">
            <v>11-392577</v>
          </cell>
          <cell r="AE304" t="str">
            <v>Noah Samuels</v>
          </cell>
        </row>
        <row r="317">
          <cell r="AB317" t="str">
            <v>Lindenwood University</v>
          </cell>
          <cell r="AD317" t="str">
            <v>11-305608</v>
          </cell>
          <cell r="AE317" t="str">
            <v>Blake Reiger</v>
          </cell>
        </row>
        <row r="318">
          <cell r="AB318" t="str">
            <v>Lindenwood University</v>
          </cell>
          <cell r="AD318" t="str">
            <v>7914-19385</v>
          </cell>
          <cell r="AE318" t="str">
            <v>Emmanuel McPherson</v>
          </cell>
        </row>
        <row r="319">
          <cell r="AB319" t="str">
            <v>Lindenwood University</v>
          </cell>
          <cell r="AD319" t="str">
            <v>16-147279</v>
          </cell>
          <cell r="AE319" t="str">
            <v>Graham Mortimore</v>
          </cell>
        </row>
        <row r="320">
          <cell r="AB320" t="str">
            <v>Lindenwood University</v>
          </cell>
          <cell r="AD320" t="str">
            <v>11-719508</v>
          </cell>
          <cell r="AE320" t="str">
            <v>Jared Felipa</v>
          </cell>
        </row>
        <row r="321">
          <cell r="AB321" t="str">
            <v>Lindenwood University</v>
          </cell>
          <cell r="AD321" t="str">
            <v>7063-2626</v>
          </cell>
          <cell r="AE321" t="str">
            <v>Javier Muniz Vega</v>
          </cell>
        </row>
        <row r="322">
          <cell r="AB322" t="str">
            <v>Lindenwood University</v>
          </cell>
          <cell r="AD322" t="str">
            <v>21-12175</v>
          </cell>
          <cell r="AE322" t="str">
            <v>Juan Pablo Aguirre Moreno</v>
          </cell>
        </row>
        <row r="323">
          <cell r="AB323" t="str">
            <v>Lindenwood University</v>
          </cell>
          <cell r="AD323" t="str">
            <v>18-93932</v>
          </cell>
          <cell r="AE323" t="str">
            <v>Luke Batchelor</v>
          </cell>
        </row>
        <row r="324">
          <cell r="AB324" t="str">
            <v>Lindenwood University</v>
          </cell>
          <cell r="AD324" t="str">
            <v>11-611549</v>
          </cell>
          <cell r="AE324" t="str">
            <v>Nathan Bassford</v>
          </cell>
        </row>
        <row r="325">
          <cell r="AB325" t="str">
            <v>Lourdes University</v>
          </cell>
          <cell r="AD325" t="str">
            <v>11-530264</v>
          </cell>
          <cell r="AE325" t="str">
            <v>Aaron Lenz</v>
          </cell>
        </row>
        <row r="326">
          <cell r="AB326" t="str">
            <v>Lourdes University</v>
          </cell>
          <cell r="AD326" t="str">
            <v>11-428934</v>
          </cell>
          <cell r="AE326" t="str">
            <v>DJ Barton</v>
          </cell>
        </row>
        <row r="327">
          <cell r="AB327" t="str">
            <v>Lourdes University</v>
          </cell>
          <cell r="AD327" t="str">
            <v>23-13645</v>
          </cell>
          <cell r="AE327" t="str">
            <v>Dylan Erway</v>
          </cell>
        </row>
        <row r="328">
          <cell r="AB328" t="str">
            <v>Lourdes University</v>
          </cell>
          <cell r="AD328" t="str">
            <v>5777-2939</v>
          </cell>
          <cell r="AE328" t="str">
            <v>Ethan Achten</v>
          </cell>
        </row>
        <row r="329">
          <cell r="AB329" t="str">
            <v>Lourdes University</v>
          </cell>
          <cell r="AD329" t="str">
            <v>22-23086</v>
          </cell>
          <cell r="AE329" t="str">
            <v>Michael Keane</v>
          </cell>
        </row>
        <row r="330">
          <cell r="AB330" t="str">
            <v>Lourdes University</v>
          </cell>
          <cell r="AD330" t="str">
            <v>11-83799</v>
          </cell>
          <cell r="AE330" t="str">
            <v>Tyler Rose</v>
          </cell>
        </row>
        <row r="331">
          <cell r="AB331" t="str">
            <v/>
          </cell>
          <cell r="AD331" t="str">
            <v/>
          </cell>
          <cell r="AE331" t="str">
            <v/>
          </cell>
        </row>
        <row r="332">
          <cell r="AB332" t="str">
            <v/>
          </cell>
          <cell r="AD332" t="str">
            <v/>
          </cell>
          <cell r="AE332" t="str">
            <v/>
          </cell>
        </row>
        <row r="333">
          <cell r="AB333" t="str">
            <v>Marian University (WI)</v>
          </cell>
          <cell r="AD333" t="str">
            <v>11-88607</v>
          </cell>
          <cell r="AE333" t="str">
            <v>Brett Brohelden</v>
          </cell>
        </row>
        <row r="334">
          <cell r="AB334" t="str">
            <v>Marian University (WI)</v>
          </cell>
          <cell r="AD334" t="str">
            <v>18-64797</v>
          </cell>
          <cell r="AE334" t="str">
            <v>Evan Rae</v>
          </cell>
        </row>
        <row r="335">
          <cell r="AB335" t="str">
            <v>Marian University (WI)</v>
          </cell>
          <cell r="AD335" t="str">
            <v>11-159778</v>
          </cell>
          <cell r="AE335" t="str">
            <v>Jaysen Spanbauer</v>
          </cell>
        </row>
        <row r="336">
          <cell r="AB336" t="str">
            <v>Marian University (WI)</v>
          </cell>
          <cell r="AD336" t="str">
            <v>11-665576</v>
          </cell>
          <cell r="AE336" t="str">
            <v>Kody Litzen</v>
          </cell>
        </row>
        <row r="337">
          <cell r="AB337" t="str">
            <v>Marian University (WI)</v>
          </cell>
          <cell r="AD337" t="str">
            <v>11-63345</v>
          </cell>
          <cell r="AE337" t="str">
            <v>Nole Hefty</v>
          </cell>
        </row>
        <row r="338">
          <cell r="AB338" t="str">
            <v>Marian University (WI)</v>
          </cell>
          <cell r="AD338" t="str">
            <v>11-428913</v>
          </cell>
          <cell r="AE338" t="str">
            <v>Parker Annis</v>
          </cell>
        </row>
        <row r="339">
          <cell r="AB339" t="str">
            <v>Marian University (WI)</v>
          </cell>
          <cell r="AD339" t="str">
            <v>17-68919</v>
          </cell>
          <cell r="AE339" t="str">
            <v>Rory Clark</v>
          </cell>
        </row>
        <row r="340">
          <cell r="AB340" t="str">
            <v>Marian University (WI)</v>
          </cell>
          <cell r="AD340" t="str">
            <v>11-340972</v>
          </cell>
          <cell r="AE340" t="str">
            <v>Ryan Dreikosen</v>
          </cell>
        </row>
        <row r="348">
          <cell r="AB348" t="str">
            <v>McKendree University</v>
          </cell>
          <cell r="AD348" t="str">
            <v>11-302034</v>
          </cell>
          <cell r="AE348" t="str">
            <v>Connor Brink</v>
          </cell>
        </row>
        <row r="349">
          <cell r="AB349" t="str">
            <v>McKendree University</v>
          </cell>
          <cell r="AD349" t="str">
            <v>8985-4623</v>
          </cell>
          <cell r="AE349" t="str">
            <v>Darren Zombro</v>
          </cell>
        </row>
        <row r="350">
          <cell r="AB350" t="str">
            <v>McKendree University</v>
          </cell>
          <cell r="AD350" t="str">
            <v>8736-2166</v>
          </cell>
          <cell r="AE350" t="str">
            <v>David Johnson</v>
          </cell>
        </row>
        <row r="351">
          <cell r="AB351" t="str">
            <v>McKendree University</v>
          </cell>
          <cell r="AD351" t="str">
            <v>11-756258</v>
          </cell>
          <cell r="AE351" t="str">
            <v>Donovan Vincent</v>
          </cell>
        </row>
        <row r="352">
          <cell r="AB352" t="str">
            <v>McKendree University</v>
          </cell>
          <cell r="AD352" t="str">
            <v>8812-32498</v>
          </cell>
          <cell r="AE352" t="str">
            <v>Garrett Lee</v>
          </cell>
        </row>
        <row r="353">
          <cell r="AB353" t="str">
            <v>McKendree University</v>
          </cell>
          <cell r="AD353" t="str">
            <v>8569-8309</v>
          </cell>
          <cell r="AE353" t="str">
            <v>Jeremy Kinealy</v>
          </cell>
        </row>
        <row r="354">
          <cell r="AB354" t="str">
            <v>McKendree University</v>
          </cell>
          <cell r="AD354" t="str">
            <v>8985-5026</v>
          </cell>
          <cell r="AE354" t="str">
            <v>Kolby Bennett</v>
          </cell>
        </row>
        <row r="355">
          <cell r="AB355" t="str">
            <v>McKendree University</v>
          </cell>
          <cell r="AD355" t="str">
            <v>7914-337</v>
          </cell>
          <cell r="AE355" t="str">
            <v>Nicholas Blagojevic</v>
          </cell>
        </row>
        <row r="371">
          <cell r="AB371" t="str">
            <v>Minnesota State University-Mankato</v>
          </cell>
          <cell r="AD371" t="str">
            <v>16-98714</v>
          </cell>
          <cell r="AE371" t="str">
            <v>Caleb Kudrna</v>
          </cell>
        </row>
        <row r="372">
          <cell r="AB372" t="str">
            <v>Minnesota State University-Mankato</v>
          </cell>
          <cell r="AD372" t="str">
            <v>23-3405</v>
          </cell>
          <cell r="AE372" t="str">
            <v>Dalton Fields</v>
          </cell>
        </row>
        <row r="373">
          <cell r="AB373" t="str">
            <v>Minnesota State University-Mankato</v>
          </cell>
          <cell r="AD373" t="str">
            <v>18-9280</v>
          </cell>
          <cell r="AE373" t="str">
            <v>Jacob Garrett</v>
          </cell>
        </row>
        <row r="374">
          <cell r="AB374" t="str">
            <v>Minnesota State University-Mankato</v>
          </cell>
          <cell r="AD374" t="str">
            <v>15-183042</v>
          </cell>
          <cell r="AE374" t="str">
            <v>Jacob Otto</v>
          </cell>
        </row>
        <row r="375">
          <cell r="AB375" t="str">
            <v>Minnesota State University-Mankato</v>
          </cell>
          <cell r="AD375" t="str">
            <v>21-17663</v>
          </cell>
          <cell r="AE375" t="str">
            <v>Liam Olive</v>
          </cell>
        </row>
        <row r="376">
          <cell r="AB376" t="str">
            <v>Minnesota State University-Mankato</v>
          </cell>
          <cell r="AD376" t="str">
            <v>21-17676</v>
          </cell>
          <cell r="AE376" t="str">
            <v>Seamus Olive</v>
          </cell>
        </row>
        <row r="377">
          <cell r="AB377" t="str">
            <v>Minnesota State University-Mankato</v>
          </cell>
          <cell r="AD377" t="str">
            <v>22-13888</v>
          </cell>
          <cell r="AE377" t="str">
            <v>Tiara Nietfeld</v>
          </cell>
        </row>
        <row r="378">
          <cell r="AB378" t="str">
            <v>Minnesota State University-Mankato</v>
          </cell>
          <cell r="AD378" t="str">
            <v>8553-2702</v>
          </cell>
          <cell r="AE378" t="str">
            <v>Tiffany Hallisy</v>
          </cell>
        </row>
        <row r="388">
          <cell r="AB388" t="str">
            <v>Missouri Baptist University</v>
          </cell>
          <cell r="AD388" t="str">
            <v>11-389189</v>
          </cell>
          <cell r="AE388" t="str">
            <v>Bryce Thurman</v>
          </cell>
        </row>
        <row r="389">
          <cell r="AB389" t="str">
            <v>Missouri Baptist University</v>
          </cell>
          <cell r="AD389" t="str">
            <v>19-85337</v>
          </cell>
          <cell r="AE389" t="str">
            <v>Cameron Peters</v>
          </cell>
        </row>
        <row r="390">
          <cell r="AB390" t="str">
            <v>Missouri Baptist University</v>
          </cell>
          <cell r="AD390" t="str">
            <v>19-4456</v>
          </cell>
          <cell r="AE390" t="str">
            <v>Charles Hunter</v>
          </cell>
        </row>
        <row r="391">
          <cell r="AB391" t="str">
            <v>Missouri Baptist University</v>
          </cell>
          <cell r="AD391" t="str">
            <v>6124-1515</v>
          </cell>
          <cell r="AE391" t="str">
            <v>Hunter Jones</v>
          </cell>
        </row>
        <row r="392">
          <cell r="AB392" t="str">
            <v>Missouri Baptist University</v>
          </cell>
          <cell r="AD392" t="str">
            <v>18-52896</v>
          </cell>
          <cell r="AE392" t="str">
            <v>James Bennett</v>
          </cell>
        </row>
        <row r="393">
          <cell r="AB393" t="str">
            <v>Missouri Baptist University</v>
          </cell>
          <cell r="AD393" t="str">
            <v>11-231885</v>
          </cell>
          <cell r="AE393" t="str">
            <v>Kevin Brown</v>
          </cell>
        </row>
        <row r="394">
          <cell r="AB394" t="str">
            <v>Missouri Baptist University</v>
          </cell>
          <cell r="AD394" t="str">
            <v>8572-19533</v>
          </cell>
          <cell r="AE394" t="str">
            <v>Seth Harris</v>
          </cell>
        </row>
        <row r="395">
          <cell r="AB395" t="str">
            <v/>
          </cell>
          <cell r="AD395" t="str">
            <v/>
          </cell>
          <cell r="AE395" t="str">
            <v/>
          </cell>
        </row>
        <row r="409">
          <cell r="AB409" t="str">
            <v>Morningside University</v>
          </cell>
          <cell r="AD409" t="str">
            <v>6661-372</v>
          </cell>
          <cell r="AE409" t="str">
            <v>Alex Badger</v>
          </cell>
        </row>
        <row r="410">
          <cell r="AB410" t="str">
            <v>Morningside University</v>
          </cell>
          <cell r="AD410" t="str">
            <v>20-30131</v>
          </cell>
          <cell r="AE410" t="str">
            <v>Brenden Lewis</v>
          </cell>
        </row>
        <row r="411">
          <cell r="AB411" t="str">
            <v>Morningside University</v>
          </cell>
          <cell r="AD411" t="str">
            <v>11-666678</v>
          </cell>
          <cell r="AE411" t="str">
            <v>Chace Mohrhauser</v>
          </cell>
        </row>
        <row r="412">
          <cell r="AB412" t="str">
            <v>Morningside University</v>
          </cell>
          <cell r="AD412" t="str">
            <v>11-386701</v>
          </cell>
          <cell r="AE412" t="str">
            <v>Christian Schmadeke</v>
          </cell>
        </row>
        <row r="413">
          <cell r="AB413" t="str">
            <v>Morningside University</v>
          </cell>
          <cell r="AD413" t="str">
            <v>23-3001</v>
          </cell>
          <cell r="AE413" t="str">
            <v>Michael Swancutt</v>
          </cell>
        </row>
        <row r="414">
          <cell r="AB414" t="str">
            <v>Morningside University</v>
          </cell>
          <cell r="AD414" t="str">
            <v>18-57615</v>
          </cell>
          <cell r="AE414" t="str">
            <v>Nick Philthilath</v>
          </cell>
        </row>
        <row r="415">
          <cell r="AB415" t="str">
            <v>Morningside University</v>
          </cell>
          <cell r="AD415" t="str">
            <v>11-34850</v>
          </cell>
          <cell r="AE415" t="str">
            <v>Seth Nelson</v>
          </cell>
        </row>
        <row r="416">
          <cell r="AB416" t="str">
            <v>Morningside University</v>
          </cell>
          <cell r="AD416" t="str">
            <v>20-38570</v>
          </cell>
          <cell r="AE416" t="str">
            <v>Zachary Stoltzfus</v>
          </cell>
        </row>
        <row r="419">
          <cell r="AB419" t="str">
            <v>Mount Mercy University</v>
          </cell>
          <cell r="AD419" t="str">
            <v>11-626689</v>
          </cell>
          <cell r="AE419" t="str">
            <v>Andrei Tacorda</v>
          </cell>
        </row>
        <row r="420">
          <cell r="AB420" t="str">
            <v>Mount Mercy University</v>
          </cell>
          <cell r="AD420" t="str">
            <v>11-411615</v>
          </cell>
          <cell r="AE420" t="str">
            <v>Andru Blaney</v>
          </cell>
        </row>
        <row r="421">
          <cell r="AB421" t="str">
            <v>Mount Mercy University</v>
          </cell>
          <cell r="AD421" t="str">
            <v>11-365628</v>
          </cell>
          <cell r="AE421" t="str">
            <v>Harley Shene</v>
          </cell>
        </row>
        <row r="422">
          <cell r="AB422" t="str">
            <v>Mount Mercy University</v>
          </cell>
          <cell r="AD422" t="str">
            <v>5617-3547</v>
          </cell>
          <cell r="AE422" t="str">
            <v>Kai Yamada</v>
          </cell>
        </row>
        <row r="423">
          <cell r="AB423" t="str">
            <v>Mount Mercy University</v>
          </cell>
          <cell r="AD423" t="str">
            <v>22-79856</v>
          </cell>
          <cell r="AE423" t="str">
            <v>Ryan Julian</v>
          </cell>
        </row>
        <row r="424">
          <cell r="AB424" t="str">
            <v>Mount Mercy University</v>
          </cell>
          <cell r="AD424" t="str">
            <v>7914-8964</v>
          </cell>
          <cell r="AE424" t="str">
            <v>Tom Burns</v>
          </cell>
        </row>
        <row r="425">
          <cell r="AB425" t="str">
            <v>Mount Mercy University</v>
          </cell>
          <cell r="AD425" t="str">
            <v>11-250150</v>
          </cell>
          <cell r="AE425" t="str">
            <v>Zach Andresen</v>
          </cell>
        </row>
        <row r="426">
          <cell r="AB426" t="str">
            <v>Mount Mercy University</v>
          </cell>
          <cell r="AD426" t="str">
            <v>16-2067</v>
          </cell>
          <cell r="AE426" t="str">
            <v>Zachary Joiner</v>
          </cell>
        </row>
        <row r="440">
          <cell r="AB440" t="str">
            <v>Nebraska ,University Of</v>
          </cell>
          <cell r="AD440" t="str">
            <v>17-8</v>
          </cell>
          <cell r="AE440" t="str">
            <v>Aaron Wickland</v>
          </cell>
        </row>
        <row r="441">
          <cell r="AB441" t="str">
            <v>Nebraska ,University Of</v>
          </cell>
          <cell r="AD441" t="str">
            <v>20-48261</v>
          </cell>
          <cell r="AE441" t="str">
            <v>Blake Paulhamus</v>
          </cell>
        </row>
        <row r="442">
          <cell r="AB442" t="str">
            <v>Nebraska ,University Of</v>
          </cell>
          <cell r="AD442" t="str">
            <v>11-538635</v>
          </cell>
          <cell r="AE442" t="str">
            <v>Brayden Lee</v>
          </cell>
        </row>
        <row r="443">
          <cell r="AB443" t="str">
            <v>Nebraska ,University Of</v>
          </cell>
          <cell r="AD443" t="str">
            <v>15-144205</v>
          </cell>
          <cell r="AE443" t="str">
            <v>Daniel Hirstein</v>
          </cell>
        </row>
        <row r="444">
          <cell r="AB444" t="str">
            <v>Nebraska ,University Of</v>
          </cell>
          <cell r="AD444" t="str">
            <v>7914-15647</v>
          </cell>
          <cell r="AE444" t="str">
            <v>Isaac Young</v>
          </cell>
        </row>
        <row r="445">
          <cell r="AB445" t="str">
            <v>Nebraska ,University Of</v>
          </cell>
          <cell r="AD445" t="str">
            <v>11-400668</v>
          </cell>
          <cell r="AE445" t="str">
            <v>Joshua Quaas</v>
          </cell>
        </row>
        <row r="446">
          <cell r="AB446" t="str">
            <v>Nebraska ,University Of</v>
          </cell>
          <cell r="AD446" t="str">
            <v>9562-18261</v>
          </cell>
          <cell r="AE446" t="str">
            <v>Malcolm Saltzman</v>
          </cell>
        </row>
        <row r="447">
          <cell r="AB447" t="str">
            <v>Nebraska ,University Of</v>
          </cell>
          <cell r="AD447" t="str">
            <v>19-1824</v>
          </cell>
          <cell r="AE447" t="str">
            <v>Ryen Apgar</v>
          </cell>
        </row>
        <row r="459">
          <cell r="AB459" t="str">
            <v>New Jersey Institute Of Technology</v>
          </cell>
          <cell r="AD459" t="str">
            <v>18-86582</v>
          </cell>
          <cell r="AE459" t="str">
            <v>Aavinaash Rampersad</v>
          </cell>
        </row>
        <row r="460">
          <cell r="AB460" t="str">
            <v>New Jersey Institute Of Technology</v>
          </cell>
          <cell r="AD460" t="str">
            <v>11-640065</v>
          </cell>
          <cell r="AE460" t="str">
            <v>Alex Berg</v>
          </cell>
        </row>
        <row r="461">
          <cell r="AB461" t="str">
            <v>New Jersey Institute Of Technology</v>
          </cell>
          <cell r="AD461" t="str">
            <v>15-92263</v>
          </cell>
          <cell r="AE461" t="str">
            <v>Elizabeth Brogna</v>
          </cell>
        </row>
        <row r="462">
          <cell r="AB462" t="str">
            <v>New Jersey Institute Of Technology</v>
          </cell>
          <cell r="AD462" t="str">
            <v>6259-4376</v>
          </cell>
          <cell r="AE462" t="str">
            <v>Jason Bilawsky</v>
          </cell>
        </row>
        <row r="463">
          <cell r="AB463" t="str">
            <v>New Jersey Institute Of Technology</v>
          </cell>
          <cell r="AD463" t="str">
            <v>11-225856</v>
          </cell>
          <cell r="AE463" t="str">
            <v>Jose De La Barrera</v>
          </cell>
        </row>
        <row r="464">
          <cell r="AB464" t="str">
            <v>New Jersey Institute Of Technology</v>
          </cell>
          <cell r="AD464" t="str">
            <v>11-679746</v>
          </cell>
          <cell r="AE464" t="str">
            <v>Logan Chappell</v>
          </cell>
        </row>
        <row r="465">
          <cell r="AB465" t="str">
            <v>New Jersey Institute Of Technology</v>
          </cell>
          <cell r="AD465" t="str">
            <v>19-25578</v>
          </cell>
          <cell r="AE465" t="str">
            <v>Scott Lillis</v>
          </cell>
        </row>
        <row r="466">
          <cell r="AB466" t="str">
            <v>New Jersey Institute Of Technology</v>
          </cell>
          <cell r="AD466" t="str">
            <v>7914-53566</v>
          </cell>
          <cell r="AE466" t="str">
            <v>Timothy Knowles</v>
          </cell>
        </row>
        <row r="475">
          <cell r="AB475" t="str">
            <v>Notre Dame College</v>
          </cell>
          <cell r="AD475" t="str">
            <v>18-42246</v>
          </cell>
          <cell r="AE475" t="str">
            <v>Aiden Compton</v>
          </cell>
        </row>
        <row r="476">
          <cell r="AB476" t="str">
            <v>Notre Dame College</v>
          </cell>
          <cell r="AD476" t="str">
            <v>11-676249</v>
          </cell>
          <cell r="AE476" t="str">
            <v>Alex Etheredge</v>
          </cell>
        </row>
        <row r="477">
          <cell r="AB477" t="str">
            <v>Notre Dame College</v>
          </cell>
          <cell r="AD477" t="str">
            <v>11-408777</v>
          </cell>
          <cell r="AE477" t="str">
            <v>Anthony Shields</v>
          </cell>
        </row>
        <row r="478">
          <cell r="AB478" t="str">
            <v>Notre Dame College</v>
          </cell>
          <cell r="AD478" t="str">
            <v>7914-13485</v>
          </cell>
          <cell r="AE478" t="str">
            <v>Connor Gallagher</v>
          </cell>
        </row>
        <row r="479">
          <cell r="AB479" t="str">
            <v>Notre Dame College</v>
          </cell>
          <cell r="AD479" t="str">
            <v>11-571807</v>
          </cell>
          <cell r="AE479" t="str">
            <v>Hunter Brackman</v>
          </cell>
        </row>
        <row r="480">
          <cell r="AB480" t="str">
            <v>Notre Dame College</v>
          </cell>
          <cell r="AD480" t="str">
            <v>20-23556</v>
          </cell>
          <cell r="AE480" t="str">
            <v>Josh Dohm</v>
          </cell>
        </row>
        <row r="481">
          <cell r="AB481" t="str">
            <v>Notre Dame College</v>
          </cell>
          <cell r="AD481" t="str">
            <v>11-637942</v>
          </cell>
          <cell r="AE481" t="str">
            <v>Michael Wiese</v>
          </cell>
        </row>
        <row r="482">
          <cell r="AB482" t="str">
            <v/>
          </cell>
          <cell r="AD482" t="str">
            <v/>
          </cell>
          <cell r="AE482" t="str">
            <v/>
          </cell>
        </row>
        <row r="485">
          <cell r="AB485" t="str">
            <v>Quincy University</v>
          </cell>
          <cell r="AD485" t="str">
            <v>11-479052</v>
          </cell>
          <cell r="AE485" t="str">
            <v>Anthony Lundy</v>
          </cell>
        </row>
        <row r="486">
          <cell r="AB486" t="str">
            <v>Quincy University</v>
          </cell>
          <cell r="AD486" t="str">
            <v>18-92281</v>
          </cell>
          <cell r="AE486" t="str">
            <v>Brenden Unseld</v>
          </cell>
        </row>
        <row r="487">
          <cell r="AB487" t="str">
            <v>Quincy University</v>
          </cell>
          <cell r="AD487" t="str">
            <v>11-479885</v>
          </cell>
          <cell r="AE487" t="str">
            <v>Caden Witt</v>
          </cell>
        </row>
        <row r="488">
          <cell r="AB488" t="str">
            <v>Quincy University</v>
          </cell>
          <cell r="AD488" t="str">
            <v>11-697151</v>
          </cell>
          <cell r="AE488" t="str">
            <v>Cayden Thoms</v>
          </cell>
        </row>
        <row r="489">
          <cell r="AB489" t="str">
            <v>Quincy University</v>
          </cell>
          <cell r="AD489" t="str">
            <v>16-162510</v>
          </cell>
          <cell r="AE489" t="str">
            <v>Connor Meegan</v>
          </cell>
        </row>
        <row r="490">
          <cell r="AB490" t="str">
            <v>Quincy University</v>
          </cell>
          <cell r="AD490" t="str">
            <v>7914-29201</v>
          </cell>
          <cell r="AE490" t="str">
            <v>Lucas Forthofer</v>
          </cell>
        </row>
        <row r="491">
          <cell r="AB491" t="str">
            <v>Quincy University</v>
          </cell>
          <cell r="AD491" t="str">
            <v>11-237083</v>
          </cell>
          <cell r="AE491" t="str">
            <v>Parker Lymenstull</v>
          </cell>
        </row>
        <row r="492">
          <cell r="AB492" t="str">
            <v/>
          </cell>
          <cell r="AD492" t="str">
            <v/>
          </cell>
          <cell r="AE492" t="str">
            <v/>
          </cell>
        </row>
        <row r="494">
          <cell r="AB494" t="str">
            <v>Rochester University</v>
          </cell>
          <cell r="AD494" t="str">
            <v>19-84013</v>
          </cell>
          <cell r="AE494" t="str">
            <v>Alexander Miller</v>
          </cell>
        </row>
        <row r="495">
          <cell r="AB495" t="str">
            <v>Rochester University</v>
          </cell>
          <cell r="AD495" t="str">
            <v>19-50137</v>
          </cell>
          <cell r="AE495" t="str">
            <v>Brandon Rinke</v>
          </cell>
        </row>
        <row r="496">
          <cell r="AB496" t="str">
            <v>Rochester University</v>
          </cell>
          <cell r="AD496" t="str">
            <v>11-493030</v>
          </cell>
          <cell r="AE496" t="str">
            <v>Brian Shimabukuro</v>
          </cell>
        </row>
        <row r="497">
          <cell r="AB497" t="str">
            <v>Rochester University</v>
          </cell>
          <cell r="AD497" t="str">
            <v>21-3224</v>
          </cell>
          <cell r="AE497" t="str">
            <v>Jake Thompson</v>
          </cell>
        </row>
        <row r="498">
          <cell r="AB498" t="str">
            <v>Rochester University</v>
          </cell>
          <cell r="AD498" t="str">
            <v>11-268258</v>
          </cell>
          <cell r="AE498" t="str">
            <v>Justin Powell</v>
          </cell>
        </row>
        <row r="499">
          <cell r="AB499" t="str">
            <v>Rochester University</v>
          </cell>
          <cell r="AD499" t="str">
            <v>7914-25519</v>
          </cell>
          <cell r="AE499" t="str">
            <v>Mitchell Martin</v>
          </cell>
        </row>
        <row r="500">
          <cell r="AB500" t="str">
            <v>Rochester University</v>
          </cell>
          <cell r="AD500" t="str">
            <v>5617-4080</v>
          </cell>
          <cell r="AE500" t="str">
            <v>Tylan Kim-Arellano</v>
          </cell>
        </row>
        <row r="501">
          <cell r="AB501" t="str">
            <v>Rochester University</v>
          </cell>
          <cell r="AD501" t="str">
            <v>7914-23647</v>
          </cell>
          <cell r="AE501" t="str">
            <v>Zachary Florence</v>
          </cell>
        </row>
        <row r="512">
          <cell r="AB512" t="str">
            <v>Rock Valley College</v>
          </cell>
          <cell r="AD512" t="str">
            <v>11-282581</v>
          </cell>
          <cell r="AE512" t="str">
            <v>Ayden Sulzener</v>
          </cell>
        </row>
        <row r="513">
          <cell r="AB513" t="str">
            <v>Rock Valley College</v>
          </cell>
          <cell r="AD513" t="str">
            <v>11-396905</v>
          </cell>
          <cell r="AE513" t="str">
            <v>Braden Schuld</v>
          </cell>
        </row>
        <row r="514">
          <cell r="AB514" t="str">
            <v>Rock Valley College</v>
          </cell>
          <cell r="AD514" t="str">
            <v>16-160486</v>
          </cell>
          <cell r="AE514" t="str">
            <v>Christian Bauer</v>
          </cell>
        </row>
        <row r="515">
          <cell r="AB515" t="str">
            <v>Rock Valley College</v>
          </cell>
          <cell r="AD515" t="str">
            <v>11-687658</v>
          </cell>
          <cell r="AE515" t="str">
            <v>Connor Mooney</v>
          </cell>
        </row>
        <row r="516">
          <cell r="AB516" t="str">
            <v>Rock Valley College</v>
          </cell>
          <cell r="AD516" t="str">
            <v>17-99306</v>
          </cell>
          <cell r="AE516" t="str">
            <v>Devan Skridla</v>
          </cell>
        </row>
        <row r="517">
          <cell r="AB517" t="str">
            <v>Rock Valley College</v>
          </cell>
          <cell r="AD517" t="str">
            <v>17-57642</v>
          </cell>
          <cell r="AE517" t="str">
            <v>Samuel Moran</v>
          </cell>
        </row>
        <row r="518">
          <cell r="AB518" t="str">
            <v>Rock Valley College</v>
          </cell>
          <cell r="AD518" t="str">
            <v>11-228370</v>
          </cell>
          <cell r="AE518" t="str">
            <v>Tommy Reboletti</v>
          </cell>
        </row>
        <row r="519">
          <cell r="AB519" t="str">
            <v>Rock Valley College</v>
          </cell>
          <cell r="AD519" t="str">
            <v>11-378253</v>
          </cell>
          <cell r="AE519" t="str">
            <v>Tyler Keller</v>
          </cell>
        </row>
        <row r="528">
          <cell r="AB528" t="str">
            <v>Roosevelt University</v>
          </cell>
          <cell r="AD528" t="str">
            <v>11-446228</v>
          </cell>
          <cell r="AE528" t="str">
            <v>Anthony Andrade</v>
          </cell>
        </row>
        <row r="529">
          <cell r="AB529" t="str">
            <v>Roosevelt University</v>
          </cell>
          <cell r="AD529" t="str">
            <v>18-25010</v>
          </cell>
          <cell r="AE529" t="str">
            <v>Jesse Castillo</v>
          </cell>
        </row>
        <row r="530">
          <cell r="AB530" t="str">
            <v>Roosevelt University</v>
          </cell>
          <cell r="AD530" t="str">
            <v>5666-2172</v>
          </cell>
          <cell r="AE530" t="str">
            <v>Kendrick Wilson</v>
          </cell>
        </row>
        <row r="531">
          <cell r="AB531" t="str">
            <v>Roosevelt University</v>
          </cell>
          <cell r="AD531" t="str">
            <v>11-297619</v>
          </cell>
          <cell r="AE531" t="str">
            <v>Pj Waul</v>
          </cell>
        </row>
        <row r="532">
          <cell r="AB532" t="str">
            <v>Roosevelt University</v>
          </cell>
          <cell r="AD532" t="str">
            <v>11-154464</v>
          </cell>
          <cell r="AE532" t="str">
            <v>Troy Welker</v>
          </cell>
        </row>
        <row r="533">
          <cell r="AB533" t="str">
            <v/>
          </cell>
          <cell r="AD533" t="str">
            <v/>
          </cell>
          <cell r="AE533" t="str">
            <v/>
          </cell>
        </row>
        <row r="534">
          <cell r="AB534" t="str">
            <v/>
          </cell>
          <cell r="AD534" t="str">
            <v/>
          </cell>
          <cell r="AE534" t="str">
            <v/>
          </cell>
        </row>
        <row r="535">
          <cell r="AB535" t="str">
            <v/>
          </cell>
          <cell r="AD535" t="str">
            <v/>
          </cell>
          <cell r="AE535" t="str">
            <v/>
          </cell>
        </row>
        <row r="536">
          <cell r="AB536" t="str">
            <v>Saint Xavier University</v>
          </cell>
          <cell r="AD536" t="str">
            <v>11-313025</v>
          </cell>
          <cell r="AE536" t="str">
            <v>Bobby Habetler</v>
          </cell>
        </row>
        <row r="537">
          <cell r="AB537" t="str">
            <v>Saint Xavier University</v>
          </cell>
          <cell r="AD537" t="str">
            <v>18-11739</v>
          </cell>
          <cell r="AE537" t="str">
            <v>Daniel Esguerra</v>
          </cell>
        </row>
        <row r="538">
          <cell r="AB538" t="str">
            <v>Saint Xavier University</v>
          </cell>
          <cell r="AD538" t="str">
            <v>17-24896</v>
          </cell>
          <cell r="AE538" t="str">
            <v>Edward Burgos</v>
          </cell>
        </row>
        <row r="539">
          <cell r="AB539" t="str">
            <v>Saint Xavier University</v>
          </cell>
          <cell r="AD539" t="str">
            <v>11-534832</v>
          </cell>
          <cell r="AE539" t="str">
            <v>Jaren Orbeck</v>
          </cell>
        </row>
        <row r="540">
          <cell r="AB540" t="str">
            <v>Saint Xavier University</v>
          </cell>
          <cell r="AD540" t="str">
            <v>5548-4914</v>
          </cell>
          <cell r="AE540" t="str">
            <v>Michael Harmon</v>
          </cell>
        </row>
        <row r="541">
          <cell r="AB541" t="str">
            <v>Saint Xavier University</v>
          </cell>
          <cell r="AD541" t="str">
            <v>11-572214</v>
          </cell>
          <cell r="AE541" t="str">
            <v>Nicholas Sternes</v>
          </cell>
        </row>
        <row r="542">
          <cell r="AB542" t="str">
            <v>Saint Xavier University</v>
          </cell>
          <cell r="AD542" t="str">
            <v>15-3738</v>
          </cell>
          <cell r="AE542" t="str">
            <v>Tim Novak</v>
          </cell>
        </row>
        <row r="543">
          <cell r="AB543" t="str">
            <v>Saint Xavier University</v>
          </cell>
          <cell r="AD543" t="str">
            <v>20-39060</v>
          </cell>
          <cell r="AE543" t="str">
            <v>Tyler Pedersen</v>
          </cell>
        </row>
        <row r="559">
          <cell r="AB559" t="str">
            <v>St. Ambrose University</v>
          </cell>
          <cell r="AD559" t="str">
            <v>11-81520</v>
          </cell>
          <cell r="AE559" t="str">
            <v>Cameron Crowe</v>
          </cell>
        </row>
        <row r="560">
          <cell r="AB560" t="str">
            <v>St. Ambrose University</v>
          </cell>
          <cell r="AD560" t="str">
            <v>9037-32556</v>
          </cell>
          <cell r="AE560" t="str">
            <v>Devin Richards</v>
          </cell>
        </row>
        <row r="561">
          <cell r="AB561" t="str">
            <v>St. Ambrose University</v>
          </cell>
          <cell r="AD561" t="str">
            <v>11-450746</v>
          </cell>
          <cell r="AE561" t="str">
            <v>Justin Aboud</v>
          </cell>
        </row>
        <row r="562">
          <cell r="AB562" t="str">
            <v>St. Ambrose University</v>
          </cell>
          <cell r="AD562" t="str">
            <v>11-470037</v>
          </cell>
          <cell r="AE562" t="str">
            <v>Kendric Siders</v>
          </cell>
        </row>
        <row r="563">
          <cell r="AB563" t="str">
            <v>St. Ambrose University</v>
          </cell>
          <cell r="AD563" t="str">
            <v>11-409244</v>
          </cell>
          <cell r="AE563" t="str">
            <v>Lucas Finley</v>
          </cell>
        </row>
        <row r="564">
          <cell r="AB564" t="str">
            <v>St. Ambrose University</v>
          </cell>
          <cell r="AD564" t="str">
            <v>11-407936</v>
          </cell>
          <cell r="AE564" t="str">
            <v>Lucas Hersrud</v>
          </cell>
        </row>
        <row r="565">
          <cell r="AB565" t="str">
            <v>St. Ambrose University</v>
          </cell>
          <cell r="AD565" t="str">
            <v>11-432012</v>
          </cell>
          <cell r="AE565" t="str">
            <v>Pedro Irizarry Ramos</v>
          </cell>
        </row>
        <row r="566">
          <cell r="AB566" t="str">
            <v>St. Ambrose University</v>
          </cell>
          <cell r="AD566" t="str">
            <v>11-628825</v>
          </cell>
          <cell r="AE566" t="str">
            <v>Zach Greim</v>
          </cell>
        </row>
        <row r="586">
          <cell r="AB586" t="str">
            <v>St. Francis (IL) ,University Of</v>
          </cell>
          <cell r="AD586" t="str">
            <v>11-544965</v>
          </cell>
          <cell r="AE586" t="str">
            <v>Anthony Lizzio</v>
          </cell>
        </row>
        <row r="587">
          <cell r="AB587" t="str">
            <v>St. Francis (IL) ,University Of</v>
          </cell>
          <cell r="AD587" t="str">
            <v>9229-56948</v>
          </cell>
          <cell r="AE587" t="str">
            <v>Ardani Rodas</v>
          </cell>
        </row>
        <row r="588">
          <cell r="AB588" t="str">
            <v>St. Francis (IL) ,University Of</v>
          </cell>
          <cell r="AD588" t="str">
            <v>11-433310</v>
          </cell>
          <cell r="AE588" t="str">
            <v>Braden Kidd</v>
          </cell>
        </row>
        <row r="589">
          <cell r="AB589" t="str">
            <v>St. Francis (IL) ,University Of</v>
          </cell>
          <cell r="AD589" t="str">
            <v>7914-9422</v>
          </cell>
          <cell r="AE589" t="str">
            <v>Brandon Williamson</v>
          </cell>
        </row>
        <row r="590">
          <cell r="AB590" t="str">
            <v>St. Francis (IL) ,University Of</v>
          </cell>
          <cell r="AD590" t="str">
            <v>7914-10638</v>
          </cell>
          <cell r="AE590" t="str">
            <v>Chris Bald</v>
          </cell>
        </row>
        <row r="591">
          <cell r="AB591" t="str">
            <v>St. Francis (IL) ,University Of</v>
          </cell>
          <cell r="AD591" t="str">
            <v>11-697068</v>
          </cell>
          <cell r="AE591" t="str">
            <v>Christian Randle-Moore</v>
          </cell>
        </row>
        <row r="592">
          <cell r="AB592" t="str">
            <v>St. Francis (IL) ,University Of</v>
          </cell>
          <cell r="AD592" t="str">
            <v>20-53104</v>
          </cell>
          <cell r="AE592" t="str">
            <v>Jalen Pfaff</v>
          </cell>
        </row>
        <row r="593">
          <cell r="AB593" t="str">
            <v>St. Francis (IL) ,University Of</v>
          </cell>
          <cell r="AD593" t="str">
            <v>17-11333</v>
          </cell>
          <cell r="AE593" t="str">
            <v>Matt Devorsky</v>
          </cell>
        </row>
        <row r="611">
          <cell r="AB611" t="str">
            <v>Toledo ,University Of</v>
          </cell>
          <cell r="AD611" t="str">
            <v>8615-38607</v>
          </cell>
          <cell r="AE611" t="str">
            <v>Daniel Fox</v>
          </cell>
        </row>
        <row r="612">
          <cell r="AB612" t="str">
            <v>Toledo ,University Of</v>
          </cell>
          <cell r="AD612" t="str">
            <v>20-23481</v>
          </cell>
          <cell r="AE612" t="str">
            <v>David Antoniuk</v>
          </cell>
        </row>
        <row r="613">
          <cell r="AB613" t="str">
            <v>Toledo ,University Of</v>
          </cell>
          <cell r="AD613" t="str">
            <v>15-109256</v>
          </cell>
          <cell r="AE613" t="str">
            <v>Jack Stough</v>
          </cell>
        </row>
        <row r="614">
          <cell r="AB614" t="str">
            <v>Toledo ,University Of</v>
          </cell>
          <cell r="AD614" t="str">
            <v>20-50303</v>
          </cell>
          <cell r="AE614" t="str">
            <v>Joseph Dupont</v>
          </cell>
        </row>
        <row r="615">
          <cell r="AB615" t="str">
            <v>Toledo ,University Of</v>
          </cell>
          <cell r="AD615" t="str">
            <v>11-641956</v>
          </cell>
          <cell r="AE615" t="str">
            <v>Matthew Henry</v>
          </cell>
        </row>
        <row r="616">
          <cell r="AB616" t="str">
            <v>Toledo ,University Of</v>
          </cell>
          <cell r="AD616" t="str">
            <v>11-432292</v>
          </cell>
          <cell r="AE616" t="str">
            <v>Nathan Kelly</v>
          </cell>
        </row>
        <row r="617">
          <cell r="AB617" t="str">
            <v>Toledo ,University Of</v>
          </cell>
          <cell r="AD617" t="str">
            <v>23-14213</v>
          </cell>
          <cell r="AE617" t="str">
            <v>Parker Black</v>
          </cell>
        </row>
        <row r="618">
          <cell r="AB618" t="str">
            <v>Toledo ,University Of</v>
          </cell>
          <cell r="AD618" t="str">
            <v>22-7146</v>
          </cell>
          <cell r="AE618" t="str">
            <v>Stephen Lease</v>
          </cell>
        </row>
        <row r="621">
          <cell r="AB621" t="str">
            <v>Vincennes University</v>
          </cell>
          <cell r="AD621" t="str">
            <v>5730-32087</v>
          </cell>
          <cell r="AE621" t="str">
            <v>Brighton Lucas</v>
          </cell>
        </row>
        <row r="622">
          <cell r="AB622" t="str">
            <v>Vincennes University</v>
          </cell>
          <cell r="AD622" t="str">
            <v>8270-890</v>
          </cell>
          <cell r="AE622" t="str">
            <v>Cayden Russell</v>
          </cell>
        </row>
        <row r="623">
          <cell r="AB623" t="str">
            <v>Vincennes University</v>
          </cell>
          <cell r="AD623" t="str">
            <v>21-69159</v>
          </cell>
          <cell r="AE623" t="str">
            <v>Dakota Waskom</v>
          </cell>
        </row>
        <row r="624">
          <cell r="AB624" t="str">
            <v>Vincennes University</v>
          </cell>
          <cell r="AD624" t="str">
            <v>17-13713</v>
          </cell>
          <cell r="AE624" t="str">
            <v>Dylan Lewis</v>
          </cell>
        </row>
        <row r="625">
          <cell r="AB625" t="str">
            <v>Vincennes University</v>
          </cell>
          <cell r="AD625" t="str">
            <v>17-13014</v>
          </cell>
          <cell r="AE625" t="str">
            <v>Jonathon Starr</v>
          </cell>
        </row>
        <row r="626">
          <cell r="AB626" t="str">
            <v>Vincennes University</v>
          </cell>
          <cell r="AD626" t="str">
            <v>18-12079</v>
          </cell>
          <cell r="AE626" t="str">
            <v>Kannon King</v>
          </cell>
        </row>
        <row r="627">
          <cell r="AB627" t="str">
            <v>Vincennes University</v>
          </cell>
          <cell r="AD627" t="str">
            <v>20-540</v>
          </cell>
          <cell r="AE627" t="str">
            <v>Nick Gregg</v>
          </cell>
        </row>
        <row r="628">
          <cell r="AB628" t="str">
            <v/>
          </cell>
          <cell r="AD628" t="str">
            <v/>
          </cell>
          <cell r="AE628" t="str">
            <v/>
          </cell>
        </row>
        <row r="634">
          <cell r="AB634" t="str">
            <v>Viterbo University</v>
          </cell>
          <cell r="AD634" t="str">
            <v>11-495950</v>
          </cell>
          <cell r="AE634" t="str">
            <v>Anthony Pope</v>
          </cell>
        </row>
        <row r="635">
          <cell r="AB635" t="str">
            <v>Viterbo University</v>
          </cell>
          <cell r="AD635" t="str">
            <v>6933-7368</v>
          </cell>
          <cell r="AE635" t="str">
            <v>Austin Calmes</v>
          </cell>
        </row>
        <row r="636">
          <cell r="AB636" t="str">
            <v>Viterbo University</v>
          </cell>
          <cell r="AD636" t="str">
            <v>11-248527</v>
          </cell>
          <cell r="AE636" t="str">
            <v>Calvin Schneider</v>
          </cell>
        </row>
        <row r="637">
          <cell r="AB637" t="str">
            <v>Viterbo University</v>
          </cell>
          <cell r="AD637" t="str">
            <v>15-149459</v>
          </cell>
          <cell r="AE637" t="str">
            <v>Erik Ludden</v>
          </cell>
        </row>
        <row r="638">
          <cell r="AB638" t="str">
            <v>Viterbo University</v>
          </cell>
          <cell r="AD638" t="str">
            <v>20-35981</v>
          </cell>
          <cell r="AE638" t="str">
            <v>Mason Barsness</v>
          </cell>
        </row>
        <row r="639">
          <cell r="AB639" t="str">
            <v>Viterbo University</v>
          </cell>
          <cell r="AD639" t="str">
            <v>18-52213</v>
          </cell>
          <cell r="AE639" t="str">
            <v>Michael Voge</v>
          </cell>
        </row>
        <row r="640">
          <cell r="AB640" t="str">
            <v>Viterbo University</v>
          </cell>
          <cell r="AD640" t="str">
            <v>11-268543</v>
          </cell>
          <cell r="AE640" t="str">
            <v>Nathan Arias</v>
          </cell>
        </row>
        <row r="641">
          <cell r="AB641" t="str">
            <v>Viterbo University</v>
          </cell>
          <cell r="AD641" t="str">
            <v>19-42083</v>
          </cell>
          <cell r="AE641" t="str">
            <v>Seth Bailey</v>
          </cell>
        </row>
        <row r="642">
          <cell r="AB642" t="str">
            <v>Webber International University</v>
          </cell>
          <cell r="AD642" t="str">
            <v>19-21764</v>
          </cell>
          <cell r="AE642" t="str">
            <v>AJ Wolstenholme</v>
          </cell>
        </row>
        <row r="643">
          <cell r="AB643" t="str">
            <v>Webber International University</v>
          </cell>
          <cell r="AD643" t="str">
            <v>6450-9065</v>
          </cell>
          <cell r="AE643" t="str">
            <v>Austin Grammar</v>
          </cell>
        </row>
        <row r="644">
          <cell r="AB644" t="str">
            <v>Webber International University</v>
          </cell>
          <cell r="AD644" t="str">
            <v>11-258258</v>
          </cell>
          <cell r="AE644" t="str">
            <v>Brandon Bohn</v>
          </cell>
        </row>
        <row r="645">
          <cell r="AB645" t="str">
            <v>Webber International University</v>
          </cell>
          <cell r="AD645" t="str">
            <v>7914-17584</v>
          </cell>
          <cell r="AE645" t="str">
            <v>Brett Lloyd</v>
          </cell>
        </row>
        <row r="646">
          <cell r="AB646" t="str">
            <v>Webber International University</v>
          </cell>
          <cell r="AD646" t="str">
            <v>8252-22236</v>
          </cell>
          <cell r="AE646" t="str">
            <v>Charles Bostic</v>
          </cell>
        </row>
        <row r="647">
          <cell r="AB647" t="str">
            <v>Webber International University</v>
          </cell>
          <cell r="AD647" t="str">
            <v>11-735700</v>
          </cell>
          <cell r="AE647" t="str">
            <v>James Bennett</v>
          </cell>
        </row>
        <row r="648">
          <cell r="AB648" t="str">
            <v>Webber International University</v>
          </cell>
          <cell r="AD648" t="str">
            <v>5617-4105</v>
          </cell>
          <cell r="AE648" t="str">
            <v>Michael Weyl</v>
          </cell>
        </row>
        <row r="649">
          <cell r="AB649" t="str">
            <v>Webber International University</v>
          </cell>
          <cell r="AD649" t="str">
            <v>11-178589</v>
          </cell>
          <cell r="AE649" t="str">
            <v>Nick Larsen</v>
          </cell>
        </row>
        <row r="667">
          <cell r="AB667" t="str">
            <v>William Penn University</v>
          </cell>
          <cell r="AD667" t="str">
            <v>11-575136</v>
          </cell>
          <cell r="AE667" t="str">
            <v>Aidan Piet</v>
          </cell>
        </row>
        <row r="668">
          <cell r="AB668" t="str">
            <v>William Penn University</v>
          </cell>
          <cell r="AD668" t="str">
            <v>8223-85672</v>
          </cell>
          <cell r="AE668" t="str">
            <v>Bryce Keykal</v>
          </cell>
        </row>
        <row r="669">
          <cell r="AB669" t="str">
            <v>William Penn University</v>
          </cell>
          <cell r="AD669" t="str">
            <v>5822-1038</v>
          </cell>
          <cell r="AE669" t="str">
            <v>Caleb Sterbenz</v>
          </cell>
        </row>
        <row r="670">
          <cell r="AB670" t="str">
            <v>William Penn University</v>
          </cell>
          <cell r="AD670" t="str">
            <v>6796-1940</v>
          </cell>
          <cell r="AE670" t="str">
            <v>Coleton Jacobson</v>
          </cell>
        </row>
        <row r="671">
          <cell r="AB671" t="str">
            <v>William Penn University</v>
          </cell>
          <cell r="AD671" t="str">
            <v>22-20754</v>
          </cell>
          <cell r="AE671" t="str">
            <v>Conor Fetherston</v>
          </cell>
        </row>
        <row r="672">
          <cell r="AB672" t="str">
            <v>William Penn University</v>
          </cell>
          <cell r="AD672" t="str">
            <v>5873-792</v>
          </cell>
          <cell r="AE672" t="str">
            <v>Garraty Richmond</v>
          </cell>
        </row>
        <row r="673">
          <cell r="AB673" t="str">
            <v>William Penn University</v>
          </cell>
          <cell r="AD673" t="str">
            <v>11-102941</v>
          </cell>
          <cell r="AE673" t="str">
            <v>Jared Smith</v>
          </cell>
        </row>
        <row r="674">
          <cell r="AB674" t="str">
            <v>William Penn University</v>
          </cell>
          <cell r="AD674" t="str">
            <v>17-85693</v>
          </cell>
          <cell r="AE674" t="str">
            <v>Spencer Fleming</v>
          </cell>
        </row>
        <row r="689">
          <cell r="AB689" t="str">
            <v>Wisc.-LaCrosse</v>
          </cell>
          <cell r="AD689" t="str">
            <v>11-573574</v>
          </cell>
          <cell r="AE689" t="str">
            <v>Aiden Schmick</v>
          </cell>
        </row>
        <row r="690">
          <cell r="AB690" t="str">
            <v>Wisc.-LaCrosse</v>
          </cell>
          <cell r="AD690" t="str">
            <v>20-51360</v>
          </cell>
          <cell r="AE690" t="str">
            <v>Ceri Deacon</v>
          </cell>
        </row>
        <row r="691">
          <cell r="AB691" t="str">
            <v>Wisc.-LaCrosse</v>
          </cell>
          <cell r="AD691" t="str">
            <v>20-52524</v>
          </cell>
          <cell r="AE691" t="str">
            <v>Corbin Vines</v>
          </cell>
        </row>
        <row r="692">
          <cell r="AB692" t="str">
            <v>Wisc.-LaCrosse</v>
          </cell>
          <cell r="AD692" t="str">
            <v>22-39739</v>
          </cell>
          <cell r="AE692" t="str">
            <v>Ian Vang</v>
          </cell>
        </row>
        <row r="693">
          <cell r="AB693" t="str">
            <v>Wisc.-LaCrosse</v>
          </cell>
          <cell r="AD693" t="str">
            <v>8366-809</v>
          </cell>
          <cell r="AE693" t="str">
            <v>Leo Silha</v>
          </cell>
        </row>
        <row r="694">
          <cell r="AB694" t="str">
            <v>Wisc.-LaCrosse</v>
          </cell>
          <cell r="AD694" t="str">
            <v>17-93497</v>
          </cell>
          <cell r="AE694" t="str">
            <v>Malia Becker</v>
          </cell>
        </row>
        <row r="695">
          <cell r="AB695" t="str">
            <v>Wisc.-LaCrosse</v>
          </cell>
          <cell r="AD695" t="str">
            <v>15-101012</v>
          </cell>
          <cell r="AE695" t="str">
            <v>Zachary Zoromski</v>
          </cell>
        </row>
        <row r="696">
          <cell r="AB696" t="str">
            <v/>
          </cell>
          <cell r="AD696" t="str">
            <v/>
          </cell>
          <cell r="AE696" t="str">
            <v/>
          </cell>
        </row>
        <row r="697">
          <cell r="AB697" t="str">
            <v>Wisc.-Madison</v>
          </cell>
          <cell r="AD697" t="str">
            <v>6928-5754</v>
          </cell>
          <cell r="AE697" t="str">
            <v>Adam Hoppe</v>
          </cell>
        </row>
        <row r="698">
          <cell r="AB698" t="str">
            <v>Wisc.-Madison</v>
          </cell>
          <cell r="AD698" t="str">
            <v>6928-4987</v>
          </cell>
          <cell r="AE698" t="str">
            <v>Axel Gaarder</v>
          </cell>
        </row>
        <row r="699">
          <cell r="AB699" t="str">
            <v>Wisc.-Madison</v>
          </cell>
          <cell r="AD699" t="str">
            <v>11-232795</v>
          </cell>
          <cell r="AE699" t="str">
            <v>Collin Krachey</v>
          </cell>
        </row>
        <row r="700">
          <cell r="AB700" t="str">
            <v>Wisc.-Madison</v>
          </cell>
          <cell r="AD700" t="str">
            <v>22-16074</v>
          </cell>
          <cell r="AE700" t="str">
            <v>Evan Good</v>
          </cell>
        </row>
        <row r="701">
          <cell r="AB701" t="str">
            <v>Wisc.-Madison</v>
          </cell>
          <cell r="AD701" t="str">
            <v>17-97390</v>
          </cell>
          <cell r="AE701" t="str">
            <v>Graham Gasper</v>
          </cell>
        </row>
        <row r="702">
          <cell r="AB702" t="str">
            <v>Wisc.-Madison</v>
          </cell>
          <cell r="AD702" t="str">
            <v>22-16071</v>
          </cell>
          <cell r="AE702" t="str">
            <v>Mohamed Almulla</v>
          </cell>
        </row>
        <row r="703">
          <cell r="AB703" t="str">
            <v>Wisc.-Madison</v>
          </cell>
          <cell r="AD703" t="str">
            <v>11-427208</v>
          </cell>
          <cell r="AE703" t="str">
            <v>William Dorow</v>
          </cell>
        </row>
        <row r="704">
          <cell r="AB704" t="str">
            <v/>
          </cell>
          <cell r="AD704" t="str">
            <v/>
          </cell>
          <cell r="AE704" t="str">
            <v/>
          </cell>
        </row>
        <row r="705">
          <cell r="AB705" t="str">
            <v>Wisc.-Milwaukee</v>
          </cell>
          <cell r="AD705" t="str">
            <v>18-56942</v>
          </cell>
          <cell r="AE705" t="str">
            <v>Austin Smith</v>
          </cell>
        </row>
        <row r="706">
          <cell r="AB706" t="str">
            <v>Wisc.-Milwaukee</v>
          </cell>
          <cell r="AD706" t="str">
            <v>11-70232</v>
          </cell>
          <cell r="AE706" t="str">
            <v>Austin Williamson</v>
          </cell>
        </row>
        <row r="707">
          <cell r="AB707" t="str">
            <v>Wisc.-Milwaukee</v>
          </cell>
          <cell r="AD707" t="str">
            <v>9652-14875</v>
          </cell>
          <cell r="AE707" t="str">
            <v>Brennan Rager</v>
          </cell>
        </row>
        <row r="708">
          <cell r="AB708" t="str">
            <v>Wisc.-Milwaukee</v>
          </cell>
          <cell r="AD708" t="str">
            <v>11-292380</v>
          </cell>
          <cell r="AE708" t="str">
            <v>Layton Barlow</v>
          </cell>
        </row>
        <row r="709">
          <cell r="AB709" t="str">
            <v>Wisc.-Milwaukee</v>
          </cell>
          <cell r="AD709" t="str">
            <v>17-36908</v>
          </cell>
          <cell r="AE709" t="str">
            <v>Nick Keller</v>
          </cell>
        </row>
        <row r="710">
          <cell r="AB710" t="str">
            <v>Wisc.-Milwaukee</v>
          </cell>
          <cell r="AD710" t="str">
            <v>11-105703</v>
          </cell>
          <cell r="AE710" t="str">
            <v>Riley Krueger</v>
          </cell>
        </row>
        <row r="711">
          <cell r="AB711" t="str">
            <v>Wisc.-Milwaukee</v>
          </cell>
          <cell r="AD711" t="str">
            <v>11-90513</v>
          </cell>
          <cell r="AE711" t="str">
            <v>Ryan Mai</v>
          </cell>
        </row>
        <row r="712">
          <cell r="AB712" t="str">
            <v>Wisc.-Milwaukee</v>
          </cell>
          <cell r="AD712" t="str">
            <v>19-80341</v>
          </cell>
          <cell r="AE712" t="str">
            <v>Thomas Thiltgen</v>
          </cell>
        </row>
        <row r="719">
          <cell r="AB719" t="str">
            <v>Wisc.-Oshkosh</v>
          </cell>
          <cell r="AD719" t="str">
            <v>11-107134</v>
          </cell>
          <cell r="AE719" t="str">
            <v>Colby Hietpas</v>
          </cell>
        </row>
        <row r="720">
          <cell r="AB720" t="str">
            <v>Wisc.-Oshkosh</v>
          </cell>
          <cell r="AD720" t="str">
            <v>19-22645</v>
          </cell>
          <cell r="AE720" t="str">
            <v>Jacob Cornell</v>
          </cell>
        </row>
        <row r="721">
          <cell r="AB721" t="str">
            <v>Wisc.-Oshkosh</v>
          </cell>
          <cell r="AD721" t="str">
            <v>21-82262</v>
          </cell>
          <cell r="AE721" t="str">
            <v>James Kruschke</v>
          </cell>
        </row>
        <row r="722">
          <cell r="AB722" t="str">
            <v>Wisc.-Oshkosh</v>
          </cell>
          <cell r="AD722" t="str">
            <v>11-99866</v>
          </cell>
          <cell r="AE722" t="str">
            <v>Justin Gmach</v>
          </cell>
        </row>
        <row r="723">
          <cell r="AB723" t="str">
            <v>Wisc.-Oshkosh</v>
          </cell>
          <cell r="AD723" t="str">
            <v>6910-2069</v>
          </cell>
          <cell r="AE723" t="str">
            <v>Katelyn Holz</v>
          </cell>
        </row>
        <row r="724">
          <cell r="AB724" t="str">
            <v>Wisc.-Oshkosh</v>
          </cell>
          <cell r="AD724" t="str">
            <v>11-677246</v>
          </cell>
          <cell r="AE724" t="str">
            <v>Matthew Steffen</v>
          </cell>
        </row>
        <row r="725">
          <cell r="AB725" t="str">
            <v>Wisc.-Oshkosh</v>
          </cell>
          <cell r="AD725" t="str">
            <v>18-63943</v>
          </cell>
          <cell r="AE725" t="str">
            <v>Sam Moore</v>
          </cell>
        </row>
        <row r="726">
          <cell r="AB726" t="str">
            <v>Wisc.-Oshkosh</v>
          </cell>
          <cell r="AD726" t="str">
            <v>17-51427</v>
          </cell>
          <cell r="AE726" t="str">
            <v>Xavier Gauthier</v>
          </cell>
        </row>
        <row r="733">
          <cell r="AB733" t="str">
            <v>Wisc.-Platteville</v>
          </cell>
          <cell r="AD733" t="str">
            <v>20-37044</v>
          </cell>
          <cell r="AE733" t="str">
            <v>Alexander Beltran</v>
          </cell>
        </row>
        <row r="734">
          <cell r="AB734" t="str">
            <v>Wisc.-Platteville</v>
          </cell>
          <cell r="AD734" t="str">
            <v>22-17340</v>
          </cell>
          <cell r="AE734" t="str">
            <v>Andrew Burns</v>
          </cell>
        </row>
        <row r="735">
          <cell r="AB735" t="str">
            <v>Wisc.-Platteville</v>
          </cell>
          <cell r="AD735" t="str">
            <v>22-68639</v>
          </cell>
          <cell r="AE735" t="str">
            <v>Dylan Taylor</v>
          </cell>
        </row>
        <row r="736">
          <cell r="AB736" t="str">
            <v>Wisc.-Platteville</v>
          </cell>
          <cell r="AD736" t="str">
            <v>11-84184</v>
          </cell>
          <cell r="AE736" t="str">
            <v>Jacob Hulstedt</v>
          </cell>
        </row>
        <row r="737">
          <cell r="AB737" t="str">
            <v>Wisc.-Platteville</v>
          </cell>
          <cell r="AD737" t="str">
            <v>18-47010</v>
          </cell>
          <cell r="AE737" t="str">
            <v>Justin Ford</v>
          </cell>
        </row>
        <row r="738">
          <cell r="AB738" t="str">
            <v>Wisc.-Platteville</v>
          </cell>
          <cell r="AD738" t="str">
            <v>18-64046</v>
          </cell>
          <cell r="AE738" t="str">
            <v>Riley Egnoski</v>
          </cell>
        </row>
        <row r="739">
          <cell r="AB739" t="str">
            <v>Wisc.-Platteville</v>
          </cell>
          <cell r="AD739" t="str">
            <v>17-57280</v>
          </cell>
          <cell r="AE739" t="str">
            <v>Tyler Villeneuve</v>
          </cell>
        </row>
        <row r="740">
          <cell r="AB740" t="str">
            <v/>
          </cell>
          <cell r="AD740" t="str">
            <v/>
          </cell>
          <cell r="AE740" t="str">
            <v/>
          </cell>
        </row>
        <row r="756">
          <cell r="AB756" t="str">
            <v>Wisc.-Whitewater</v>
          </cell>
          <cell r="AD756" t="str">
            <v>6834-20278</v>
          </cell>
          <cell r="AE756" t="str">
            <v>Garrett Meadows</v>
          </cell>
          <cell r="AF756" t="str">
            <v>Wisc.-Whitewater</v>
          </cell>
          <cell r="AH756" t="str">
            <v>11-324202</v>
          </cell>
          <cell r="AI756" t="str">
            <v>Brady Lauber</v>
          </cell>
          <cell r="AJ756" t="str">
            <v>Wisc.-Whitewater</v>
          </cell>
          <cell r="AL756" t="str">
            <v>20-49183</v>
          </cell>
          <cell r="AM756" t="str">
            <v>Carl Matter</v>
          </cell>
        </row>
        <row r="757">
          <cell r="AB757" t="str">
            <v>Wisc.-Whitewater</v>
          </cell>
          <cell r="AD757" t="str">
            <v>11-102404</v>
          </cell>
          <cell r="AE757" t="str">
            <v>Hunter Pomije</v>
          </cell>
          <cell r="AF757" t="str">
            <v>Wisc.-Whitewater</v>
          </cell>
          <cell r="AH757" t="str">
            <v>20-36369</v>
          </cell>
          <cell r="AI757" t="str">
            <v>Brady Metzner</v>
          </cell>
          <cell r="AJ757" t="str">
            <v>Wisc.-Whitewater</v>
          </cell>
          <cell r="AL757" t="str">
            <v>11-488547</v>
          </cell>
          <cell r="AM757" t="str">
            <v>Connor Steelman-Hill</v>
          </cell>
        </row>
        <row r="758">
          <cell r="AB758" t="str">
            <v>Wisc.-Whitewater</v>
          </cell>
          <cell r="AD758" t="str">
            <v>16-19944</v>
          </cell>
          <cell r="AE758" t="str">
            <v>James Stewart</v>
          </cell>
          <cell r="AF758" t="str">
            <v>Wisc.-Whitewater</v>
          </cell>
          <cell r="AH758" t="str">
            <v>19-31223</v>
          </cell>
          <cell r="AI758" t="str">
            <v>Carter Wescott</v>
          </cell>
          <cell r="AJ758" t="str">
            <v>Wisc.-Whitewater</v>
          </cell>
          <cell r="AL758" t="str">
            <v>11-751952</v>
          </cell>
          <cell r="AM758" t="str">
            <v>Joshua Renner</v>
          </cell>
        </row>
        <row r="759">
          <cell r="AB759" t="str">
            <v>Wisc.-Whitewater</v>
          </cell>
          <cell r="AD759" t="str">
            <v>17-102066</v>
          </cell>
          <cell r="AE759" t="str">
            <v>Luke Winter</v>
          </cell>
          <cell r="AF759" t="str">
            <v>Wisc.-Whitewater</v>
          </cell>
          <cell r="AH759" t="str">
            <v>7914-7413</v>
          </cell>
          <cell r="AI759" t="str">
            <v>Leo Voss</v>
          </cell>
          <cell r="AJ759" t="str">
            <v>Wisc.-Whitewater</v>
          </cell>
          <cell r="AL759" t="str">
            <v>16-64830</v>
          </cell>
          <cell r="AM759" t="str">
            <v>Joshua Waters</v>
          </cell>
        </row>
        <row r="760">
          <cell r="AB760" t="str">
            <v>Wisc.-Whitewater</v>
          </cell>
          <cell r="AD760" t="str">
            <v>17-56797</v>
          </cell>
          <cell r="AE760" t="str">
            <v>Nate VanderBeek</v>
          </cell>
          <cell r="AF760" t="str">
            <v>Wisc.-Whitewater</v>
          </cell>
          <cell r="AH760" t="str">
            <v>11-585888</v>
          </cell>
          <cell r="AI760" t="str">
            <v>Nolan Bianchi</v>
          </cell>
          <cell r="AJ760" t="str">
            <v>Wisc.-Whitewater</v>
          </cell>
          <cell r="AL760" t="str">
            <v>11-105710</v>
          </cell>
          <cell r="AM760" t="str">
            <v>Landon Warner</v>
          </cell>
        </row>
        <row r="761">
          <cell r="AB761" t="str">
            <v>Wisc.-Whitewater</v>
          </cell>
          <cell r="AD761" t="str">
            <v>16-146179</v>
          </cell>
          <cell r="AE761" t="str">
            <v>Robert Vater</v>
          </cell>
          <cell r="AF761" t="str">
            <v>Wisc.-Whitewater</v>
          </cell>
          <cell r="AH761" t="str">
            <v>11-338730</v>
          </cell>
          <cell r="AI761" t="str">
            <v>Sam Strash</v>
          </cell>
          <cell r="AJ761" t="str">
            <v>Wisc.-Whitewater</v>
          </cell>
          <cell r="AL761" t="str">
            <v>15-70325</v>
          </cell>
          <cell r="AM761" t="str">
            <v>Logan Koch</v>
          </cell>
        </row>
        <row r="762">
          <cell r="AB762" t="str">
            <v>Wisc.-Whitewater</v>
          </cell>
          <cell r="AD762" t="str">
            <v>8528-22629</v>
          </cell>
          <cell r="AE762" t="str">
            <v>Tanner Ausec</v>
          </cell>
          <cell r="AF762" t="str">
            <v>Wisc.-Whitewater</v>
          </cell>
          <cell r="AH762" t="str">
            <v>20-59703</v>
          </cell>
          <cell r="AI762" t="str">
            <v>Tommy Corfield</v>
          </cell>
          <cell r="AJ762" t="str">
            <v>Wisc.-Whitewater</v>
          </cell>
          <cell r="AL762" t="str">
            <v>18-46047</v>
          </cell>
          <cell r="AM762" t="str">
            <v>Parker Thill</v>
          </cell>
        </row>
        <row r="763">
          <cell r="AB763" t="str">
            <v>Wisc.-Whitewater</v>
          </cell>
          <cell r="AD763" t="str">
            <v>11-679010</v>
          </cell>
          <cell r="AE763" t="str">
            <v>Zakarey Geer</v>
          </cell>
          <cell r="AF763" t="str">
            <v/>
          </cell>
          <cell r="AH763" t="str">
            <v/>
          </cell>
          <cell r="AI763" t="str">
            <v/>
          </cell>
          <cell r="AJ763" t="str">
            <v>Wisc.-Whitewater</v>
          </cell>
          <cell r="AL763" t="str">
            <v>16-49757</v>
          </cell>
          <cell r="AM763" t="str">
            <v>Taylor Pederson</v>
          </cell>
        </row>
      </sheetData>
      <sheetData sheetId="1">
        <row r="12">
          <cell r="G12">
            <v>268</v>
          </cell>
          <cell r="H12">
            <v>190</v>
          </cell>
          <cell r="I12">
            <v>223</v>
          </cell>
          <cell r="J12">
            <v>219</v>
          </cell>
          <cell r="K12">
            <v>193</v>
          </cell>
          <cell r="L12">
            <v>168</v>
          </cell>
        </row>
        <row r="13"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</row>
        <row r="14">
          <cell r="G14">
            <v>0</v>
          </cell>
          <cell r="H14">
            <v>235</v>
          </cell>
          <cell r="I14">
            <v>161</v>
          </cell>
          <cell r="J14">
            <v>0</v>
          </cell>
          <cell r="K14">
            <v>195</v>
          </cell>
          <cell r="L14">
            <v>208</v>
          </cell>
        </row>
        <row r="15">
          <cell r="G15">
            <v>146</v>
          </cell>
          <cell r="H15">
            <v>0</v>
          </cell>
          <cell r="I15">
            <v>0</v>
          </cell>
          <cell r="J15">
            <v>201</v>
          </cell>
          <cell r="K15">
            <v>209</v>
          </cell>
          <cell r="L15">
            <v>188</v>
          </cell>
        </row>
        <row r="16">
          <cell r="G16">
            <v>138</v>
          </cell>
          <cell r="H16">
            <v>0</v>
          </cell>
          <cell r="I16">
            <v>208</v>
          </cell>
          <cell r="J16">
            <v>170</v>
          </cell>
          <cell r="K16">
            <v>0</v>
          </cell>
          <cell r="L16">
            <v>0</v>
          </cell>
        </row>
        <row r="17">
          <cell r="G17">
            <v>0</v>
          </cell>
          <cell r="H17">
            <v>204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G18">
            <v>197</v>
          </cell>
          <cell r="H18">
            <v>242</v>
          </cell>
          <cell r="I18">
            <v>190</v>
          </cell>
          <cell r="J18">
            <v>246</v>
          </cell>
          <cell r="K18">
            <v>164</v>
          </cell>
          <cell r="L18">
            <v>165</v>
          </cell>
        </row>
        <row r="19">
          <cell r="G19">
            <v>186</v>
          </cell>
          <cell r="H19">
            <v>214</v>
          </cell>
          <cell r="I19">
            <v>182</v>
          </cell>
          <cell r="J19">
            <v>219</v>
          </cell>
          <cell r="K19">
            <v>300</v>
          </cell>
          <cell r="L19">
            <v>155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935</v>
          </cell>
          <cell r="H23">
            <v>1085</v>
          </cell>
          <cell r="I23">
            <v>964</v>
          </cell>
          <cell r="J23">
            <v>1055</v>
          </cell>
          <cell r="K23">
            <v>1061</v>
          </cell>
          <cell r="L23">
            <v>884</v>
          </cell>
        </row>
        <row r="25">
          <cell r="G25">
            <v>195</v>
          </cell>
          <cell r="H25">
            <v>225</v>
          </cell>
          <cell r="I25">
            <v>219</v>
          </cell>
          <cell r="J25">
            <v>158</v>
          </cell>
          <cell r="K25">
            <v>223</v>
          </cell>
          <cell r="L25">
            <v>183</v>
          </cell>
        </row>
        <row r="26">
          <cell r="G26">
            <v>0</v>
          </cell>
          <cell r="H26">
            <v>0</v>
          </cell>
          <cell r="I26">
            <v>244</v>
          </cell>
          <cell r="J26">
            <v>204</v>
          </cell>
          <cell r="K26">
            <v>178</v>
          </cell>
          <cell r="L26">
            <v>221</v>
          </cell>
        </row>
        <row r="27">
          <cell r="G27">
            <v>196</v>
          </cell>
          <cell r="H27">
            <v>198</v>
          </cell>
          <cell r="I27">
            <v>227</v>
          </cell>
          <cell r="J27">
            <v>172</v>
          </cell>
          <cell r="K27">
            <v>127</v>
          </cell>
          <cell r="L27">
            <v>0</v>
          </cell>
        </row>
        <row r="28">
          <cell r="G28">
            <v>202</v>
          </cell>
          <cell r="H28">
            <v>197</v>
          </cell>
          <cell r="I28">
            <v>199</v>
          </cell>
          <cell r="J28">
            <v>190</v>
          </cell>
          <cell r="K28">
            <v>169</v>
          </cell>
          <cell r="L28">
            <v>0</v>
          </cell>
        </row>
        <row r="29">
          <cell r="G29">
            <v>198</v>
          </cell>
          <cell r="H29">
            <v>223</v>
          </cell>
          <cell r="I29">
            <v>201</v>
          </cell>
          <cell r="J29">
            <v>168</v>
          </cell>
          <cell r="K29">
            <v>199</v>
          </cell>
          <cell r="L29">
            <v>223</v>
          </cell>
        </row>
        <row r="30"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159</v>
          </cell>
        </row>
        <row r="31"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G32">
            <v>222</v>
          </cell>
          <cell r="H32">
            <v>169</v>
          </cell>
          <cell r="I32">
            <v>0</v>
          </cell>
          <cell r="J32">
            <v>0</v>
          </cell>
          <cell r="K32">
            <v>0</v>
          </cell>
          <cell r="L32">
            <v>225</v>
          </cell>
        </row>
        <row r="33">
          <cell r="G33"/>
          <cell r="H33"/>
          <cell r="I33"/>
          <cell r="J33"/>
          <cell r="K33"/>
          <cell r="L33"/>
        </row>
        <row r="34">
          <cell r="G34"/>
          <cell r="H34"/>
          <cell r="I34"/>
          <cell r="J34"/>
          <cell r="K34"/>
          <cell r="L34"/>
        </row>
        <row r="35">
          <cell r="G35"/>
          <cell r="H35"/>
          <cell r="I35"/>
          <cell r="J35"/>
          <cell r="K35"/>
          <cell r="L35"/>
        </row>
        <row r="36">
          <cell r="G36">
            <v>1013</v>
          </cell>
          <cell r="H36">
            <v>1012</v>
          </cell>
          <cell r="I36">
            <v>1090</v>
          </cell>
          <cell r="J36">
            <v>892</v>
          </cell>
          <cell r="K36">
            <v>896</v>
          </cell>
          <cell r="L36">
            <v>1011</v>
          </cell>
        </row>
        <row r="38">
          <cell r="G38">
            <v>189</v>
          </cell>
          <cell r="H38">
            <v>200</v>
          </cell>
          <cell r="I38">
            <v>197</v>
          </cell>
          <cell r="J38">
            <v>190</v>
          </cell>
          <cell r="K38">
            <v>0</v>
          </cell>
          <cell r="L38">
            <v>0</v>
          </cell>
        </row>
        <row r="39">
          <cell r="G39">
            <v>179</v>
          </cell>
          <cell r="H39">
            <v>178</v>
          </cell>
          <cell r="I39">
            <v>0</v>
          </cell>
          <cell r="J39">
            <v>0</v>
          </cell>
          <cell r="K39">
            <v>0</v>
          </cell>
          <cell r="L39">
            <v>198</v>
          </cell>
        </row>
        <row r="40">
          <cell r="G40">
            <v>0</v>
          </cell>
          <cell r="H40">
            <v>0</v>
          </cell>
          <cell r="I40">
            <v>197</v>
          </cell>
          <cell r="J40">
            <v>201</v>
          </cell>
          <cell r="K40">
            <v>229</v>
          </cell>
          <cell r="L40">
            <v>185</v>
          </cell>
        </row>
        <row r="41">
          <cell r="G41">
            <v>179</v>
          </cell>
          <cell r="H41">
            <v>0</v>
          </cell>
          <cell r="I41">
            <v>0</v>
          </cell>
          <cell r="J41">
            <v>192</v>
          </cell>
          <cell r="K41">
            <v>191</v>
          </cell>
          <cell r="L41">
            <v>171</v>
          </cell>
        </row>
        <row r="42">
          <cell r="G42">
            <v>0</v>
          </cell>
          <cell r="H42">
            <v>187</v>
          </cell>
          <cell r="I42">
            <v>243</v>
          </cell>
          <cell r="J42">
            <v>200</v>
          </cell>
          <cell r="K42">
            <v>176</v>
          </cell>
          <cell r="L42">
            <v>180</v>
          </cell>
        </row>
        <row r="43">
          <cell r="G43">
            <v>187</v>
          </cell>
          <cell r="H43">
            <v>245</v>
          </cell>
          <cell r="I43">
            <v>170</v>
          </cell>
          <cell r="J43">
            <v>0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I44">
            <v>209</v>
          </cell>
          <cell r="J44">
            <v>211</v>
          </cell>
          <cell r="K44">
            <v>202</v>
          </cell>
          <cell r="L44">
            <v>215</v>
          </cell>
        </row>
        <row r="45">
          <cell r="G45">
            <v>191</v>
          </cell>
          <cell r="H45">
            <v>189</v>
          </cell>
          <cell r="I45">
            <v>0</v>
          </cell>
          <cell r="J45">
            <v>0</v>
          </cell>
          <cell r="K45">
            <v>176</v>
          </cell>
          <cell r="L45">
            <v>0</v>
          </cell>
        </row>
        <row r="46">
          <cell r="G46"/>
          <cell r="H46"/>
          <cell r="I46"/>
          <cell r="J46"/>
          <cell r="K46"/>
          <cell r="L46"/>
        </row>
        <row r="47">
          <cell r="G47"/>
          <cell r="H47"/>
          <cell r="I47"/>
          <cell r="J47"/>
          <cell r="K47"/>
          <cell r="L47"/>
        </row>
        <row r="48">
          <cell r="G48"/>
          <cell r="H48"/>
          <cell r="I48"/>
          <cell r="J48"/>
          <cell r="K48"/>
          <cell r="L48"/>
        </row>
        <row r="49">
          <cell r="G49">
            <v>925</v>
          </cell>
          <cell r="H49">
            <v>999</v>
          </cell>
          <cell r="I49">
            <v>1016</v>
          </cell>
          <cell r="J49">
            <v>994</v>
          </cell>
          <cell r="K49">
            <v>974</v>
          </cell>
          <cell r="L49">
            <v>949</v>
          </cell>
        </row>
        <row r="51">
          <cell r="G51">
            <v>146</v>
          </cell>
          <cell r="H51">
            <v>0</v>
          </cell>
          <cell r="I51">
            <v>0</v>
          </cell>
          <cell r="J51">
            <v>0</v>
          </cell>
          <cell r="K51">
            <v>213</v>
          </cell>
          <cell r="L51">
            <v>164</v>
          </cell>
        </row>
        <row r="52">
          <cell r="G52">
            <v>0</v>
          </cell>
          <cell r="H52">
            <v>149</v>
          </cell>
          <cell r="I52">
            <v>0</v>
          </cell>
          <cell r="J52">
            <v>0</v>
          </cell>
          <cell r="K52">
            <v>0</v>
          </cell>
          <cell r="L52">
            <v>206</v>
          </cell>
        </row>
        <row r="53">
          <cell r="G53">
            <v>200</v>
          </cell>
          <cell r="H53">
            <v>243</v>
          </cell>
          <cell r="I53">
            <v>185</v>
          </cell>
          <cell r="J53">
            <v>170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175</v>
          </cell>
          <cell r="I54">
            <v>171</v>
          </cell>
          <cell r="J54">
            <v>0</v>
          </cell>
          <cell r="K54">
            <v>146</v>
          </cell>
          <cell r="L54">
            <v>0</v>
          </cell>
        </row>
        <row r="55">
          <cell r="G55">
            <v>189</v>
          </cell>
          <cell r="H55">
            <v>0</v>
          </cell>
          <cell r="I55">
            <v>244</v>
          </cell>
          <cell r="J55">
            <v>166</v>
          </cell>
          <cell r="K55">
            <v>189</v>
          </cell>
          <cell r="L55">
            <v>0</v>
          </cell>
        </row>
        <row r="56">
          <cell r="G56">
            <v>195</v>
          </cell>
          <cell r="H56">
            <v>191</v>
          </cell>
          <cell r="I56">
            <v>194</v>
          </cell>
          <cell r="J56">
            <v>191</v>
          </cell>
          <cell r="K56">
            <v>225</v>
          </cell>
          <cell r="L56">
            <v>179</v>
          </cell>
        </row>
        <row r="57">
          <cell r="G57">
            <v>231</v>
          </cell>
          <cell r="H57">
            <v>190</v>
          </cell>
          <cell r="I57">
            <v>225</v>
          </cell>
          <cell r="J57">
            <v>147</v>
          </cell>
          <cell r="K57">
            <v>0</v>
          </cell>
          <cell r="L57">
            <v>215</v>
          </cell>
        </row>
        <row r="58">
          <cell r="G58">
            <v>0</v>
          </cell>
          <cell r="H58">
            <v>0</v>
          </cell>
          <cell r="I58">
            <v>0</v>
          </cell>
          <cell r="J58">
            <v>218</v>
          </cell>
          <cell r="K58">
            <v>219</v>
          </cell>
          <cell r="L58">
            <v>139</v>
          </cell>
        </row>
        <row r="59">
          <cell r="G59"/>
          <cell r="H59"/>
          <cell r="I59"/>
          <cell r="J59"/>
          <cell r="K59"/>
          <cell r="L59"/>
        </row>
        <row r="60">
          <cell r="G60"/>
          <cell r="H60"/>
          <cell r="I60"/>
          <cell r="J60"/>
          <cell r="K60"/>
          <cell r="L60"/>
        </row>
        <row r="61">
          <cell r="G61"/>
          <cell r="H61"/>
          <cell r="I61"/>
          <cell r="J61"/>
          <cell r="K61"/>
          <cell r="L61"/>
        </row>
        <row r="62">
          <cell r="G62">
            <v>961</v>
          </cell>
          <cell r="H62">
            <v>948</v>
          </cell>
          <cell r="I62">
            <v>1019</v>
          </cell>
          <cell r="J62">
            <v>892</v>
          </cell>
          <cell r="K62">
            <v>992</v>
          </cell>
          <cell r="L62">
            <v>903</v>
          </cell>
        </row>
        <row r="64">
          <cell r="G64">
            <v>163</v>
          </cell>
          <cell r="H64">
            <v>141</v>
          </cell>
          <cell r="I64">
            <v>0</v>
          </cell>
          <cell r="J64">
            <v>0</v>
          </cell>
          <cell r="K64">
            <v>185</v>
          </cell>
          <cell r="L64">
            <v>213</v>
          </cell>
        </row>
        <row r="65">
          <cell r="G65">
            <v>170</v>
          </cell>
          <cell r="H65">
            <v>144</v>
          </cell>
          <cell r="I65">
            <v>0</v>
          </cell>
          <cell r="J65">
            <v>0</v>
          </cell>
          <cell r="K65">
            <v>0</v>
          </cell>
          <cell r="L65">
            <v>168</v>
          </cell>
        </row>
        <row r="66">
          <cell r="G66">
            <v>0</v>
          </cell>
          <cell r="H66">
            <v>0</v>
          </cell>
          <cell r="I66">
            <v>209</v>
          </cell>
          <cell r="J66">
            <v>166</v>
          </cell>
          <cell r="K66">
            <v>180</v>
          </cell>
          <cell r="L66">
            <v>192</v>
          </cell>
        </row>
        <row r="67">
          <cell r="G67">
            <v>188</v>
          </cell>
          <cell r="H67">
            <v>174</v>
          </cell>
          <cell r="I67">
            <v>169</v>
          </cell>
          <cell r="J67">
            <v>157</v>
          </cell>
          <cell r="K67">
            <v>0</v>
          </cell>
          <cell r="L67">
            <v>121</v>
          </cell>
        </row>
        <row r="68">
          <cell r="G68">
            <v>175</v>
          </cell>
          <cell r="H68">
            <v>153</v>
          </cell>
          <cell r="I68">
            <v>160</v>
          </cell>
          <cell r="J68">
            <v>203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193</v>
          </cell>
          <cell r="L69">
            <v>140</v>
          </cell>
        </row>
        <row r="70">
          <cell r="G70">
            <v>0</v>
          </cell>
          <cell r="H70">
            <v>0</v>
          </cell>
          <cell r="I70">
            <v>170</v>
          </cell>
          <cell r="J70">
            <v>161</v>
          </cell>
          <cell r="K70">
            <v>158</v>
          </cell>
          <cell r="L70">
            <v>0</v>
          </cell>
        </row>
        <row r="71">
          <cell r="G71">
            <v>156</v>
          </cell>
          <cell r="H71">
            <v>216</v>
          </cell>
          <cell r="I71">
            <v>171</v>
          </cell>
          <cell r="J71">
            <v>164</v>
          </cell>
          <cell r="K71">
            <v>158</v>
          </cell>
          <cell r="L71">
            <v>0</v>
          </cell>
        </row>
        <row r="72">
          <cell r="G72"/>
          <cell r="H72"/>
          <cell r="I72"/>
          <cell r="J72"/>
          <cell r="K72"/>
          <cell r="L72"/>
        </row>
        <row r="73">
          <cell r="G73"/>
          <cell r="H73"/>
          <cell r="I73"/>
          <cell r="J73"/>
          <cell r="K73"/>
          <cell r="L73"/>
        </row>
        <row r="74">
          <cell r="G74"/>
          <cell r="H74"/>
          <cell r="I74"/>
          <cell r="J74"/>
          <cell r="K74"/>
          <cell r="L74"/>
        </row>
        <row r="75">
          <cell r="G75">
            <v>852</v>
          </cell>
          <cell r="H75">
            <v>828</v>
          </cell>
          <cell r="I75">
            <v>879</v>
          </cell>
          <cell r="J75">
            <v>851</v>
          </cell>
          <cell r="K75">
            <v>874</v>
          </cell>
          <cell r="L75">
            <v>834</v>
          </cell>
        </row>
        <row r="77"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161</v>
          </cell>
          <cell r="L77">
            <v>155</v>
          </cell>
        </row>
        <row r="78">
          <cell r="G78">
            <v>159</v>
          </cell>
          <cell r="H78">
            <v>0</v>
          </cell>
          <cell r="I78">
            <v>223</v>
          </cell>
          <cell r="J78">
            <v>211</v>
          </cell>
          <cell r="K78">
            <v>152</v>
          </cell>
          <cell r="L78">
            <v>0</v>
          </cell>
        </row>
        <row r="79">
          <cell r="G79">
            <v>212</v>
          </cell>
          <cell r="H79">
            <v>167</v>
          </cell>
          <cell r="I79">
            <v>196</v>
          </cell>
          <cell r="J79">
            <v>160</v>
          </cell>
          <cell r="K79">
            <v>0</v>
          </cell>
          <cell r="L79">
            <v>151</v>
          </cell>
        </row>
        <row r="80">
          <cell r="G80">
            <v>0</v>
          </cell>
          <cell r="H80">
            <v>171</v>
          </cell>
          <cell r="I80">
            <v>202</v>
          </cell>
          <cell r="J80">
            <v>191</v>
          </cell>
          <cell r="K80">
            <v>140</v>
          </cell>
          <cell r="L80">
            <v>127</v>
          </cell>
        </row>
        <row r="81">
          <cell r="G81">
            <v>170</v>
          </cell>
          <cell r="H81">
            <v>181</v>
          </cell>
          <cell r="I81">
            <v>186</v>
          </cell>
          <cell r="J81">
            <v>0</v>
          </cell>
          <cell r="K81">
            <v>190</v>
          </cell>
          <cell r="L81">
            <v>166</v>
          </cell>
        </row>
        <row r="82"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</row>
        <row r="83">
          <cell r="G83">
            <v>176</v>
          </cell>
          <cell r="H83">
            <v>193</v>
          </cell>
          <cell r="I83">
            <v>219</v>
          </cell>
          <cell r="J83">
            <v>222</v>
          </cell>
          <cell r="K83">
            <v>237</v>
          </cell>
          <cell r="L83">
            <v>154</v>
          </cell>
        </row>
        <row r="84">
          <cell r="G84">
            <v>222</v>
          </cell>
          <cell r="H84">
            <v>150</v>
          </cell>
          <cell r="I84">
            <v>0</v>
          </cell>
          <cell r="J84">
            <v>156</v>
          </cell>
          <cell r="K84">
            <v>0</v>
          </cell>
          <cell r="L84">
            <v>0</v>
          </cell>
        </row>
        <row r="85">
          <cell r="G85"/>
          <cell r="H85"/>
          <cell r="I85"/>
          <cell r="J85"/>
          <cell r="K85"/>
          <cell r="L85"/>
        </row>
        <row r="86">
          <cell r="G86"/>
          <cell r="H86"/>
          <cell r="I86"/>
          <cell r="J86"/>
          <cell r="K86"/>
          <cell r="L86"/>
        </row>
        <row r="87">
          <cell r="G87"/>
          <cell r="H87"/>
          <cell r="I87"/>
          <cell r="J87"/>
          <cell r="K87"/>
          <cell r="L87"/>
        </row>
        <row r="88">
          <cell r="G88">
            <v>939</v>
          </cell>
          <cell r="H88">
            <v>862</v>
          </cell>
          <cell r="I88">
            <v>1026</v>
          </cell>
          <cell r="J88">
            <v>940</v>
          </cell>
          <cell r="K88">
            <v>880</v>
          </cell>
          <cell r="L88">
            <v>753</v>
          </cell>
        </row>
        <row r="90">
          <cell r="G90">
            <v>226</v>
          </cell>
          <cell r="H90">
            <v>158</v>
          </cell>
          <cell r="I90">
            <v>0</v>
          </cell>
          <cell r="J90">
            <v>179</v>
          </cell>
          <cell r="K90">
            <v>0</v>
          </cell>
          <cell r="L90">
            <v>186</v>
          </cell>
        </row>
        <row r="91"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197</v>
          </cell>
          <cell r="L91">
            <v>0</v>
          </cell>
        </row>
        <row r="92">
          <cell r="G92">
            <v>157</v>
          </cell>
          <cell r="H92">
            <v>0</v>
          </cell>
          <cell r="I92">
            <v>247</v>
          </cell>
          <cell r="J92">
            <v>235</v>
          </cell>
          <cell r="K92">
            <v>268</v>
          </cell>
          <cell r="L92">
            <v>214</v>
          </cell>
        </row>
        <row r="93">
          <cell r="G93">
            <v>0</v>
          </cell>
          <cell r="H93">
            <v>226</v>
          </cell>
          <cell r="I93">
            <v>227</v>
          </cell>
          <cell r="J93">
            <v>186</v>
          </cell>
          <cell r="K93">
            <v>239</v>
          </cell>
          <cell r="L93">
            <v>200</v>
          </cell>
        </row>
        <row r="94">
          <cell r="G94">
            <v>225</v>
          </cell>
          <cell r="H94">
            <v>234</v>
          </cell>
          <cell r="I94">
            <v>215</v>
          </cell>
          <cell r="J94">
            <v>227</v>
          </cell>
          <cell r="K94">
            <v>175</v>
          </cell>
          <cell r="L94">
            <v>191</v>
          </cell>
        </row>
        <row r="95">
          <cell r="G95">
            <v>255</v>
          </cell>
          <cell r="H95">
            <v>204</v>
          </cell>
          <cell r="I95">
            <v>218</v>
          </cell>
          <cell r="J95">
            <v>224</v>
          </cell>
          <cell r="K95">
            <v>185</v>
          </cell>
          <cell r="L95">
            <v>189</v>
          </cell>
        </row>
        <row r="96"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G97">
            <v>190</v>
          </cell>
          <cell r="H97">
            <v>184</v>
          </cell>
          <cell r="I97">
            <v>151</v>
          </cell>
          <cell r="J97">
            <v>0</v>
          </cell>
          <cell r="K97">
            <v>0</v>
          </cell>
          <cell r="L97">
            <v>0</v>
          </cell>
        </row>
        <row r="98">
          <cell r="G98"/>
          <cell r="H98"/>
          <cell r="I98"/>
          <cell r="J98"/>
          <cell r="K98"/>
          <cell r="L98"/>
        </row>
        <row r="99">
          <cell r="G99"/>
          <cell r="H99"/>
          <cell r="I99"/>
          <cell r="J99"/>
          <cell r="K99"/>
          <cell r="L99"/>
        </row>
        <row r="100">
          <cell r="G100"/>
          <cell r="H100"/>
          <cell r="I100"/>
          <cell r="J100"/>
          <cell r="K100"/>
          <cell r="L100"/>
        </row>
        <row r="101">
          <cell r="G101">
            <v>1053</v>
          </cell>
          <cell r="H101">
            <v>1006</v>
          </cell>
          <cell r="I101">
            <v>1058</v>
          </cell>
          <cell r="J101">
            <v>1051</v>
          </cell>
          <cell r="K101">
            <v>1064</v>
          </cell>
          <cell r="L101">
            <v>980</v>
          </cell>
        </row>
        <row r="103"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179</v>
          </cell>
          <cell r="I104">
            <v>211</v>
          </cell>
          <cell r="J104">
            <v>199</v>
          </cell>
          <cell r="K104">
            <v>185</v>
          </cell>
          <cell r="L104">
            <v>149</v>
          </cell>
        </row>
        <row r="105">
          <cell r="G105">
            <v>243</v>
          </cell>
          <cell r="H105">
            <v>177</v>
          </cell>
          <cell r="I105">
            <v>268</v>
          </cell>
          <cell r="J105">
            <v>235</v>
          </cell>
          <cell r="K105">
            <v>269</v>
          </cell>
          <cell r="L105">
            <v>195</v>
          </cell>
        </row>
        <row r="106">
          <cell r="G106">
            <v>160</v>
          </cell>
          <cell r="H106">
            <v>0</v>
          </cell>
          <cell r="I106">
            <v>0</v>
          </cell>
          <cell r="J106">
            <v>204</v>
          </cell>
          <cell r="K106">
            <v>195</v>
          </cell>
          <cell r="L106">
            <v>227</v>
          </cell>
        </row>
        <row r="107">
          <cell r="G107">
            <v>244</v>
          </cell>
          <cell r="H107">
            <v>207</v>
          </cell>
          <cell r="I107">
            <v>211</v>
          </cell>
          <cell r="J107">
            <v>193</v>
          </cell>
          <cell r="K107">
            <v>152</v>
          </cell>
          <cell r="L107">
            <v>169</v>
          </cell>
        </row>
        <row r="108">
          <cell r="G108">
            <v>163</v>
          </cell>
          <cell r="H108">
            <v>164</v>
          </cell>
          <cell r="I108">
            <v>145</v>
          </cell>
          <cell r="J108">
            <v>0</v>
          </cell>
          <cell r="K108">
            <v>0</v>
          </cell>
          <cell r="L108">
            <v>0</v>
          </cell>
        </row>
        <row r="109">
          <cell r="G109">
            <v>159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264</v>
          </cell>
          <cell r="I110">
            <v>169</v>
          </cell>
          <cell r="J110">
            <v>187</v>
          </cell>
          <cell r="K110">
            <v>203</v>
          </cell>
          <cell r="L110">
            <v>195</v>
          </cell>
        </row>
        <row r="111">
          <cell r="G111"/>
          <cell r="H111"/>
          <cell r="I111"/>
          <cell r="J111"/>
          <cell r="K111"/>
          <cell r="L111"/>
        </row>
        <row r="112">
          <cell r="G112"/>
          <cell r="H112"/>
          <cell r="I112"/>
          <cell r="J112"/>
          <cell r="K112"/>
          <cell r="L112"/>
        </row>
        <row r="113">
          <cell r="G113"/>
          <cell r="H113"/>
          <cell r="I113"/>
          <cell r="J113"/>
          <cell r="K113"/>
          <cell r="L113"/>
        </row>
        <row r="114">
          <cell r="G114">
            <v>969</v>
          </cell>
          <cell r="H114">
            <v>991</v>
          </cell>
          <cell r="I114">
            <v>1004</v>
          </cell>
          <cell r="J114">
            <v>1018</v>
          </cell>
          <cell r="K114">
            <v>1004</v>
          </cell>
          <cell r="L114">
            <v>935</v>
          </cell>
        </row>
        <row r="116"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177</v>
          </cell>
        </row>
        <row r="117">
          <cell r="G117">
            <v>190</v>
          </cell>
          <cell r="H117">
            <v>240</v>
          </cell>
          <cell r="I117">
            <v>211</v>
          </cell>
          <cell r="J117">
            <v>215</v>
          </cell>
          <cell r="K117">
            <v>240</v>
          </cell>
          <cell r="L117">
            <v>184</v>
          </cell>
        </row>
        <row r="118">
          <cell r="G118">
            <v>221</v>
          </cell>
          <cell r="H118">
            <v>200</v>
          </cell>
          <cell r="I118">
            <v>209</v>
          </cell>
          <cell r="J118">
            <v>193</v>
          </cell>
          <cell r="K118">
            <v>160</v>
          </cell>
          <cell r="L118">
            <v>0</v>
          </cell>
        </row>
        <row r="119">
          <cell r="G119">
            <v>181</v>
          </cell>
          <cell r="H119">
            <v>178</v>
          </cell>
          <cell r="I119">
            <v>216</v>
          </cell>
          <cell r="J119">
            <v>235</v>
          </cell>
          <cell r="K119">
            <v>216</v>
          </cell>
          <cell r="L119">
            <v>169</v>
          </cell>
        </row>
        <row r="120"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200</v>
          </cell>
        </row>
        <row r="122">
          <cell r="G122">
            <v>185</v>
          </cell>
          <cell r="H122">
            <v>181</v>
          </cell>
          <cell r="I122">
            <v>220</v>
          </cell>
          <cell r="J122">
            <v>182</v>
          </cell>
          <cell r="K122">
            <v>194</v>
          </cell>
          <cell r="L122">
            <v>167</v>
          </cell>
        </row>
        <row r="123">
          <cell r="G123">
            <v>214</v>
          </cell>
          <cell r="H123">
            <v>151</v>
          </cell>
          <cell r="I123">
            <v>204</v>
          </cell>
          <cell r="J123">
            <v>183</v>
          </cell>
          <cell r="K123">
            <v>178</v>
          </cell>
          <cell r="L123">
            <v>0</v>
          </cell>
        </row>
        <row r="124">
          <cell r="G124"/>
          <cell r="H124"/>
          <cell r="I124"/>
          <cell r="J124"/>
          <cell r="K124"/>
          <cell r="L124"/>
        </row>
        <row r="125">
          <cell r="G125"/>
          <cell r="H125"/>
          <cell r="I125"/>
          <cell r="J125"/>
          <cell r="K125"/>
          <cell r="L125"/>
        </row>
        <row r="126">
          <cell r="G126"/>
          <cell r="H126"/>
          <cell r="I126"/>
          <cell r="J126"/>
          <cell r="K126"/>
          <cell r="L126"/>
        </row>
        <row r="127">
          <cell r="G127">
            <v>991</v>
          </cell>
          <cell r="H127">
            <v>950</v>
          </cell>
          <cell r="I127">
            <v>1060</v>
          </cell>
          <cell r="J127">
            <v>1008</v>
          </cell>
          <cell r="K127">
            <v>988</v>
          </cell>
          <cell r="L127">
            <v>897</v>
          </cell>
        </row>
        <row r="129">
          <cell r="G129">
            <v>212</v>
          </cell>
          <cell r="H129">
            <v>226</v>
          </cell>
          <cell r="I129">
            <v>152</v>
          </cell>
          <cell r="J129">
            <v>127</v>
          </cell>
          <cell r="K129">
            <v>0</v>
          </cell>
          <cell r="L129">
            <v>151</v>
          </cell>
        </row>
        <row r="130">
          <cell r="G130">
            <v>0</v>
          </cell>
          <cell r="H130">
            <v>0</v>
          </cell>
          <cell r="I130">
            <v>209</v>
          </cell>
          <cell r="J130">
            <v>179</v>
          </cell>
          <cell r="K130">
            <v>173</v>
          </cell>
          <cell r="L130">
            <v>167</v>
          </cell>
        </row>
        <row r="131">
          <cell r="G131">
            <v>156</v>
          </cell>
          <cell r="H131">
            <v>124</v>
          </cell>
          <cell r="I131">
            <v>0</v>
          </cell>
          <cell r="J131">
            <v>0</v>
          </cell>
          <cell r="K131">
            <v>0</v>
          </cell>
          <cell r="L131">
            <v>161</v>
          </cell>
        </row>
        <row r="132">
          <cell r="G132">
            <v>165</v>
          </cell>
          <cell r="H132">
            <v>135</v>
          </cell>
          <cell r="I132">
            <v>176</v>
          </cell>
          <cell r="J132">
            <v>178</v>
          </cell>
          <cell r="K132">
            <v>147</v>
          </cell>
          <cell r="L132">
            <v>218</v>
          </cell>
        </row>
        <row r="133">
          <cell r="G133">
            <v>228</v>
          </cell>
          <cell r="H133">
            <v>189</v>
          </cell>
          <cell r="I133">
            <v>166</v>
          </cell>
          <cell r="J133">
            <v>194</v>
          </cell>
          <cell r="K133">
            <v>166</v>
          </cell>
          <cell r="L133">
            <v>0</v>
          </cell>
        </row>
        <row r="134"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146</v>
          </cell>
          <cell r="L134">
            <v>0</v>
          </cell>
        </row>
        <row r="135">
          <cell r="G135">
            <v>156</v>
          </cell>
          <cell r="H135">
            <v>157</v>
          </cell>
          <cell r="I135">
            <v>0</v>
          </cell>
          <cell r="J135">
            <v>156</v>
          </cell>
          <cell r="K135">
            <v>150</v>
          </cell>
          <cell r="L135">
            <v>151</v>
          </cell>
        </row>
        <row r="136">
          <cell r="G136">
            <v>0</v>
          </cell>
          <cell r="H136">
            <v>0</v>
          </cell>
          <cell r="I136">
            <v>162</v>
          </cell>
          <cell r="J136">
            <v>0</v>
          </cell>
          <cell r="K136">
            <v>0</v>
          </cell>
          <cell r="L136">
            <v>0</v>
          </cell>
        </row>
        <row r="137">
          <cell r="G137"/>
          <cell r="H137"/>
          <cell r="I137"/>
          <cell r="J137"/>
          <cell r="K137"/>
          <cell r="L137"/>
        </row>
        <row r="138">
          <cell r="G138"/>
          <cell r="H138"/>
          <cell r="I138"/>
          <cell r="J138"/>
          <cell r="K138"/>
          <cell r="L138"/>
        </row>
        <row r="139">
          <cell r="G139"/>
          <cell r="H139"/>
          <cell r="I139"/>
          <cell r="J139"/>
          <cell r="K139"/>
          <cell r="L139"/>
        </row>
        <row r="140">
          <cell r="G140">
            <v>917</v>
          </cell>
          <cell r="H140">
            <v>831</v>
          </cell>
          <cell r="I140">
            <v>865</v>
          </cell>
          <cell r="J140">
            <v>834</v>
          </cell>
          <cell r="K140">
            <v>782</v>
          </cell>
          <cell r="L140">
            <v>848</v>
          </cell>
        </row>
        <row r="142">
          <cell r="G142">
            <v>157</v>
          </cell>
          <cell r="H142">
            <v>189</v>
          </cell>
          <cell r="I142">
            <v>257</v>
          </cell>
          <cell r="J142">
            <v>168</v>
          </cell>
          <cell r="K142">
            <v>201</v>
          </cell>
          <cell r="L142">
            <v>180</v>
          </cell>
        </row>
        <row r="143">
          <cell r="G143">
            <v>145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</row>
        <row r="144">
          <cell r="G144">
            <v>205</v>
          </cell>
          <cell r="H144">
            <v>186</v>
          </cell>
          <cell r="I144">
            <v>147</v>
          </cell>
          <cell r="J144">
            <v>184</v>
          </cell>
          <cell r="K144">
            <v>222</v>
          </cell>
          <cell r="L144">
            <v>195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162</v>
          </cell>
          <cell r="K145">
            <v>160</v>
          </cell>
          <cell r="L145">
            <v>0</v>
          </cell>
        </row>
        <row r="146">
          <cell r="G146">
            <v>168</v>
          </cell>
          <cell r="H146">
            <v>246</v>
          </cell>
          <cell r="I146">
            <v>177</v>
          </cell>
          <cell r="J146">
            <v>222</v>
          </cell>
          <cell r="K146">
            <v>211</v>
          </cell>
          <cell r="L146">
            <v>211</v>
          </cell>
        </row>
        <row r="147">
          <cell r="G147">
            <v>182</v>
          </cell>
          <cell r="H147">
            <v>148</v>
          </cell>
          <cell r="I147">
            <v>136</v>
          </cell>
          <cell r="J147">
            <v>0</v>
          </cell>
          <cell r="K147">
            <v>0</v>
          </cell>
          <cell r="L147">
            <v>151</v>
          </cell>
        </row>
        <row r="148">
          <cell r="G148">
            <v>0</v>
          </cell>
          <cell r="H148">
            <v>185</v>
          </cell>
          <cell r="I148">
            <v>178</v>
          </cell>
          <cell r="J148">
            <v>191</v>
          </cell>
          <cell r="K148">
            <v>210</v>
          </cell>
          <cell r="L148">
            <v>168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</row>
        <row r="150">
          <cell r="G150"/>
          <cell r="H150"/>
          <cell r="I150"/>
          <cell r="J150"/>
          <cell r="K150"/>
          <cell r="L150"/>
        </row>
        <row r="151">
          <cell r="G151"/>
          <cell r="H151"/>
          <cell r="I151"/>
          <cell r="J151"/>
          <cell r="K151"/>
          <cell r="L151"/>
        </row>
        <row r="152">
          <cell r="G152"/>
          <cell r="H152"/>
          <cell r="I152"/>
          <cell r="J152"/>
          <cell r="K152"/>
          <cell r="L152"/>
        </row>
        <row r="153">
          <cell r="G153">
            <v>857</v>
          </cell>
          <cell r="H153">
            <v>954</v>
          </cell>
          <cell r="I153">
            <v>895</v>
          </cell>
          <cell r="J153">
            <v>927</v>
          </cell>
          <cell r="K153">
            <v>1004</v>
          </cell>
          <cell r="L153">
            <v>905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</row>
        <row r="163">
          <cell r="G163"/>
          <cell r="H163"/>
          <cell r="I163"/>
          <cell r="J163"/>
          <cell r="K163"/>
          <cell r="L163"/>
        </row>
        <row r="164">
          <cell r="G164"/>
          <cell r="H164"/>
          <cell r="I164"/>
          <cell r="J164"/>
          <cell r="K164"/>
          <cell r="L164"/>
        </row>
        <row r="165">
          <cell r="G165"/>
          <cell r="H165"/>
          <cell r="I165"/>
          <cell r="J165"/>
          <cell r="K165"/>
          <cell r="L165"/>
        </row>
        <row r="166"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</row>
        <row r="168">
          <cell r="G168">
            <v>0</v>
          </cell>
          <cell r="H168">
            <v>0</v>
          </cell>
          <cell r="I168">
            <v>170</v>
          </cell>
          <cell r="J168">
            <v>150</v>
          </cell>
          <cell r="K168">
            <v>157</v>
          </cell>
          <cell r="L168">
            <v>163</v>
          </cell>
        </row>
        <row r="169">
          <cell r="G169">
            <v>158</v>
          </cell>
          <cell r="H169">
            <v>226</v>
          </cell>
          <cell r="I169">
            <v>223</v>
          </cell>
          <cell r="J169">
            <v>232</v>
          </cell>
          <cell r="K169">
            <v>203</v>
          </cell>
          <cell r="L169">
            <v>148</v>
          </cell>
        </row>
        <row r="170">
          <cell r="G170">
            <v>155</v>
          </cell>
          <cell r="H170">
            <v>213</v>
          </cell>
          <cell r="I170">
            <v>223</v>
          </cell>
          <cell r="J170">
            <v>152</v>
          </cell>
          <cell r="K170">
            <v>191</v>
          </cell>
          <cell r="L170">
            <v>185</v>
          </cell>
        </row>
        <row r="171">
          <cell r="G171">
            <v>133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</row>
        <row r="172">
          <cell r="G172">
            <v>157</v>
          </cell>
          <cell r="H172">
            <v>114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</row>
        <row r="173">
          <cell r="G173">
            <v>174</v>
          </cell>
          <cell r="H173">
            <v>190</v>
          </cell>
          <cell r="I173">
            <v>149</v>
          </cell>
          <cell r="J173">
            <v>152</v>
          </cell>
          <cell r="K173">
            <v>166</v>
          </cell>
          <cell r="L173">
            <v>150</v>
          </cell>
        </row>
        <row r="174">
          <cell r="G174">
            <v>0</v>
          </cell>
          <cell r="H174">
            <v>157</v>
          </cell>
          <cell r="I174">
            <v>154</v>
          </cell>
          <cell r="J174">
            <v>151</v>
          </cell>
          <cell r="K174">
            <v>194</v>
          </cell>
          <cell r="L174">
            <v>134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</row>
        <row r="176">
          <cell r="G176"/>
          <cell r="H176"/>
          <cell r="I176"/>
          <cell r="J176"/>
          <cell r="K176"/>
          <cell r="L176"/>
        </row>
        <row r="177">
          <cell r="G177"/>
          <cell r="H177"/>
          <cell r="I177"/>
          <cell r="J177"/>
          <cell r="K177"/>
          <cell r="L177"/>
        </row>
        <row r="178">
          <cell r="G178"/>
          <cell r="H178"/>
          <cell r="I178"/>
          <cell r="J178"/>
          <cell r="K178"/>
          <cell r="L178"/>
        </row>
        <row r="179">
          <cell r="G179">
            <v>777</v>
          </cell>
          <cell r="H179">
            <v>900</v>
          </cell>
          <cell r="I179">
            <v>919</v>
          </cell>
          <cell r="J179">
            <v>837</v>
          </cell>
          <cell r="K179">
            <v>911</v>
          </cell>
          <cell r="L179">
            <v>780</v>
          </cell>
        </row>
        <row r="181">
          <cell r="G181">
            <v>194</v>
          </cell>
          <cell r="H181">
            <v>191</v>
          </cell>
          <cell r="I181">
            <v>193</v>
          </cell>
          <cell r="J181">
            <v>277</v>
          </cell>
          <cell r="K181">
            <v>266</v>
          </cell>
          <cell r="L181">
            <v>168</v>
          </cell>
        </row>
        <row r="182">
          <cell r="G182">
            <v>211</v>
          </cell>
          <cell r="H182">
            <v>257</v>
          </cell>
          <cell r="I182">
            <v>210</v>
          </cell>
          <cell r="J182">
            <v>178</v>
          </cell>
          <cell r="K182">
            <v>181</v>
          </cell>
          <cell r="L182">
            <v>221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191</v>
          </cell>
          <cell r="L183">
            <v>180</v>
          </cell>
        </row>
        <row r="184">
          <cell r="G184">
            <v>169</v>
          </cell>
          <cell r="H184">
            <v>174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</row>
        <row r="185">
          <cell r="G185">
            <v>150</v>
          </cell>
          <cell r="H185">
            <v>0</v>
          </cell>
          <cell r="I185">
            <v>234</v>
          </cell>
          <cell r="J185">
            <v>173</v>
          </cell>
          <cell r="K185">
            <v>0</v>
          </cell>
          <cell r="L185">
            <v>182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177</v>
          </cell>
          <cell r="K186">
            <v>0</v>
          </cell>
          <cell r="L186">
            <v>0</v>
          </cell>
        </row>
        <row r="187">
          <cell r="G187">
            <v>208</v>
          </cell>
          <cell r="H187">
            <v>193</v>
          </cell>
          <cell r="I187">
            <v>159</v>
          </cell>
          <cell r="J187">
            <v>0</v>
          </cell>
          <cell r="K187">
            <v>172</v>
          </cell>
          <cell r="L187">
            <v>0</v>
          </cell>
        </row>
        <row r="188">
          <cell r="G188">
            <v>0</v>
          </cell>
          <cell r="H188">
            <v>233</v>
          </cell>
          <cell r="I188">
            <v>235</v>
          </cell>
          <cell r="J188">
            <v>247</v>
          </cell>
          <cell r="K188">
            <v>220</v>
          </cell>
          <cell r="L188">
            <v>182</v>
          </cell>
        </row>
        <row r="189">
          <cell r="G189"/>
          <cell r="H189"/>
          <cell r="I189"/>
          <cell r="J189"/>
          <cell r="K189"/>
          <cell r="L189"/>
        </row>
        <row r="190">
          <cell r="G190"/>
          <cell r="H190"/>
          <cell r="I190"/>
          <cell r="J190"/>
          <cell r="K190"/>
          <cell r="L190"/>
        </row>
        <row r="191">
          <cell r="G191"/>
          <cell r="H191"/>
          <cell r="I191"/>
          <cell r="J191"/>
          <cell r="K191"/>
          <cell r="L191"/>
        </row>
        <row r="192">
          <cell r="G192">
            <v>932</v>
          </cell>
          <cell r="H192">
            <v>1048</v>
          </cell>
          <cell r="I192">
            <v>1031</v>
          </cell>
          <cell r="J192">
            <v>1052</v>
          </cell>
          <cell r="K192">
            <v>1030</v>
          </cell>
          <cell r="L192">
            <v>933</v>
          </cell>
        </row>
        <row r="194">
          <cell r="G194">
            <v>0</v>
          </cell>
          <cell r="H194">
            <v>187</v>
          </cell>
          <cell r="I194">
            <v>149</v>
          </cell>
          <cell r="J194">
            <v>0</v>
          </cell>
          <cell r="K194">
            <v>0</v>
          </cell>
          <cell r="L194">
            <v>112</v>
          </cell>
        </row>
        <row r="195">
          <cell r="G195">
            <v>235</v>
          </cell>
          <cell r="H195">
            <v>188</v>
          </cell>
          <cell r="I195">
            <v>171</v>
          </cell>
          <cell r="J195">
            <v>219</v>
          </cell>
          <cell r="K195">
            <v>181</v>
          </cell>
          <cell r="L195">
            <v>164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173</v>
          </cell>
          <cell r="K196">
            <v>170</v>
          </cell>
          <cell r="L196">
            <v>135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169</v>
          </cell>
          <cell r="K197">
            <v>0</v>
          </cell>
          <cell r="L197">
            <v>0</v>
          </cell>
        </row>
        <row r="198">
          <cell r="G198">
            <v>202</v>
          </cell>
          <cell r="H198">
            <v>220</v>
          </cell>
          <cell r="I198">
            <v>147</v>
          </cell>
          <cell r="J198">
            <v>0</v>
          </cell>
          <cell r="K198">
            <v>188</v>
          </cell>
          <cell r="L198">
            <v>181</v>
          </cell>
        </row>
        <row r="199">
          <cell r="G199">
            <v>181</v>
          </cell>
          <cell r="H199">
            <v>202</v>
          </cell>
          <cell r="I199">
            <v>181</v>
          </cell>
          <cell r="J199">
            <v>185</v>
          </cell>
          <cell r="K199">
            <v>166</v>
          </cell>
          <cell r="L199">
            <v>0</v>
          </cell>
        </row>
        <row r="200">
          <cell r="G200">
            <v>209</v>
          </cell>
          <cell r="H200">
            <v>179</v>
          </cell>
          <cell r="I200">
            <v>141</v>
          </cell>
          <cell r="J200">
            <v>0</v>
          </cell>
          <cell r="K200">
            <v>168</v>
          </cell>
          <cell r="L200">
            <v>178</v>
          </cell>
        </row>
        <row r="201">
          <cell r="G201">
            <v>166</v>
          </cell>
          <cell r="H201">
            <v>0</v>
          </cell>
          <cell r="I201">
            <v>0</v>
          </cell>
          <cell r="J201">
            <v>172</v>
          </cell>
          <cell r="K201">
            <v>0</v>
          </cell>
          <cell r="L201">
            <v>0</v>
          </cell>
        </row>
        <row r="202">
          <cell r="G202"/>
          <cell r="H202"/>
          <cell r="I202"/>
          <cell r="J202"/>
          <cell r="K202"/>
          <cell r="L202"/>
        </row>
        <row r="203">
          <cell r="G203"/>
          <cell r="H203"/>
          <cell r="I203"/>
          <cell r="J203"/>
          <cell r="K203"/>
          <cell r="L203"/>
        </row>
        <row r="204">
          <cell r="G204"/>
          <cell r="H204"/>
          <cell r="I204"/>
          <cell r="J204"/>
          <cell r="K204"/>
          <cell r="L204"/>
        </row>
        <row r="205">
          <cell r="G205">
            <v>993</v>
          </cell>
          <cell r="H205">
            <v>976</v>
          </cell>
          <cell r="I205">
            <v>789</v>
          </cell>
          <cell r="J205">
            <v>918</v>
          </cell>
          <cell r="K205">
            <v>873</v>
          </cell>
          <cell r="L205">
            <v>770</v>
          </cell>
        </row>
        <row r="207">
          <cell r="G207">
            <v>244</v>
          </cell>
          <cell r="H207">
            <v>210</v>
          </cell>
          <cell r="I207">
            <v>217</v>
          </cell>
          <cell r="J207">
            <v>185</v>
          </cell>
          <cell r="K207">
            <v>193</v>
          </cell>
          <cell r="L207">
            <v>161</v>
          </cell>
        </row>
        <row r="208">
          <cell r="G208">
            <v>183</v>
          </cell>
          <cell r="H208">
            <v>141</v>
          </cell>
          <cell r="I208">
            <v>0</v>
          </cell>
          <cell r="J208">
            <v>0</v>
          </cell>
          <cell r="K208">
            <v>216</v>
          </cell>
          <cell r="L208">
            <v>159</v>
          </cell>
        </row>
        <row r="209">
          <cell r="G209">
            <v>0</v>
          </cell>
          <cell r="H209">
            <v>0</v>
          </cell>
          <cell r="I209">
            <v>138</v>
          </cell>
          <cell r="J209">
            <v>0</v>
          </cell>
          <cell r="K209">
            <v>0</v>
          </cell>
          <cell r="L209">
            <v>192</v>
          </cell>
        </row>
        <row r="210">
          <cell r="G210">
            <v>200</v>
          </cell>
          <cell r="H210">
            <v>215</v>
          </cell>
          <cell r="I210">
            <v>158</v>
          </cell>
          <cell r="J210">
            <v>186</v>
          </cell>
          <cell r="K210">
            <v>0</v>
          </cell>
          <cell r="L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160</v>
          </cell>
          <cell r="K211">
            <v>214</v>
          </cell>
          <cell r="L211">
            <v>134</v>
          </cell>
        </row>
        <row r="212">
          <cell r="G212">
            <v>220</v>
          </cell>
          <cell r="H212">
            <v>196</v>
          </cell>
          <cell r="I212">
            <v>171</v>
          </cell>
          <cell r="J212">
            <v>172</v>
          </cell>
          <cell r="K212">
            <v>167</v>
          </cell>
          <cell r="L212">
            <v>179</v>
          </cell>
        </row>
        <row r="213">
          <cell r="G213">
            <v>213</v>
          </cell>
          <cell r="H213">
            <v>192</v>
          </cell>
          <cell r="I213">
            <v>195</v>
          </cell>
          <cell r="J213">
            <v>202</v>
          </cell>
          <cell r="K213">
            <v>171</v>
          </cell>
          <cell r="L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</row>
        <row r="215">
          <cell r="G215"/>
          <cell r="H215"/>
          <cell r="I215"/>
          <cell r="J215"/>
          <cell r="K215"/>
          <cell r="L215"/>
        </row>
        <row r="216">
          <cell r="G216"/>
          <cell r="H216"/>
          <cell r="I216"/>
          <cell r="J216"/>
          <cell r="K216"/>
          <cell r="L216"/>
        </row>
        <row r="217">
          <cell r="G217"/>
          <cell r="H217"/>
          <cell r="I217"/>
          <cell r="J217"/>
          <cell r="K217"/>
          <cell r="L217"/>
        </row>
        <row r="218">
          <cell r="G218">
            <v>1060</v>
          </cell>
          <cell r="H218">
            <v>954</v>
          </cell>
          <cell r="I218">
            <v>879</v>
          </cell>
          <cell r="J218">
            <v>905</v>
          </cell>
          <cell r="K218">
            <v>961</v>
          </cell>
          <cell r="L218">
            <v>825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170</v>
          </cell>
        </row>
        <row r="221">
          <cell r="G221">
            <v>0</v>
          </cell>
          <cell r="H221">
            <v>0</v>
          </cell>
          <cell r="I221">
            <v>144</v>
          </cell>
          <cell r="J221">
            <v>0</v>
          </cell>
          <cell r="K221">
            <v>0</v>
          </cell>
          <cell r="L221">
            <v>164</v>
          </cell>
        </row>
        <row r="222">
          <cell r="G222">
            <v>180</v>
          </cell>
          <cell r="H222">
            <v>201</v>
          </cell>
          <cell r="I222">
            <v>231</v>
          </cell>
          <cell r="J222">
            <v>177</v>
          </cell>
          <cell r="K222">
            <v>158</v>
          </cell>
          <cell r="L222">
            <v>0</v>
          </cell>
        </row>
        <row r="223">
          <cell r="G223">
            <v>0</v>
          </cell>
          <cell r="H223">
            <v>135</v>
          </cell>
          <cell r="I223">
            <v>0</v>
          </cell>
          <cell r="J223">
            <v>0</v>
          </cell>
          <cell r="K223">
            <v>136</v>
          </cell>
          <cell r="L223">
            <v>0</v>
          </cell>
        </row>
        <row r="224">
          <cell r="G224">
            <v>182</v>
          </cell>
          <cell r="H224">
            <v>217</v>
          </cell>
          <cell r="I224">
            <v>183</v>
          </cell>
          <cell r="J224">
            <v>178</v>
          </cell>
          <cell r="K224">
            <v>194</v>
          </cell>
          <cell r="L224">
            <v>215</v>
          </cell>
        </row>
        <row r="225">
          <cell r="G225">
            <v>193</v>
          </cell>
          <cell r="H225">
            <v>181</v>
          </cell>
          <cell r="I225">
            <v>136</v>
          </cell>
          <cell r="J225">
            <v>189</v>
          </cell>
          <cell r="K225">
            <v>0</v>
          </cell>
          <cell r="L225">
            <v>0</v>
          </cell>
        </row>
        <row r="226">
          <cell r="G226">
            <v>184</v>
          </cell>
          <cell r="H226">
            <v>209</v>
          </cell>
          <cell r="I226">
            <v>220</v>
          </cell>
          <cell r="J226">
            <v>278</v>
          </cell>
          <cell r="K226">
            <v>222</v>
          </cell>
          <cell r="L226">
            <v>198</v>
          </cell>
        </row>
        <row r="227">
          <cell r="G227">
            <v>138</v>
          </cell>
          <cell r="H227">
            <v>0</v>
          </cell>
          <cell r="I227">
            <v>0</v>
          </cell>
          <cell r="J227">
            <v>193</v>
          </cell>
          <cell r="K227">
            <v>208</v>
          </cell>
          <cell r="L227">
            <v>156</v>
          </cell>
        </row>
        <row r="228">
          <cell r="G228"/>
          <cell r="H228"/>
          <cell r="I228"/>
          <cell r="J228"/>
          <cell r="K228"/>
          <cell r="L228"/>
        </row>
        <row r="229">
          <cell r="G229"/>
          <cell r="H229"/>
          <cell r="I229"/>
          <cell r="J229"/>
          <cell r="K229"/>
          <cell r="L229"/>
        </row>
        <row r="230">
          <cell r="G230"/>
          <cell r="H230"/>
          <cell r="I230"/>
          <cell r="J230"/>
          <cell r="K230"/>
          <cell r="L230"/>
        </row>
        <row r="231">
          <cell r="G231">
            <v>877</v>
          </cell>
          <cell r="H231">
            <v>943</v>
          </cell>
          <cell r="I231">
            <v>914</v>
          </cell>
          <cell r="J231">
            <v>1015</v>
          </cell>
          <cell r="K231">
            <v>918</v>
          </cell>
          <cell r="L231">
            <v>903</v>
          </cell>
        </row>
        <row r="233">
          <cell r="G233">
            <v>136</v>
          </cell>
          <cell r="H233">
            <v>100</v>
          </cell>
          <cell r="I233">
            <v>0</v>
          </cell>
          <cell r="J233">
            <v>0</v>
          </cell>
          <cell r="K233">
            <v>0</v>
          </cell>
          <cell r="L233">
            <v>146</v>
          </cell>
        </row>
        <row r="234">
          <cell r="G234">
            <v>149</v>
          </cell>
          <cell r="H234">
            <v>172</v>
          </cell>
          <cell r="I234">
            <v>213</v>
          </cell>
          <cell r="J234">
            <v>192</v>
          </cell>
          <cell r="K234">
            <v>158</v>
          </cell>
          <cell r="L234">
            <v>112</v>
          </cell>
        </row>
        <row r="235">
          <cell r="G235">
            <v>0</v>
          </cell>
          <cell r="H235">
            <v>0</v>
          </cell>
          <cell r="I235">
            <v>148</v>
          </cell>
          <cell r="J235">
            <v>147</v>
          </cell>
          <cell r="K235">
            <v>89</v>
          </cell>
          <cell r="L235">
            <v>0</v>
          </cell>
        </row>
        <row r="236">
          <cell r="G236">
            <v>142</v>
          </cell>
          <cell r="H236">
            <v>190</v>
          </cell>
          <cell r="I236">
            <v>123</v>
          </cell>
          <cell r="J236">
            <v>141</v>
          </cell>
          <cell r="K236">
            <v>0</v>
          </cell>
          <cell r="L236">
            <v>176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98</v>
          </cell>
          <cell r="L237">
            <v>0</v>
          </cell>
        </row>
        <row r="238">
          <cell r="G238">
            <v>196</v>
          </cell>
          <cell r="H238">
            <v>158</v>
          </cell>
          <cell r="I238">
            <v>182</v>
          </cell>
          <cell r="J238">
            <v>126</v>
          </cell>
          <cell r="K238">
            <v>145</v>
          </cell>
          <cell r="L238">
            <v>174</v>
          </cell>
        </row>
        <row r="239">
          <cell r="G239">
            <v>159</v>
          </cell>
          <cell r="H239">
            <v>201</v>
          </cell>
          <cell r="I239">
            <v>176</v>
          </cell>
          <cell r="J239">
            <v>138</v>
          </cell>
          <cell r="K239">
            <v>155</v>
          </cell>
          <cell r="L239">
            <v>170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G241"/>
          <cell r="H241"/>
          <cell r="I241"/>
          <cell r="J241"/>
          <cell r="K241"/>
          <cell r="L241"/>
        </row>
        <row r="242">
          <cell r="G242"/>
          <cell r="H242"/>
          <cell r="I242"/>
          <cell r="J242"/>
          <cell r="K242"/>
          <cell r="L242"/>
        </row>
        <row r="243">
          <cell r="G243"/>
          <cell r="H243"/>
          <cell r="I243"/>
          <cell r="J243"/>
          <cell r="K243"/>
          <cell r="L243"/>
        </row>
        <row r="244">
          <cell r="G244">
            <v>782</v>
          </cell>
          <cell r="H244">
            <v>821</v>
          </cell>
          <cell r="I244">
            <v>842</v>
          </cell>
          <cell r="J244">
            <v>744</v>
          </cell>
          <cell r="K244">
            <v>645</v>
          </cell>
          <cell r="L244">
            <v>778</v>
          </cell>
        </row>
        <row r="246">
          <cell r="G246">
            <v>199</v>
          </cell>
          <cell r="H246">
            <v>0</v>
          </cell>
          <cell r="I246">
            <v>0</v>
          </cell>
          <cell r="J246">
            <v>197</v>
          </cell>
          <cell r="K246">
            <v>193</v>
          </cell>
          <cell r="L246">
            <v>0</v>
          </cell>
        </row>
        <row r="247">
          <cell r="G247">
            <v>180</v>
          </cell>
          <cell r="H247">
            <v>0</v>
          </cell>
          <cell r="I247">
            <v>201</v>
          </cell>
          <cell r="J247">
            <v>0</v>
          </cell>
          <cell r="K247">
            <v>0</v>
          </cell>
          <cell r="L247">
            <v>0</v>
          </cell>
        </row>
        <row r="248">
          <cell r="G248">
            <v>233</v>
          </cell>
          <cell r="H248">
            <v>135</v>
          </cell>
          <cell r="I248">
            <v>0</v>
          </cell>
          <cell r="J248">
            <v>196</v>
          </cell>
          <cell r="K248">
            <v>220</v>
          </cell>
          <cell r="L248">
            <v>214</v>
          </cell>
        </row>
        <row r="249">
          <cell r="G249">
            <v>0</v>
          </cell>
          <cell r="H249">
            <v>182</v>
          </cell>
          <cell r="I249">
            <v>202</v>
          </cell>
          <cell r="J249">
            <v>0</v>
          </cell>
          <cell r="K249">
            <v>0</v>
          </cell>
          <cell r="L249">
            <v>204</v>
          </cell>
        </row>
        <row r="250">
          <cell r="G250">
            <v>0</v>
          </cell>
          <cell r="H250">
            <v>162</v>
          </cell>
          <cell r="I250">
            <v>0</v>
          </cell>
          <cell r="J250">
            <v>244</v>
          </cell>
          <cell r="K250">
            <v>209</v>
          </cell>
          <cell r="L250">
            <v>208</v>
          </cell>
        </row>
        <row r="251">
          <cell r="G251">
            <v>0</v>
          </cell>
          <cell r="H251">
            <v>0</v>
          </cell>
          <cell r="I251">
            <v>198</v>
          </cell>
          <cell r="J251">
            <v>0</v>
          </cell>
          <cell r="K251">
            <v>0</v>
          </cell>
          <cell r="L251">
            <v>0</v>
          </cell>
        </row>
        <row r="252">
          <cell r="G252">
            <v>205</v>
          </cell>
          <cell r="H252">
            <v>204</v>
          </cell>
          <cell r="I252">
            <v>182</v>
          </cell>
          <cell r="J252">
            <v>213</v>
          </cell>
          <cell r="K252">
            <v>221</v>
          </cell>
          <cell r="L252">
            <v>163</v>
          </cell>
        </row>
        <row r="253">
          <cell r="G253">
            <v>208</v>
          </cell>
          <cell r="H253">
            <v>237</v>
          </cell>
          <cell r="I253">
            <v>178</v>
          </cell>
          <cell r="J253">
            <v>205</v>
          </cell>
          <cell r="K253">
            <v>238</v>
          </cell>
          <cell r="L253">
            <v>202</v>
          </cell>
        </row>
        <row r="254">
          <cell r="G254"/>
          <cell r="H254"/>
          <cell r="I254"/>
          <cell r="J254"/>
          <cell r="K254"/>
          <cell r="L254"/>
        </row>
        <row r="255">
          <cell r="G255"/>
          <cell r="H255"/>
          <cell r="I255"/>
          <cell r="J255"/>
          <cell r="K255"/>
          <cell r="L255"/>
        </row>
        <row r="256">
          <cell r="G256"/>
          <cell r="H256"/>
          <cell r="I256"/>
          <cell r="J256"/>
          <cell r="K256"/>
          <cell r="L256"/>
        </row>
        <row r="257">
          <cell r="G257">
            <v>1025</v>
          </cell>
          <cell r="H257">
            <v>920</v>
          </cell>
          <cell r="I257">
            <v>961</v>
          </cell>
          <cell r="J257">
            <v>1055</v>
          </cell>
          <cell r="K257">
            <v>1081</v>
          </cell>
          <cell r="L257">
            <v>991</v>
          </cell>
        </row>
        <row r="259">
          <cell r="G259">
            <v>219</v>
          </cell>
          <cell r="H259">
            <v>180</v>
          </cell>
          <cell r="I259">
            <v>231</v>
          </cell>
          <cell r="J259">
            <v>230</v>
          </cell>
          <cell r="K259">
            <v>205</v>
          </cell>
          <cell r="L259">
            <v>210</v>
          </cell>
        </row>
        <row r="260">
          <cell r="G260">
            <v>202</v>
          </cell>
          <cell r="H260">
            <v>204</v>
          </cell>
          <cell r="I260">
            <v>172</v>
          </cell>
          <cell r="J260">
            <v>232</v>
          </cell>
          <cell r="K260">
            <v>179</v>
          </cell>
          <cell r="L260">
            <v>205</v>
          </cell>
        </row>
        <row r="261">
          <cell r="G261">
            <v>0</v>
          </cell>
          <cell r="H261">
            <v>0</v>
          </cell>
          <cell r="I261">
            <v>177</v>
          </cell>
          <cell r="J261">
            <v>0</v>
          </cell>
          <cell r="K261">
            <v>0</v>
          </cell>
          <cell r="L261">
            <v>0</v>
          </cell>
        </row>
        <row r="262">
          <cell r="G262">
            <v>226</v>
          </cell>
          <cell r="H262">
            <v>242</v>
          </cell>
          <cell r="I262">
            <v>181</v>
          </cell>
          <cell r="J262">
            <v>191</v>
          </cell>
          <cell r="K262">
            <v>135</v>
          </cell>
          <cell r="L262">
            <v>0</v>
          </cell>
        </row>
        <row r="263">
          <cell r="G263">
            <v>181</v>
          </cell>
          <cell r="H263">
            <v>182</v>
          </cell>
          <cell r="I263">
            <v>141</v>
          </cell>
          <cell r="J263">
            <v>0</v>
          </cell>
          <cell r="K263">
            <v>0</v>
          </cell>
          <cell r="L263">
            <v>0</v>
          </cell>
        </row>
        <row r="264">
          <cell r="G264">
            <v>177</v>
          </cell>
          <cell r="H264">
            <v>138</v>
          </cell>
          <cell r="I264">
            <v>0</v>
          </cell>
          <cell r="J264">
            <v>0</v>
          </cell>
          <cell r="K264">
            <v>0</v>
          </cell>
          <cell r="L264">
            <v>191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189</v>
          </cell>
          <cell r="K265">
            <v>253</v>
          </cell>
          <cell r="L265">
            <v>200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212</v>
          </cell>
          <cell r="K266">
            <v>249</v>
          </cell>
          <cell r="L266">
            <v>204</v>
          </cell>
        </row>
        <row r="267">
          <cell r="G267"/>
          <cell r="H267"/>
          <cell r="I267"/>
          <cell r="J267"/>
          <cell r="K267"/>
          <cell r="L267"/>
        </row>
        <row r="268">
          <cell r="G268"/>
          <cell r="H268"/>
          <cell r="I268"/>
          <cell r="J268"/>
          <cell r="K268"/>
          <cell r="L268"/>
        </row>
        <row r="269">
          <cell r="G269"/>
          <cell r="H269"/>
          <cell r="I269"/>
          <cell r="J269"/>
          <cell r="K269"/>
          <cell r="L269"/>
        </row>
        <row r="270">
          <cell r="G270">
            <v>1005</v>
          </cell>
          <cell r="H270">
            <v>946</v>
          </cell>
          <cell r="I270">
            <v>902</v>
          </cell>
          <cell r="J270">
            <v>1054</v>
          </cell>
          <cell r="K270">
            <v>1021</v>
          </cell>
          <cell r="L270">
            <v>1010</v>
          </cell>
        </row>
        <row r="272">
          <cell r="G272">
            <v>177</v>
          </cell>
          <cell r="H272">
            <v>179</v>
          </cell>
          <cell r="I272">
            <v>157</v>
          </cell>
          <cell r="J272">
            <v>207</v>
          </cell>
          <cell r="K272">
            <v>171</v>
          </cell>
          <cell r="L272">
            <v>121</v>
          </cell>
        </row>
        <row r="273">
          <cell r="G273">
            <v>149</v>
          </cell>
          <cell r="H273">
            <v>234</v>
          </cell>
          <cell r="I273">
            <v>184</v>
          </cell>
          <cell r="J273">
            <v>176</v>
          </cell>
          <cell r="K273">
            <v>213</v>
          </cell>
          <cell r="L273">
            <v>184</v>
          </cell>
        </row>
        <row r="274">
          <cell r="G274">
            <v>101</v>
          </cell>
          <cell r="H274">
            <v>121</v>
          </cell>
          <cell r="I274">
            <v>142</v>
          </cell>
          <cell r="J274">
            <v>122</v>
          </cell>
          <cell r="K274">
            <v>126</v>
          </cell>
          <cell r="L274">
            <v>107</v>
          </cell>
        </row>
        <row r="275">
          <cell r="G275">
            <v>182</v>
          </cell>
          <cell r="H275">
            <v>154</v>
          </cell>
          <cell r="I275">
            <v>222</v>
          </cell>
          <cell r="J275">
            <v>195</v>
          </cell>
          <cell r="K275">
            <v>228</v>
          </cell>
          <cell r="L275">
            <v>193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</row>
        <row r="277">
          <cell r="G277">
            <v>145</v>
          </cell>
          <cell r="H277">
            <v>120</v>
          </cell>
          <cell r="I277">
            <v>127</v>
          </cell>
          <cell r="J277">
            <v>113</v>
          </cell>
          <cell r="K277">
            <v>166</v>
          </cell>
          <cell r="L277">
            <v>159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</row>
        <row r="280">
          <cell r="G280"/>
          <cell r="H280"/>
          <cell r="I280"/>
          <cell r="J280"/>
          <cell r="K280"/>
          <cell r="L280"/>
        </row>
        <row r="281">
          <cell r="G281"/>
          <cell r="H281"/>
          <cell r="I281"/>
          <cell r="J281"/>
          <cell r="K281"/>
          <cell r="L281"/>
        </row>
        <row r="282">
          <cell r="G282"/>
          <cell r="H282"/>
          <cell r="I282"/>
          <cell r="J282"/>
          <cell r="K282"/>
          <cell r="L282"/>
        </row>
        <row r="283">
          <cell r="G283">
            <v>754</v>
          </cell>
          <cell r="H283">
            <v>808</v>
          </cell>
          <cell r="I283">
            <v>832</v>
          </cell>
          <cell r="J283">
            <v>813</v>
          </cell>
          <cell r="K283">
            <v>904</v>
          </cell>
          <cell r="L283">
            <v>764</v>
          </cell>
        </row>
        <row r="285">
          <cell r="G285">
            <v>0</v>
          </cell>
          <cell r="H285">
            <v>0</v>
          </cell>
          <cell r="I285">
            <v>256</v>
          </cell>
          <cell r="J285">
            <v>179</v>
          </cell>
          <cell r="K285">
            <v>224</v>
          </cell>
          <cell r="L285">
            <v>153</v>
          </cell>
        </row>
        <row r="286">
          <cell r="G286">
            <v>0</v>
          </cell>
          <cell r="H286">
            <v>245</v>
          </cell>
          <cell r="I286">
            <v>210</v>
          </cell>
          <cell r="J286">
            <v>188</v>
          </cell>
          <cell r="K286">
            <v>158</v>
          </cell>
          <cell r="L286">
            <v>0</v>
          </cell>
        </row>
        <row r="287">
          <cell r="G287">
            <v>255</v>
          </cell>
          <cell r="H287">
            <v>242</v>
          </cell>
          <cell r="I287">
            <v>183</v>
          </cell>
          <cell r="J287">
            <v>191</v>
          </cell>
          <cell r="K287">
            <v>214</v>
          </cell>
          <cell r="L287">
            <v>249</v>
          </cell>
        </row>
        <row r="288">
          <cell r="G288">
            <v>187</v>
          </cell>
          <cell r="H288">
            <v>165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</row>
        <row r="289">
          <cell r="G289">
            <v>150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178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</row>
        <row r="291">
          <cell r="G291">
            <v>220</v>
          </cell>
          <cell r="H291">
            <v>203</v>
          </cell>
          <cell r="I291">
            <v>192</v>
          </cell>
          <cell r="J291">
            <v>234</v>
          </cell>
          <cell r="K291">
            <v>197</v>
          </cell>
          <cell r="L291">
            <v>285</v>
          </cell>
        </row>
        <row r="292">
          <cell r="G292">
            <v>238</v>
          </cell>
          <cell r="H292">
            <v>172</v>
          </cell>
          <cell r="I292">
            <v>270</v>
          </cell>
          <cell r="J292">
            <v>222</v>
          </cell>
          <cell r="K292">
            <v>206</v>
          </cell>
          <cell r="L292">
            <v>289</v>
          </cell>
        </row>
        <row r="293">
          <cell r="G293"/>
          <cell r="H293"/>
          <cell r="I293"/>
          <cell r="J293"/>
          <cell r="K293"/>
          <cell r="L293"/>
        </row>
        <row r="294">
          <cell r="G294"/>
          <cell r="H294"/>
          <cell r="I294"/>
          <cell r="J294"/>
          <cell r="K294"/>
          <cell r="L294"/>
        </row>
        <row r="295">
          <cell r="G295"/>
          <cell r="H295"/>
          <cell r="I295"/>
          <cell r="J295"/>
          <cell r="K295"/>
          <cell r="L295"/>
        </row>
        <row r="296">
          <cell r="G296">
            <v>1050</v>
          </cell>
          <cell r="H296">
            <v>1027</v>
          </cell>
          <cell r="I296">
            <v>1111</v>
          </cell>
          <cell r="J296">
            <v>1014</v>
          </cell>
          <cell r="K296">
            <v>999</v>
          </cell>
          <cell r="L296">
            <v>1154</v>
          </cell>
        </row>
        <row r="298">
          <cell r="G298">
            <v>195</v>
          </cell>
          <cell r="H298">
            <v>233</v>
          </cell>
          <cell r="I298">
            <v>177</v>
          </cell>
          <cell r="J298">
            <v>173</v>
          </cell>
          <cell r="K298">
            <v>218</v>
          </cell>
          <cell r="L298">
            <v>193</v>
          </cell>
        </row>
        <row r="299">
          <cell r="G299">
            <v>224</v>
          </cell>
          <cell r="H299">
            <v>193</v>
          </cell>
          <cell r="I299">
            <v>169</v>
          </cell>
          <cell r="J299">
            <v>235</v>
          </cell>
          <cell r="K299">
            <v>213</v>
          </cell>
          <cell r="L299">
            <v>207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204</v>
          </cell>
          <cell r="K300">
            <v>0</v>
          </cell>
          <cell r="L300">
            <v>0</v>
          </cell>
        </row>
        <row r="301">
          <cell r="G301">
            <v>0</v>
          </cell>
          <cell r="H301">
            <v>0</v>
          </cell>
          <cell r="I301">
            <v>214</v>
          </cell>
          <cell r="J301">
            <v>0</v>
          </cell>
          <cell r="K301">
            <v>210</v>
          </cell>
          <cell r="L301">
            <v>200</v>
          </cell>
        </row>
        <row r="302">
          <cell r="G302">
            <v>218</v>
          </cell>
          <cell r="H302">
            <v>226</v>
          </cell>
          <cell r="I302">
            <v>0</v>
          </cell>
          <cell r="J302">
            <v>160</v>
          </cell>
          <cell r="K302">
            <v>0</v>
          </cell>
          <cell r="L302">
            <v>0</v>
          </cell>
        </row>
        <row r="303">
          <cell r="G303">
            <v>213</v>
          </cell>
          <cell r="H303">
            <v>183</v>
          </cell>
          <cell r="I303">
            <v>158</v>
          </cell>
          <cell r="J303">
            <v>0</v>
          </cell>
          <cell r="K303">
            <v>0</v>
          </cell>
          <cell r="L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179</v>
          </cell>
          <cell r="L304">
            <v>198</v>
          </cell>
        </row>
        <row r="305">
          <cell r="G305">
            <v>163</v>
          </cell>
          <cell r="H305">
            <v>200</v>
          </cell>
          <cell r="I305">
            <v>204</v>
          </cell>
          <cell r="J305">
            <v>207</v>
          </cell>
          <cell r="K305">
            <v>219</v>
          </cell>
          <cell r="L305">
            <v>203</v>
          </cell>
        </row>
        <row r="306">
          <cell r="G306"/>
          <cell r="H306"/>
          <cell r="I306"/>
          <cell r="J306"/>
          <cell r="K306"/>
          <cell r="L306"/>
        </row>
        <row r="307">
          <cell r="G307"/>
          <cell r="H307"/>
          <cell r="I307"/>
          <cell r="J307"/>
          <cell r="K307"/>
          <cell r="L307"/>
        </row>
        <row r="308">
          <cell r="G308"/>
          <cell r="H308"/>
          <cell r="I308"/>
          <cell r="J308"/>
          <cell r="K308"/>
          <cell r="L308"/>
        </row>
        <row r="309">
          <cell r="G309">
            <v>1013</v>
          </cell>
          <cell r="H309">
            <v>1035</v>
          </cell>
          <cell r="I309">
            <v>922</v>
          </cell>
          <cell r="J309">
            <v>979</v>
          </cell>
          <cell r="K309">
            <v>1039</v>
          </cell>
          <cell r="L309">
            <v>1001</v>
          </cell>
        </row>
        <row r="311">
          <cell r="G311">
            <v>163</v>
          </cell>
          <cell r="H311">
            <v>162</v>
          </cell>
          <cell r="I311">
            <v>157</v>
          </cell>
          <cell r="J311">
            <v>206</v>
          </cell>
          <cell r="K311">
            <v>167</v>
          </cell>
          <cell r="L311">
            <v>194</v>
          </cell>
        </row>
        <row r="312">
          <cell r="G312">
            <v>0</v>
          </cell>
          <cell r="H312">
            <v>134</v>
          </cell>
          <cell r="I312">
            <v>0</v>
          </cell>
          <cell r="J312">
            <v>165</v>
          </cell>
          <cell r="K312">
            <v>168</v>
          </cell>
          <cell r="L312">
            <v>0</v>
          </cell>
        </row>
        <row r="313">
          <cell r="G313">
            <v>185</v>
          </cell>
          <cell r="H313">
            <v>154</v>
          </cell>
          <cell r="I313">
            <v>130</v>
          </cell>
          <cell r="J313">
            <v>152</v>
          </cell>
          <cell r="K313">
            <v>173</v>
          </cell>
          <cell r="L313">
            <v>175</v>
          </cell>
        </row>
        <row r="314">
          <cell r="G314">
            <v>159</v>
          </cell>
          <cell r="H314">
            <v>210</v>
          </cell>
          <cell r="I314">
            <v>184</v>
          </cell>
          <cell r="J314">
            <v>207</v>
          </cell>
          <cell r="K314">
            <v>183</v>
          </cell>
          <cell r="L314">
            <v>148</v>
          </cell>
        </row>
        <row r="315">
          <cell r="G315">
            <v>155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G316">
            <v>0</v>
          </cell>
          <cell r="H316">
            <v>0</v>
          </cell>
          <cell r="I316">
            <v>127</v>
          </cell>
          <cell r="J316">
            <v>0</v>
          </cell>
          <cell r="K316">
            <v>155</v>
          </cell>
          <cell r="L316">
            <v>155</v>
          </cell>
        </row>
        <row r="317">
          <cell r="G317">
            <v>0</v>
          </cell>
          <cell r="H317">
            <v>0</v>
          </cell>
          <cell r="I317">
            <v>134</v>
          </cell>
          <cell r="J317">
            <v>123</v>
          </cell>
          <cell r="K317">
            <v>0</v>
          </cell>
          <cell r="L317">
            <v>0</v>
          </cell>
        </row>
        <row r="318">
          <cell r="G318">
            <v>159</v>
          </cell>
          <cell r="H318">
            <v>124</v>
          </cell>
          <cell r="I318">
            <v>0</v>
          </cell>
          <cell r="J318">
            <v>0</v>
          </cell>
          <cell r="K318">
            <v>0</v>
          </cell>
          <cell r="L318">
            <v>131</v>
          </cell>
        </row>
        <row r="319">
          <cell r="G319"/>
          <cell r="H319"/>
          <cell r="I319"/>
          <cell r="J319"/>
          <cell r="K319"/>
          <cell r="L319"/>
        </row>
        <row r="320">
          <cell r="G320"/>
          <cell r="H320"/>
          <cell r="I320"/>
          <cell r="J320"/>
          <cell r="K320"/>
          <cell r="L320"/>
        </row>
        <row r="321">
          <cell r="G321"/>
          <cell r="H321"/>
          <cell r="I321"/>
          <cell r="J321"/>
          <cell r="K321"/>
          <cell r="L321"/>
        </row>
        <row r="322">
          <cell r="G322">
            <v>821</v>
          </cell>
          <cell r="H322">
            <v>784</v>
          </cell>
          <cell r="I322">
            <v>732</v>
          </cell>
          <cell r="J322">
            <v>853</v>
          </cell>
          <cell r="K322">
            <v>846</v>
          </cell>
          <cell r="L322">
            <v>803</v>
          </cell>
        </row>
        <row r="324">
          <cell r="G324">
            <v>205</v>
          </cell>
          <cell r="H324">
            <v>205</v>
          </cell>
          <cell r="I324">
            <v>232</v>
          </cell>
          <cell r="J324">
            <v>226</v>
          </cell>
          <cell r="K324">
            <v>174</v>
          </cell>
          <cell r="L324">
            <v>191</v>
          </cell>
        </row>
        <row r="325"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</row>
        <row r="326">
          <cell r="G326">
            <v>244</v>
          </cell>
          <cell r="H326">
            <v>213</v>
          </cell>
          <cell r="I326">
            <v>234</v>
          </cell>
          <cell r="J326">
            <v>218</v>
          </cell>
          <cell r="K326">
            <v>225</v>
          </cell>
          <cell r="L326">
            <v>174</v>
          </cell>
        </row>
        <row r="327">
          <cell r="G327">
            <v>204</v>
          </cell>
          <cell r="H327">
            <v>218</v>
          </cell>
          <cell r="I327">
            <v>224</v>
          </cell>
          <cell r="J327">
            <v>209</v>
          </cell>
          <cell r="K327">
            <v>203</v>
          </cell>
          <cell r="L327">
            <v>225</v>
          </cell>
        </row>
        <row r="328"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154</v>
          </cell>
          <cell r="L328">
            <v>0</v>
          </cell>
        </row>
        <row r="329">
          <cell r="G329">
            <v>159</v>
          </cell>
          <cell r="H329">
            <v>212</v>
          </cell>
          <cell r="I329">
            <v>203</v>
          </cell>
          <cell r="J329">
            <v>170</v>
          </cell>
          <cell r="K329">
            <v>0</v>
          </cell>
          <cell r="L329">
            <v>159</v>
          </cell>
        </row>
        <row r="330">
          <cell r="G330">
            <v>232</v>
          </cell>
          <cell r="H330">
            <v>178</v>
          </cell>
          <cell r="I330">
            <v>202</v>
          </cell>
          <cell r="J330">
            <v>227</v>
          </cell>
          <cell r="K330">
            <v>177</v>
          </cell>
          <cell r="L330">
            <v>161</v>
          </cell>
        </row>
        <row r="331"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</row>
        <row r="332">
          <cell r="G332"/>
          <cell r="H332"/>
          <cell r="I332"/>
          <cell r="J332"/>
          <cell r="K332"/>
          <cell r="L332"/>
        </row>
        <row r="333">
          <cell r="G333"/>
          <cell r="H333"/>
          <cell r="I333"/>
          <cell r="J333"/>
          <cell r="K333"/>
          <cell r="L333"/>
        </row>
        <row r="334">
          <cell r="G334"/>
          <cell r="H334"/>
          <cell r="I334"/>
          <cell r="J334"/>
          <cell r="K334"/>
          <cell r="L334"/>
        </row>
        <row r="335">
          <cell r="G335">
            <v>1044</v>
          </cell>
          <cell r="H335">
            <v>1026</v>
          </cell>
          <cell r="I335">
            <v>1095</v>
          </cell>
          <cell r="J335">
            <v>1050</v>
          </cell>
          <cell r="K335">
            <v>933</v>
          </cell>
          <cell r="L335">
            <v>910</v>
          </cell>
        </row>
        <row r="337">
          <cell r="G337">
            <v>224</v>
          </cell>
          <cell r="H337">
            <v>207</v>
          </cell>
          <cell r="I337">
            <v>193</v>
          </cell>
          <cell r="J337">
            <v>176</v>
          </cell>
          <cell r="K337">
            <v>177</v>
          </cell>
          <cell r="L337">
            <v>189</v>
          </cell>
        </row>
        <row r="338">
          <cell r="G338">
            <v>222</v>
          </cell>
          <cell r="H338">
            <v>160</v>
          </cell>
          <cell r="I338">
            <v>188</v>
          </cell>
          <cell r="J338">
            <v>192</v>
          </cell>
          <cell r="K338">
            <v>212</v>
          </cell>
          <cell r="L338">
            <v>173</v>
          </cell>
        </row>
        <row r="339">
          <cell r="G339">
            <v>0</v>
          </cell>
          <cell r="H339">
            <v>0</v>
          </cell>
          <cell r="I339">
            <v>161</v>
          </cell>
          <cell r="J339">
            <v>162</v>
          </cell>
          <cell r="K339">
            <v>220</v>
          </cell>
          <cell r="L339">
            <v>153</v>
          </cell>
        </row>
        <row r="340">
          <cell r="G340">
            <v>166</v>
          </cell>
          <cell r="H340">
            <v>141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G342">
            <v>209</v>
          </cell>
          <cell r="H342">
            <v>189</v>
          </cell>
          <cell r="I342">
            <v>190</v>
          </cell>
          <cell r="J342">
            <v>194</v>
          </cell>
          <cell r="K342">
            <v>184</v>
          </cell>
          <cell r="L342">
            <v>191</v>
          </cell>
        </row>
        <row r="343">
          <cell r="G343">
            <v>174</v>
          </cell>
          <cell r="H343">
            <v>151</v>
          </cell>
          <cell r="I343">
            <v>181</v>
          </cell>
          <cell r="J343">
            <v>169</v>
          </cell>
          <cell r="K343">
            <v>156</v>
          </cell>
          <cell r="L343">
            <v>134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G345"/>
          <cell r="H345"/>
          <cell r="I345"/>
          <cell r="J345"/>
          <cell r="K345"/>
          <cell r="L345"/>
        </row>
        <row r="346">
          <cell r="G346"/>
          <cell r="H346"/>
          <cell r="I346"/>
          <cell r="J346"/>
          <cell r="K346"/>
          <cell r="L346"/>
        </row>
        <row r="347">
          <cell r="G347"/>
          <cell r="H347"/>
          <cell r="I347"/>
          <cell r="J347"/>
          <cell r="K347"/>
          <cell r="L347"/>
        </row>
        <row r="348">
          <cell r="G348">
            <v>995</v>
          </cell>
          <cell r="H348">
            <v>848</v>
          </cell>
          <cell r="I348">
            <v>913</v>
          </cell>
          <cell r="J348">
            <v>893</v>
          </cell>
          <cell r="K348">
            <v>949</v>
          </cell>
          <cell r="L348">
            <v>840</v>
          </cell>
        </row>
        <row r="350">
          <cell r="G350">
            <v>176</v>
          </cell>
          <cell r="H350">
            <v>179</v>
          </cell>
          <cell r="I350">
            <v>0</v>
          </cell>
          <cell r="J350">
            <v>0</v>
          </cell>
          <cell r="K350">
            <v>204</v>
          </cell>
          <cell r="L350">
            <v>158</v>
          </cell>
        </row>
        <row r="351">
          <cell r="G351">
            <v>233</v>
          </cell>
          <cell r="H351">
            <v>201</v>
          </cell>
          <cell r="I351">
            <v>215</v>
          </cell>
          <cell r="J351">
            <v>183</v>
          </cell>
          <cell r="K351">
            <v>244</v>
          </cell>
          <cell r="L351">
            <v>195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198</v>
          </cell>
          <cell r="L352">
            <v>168</v>
          </cell>
        </row>
        <row r="353">
          <cell r="G353">
            <v>170</v>
          </cell>
          <cell r="H353">
            <v>0</v>
          </cell>
          <cell r="I353">
            <v>236</v>
          </cell>
          <cell r="J353">
            <v>224</v>
          </cell>
          <cell r="K353">
            <v>213</v>
          </cell>
          <cell r="L353">
            <v>201</v>
          </cell>
        </row>
        <row r="354">
          <cell r="G354">
            <v>210</v>
          </cell>
          <cell r="H354">
            <v>204</v>
          </cell>
          <cell r="I354">
            <v>183</v>
          </cell>
          <cell r="J354">
            <v>0</v>
          </cell>
          <cell r="K354">
            <v>0</v>
          </cell>
          <cell r="L354">
            <v>0</v>
          </cell>
        </row>
        <row r="355">
          <cell r="G355">
            <v>0</v>
          </cell>
          <cell r="H355">
            <v>180</v>
          </cell>
          <cell r="I355">
            <v>182</v>
          </cell>
          <cell r="J355">
            <v>162</v>
          </cell>
          <cell r="K355">
            <v>0</v>
          </cell>
          <cell r="L355">
            <v>0</v>
          </cell>
        </row>
        <row r="356">
          <cell r="G356">
            <v>190</v>
          </cell>
          <cell r="H356">
            <v>203</v>
          </cell>
          <cell r="I356">
            <v>183</v>
          </cell>
          <cell r="J356">
            <v>195</v>
          </cell>
          <cell r="K356">
            <v>214</v>
          </cell>
          <cell r="L356">
            <v>236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180</v>
          </cell>
          <cell r="K357">
            <v>0</v>
          </cell>
          <cell r="L357">
            <v>0</v>
          </cell>
        </row>
        <row r="358">
          <cell r="G358"/>
          <cell r="H358"/>
          <cell r="I358"/>
          <cell r="J358"/>
          <cell r="K358"/>
          <cell r="L358"/>
        </row>
        <row r="359">
          <cell r="G359"/>
          <cell r="H359"/>
          <cell r="I359"/>
          <cell r="J359"/>
          <cell r="K359"/>
          <cell r="L359"/>
        </row>
        <row r="360">
          <cell r="G360"/>
          <cell r="H360"/>
          <cell r="I360"/>
          <cell r="J360"/>
          <cell r="K360"/>
          <cell r="L360"/>
        </row>
        <row r="361">
          <cell r="G361">
            <v>979</v>
          </cell>
          <cell r="H361">
            <v>967</v>
          </cell>
          <cell r="I361">
            <v>999</v>
          </cell>
          <cell r="J361">
            <v>944</v>
          </cell>
          <cell r="K361">
            <v>1073</v>
          </cell>
          <cell r="L361">
            <v>958</v>
          </cell>
        </row>
        <row r="363">
          <cell r="G363">
            <v>177</v>
          </cell>
          <cell r="H363">
            <v>0</v>
          </cell>
          <cell r="I363">
            <v>0</v>
          </cell>
          <cell r="J363">
            <v>0</v>
          </cell>
          <cell r="K363">
            <v>163</v>
          </cell>
          <cell r="L363">
            <v>0</v>
          </cell>
        </row>
        <row r="364">
          <cell r="G364">
            <v>234</v>
          </cell>
          <cell r="H364">
            <v>192</v>
          </cell>
          <cell r="I364">
            <v>237</v>
          </cell>
          <cell r="J364">
            <v>155</v>
          </cell>
          <cell r="K364">
            <v>0</v>
          </cell>
          <cell r="L364">
            <v>169</v>
          </cell>
        </row>
        <row r="365">
          <cell r="G365">
            <v>190</v>
          </cell>
          <cell r="H365">
            <v>246</v>
          </cell>
          <cell r="I365">
            <v>169</v>
          </cell>
          <cell r="J365">
            <v>0</v>
          </cell>
          <cell r="K365">
            <v>191</v>
          </cell>
          <cell r="L365">
            <v>187</v>
          </cell>
        </row>
        <row r="366">
          <cell r="G366">
            <v>194</v>
          </cell>
          <cell r="H366">
            <v>169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</row>
        <row r="367">
          <cell r="G367">
            <v>200</v>
          </cell>
          <cell r="H367">
            <v>212</v>
          </cell>
          <cell r="I367">
            <v>190</v>
          </cell>
          <cell r="J367">
            <v>232</v>
          </cell>
          <cell r="K367">
            <v>194</v>
          </cell>
          <cell r="L367">
            <v>197</v>
          </cell>
        </row>
        <row r="368">
          <cell r="G368">
            <v>0</v>
          </cell>
          <cell r="H368">
            <v>0</v>
          </cell>
          <cell r="I368">
            <v>195</v>
          </cell>
          <cell r="J368">
            <v>194</v>
          </cell>
          <cell r="K368">
            <v>209</v>
          </cell>
          <cell r="L368">
            <v>172</v>
          </cell>
        </row>
        <row r="369">
          <cell r="G369">
            <v>0</v>
          </cell>
          <cell r="H369">
            <v>170</v>
          </cell>
          <cell r="I369">
            <v>176</v>
          </cell>
          <cell r="J369">
            <v>199</v>
          </cell>
          <cell r="K369">
            <v>0</v>
          </cell>
          <cell r="L369">
            <v>233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185</v>
          </cell>
          <cell r="K370">
            <v>183</v>
          </cell>
          <cell r="L370">
            <v>0</v>
          </cell>
        </row>
        <row r="371">
          <cell r="G371"/>
          <cell r="H371"/>
          <cell r="I371"/>
          <cell r="J371"/>
          <cell r="K371"/>
          <cell r="L371"/>
        </row>
        <row r="372">
          <cell r="G372"/>
          <cell r="H372"/>
          <cell r="I372"/>
          <cell r="J372"/>
          <cell r="K372"/>
          <cell r="L372"/>
        </row>
        <row r="373">
          <cell r="G373"/>
          <cell r="H373"/>
          <cell r="I373"/>
          <cell r="J373"/>
          <cell r="K373"/>
          <cell r="L373"/>
        </row>
        <row r="374">
          <cell r="G374">
            <v>995</v>
          </cell>
          <cell r="H374">
            <v>989</v>
          </cell>
          <cell r="I374">
            <v>967</v>
          </cell>
          <cell r="J374">
            <v>965</v>
          </cell>
          <cell r="K374">
            <v>940</v>
          </cell>
          <cell r="L374">
            <v>958</v>
          </cell>
        </row>
        <row r="376">
          <cell r="G376">
            <v>156</v>
          </cell>
          <cell r="H376">
            <v>185</v>
          </cell>
          <cell r="I376">
            <v>200</v>
          </cell>
          <cell r="J376">
            <v>200</v>
          </cell>
          <cell r="K376">
            <v>158</v>
          </cell>
          <cell r="L376">
            <v>187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159</v>
          </cell>
          <cell r="L377">
            <v>0</v>
          </cell>
        </row>
        <row r="378">
          <cell r="G378">
            <v>161</v>
          </cell>
          <cell r="H378">
            <v>191</v>
          </cell>
          <cell r="I378">
            <v>191</v>
          </cell>
          <cell r="J378">
            <v>177</v>
          </cell>
          <cell r="K378">
            <v>0</v>
          </cell>
          <cell r="L378">
            <v>0</v>
          </cell>
        </row>
        <row r="379">
          <cell r="G379">
            <v>244</v>
          </cell>
          <cell r="H379">
            <v>191</v>
          </cell>
          <cell r="I379">
            <v>236</v>
          </cell>
          <cell r="J379">
            <v>170</v>
          </cell>
          <cell r="K379">
            <v>245</v>
          </cell>
          <cell r="L379">
            <v>220</v>
          </cell>
        </row>
        <row r="380">
          <cell r="G380">
            <v>168</v>
          </cell>
          <cell r="H380">
            <v>246</v>
          </cell>
          <cell r="I380">
            <v>147</v>
          </cell>
          <cell r="J380">
            <v>0</v>
          </cell>
          <cell r="K380">
            <v>0</v>
          </cell>
          <cell r="L380">
            <v>184</v>
          </cell>
        </row>
        <row r="381">
          <cell r="G381">
            <v>136</v>
          </cell>
          <cell r="H381">
            <v>0</v>
          </cell>
          <cell r="I381">
            <v>0</v>
          </cell>
          <cell r="J381">
            <v>0</v>
          </cell>
          <cell r="K381">
            <v>173</v>
          </cell>
          <cell r="L381">
            <v>184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206</v>
          </cell>
          <cell r="K382">
            <v>157</v>
          </cell>
          <cell r="L382">
            <v>162</v>
          </cell>
        </row>
        <row r="383">
          <cell r="G383">
            <v>0</v>
          </cell>
          <cell r="H383">
            <v>244</v>
          </cell>
          <cell r="I383">
            <v>200</v>
          </cell>
          <cell r="J383">
            <v>168</v>
          </cell>
          <cell r="K383">
            <v>0</v>
          </cell>
          <cell r="L383">
            <v>0</v>
          </cell>
        </row>
        <row r="384">
          <cell r="G384"/>
          <cell r="H384"/>
          <cell r="I384"/>
          <cell r="J384"/>
          <cell r="K384"/>
          <cell r="L384"/>
        </row>
        <row r="385">
          <cell r="G385"/>
          <cell r="H385"/>
          <cell r="I385"/>
          <cell r="J385"/>
          <cell r="K385"/>
          <cell r="L385"/>
        </row>
        <row r="386">
          <cell r="G386"/>
          <cell r="H386"/>
          <cell r="I386"/>
          <cell r="J386"/>
          <cell r="K386"/>
          <cell r="L386"/>
        </row>
        <row r="387">
          <cell r="G387">
            <v>865</v>
          </cell>
          <cell r="H387">
            <v>1057</v>
          </cell>
          <cell r="I387">
            <v>974</v>
          </cell>
          <cell r="J387">
            <v>921</v>
          </cell>
          <cell r="K387">
            <v>892</v>
          </cell>
          <cell r="L387">
            <v>937</v>
          </cell>
        </row>
        <row r="389">
          <cell r="G389">
            <v>235</v>
          </cell>
          <cell r="H389">
            <v>143</v>
          </cell>
          <cell r="I389">
            <v>202</v>
          </cell>
          <cell r="J389">
            <v>256</v>
          </cell>
          <cell r="K389">
            <v>173</v>
          </cell>
          <cell r="L389">
            <v>203</v>
          </cell>
        </row>
        <row r="390">
          <cell r="G390">
            <v>215</v>
          </cell>
          <cell r="H390">
            <v>150</v>
          </cell>
          <cell r="I390">
            <v>202</v>
          </cell>
          <cell r="J390">
            <v>164</v>
          </cell>
          <cell r="K390">
            <v>179</v>
          </cell>
          <cell r="L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191</v>
          </cell>
        </row>
        <row r="392">
          <cell r="G392">
            <v>0</v>
          </cell>
          <cell r="H392">
            <v>192</v>
          </cell>
          <cell r="I392">
            <v>189</v>
          </cell>
          <cell r="J392">
            <v>198</v>
          </cell>
          <cell r="K392">
            <v>165</v>
          </cell>
          <cell r="L392">
            <v>185</v>
          </cell>
        </row>
        <row r="393">
          <cell r="G393">
            <v>166</v>
          </cell>
          <cell r="H393">
            <v>146</v>
          </cell>
          <cell r="I393">
            <v>244</v>
          </cell>
          <cell r="J393">
            <v>200</v>
          </cell>
          <cell r="K393">
            <v>223</v>
          </cell>
          <cell r="L393">
            <v>151</v>
          </cell>
        </row>
        <row r="394">
          <cell r="G394">
            <v>139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</row>
        <row r="395">
          <cell r="G395">
            <v>163</v>
          </cell>
          <cell r="H395">
            <v>180</v>
          </cell>
          <cell r="I395">
            <v>189</v>
          </cell>
          <cell r="J395">
            <v>187</v>
          </cell>
          <cell r="K395">
            <v>223</v>
          </cell>
          <cell r="L395">
            <v>187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G397"/>
          <cell r="H397"/>
          <cell r="I397"/>
          <cell r="J397"/>
          <cell r="K397"/>
          <cell r="L397"/>
        </row>
        <row r="398">
          <cell r="G398"/>
          <cell r="H398"/>
          <cell r="I398"/>
          <cell r="J398"/>
          <cell r="K398"/>
          <cell r="L398"/>
        </row>
        <row r="399">
          <cell r="G399"/>
          <cell r="H399"/>
          <cell r="I399"/>
          <cell r="J399"/>
          <cell r="K399"/>
          <cell r="L399"/>
        </row>
        <row r="400">
          <cell r="G400">
            <v>918</v>
          </cell>
          <cell r="H400">
            <v>811</v>
          </cell>
          <cell r="I400">
            <v>1026</v>
          </cell>
          <cell r="J400">
            <v>1005</v>
          </cell>
          <cell r="K400">
            <v>963</v>
          </cell>
          <cell r="L400">
            <v>917</v>
          </cell>
        </row>
        <row r="402">
          <cell r="G402">
            <v>239</v>
          </cell>
          <cell r="H402">
            <v>194</v>
          </cell>
          <cell r="I402">
            <v>203</v>
          </cell>
          <cell r="J402">
            <v>165</v>
          </cell>
          <cell r="K402">
            <v>194</v>
          </cell>
          <cell r="L402">
            <v>198</v>
          </cell>
        </row>
        <row r="403">
          <cell r="G403">
            <v>0</v>
          </cell>
          <cell r="H403">
            <v>0</v>
          </cell>
          <cell r="I403">
            <v>145</v>
          </cell>
          <cell r="J403">
            <v>0</v>
          </cell>
          <cell r="K403">
            <v>0</v>
          </cell>
          <cell r="L403">
            <v>0</v>
          </cell>
        </row>
        <row r="404">
          <cell r="G404">
            <v>221</v>
          </cell>
          <cell r="H404">
            <v>225</v>
          </cell>
          <cell r="I404">
            <v>200</v>
          </cell>
          <cell r="J404">
            <v>188</v>
          </cell>
          <cell r="K404">
            <v>213</v>
          </cell>
          <cell r="L404">
            <v>156</v>
          </cell>
        </row>
        <row r="405">
          <cell r="G405">
            <v>232</v>
          </cell>
          <cell r="H405">
            <v>191</v>
          </cell>
          <cell r="I405">
            <v>198</v>
          </cell>
          <cell r="J405">
            <v>235</v>
          </cell>
          <cell r="K405">
            <v>171</v>
          </cell>
          <cell r="L405">
            <v>0</v>
          </cell>
        </row>
        <row r="406">
          <cell r="G406">
            <v>0</v>
          </cell>
          <cell r="H406">
            <v>174</v>
          </cell>
          <cell r="I406">
            <v>0</v>
          </cell>
          <cell r="J406">
            <v>0</v>
          </cell>
          <cell r="K406">
            <v>203</v>
          </cell>
          <cell r="L406">
            <v>184</v>
          </cell>
        </row>
        <row r="407">
          <cell r="G407">
            <v>170</v>
          </cell>
          <cell r="H407">
            <v>0</v>
          </cell>
          <cell r="I407">
            <v>0</v>
          </cell>
          <cell r="J407">
            <v>155</v>
          </cell>
          <cell r="K407">
            <v>0</v>
          </cell>
          <cell r="L407">
            <v>173</v>
          </cell>
        </row>
        <row r="408">
          <cell r="G408">
            <v>182</v>
          </cell>
          <cell r="H408">
            <v>236</v>
          </cell>
          <cell r="I408">
            <v>174</v>
          </cell>
          <cell r="J408">
            <v>180</v>
          </cell>
          <cell r="K408">
            <v>202</v>
          </cell>
          <cell r="L408">
            <v>163</v>
          </cell>
        </row>
        <row r="409"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</row>
        <row r="410">
          <cell r="G410"/>
          <cell r="H410"/>
          <cell r="I410"/>
          <cell r="J410"/>
          <cell r="K410"/>
          <cell r="L410"/>
        </row>
        <row r="411">
          <cell r="G411"/>
          <cell r="H411"/>
          <cell r="I411"/>
          <cell r="J411"/>
          <cell r="K411"/>
          <cell r="L411"/>
        </row>
        <row r="412">
          <cell r="G412"/>
          <cell r="H412"/>
          <cell r="I412"/>
          <cell r="J412"/>
          <cell r="K412"/>
          <cell r="L412"/>
        </row>
        <row r="413">
          <cell r="G413">
            <v>1044</v>
          </cell>
          <cell r="H413">
            <v>1020</v>
          </cell>
          <cell r="I413">
            <v>920</v>
          </cell>
          <cell r="J413">
            <v>923</v>
          </cell>
          <cell r="K413">
            <v>983</v>
          </cell>
          <cell r="L413">
            <v>874</v>
          </cell>
        </row>
        <row r="415">
          <cell r="G415">
            <v>0</v>
          </cell>
          <cell r="H415">
            <v>181</v>
          </cell>
          <cell r="I415">
            <v>111</v>
          </cell>
          <cell r="J415">
            <v>0</v>
          </cell>
          <cell r="K415">
            <v>0</v>
          </cell>
          <cell r="L415">
            <v>0</v>
          </cell>
        </row>
        <row r="416">
          <cell r="G416">
            <v>206</v>
          </cell>
          <cell r="H416">
            <v>190</v>
          </cell>
          <cell r="I416">
            <v>227</v>
          </cell>
          <cell r="J416">
            <v>191</v>
          </cell>
          <cell r="K416">
            <v>166</v>
          </cell>
          <cell r="L416">
            <v>162</v>
          </cell>
        </row>
        <row r="417">
          <cell r="G417">
            <v>182</v>
          </cell>
          <cell r="H417">
            <v>207</v>
          </cell>
          <cell r="I417">
            <v>148</v>
          </cell>
          <cell r="J417">
            <v>213</v>
          </cell>
          <cell r="K417">
            <v>141</v>
          </cell>
          <cell r="L417">
            <v>0</v>
          </cell>
        </row>
        <row r="418">
          <cell r="G418">
            <v>192</v>
          </cell>
          <cell r="H418">
            <v>195</v>
          </cell>
          <cell r="I418">
            <v>183</v>
          </cell>
          <cell r="J418">
            <v>158</v>
          </cell>
          <cell r="K418">
            <v>191</v>
          </cell>
          <cell r="L418">
            <v>158</v>
          </cell>
        </row>
        <row r="419">
          <cell r="G419">
            <v>175</v>
          </cell>
          <cell r="H419">
            <v>188</v>
          </cell>
          <cell r="I419">
            <v>176</v>
          </cell>
          <cell r="J419">
            <v>164</v>
          </cell>
          <cell r="K419">
            <v>168</v>
          </cell>
          <cell r="L419">
            <v>176</v>
          </cell>
        </row>
        <row r="420"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</row>
        <row r="421">
          <cell r="G421">
            <v>163</v>
          </cell>
          <cell r="H421">
            <v>0</v>
          </cell>
          <cell r="I421">
            <v>0</v>
          </cell>
          <cell r="J421">
            <v>170</v>
          </cell>
          <cell r="K421">
            <v>186</v>
          </cell>
          <cell r="L421">
            <v>237</v>
          </cell>
        </row>
        <row r="422"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205</v>
          </cell>
        </row>
        <row r="423">
          <cell r="G423"/>
          <cell r="H423"/>
          <cell r="I423"/>
          <cell r="J423"/>
          <cell r="K423"/>
          <cell r="L423"/>
        </row>
        <row r="424">
          <cell r="G424"/>
          <cell r="H424"/>
          <cell r="I424"/>
          <cell r="J424"/>
          <cell r="K424"/>
          <cell r="L424"/>
        </row>
        <row r="425">
          <cell r="G425"/>
          <cell r="H425"/>
          <cell r="I425"/>
          <cell r="J425"/>
          <cell r="K425"/>
          <cell r="L425"/>
        </row>
        <row r="426">
          <cell r="G426">
            <v>918</v>
          </cell>
          <cell r="H426">
            <v>961</v>
          </cell>
          <cell r="I426">
            <v>845</v>
          </cell>
          <cell r="J426">
            <v>896</v>
          </cell>
          <cell r="K426">
            <v>852</v>
          </cell>
          <cell r="L426">
            <v>938</v>
          </cell>
        </row>
        <row r="428">
          <cell r="G428">
            <v>222</v>
          </cell>
          <cell r="H428">
            <v>194</v>
          </cell>
          <cell r="I428">
            <v>176</v>
          </cell>
          <cell r="J428">
            <v>216</v>
          </cell>
          <cell r="K428">
            <v>244</v>
          </cell>
          <cell r="L428">
            <v>147</v>
          </cell>
        </row>
        <row r="429">
          <cell r="G429">
            <v>163</v>
          </cell>
          <cell r="H429">
            <v>226</v>
          </cell>
          <cell r="I429">
            <v>190</v>
          </cell>
          <cell r="J429">
            <v>216</v>
          </cell>
          <cell r="K429">
            <v>180</v>
          </cell>
          <cell r="L429">
            <v>211</v>
          </cell>
        </row>
        <row r="430"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</row>
        <row r="431">
          <cell r="G431">
            <v>212</v>
          </cell>
          <cell r="H431">
            <v>242</v>
          </cell>
          <cell r="I431">
            <v>161</v>
          </cell>
          <cell r="J431">
            <v>183</v>
          </cell>
          <cell r="K431">
            <v>184</v>
          </cell>
          <cell r="L431">
            <v>220</v>
          </cell>
        </row>
        <row r="432"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</row>
        <row r="433">
          <cell r="G433">
            <v>221</v>
          </cell>
          <cell r="H433">
            <v>201</v>
          </cell>
          <cell r="I433">
            <v>168</v>
          </cell>
          <cell r="J433">
            <v>215</v>
          </cell>
          <cell r="K433">
            <v>198</v>
          </cell>
          <cell r="L433">
            <v>181</v>
          </cell>
        </row>
        <row r="434"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</row>
        <row r="435">
          <cell r="G435">
            <v>255</v>
          </cell>
          <cell r="H435">
            <v>248</v>
          </cell>
          <cell r="I435">
            <v>190</v>
          </cell>
          <cell r="J435">
            <v>189</v>
          </cell>
          <cell r="K435">
            <v>188</v>
          </cell>
          <cell r="L435">
            <v>173</v>
          </cell>
        </row>
        <row r="436">
          <cell r="G436"/>
          <cell r="H436"/>
          <cell r="I436"/>
          <cell r="J436"/>
          <cell r="K436"/>
          <cell r="L436"/>
        </row>
        <row r="437">
          <cell r="G437"/>
          <cell r="H437"/>
          <cell r="I437"/>
          <cell r="J437"/>
          <cell r="K437"/>
          <cell r="L437"/>
        </row>
        <row r="438">
          <cell r="G438"/>
          <cell r="H438"/>
          <cell r="I438"/>
          <cell r="J438"/>
          <cell r="K438"/>
          <cell r="L438"/>
        </row>
        <row r="439">
          <cell r="G439">
            <v>1073</v>
          </cell>
          <cell r="H439">
            <v>1111</v>
          </cell>
          <cell r="I439">
            <v>885</v>
          </cell>
          <cell r="J439">
            <v>1019</v>
          </cell>
          <cell r="K439">
            <v>994</v>
          </cell>
          <cell r="L439">
            <v>932</v>
          </cell>
        </row>
        <row r="441">
          <cell r="G441">
            <v>213</v>
          </cell>
          <cell r="H441">
            <v>200</v>
          </cell>
          <cell r="I441">
            <v>162</v>
          </cell>
          <cell r="J441">
            <v>189</v>
          </cell>
          <cell r="K441">
            <v>200</v>
          </cell>
          <cell r="L441">
            <v>178</v>
          </cell>
        </row>
        <row r="442">
          <cell r="G442">
            <v>170</v>
          </cell>
          <cell r="H442">
            <v>200</v>
          </cell>
          <cell r="I442">
            <v>116</v>
          </cell>
          <cell r="J442">
            <v>0</v>
          </cell>
          <cell r="K442">
            <v>161</v>
          </cell>
          <cell r="L442">
            <v>0</v>
          </cell>
        </row>
        <row r="443">
          <cell r="G443">
            <v>180</v>
          </cell>
          <cell r="H443">
            <v>197</v>
          </cell>
          <cell r="I443">
            <v>190</v>
          </cell>
          <cell r="J443">
            <v>238</v>
          </cell>
          <cell r="K443">
            <v>169</v>
          </cell>
          <cell r="L443">
            <v>187</v>
          </cell>
        </row>
        <row r="444">
          <cell r="G444">
            <v>0</v>
          </cell>
          <cell r="H444">
            <v>0</v>
          </cell>
          <cell r="I444">
            <v>0</v>
          </cell>
          <cell r="J444">
            <v>166</v>
          </cell>
          <cell r="K444">
            <v>181</v>
          </cell>
          <cell r="L444">
            <v>176</v>
          </cell>
        </row>
        <row r="445">
          <cell r="G445">
            <v>215</v>
          </cell>
          <cell r="H445">
            <v>159</v>
          </cell>
          <cell r="I445">
            <v>159</v>
          </cell>
          <cell r="J445">
            <v>180</v>
          </cell>
          <cell r="K445">
            <v>171</v>
          </cell>
          <cell r="L445">
            <v>147</v>
          </cell>
        </row>
        <row r="446"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G449">
            <v>125</v>
          </cell>
          <cell r="H449">
            <v>199</v>
          </cell>
          <cell r="I449">
            <v>162</v>
          </cell>
          <cell r="J449">
            <v>170</v>
          </cell>
          <cell r="K449">
            <v>0</v>
          </cell>
          <cell r="L449">
            <v>168</v>
          </cell>
        </row>
        <row r="450"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G451"/>
          <cell r="H451"/>
          <cell r="I451"/>
          <cell r="J451"/>
          <cell r="K451"/>
          <cell r="L451"/>
        </row>
        <row r="452">
          <cell r="G452">
            <v>903</v>
          </cell>
          <cell r="H452">
            <v>955</v>
          </cell>
          <cell r="I452">
            <v>789</v>
          </cell>
          <cell r="J452">
            <v>943</v>
          </cell>
          <cell r="K452">
            <v>882</v>
          </cell>
          <cell r="L452">
            <v>856</v>
          </cell>
        </row>
        <row r="454">
          <cell r="G454">
            <v>204</v>
          </cell>
          <cell r="H454">
            <v>268</v>
          </cell>
          <cell r="I454">
            <v>200</v>
          </cell>
          <cell r="J454">
            <v>235</v>
          </cell>
          <cell r="K454">
            <v>234</v>
          </cell>
          <cell r="L454">
            <v>246</v>
          </cell>
        </row>
        <row r="455"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56">
          <cell r="G456">
            <v>213</v>
          </cell>
          <cell r="H456">
            <v>268</v>
          </cell>
          <cell r="I456">
            <v>177</v>
          </cell>
          <cell r="J456">
            <v>161</v>
          </cell>
          <cell r="K456">
            <v>179</v>
          </cell>
          <cell r="L456">
            <v>185</v>
          </cell>
        </row>
        <row r="457"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</row>
        <row r="458">
          <cell r="G458">
            <v>238</v>
          </cell>
          <cell r="H458">
            <v>248</v>
          </cell>
          <cell r="I458">
            <v>198</v>
          </cell>
          <cell r="J458">
            <v>224</v>
          </cell>
          <cell r="K458">
            <v>216</v>
          </cell>
          <cell r="L458">
            <v>279</v>
          </cell>
        </row>
        <row r="459">
          <cell r="G459">
            <v>192</v>
          </cell>
          <cell r="H459">
            <v>202</v>
          </cell>
          <cell r="I459">
            <v>225</v>
          </cell>
          <cell r="J459">
            <v>242</v>
          </cell>
          <cell r="K459">
            <v>184</v>
          </cell>
          <cell r="L459">
            <v>199</v>
          </cell>
        </row>
        <row r="460">
          <cell r="G460">
            <v>169</v>
          </cell>
          <cell r="H460">
            <v>0</v>
          </cell>
          <cell r="I460">
            <v>0</v>
          </cell>
          <cell r="J460">
            <v>0</v>
          </cell>
          <cell r="K460">
            <v>224</v>
          </cell>
          <cell r="L460">
            <v>191</v>
          </cell>
        </row>
        <row r="461">
          <cell r="G461">
            <v>0</v>
          </cell>
          <cell r="H461">
            <v>171</v>
          </cell>
          <cell r="I461">
            <v>255</v>
          </cell>
          <cell r="J461">
            <v>165</v>
          </cell>
          <cell r="K461">
            <v>0</v>
          </cell>
          <cell r="L461">
            <v>0</v>
          </cell>
        </row>
        <row r="462">
          <cell r="G462"/>
          <cell r="H462"/>
          <cell r="I462"/>
          <cell r="J462"/>
          <cell r="K462"/>
          <cell r="L462"/>
        </row>
        <row r="463">
          <cell r="G463"/>
          <cell r="H463"/>
          <cell r="I463"/>
          <cell r="J463"/>
          <cell r="K463"/>
          <cell r="L463"/>
        </row>
        <row r="464">
          <cell r="G464"/>
          <cell r="H464"/>
          <cell r="I464"/>
          <cell r="J464"/>
          <cell r="K464"/>
          <cell r="L464"/>
        </row>
        <row r="465">
          <cell r="G465">
            <v>1016</v>
          </cell>
          <cell r="H465">
            <v>1157</v>
          </cell>
          <cell r="I465">
            <v>1055</v>
          </cell>
          <cell r="J465">
            <v>1027</v>
          </cell>
          <cell r="K465">
            <v>1037</v>
          </cell>
          <cell r="L465">
            <v>1100</v>
          </cell>
        </row>
        <row r="467">
          <cell r="G467">
            <v>245</v>
          </cell>
          <cell r="H467">
            <v>187</v>
          </cell>
          <cell r="I467">
            <v>217</v>
          </cell>
          <cell r="J467">
            <v>259</v>
          </cell>
          <cell r="K467">
            <v>203</v>
          </cell>
          <cell r="L467">
            <v>213</v>
          </cell>
        </row>
        <row r="468">
          <cell r="G468">
            <v>0</v>
          </cell>
          <cell r="H468">
            <v>0</v>
          </cell>
          <cell r="I468">
            <v>258</v>
          </cell>
          <cell r="J468">
            <v>194</v>
          </cell>
          <cell r="K468">
            <v>213</v>
          </cell>
          <cell r="L468">
            <v>204</v>
          </cell>
        </row>
        <row r="469">
          <cell r="G469">
            <v>0</v>
          </cell>
          <cell r="H469">
            <v>0</v>
          </cell>
          <cell r="I469">
            <v>0</v>
          </cell>
          <cell r="J469">
            <v>190</v>
          </cell>
          <cell r="K469">
            <v>224</v>
          </cell>
          <cell r="L469">
            <v>278</v>
          </cell>
        </row>
        <row r="470">
          <cell r="G470">
            <v>217</v>
          </cell>
          <cell r="H470">
            <v>222</v>
          </cell>
          <cell r="I470">
            <v>250</v>
          </cell>
          <cell r="J470">
            <v>244</v>
          </cell>
          <cell r="K470">
            <v>226</v>
          </cell>
          <cell r="L470">
            <v>200</v>
          </cell>
        </row>
        <row r="471">
          <cell r="G471">
            <v>234</v>
          </cell>
          <cell r="H471">
            <v>181</v>
          </cell>
          <cell r="I471">
            <v>0</v>
          </cell>
          <cell r="J471">
            <v>0</v>
          </cell>
          <cell r="K471">
            <v>0</v>
          </cell>
          <cell r="L471">
            <v>196</v>
          </cell>
        </row>
        <row r="472">
          <cell r="G472">
            <v>221</v>
          </cell>
          <cell r="H472">
            <v>203</v>
          </cell>
          <cell r="I472">
            <v>168</v>
          </cell>
          <cell r="J472">
            <v>0</v>
          </cell>
          <cell r="K472">
            <v>0</v>
          </cell>
          <cell r="L472">
            <v>0</v>
          </cell>
        </row>
        <row r="473"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181</v>
          </cell>
          <cell r="L473">
            <v>0</v>
          </cell>
        </row>
        <row r="474">
          <cell r="G474">
            <v>191</v>
          </cell>
          <cell r="H474">
            <v>176</v>
          </cell>
          <cell r="I474">
            <v>180</v>
          </cell>
          <cell r="J474">
            <v>164</v>
          </cell>
          <cell r="K474">
            <v>0</v>
          </cell>
          <cell r="L474">
            <v>0</v>
          </cell>
        </row>
        <row r="475">
          <cell r="G475"/>
          <cell r="H475"/>
          <cell r="I475"/>
          <cell r="J475"/>
          <cell r="K475"/>
          <cell r="L475"/>
        </row>
        <row r="476">
          <cell r="G476"/>
          <cell r="H476"/>
          <cell r="I476"/>
          <cell r="J476"/>
          <cell r="K476"/>
          <cell r="L476"/>
        </row>
        <row r="477">
          <cell r="G477"/>
          <cell r="H477"/>
          <cell r="I477"/>
          <cell r="J477"/>
          <cell r="K477"/>
          <cell r="L477"/>
        </row>
        <row r="478">
          <cell r="G478">
            <v>1108</v>
          </cell>
          <cell r="H478">
            <v>969</v>
          </cell>
          <cell r="I478">
            <v>1073</v>
          </cell>
          <cell r="J478">
            <v>1051</v>
          </cell>
          <cell r="K478">
            <v>1047</v>
          </cell>
          <cell r="L478">
            <v>1091</v>
          </cell>
        </row>
        <row r="480">
          <cell r="G480">
            <v>0</v>
          </cell>
          <cell r="H480">
            <v>0</v>
          </cell>
          <cell r="I480">
            <v>225</v>
          </cell>
          <cell r="J480">
            <v>170</v>
          </cell>
          <cell r="K480">
            <v>0</v>
          </cell>
          <cell r="L480">
            <v>0</v>
          </cell>
        </row>
        <row r="481">
          <cell r="G481">
            <v>193</v>
          </cell>
          <cell r="H481">
            <v>153</v>
          </cell>
          <cell r="I481">
            <v>0</v>
          </cell>
          <cell r="J481">
            <v>0</v>
          </cell>
          <cell r="K481">
            <v>0</v>
          </cell>
          <cell r="L481">
            <v>257</v>
          </cell>
        </row>
        <row r="482">
          <cell r="G482">
            <v>235</v>
          </cell>
          <cell r="H482">
            <v>169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</row>
        <row r="483">
          <cell r="G483">
            <v>182</v>
          </cell>
          <cell r="H483">
            <v>224</v>
          </cell>
          <cell r="I483">
            <v>171</v>
          </cell>
          <cell r="J483">
            <v>183</v>
          </cell>
          <cell r="K483">
            <v>202</v>
          </cell>
          <cell r="L483">
            <v>222</v>
          </cell>
        </row>
        <row r="484">
          <cell r="G484">
            <v>0</v>
          </cell>
          <cell r="H484">
            <v>0</v>
          </cell>
          <cell r="I484">
            <v>175</v>
          </cell>
          <cell r="J484">
            <v>186</v>
          </cell>
          <cell r="K484">
            <v>181</v>
          </cell>
          <cell r="L484">
            <v>0</v>
          </cell>
        </row>
        <row r="485">
          <cell r="G485">
            <v>186</v>
          </cell>
          <cell r="H485">
            <v>171</v>
          </cell>
          <cell r="I485">
            <v>0</v>
          </cell>
          <cell r="J485">
            <v>220</v>
          </cell>
          <cell r="K485">
            <v>178</v>
          </cell>
          <cell r="L485">
            <v>180</v>
          </cell>
        </row>
        <row r="486">
          <cell r="G486">
            <v>236</v>
          </cell>
          <cell r="H486">
            <v>178</v>
          </cell>
          <cell r="I486">
            <v>159</v>
          </cell>
          <cell r="J486">
            <v>0</v>
          </cell>
          <cell r="K486">
            <v>204</v>
          </cell>
          <cell r="L486">
            <v>186</v>
          </cell>
        </row>
        <row r="487">
          <cell r="G487">
            <v>0</v>
          </cell>
          <cell r="H487">
            <v>0</v>
          </cell>
          <cell r="I487">
            <v>192</v>
          </cell>
          <cell r="J487">
            <v>227</v>
          </cell>
          <cell r="K487">
            <v>184</v>
          </cell>
          <cell r="L487">
            <v>170</v>
          </cell>
        </row>
        <row r="488">
          <cell r="G488"/>
          <cell r="H488"/>
          <cell r="I488"/>
          <cell r="J488"/>
          <cell r="K488"/>
          <cell r="L488"/>
        </row>
        <row r="489">
          <cell r="G489"/>
          <cell r="H489"/>
          <cell r="I489"/>
          <cell r="J489"/>
          <cell r="K489"/>
          <cell r="L489"/>
        </row>
        <row r="490">
          <cell r="G490"/>
          <cell r="H490"/>
          <cell r="I490"/>
          <cell r="J490"/>
          <cell r="K490"/>
          <cell r="L490"/>
        </row>
        <row r="491">
          <cell r="G491">
            <v>1032</v>
          </cell>
          <cell r="H491">
            <v>895</v>
          </cell>
          <cell r="I491">
            <v>922</v>
          </cell>
          <cell r="J491">
            <v>986</v>
          </cell>
          <cell r="K491">
            <v>949</v>
          </cell>
          <cell r="L491">
            <v>1015</v>
          </cell>
        </row>
        <row r="493">
          <cell r="G493">
            <v>182</v>
          </cell>
          <cell r="H493">
            <v>193</v>
          </cell>
          <cell r="I493">
            <v>175</v>
          </cell>
          <cell r="J493">
            <v>198</v>
          </cell>
          <cell r="K493">
            <v>162</v>
          </cell>
          <cell r="L493">
            <v>0</v>
          </cell>
        </row>
        <row r="494"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179</v>
          </cell>
        </row>
        <row r="495">
          <cell r="G495">
            <v>231</v>
          </cell>
          <cell r="H495">
            <v>162</v>
          </cell>
          <cell r="I495">
            <v>161</v>
          </cell>
          <cell r="J495">
            <v>155</v>
          </cell>
          <cell r="K495">
            <v>183</v>
          </cell>
          <cell r="L495">
            <v>192</v>
          </cell>
        </row>
        <row r="496">
          <cell r="G496">
            <v>144</v>
          </cell>
          <cell r="H496">
            <v>201</v>
          </cell>
          <cell r="I496">
            <v>226</v>
          </cell>
          <cell r="J496">
            <v>158</v>
          </cell>
          <cell r="K496">
            <v>142</v>
          </cell>
          <cell r="L496">
            <v>0</v>
          </cell>
        </row>
        <row r="497">
          <cell r="G497">
            <v>157</v>
          </cell>
          <cell r="H497">
            <v>155</v>
          </cell>
          <cell r="I497">
            <v>183</v>
          </cell>
          <cell r="J497">
            <v>155</v>
          </cell>
          <cell r="K497">
            <v>149</v>
          </cell>
          <cell r="L497">
            <v>0</v>
          </cell>
        </row>
        <row r="498">
          <cell r="G498">
            <v>0</v>
          </cell>
          <cell r="H498">
            <v>207</v>
          </cell>
          <cell r="I498">
            <v>175</v>
          </cell>
          <cell r="J498">
            <v>157</v>
          </cell>
          <cell r="K498">
            <v>167</v>
          </cell>
          <cell r="L498">
            <v>149</v>
          </cell>
        </row>
        <row r="499"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147</v>
          </cell>
        </row>
        <row r="500">
          <cell r="G500">
            <v>141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130</v>
          </cell>
        </row>
        <row r="501">
          <cell r="G501"/>
          <cell r="H501"/>
          <cell r="I501"/>
          <cell r="J501"/>
          <cell r="K501"/>
          <cell r="L501"/>
        </row>
        <row r="502">
          <cell r="G502"/>
          <cell r="H502"/>
          <cell r="I502"/>
          <cell r="J502"/>
          <cell r="K502"/>
          <cell r="L502"/>
        </row>
        <row r="503">
          <cell r="G503"/>
          <cell r="H503"/>
          <cell r="I503"/>
          <cell r="J503"/>
          <cell r="K503"/>
          <cell r="L503"/>
        </row>
        <row r="504">
          <cell r="G504">
            <v>855</v>
          </cell>
          <cell r="H504">
            <v>918</v>
          </cell>
          <cell r="I504">
            <v>920</v>
          </cell>
          <cell r="J504">
            <v>823</v>
          </cell>
          <cell r="K504">
            <v>803</v>
          </cell>
          <cell r="L504">
            <v>797</v>
          </cell>
        </row>
        <row r="506">
          <cell r="G506">
            <v>214</v>
          </cell>
          <cell r="H506">
            <v>190</v>
          </cell>
          <cell r="I506">
            <v>187</v>
          </cell>
          <cell r="J506">
            <v>196</v>
          </cell>
          <cell r="K506">
            <v>209</v>
          </cell>
          <cell r="L506">
            <v>277</v>
          </cell>
        </row>
        <row r="507">
          <cell r="G507">
            <v>234</v>
          </cell>
          <cell r="H507">
            <v>225</v>
          </cell>
          <cell r="I507">
            <v>205</v>
          </cell>
          <cell r="J507">
            <v>193</v>
          </cell>
          <cell r="K507">
            <v>150</v>
          </cell>
          <cell r="L507">
            <v>169</v>
          </cell>
        </row>
        <row r="508">
          <cell r="G508">
            <v>186</v>
          </cell>
          <cell r="H508">
            <v>192</v>
          </cell>
          <cell r="I508">
            <v>193</v>
          </cell>
          <cell r="J508">
            <v>156</v>
          </cell>
          <cell r="K508">
            <v>0</v>
          </cell>
          <cell r="L508">
            <v>145</v>
          </cell>
        </row>
        <row r="509">
          <cell r="G509">
            <v>0</v>
          </cell>
          <cell r="H509">
            <v>156</v>
          </cell>
          <cell r="I509">
            <v>191</v>
          </cell>
          <cell r="J509">
            <v>0</v>
          </cell>
          <cell r="K509">
            <v>145</v>
          </cell>
          <cell r="L509">
            <v>0</v>
          </cell>
        </row>
        <row r="510"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</row>
        <row r="511">
          <cell r="G511">
            <v>176</v>
          </cell>
          <cell r="H511">
            <v>0</v>
          </cell>
          <cell r="I511">
            <v>0</v>
          </cell>
          <cell r="J511">
            <v>213</v>
          </cell>
          <cell r="K511">
            <v>168</v>
          </cell>
          <cell r="L511">
            <v>200</v>
          </cell>
        </row>
        <row r="512">
          <cell r="G512">
            <v>247</v>
          </cell>
          <cell r="H512">
            <v>169</v>
          </cell>
          <cell r="I512">
            <v>195</v>
          </cell>
          <cell r="J512">
            <v>195</v>
          </cell>
          <cell r="K512">
            <v>248</v>
          </cell>
          <cell r="L512">
            <v>213</v>
          </cell>
        </row>
        <row r="513"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</row>
        <row r="514">
          <cell r="G514"/>
          <cell r="H514"/>
          <cell r="I514"/>
          <cell r="J514"/>
          <cell r="K514"/>
          <cell r="L514"/>
        </row>
        <row r="515">
          <cell r="G515"/>
          <cell r="H515"/>
          <cell r="I515"/>
          <cell r="J515"/>
          <cell r="K515"/>
          <cell r="L515"/>
        </row>
        <row r="516">
          <cell r="G516"/>
          <cell r="H516"/>
          <cell r="I516"/>
          <cell r="J516"/>
          <cell r="K516"/>
          <cell r="L516"/>
        </row>
        <row r="517">
          <cell r="G517">
            <v>1057</v>
          </cell>
          <cell r="H517">
            <v>932</v>
          </cell>
          <cell r="I517">
            <v>971</v>
          </cell>
          <cell r="J517">
            <v>953</v>
          </cell>
          <cell r="K517">
            <v>920</v>
          </cell>
          <cell r="L517">
            <v>1004</v>
          </cell>
        </row>
        <row r="519">
          <cell r="G519">
            <v>0</v>
          </cell>
          <cell r="H519">
            <v>198</v>
          </cell>
          <cell r="I519">
            <v>235</v>
          </cell>
          <cell r="J519">
            <v>189</v>
          </cell>
          <cell r="K519">
            <v>204</v>
          </cell>
          <cell r="L519">
            <v>170</v>
          </cell>
        </row>
        <row r="520">
          <cell r="G520">
            <v>0</v>
          </cell>
          <cell r="H520">
            <v>0</v>
          </cell>
          <cell r="I520">
            <v>0</v>
          </cell>
          <cell r="J520">
            <v>205</v>
          </cell>
          <cell r="K520">
            <v>108</v>
          </cell>
          <cell r="L520">
            <v>0</v>
          </cell>
        </row>
        <row r="521">
          <cell r="G521">
            <v>178</v>
          </cell>
          <cell r="H521">
            <v>177</v>
          </cell>
          <cell r="I521">
            <v>202</v>
          </cell>
          <cell r="J521">
            <v>183</v>
          </cell>
          <cell r="K521">
            <v>195</v>
          </cell>
          <cell r="L521">
            <v>155</v>
          </cell>
        </row>
        <row r="522">
          <cell r="G522">
            <v>149</v>
          </cell>
          <cell r="H522">
            <v>198</v>
          </cell>
          <cell r="I522">
            <v>174</v>
          </cell>
          <cell r="J522">
            <v>0</v>
          </cell>
          <cell r="K522">
            <v>0</v>
          </cell>
          <cell r="L522">
            <v>0</v>
          </cell>
        </row>
        <row r="523">
          <cell r="G523">
            <v>151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183</v>
          </cell>
        </row>
        <row r="524">
          <cell r="G524">
            <v>157</v>
          </cell>
          <cell r="H524">
            <v>189</v>
          </cell>
          <cell r="I524">
            <v>188</v>
          </cell>
          <cell r="J524">
            <v>140</v>
          </cell>
          <cell r="K524">
            <v>169</v>
          </cell>
          <cell r="L524">
            <v>236</v>
          </cell>
        </row>
        <row r="525">
          <cell r="G525">
            <v>202</v>
          </cell>
          <cell r="H525">
            <v>202</v>
          </cell>
          <cell r="I525">
            <v>194</v>
          </cell>
          <cell r="J525">
            <v>167</v>
          </cell>
          <cell r="K525">
            <v>207</v>
          </cell>
          <cell r="L525">
            <v>154</v>
          </cell>
        </row>
        <row r="526"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G527"/>
          <cell r="H527"/>
          <cell r="I527"/>
          <cell r="J527"/>
          <cell r="K527"/>
          <cell r="L527"/>
        </row>
        <row r="528">
          <cell r="G528"/>
          <cell r="H528"/>
          <cell r="I528"/>
          <cell r="J528"/>
          <cell r="K528"/>
          <cell r="L528"/>
        </row>
        <row r="529">
          <cell r="G529"/>
          <cell r="H529"/>
          <cell r="I529"/>
          <cell r="J529"/>
          <cell r="K529"/>
          <cell r="L529"/>
        </row>
        <row r="530">
          <cell r="G530">
            <v>837</v>
          </cell>
          <cell r="H530">
            <v>964</v>
          </cell>
          <cell r="I530">
            <v>993</v>
          </cell>
          <cell r="J530">
            <v>884</v>
          </cell>
          <cell r="K530">
            <v>883</v>
          </cell>
          <cell r="L530">
            <v>898</v>
          </cell>
        </row>
        <row r="532">
          <cell r="G532">
            <v>227</v>
          </cell>
          <cell r="H532">
            <v>235</v>
          </cell>
          <cell r="I532">
            <v>209</v>
          </cell>
          <cell r="J532">
            <v>244</v>
          </cell>
          <cell r="K532">
            <v>239</v>
          </cell>
          <cell r="L532">
            <v>216</v>
          </cell>
        </row>
        <row r="533">
          <cell r="G533">
            <v>201</v>
          </cell>
          <cell r="H533">
            <v>167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</row>
        <row r="534">
          <cell r="G534">
            <v>166</v>
          </cell>
          <cell r="H534">
            <v>0</v>
          </cell>
          <cell r="I534">
            <v>244</v>
          </cell>
          <cell r="J534">
            <v>214</v>
          </cell>
          <cell r="K534">
            <v>228</v>
          </cell>
          <cell r="L534">
            <v>206</v>
          </cell>
        </row>
        <row r="535">
          <cell r="G535">
            <v>259</v>
          </cell>
          <cell r="H535">
            <v>246</v>
          </cell>
          <cell r="I535">
            <v>210</v>
          </cell>
          <cell r="J535">
            <v>215</v>
          </cell>
          <cell r="K535">
            <v>148</v>
          </cell>
          <cell r="L535">
            <v>0</v>
          </cell>
        </row>
        <row r="536">
          <cell r="G536">
            <v>219</v>
          </cell>
          <cell r="H536">
            <v>204</v>
          </cell>
          <cell r="I536">
            <v>177</v>
          </cell>
          <cell r="J536">
            <v>0</v>
          </cell>
          <cell r="K536">
            <v>0</v>
          </cell>
          <cell r="L536">
            <v>198</v>
          </cell>
        </row>
        <row r="537">
          <cell r="G537">
            <v>0</v>
          </cell>
          <cell r="H537">
            <v>0</v>
          </cell>
          <cell r="I537">
            <v>0</v>
          </cell>
          <cell r="J537">
            <v>222</v>
          </cell>
          <cell r="K537">
            <v>268</v>
          </cell>
          <cell r="L537">
            <v>157</v>
          </cell>
        </row>
        <row r="538"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252</v>
          </cell>
          <cell r="L538">
            <v>210</v>
          </cell>
        </row>
        <row r="539">
          <cell r="G539">
            <v>0</v>
          </cell>
          <cell r="H539">
            <v>258</v>
          </cell>
          <cell r="I539">
            <v>231</v>
          </cell>
          <cell r="J539">
            <v>193</v>
          </cell>
          <cell r="K539">
            <v>0</v>
          </cell>
          <cell r="L539">
            <v>0</v>
          </cell>
        </row>
        <row r="540">
          <cell r="G540"/>
          <cell r="H540"/>
          <cell r="I540"/>
          <cell r="J540"/>
          <cell r="K540"/>
          <cell r="L540"/>
        </row>
        <row r="541">
          <cell r="G541"/>
          <cell r="H541"/>
          <cell r="I541"/>
          <cell r="J541"/>
          <cell r="K541"/>
          <cell r="L541"/>
        </row>
        <row r="542">
          <cell r="G542"/>
          <cell r="H542"/>
          <cell r="I542"/>
          <cell r="J542"/>
          <cell r="K542"/>
          <cell r="L542"/>
        </row>
        <row r="543">
          <cell r="G543">
            <v>1072</v>
          </cell>
          <cell r="H543">
            <v>1110</v>
          </cell>
          <cell r="I543">
            <v>1071</v>
          </cell>
          <cell r="J543">
            <v>1088</v>
          </cell>
          <cell r="K543">
            <v>1135</v>
          </cell>
          <cell r="L543">
            <v>987</v>
          </cell>
        </row>
        <row r="545">
          <cell r="G545">
            <v>209</v>
          </cell>
          <cell r="H545">
            <v>238</v>
          </cell>
          <cell r="I545">
            <v>198</v>
          </cell>
          <cell r="J545">
            <v>190</v>
          </cell>
          <cell r="K545">
            <v>172</v>
          </cell>
          <cell r="L545">
            <v>149</v>
          </cell>
        </row>
        <row r="546">
          <cell r="G546">
            <v>244</v>
          </cell>
          <cell r="H546">
            <v>206</v>
          </cell>
          <cell r="I546">
            <v>268</v>
          </cell>
          <cell r="J546">
            <v>222</v>
          </cell>
          <cell r="K546">
            <v>214</v>
          </cell>
          <cell r="L546">
            <v>190</v>
          </cell>
        </row>
        <row r="547">
          <cell r="G547">
            <v>0</v>
          </cell>
          <cell r="H547">
            <v>0</v>
          </cell>
          <cell r="I547">
            <v>150</v>
          </cell>
          <cell r="J547">
            <v>0</v>
          </cell>
          <cell r="K547">
            <v>0</v>
          </cell>
          <cell r="L547">
            <v>0</v>
          </cell>
        </row>
        <row r="548">
          <cell r="G548">
            <v>186</v>
          </cell>
          <cell r="H548">
            <v>152</v>
          </cell>
          <cell r="I548">
            <v>0</v>
          </cell>
          <cell r="J548">
            <v>0</v>
          </cell>
          <cell r="K548">
            <v>0</v>
          </cell>
          <cell r="L548">
            <v>137</v>
          </cell>
        </row>
        <row r="549">
          <cell r="G549">
            <v>211</v>
          </cell>
          <cell r="H549">
            <v>214</v>
          </cell>
          <cell r="I549">
            <v>184</v>
          </cell>
          <cell r="J549">
            <v>212</v>
          </cell>
          <cell r="K549">
            <v>180</v>
          </cell>
          <cell r="L549">
            <v>193</v>
          </cell>
        </row>
        <row r="550">
          <cell r="G550">
            <v>205</v>
          </cell>
          <cell r="H550">
            <v>227</v>
          </cell>
          <cell r="I550">
            <v>210</v>
          </cell>
          <cell r="J550">
            <v>216</v>
          </cell>
          <cell r="K550">
            <v>142</v>
          </cell>
          <cell r="L550">
            <v>0</v>
          </cell>
        </row>
        <row r="551"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221</v>
          </cell>
        </row>
        <row r="552">
          <cell r="G552">
            <v>0</v>
          </cell>
          <cell r="H552">
            <v>0</v>
          </cell>
          <cell r="I552">
            <v>0</v>
          </cell>
          <cell r="J552">
            <v>255</v>
          </cell>
          <cell r="K552">
            <v>147</v>
          </cell>
          <cell r="L552">
            <v>0</v>
          </cell>
        </row>
        <row r="553">
          <cell r="G553"/>
          <cell r="H553"/>
          <cell r="I553"/>
          <cell r="J553"/>
          <cell r="K553"/>
          <cell r="L553"/>
        </row>
        <row r="554">
          <cell r="G554"/>
          <cell r="H554"/>
          <cell r="I554"/>
          <cell r="J554"/>
          <cell r="K554"/>
          <cell r="L554"/>
        </row>
        <row r="555">
          <cell r="G555"/>
          <cell r="H555"/>
          <cell r="I555"/>
          <cell r="J555"/>
          <cell r="K555"/>
          <cell r="L555"/>
        </row>
        <row r="556">
          <cell r="G556">
            <v>1055</v>
          </cell>
          <cell r="H556">
            <v>1037</v>
          </cell>
          <cell r="I556">
            <v>1010</v>
          </cell>
          <cell r="J556">
            <v>1095</v>
          </cell>
          <cell r="K556">
            <v>855</v>
          </cell>
          <cell r="L556">
            <v>890</v>
          </cell>
        </row>
        <row r="558">
          <cell r="G558">
            <v>243</v>
          </cell>
          <cell r="H558">
            <v>167</v>
          </cell>
          <cell r="I558">
            <v>173</v>
          </cell>
          <cell r="J558">
            <v>167</v>
          </cell>
          <cell r="K558">
            <v>156</v>
          </cell>
          <cell r="L558">
            <v>129</v>
          </cell>
        </row>
        <row r="559">
          <cell r="G559">
            <v>0</v>
          </cell>
          <cell r="H559">
            <v>0</v>
          </cell>
          <cell r="I559">
            <v>172</v>
          </cell>
          <cell r="J559">
            <v>134</v>
          </cell>
          <cell r="K559">
            <v>0</v>
          </cell>
          <cell r="L559">
            <v>0</v>
          </cell>
        </row>
        <row r="560">
          <cell r="G560">
            <v>183</v>
          </cell>
          <cell r="H560">
            <v>165</v>
          </cell>
          <cell r="I560">
            <v>0</v>
          </cell>
          <cell r="J560">
            <v>0</v>
          </cell>
          <cell r="K560">
            <v>195</v>
          </cell>
          <cell r="L560">
            <v>148</v>
          </cell>
        </row>
        <row r="561">
          <cell r="G561">
            <v>0</v>
          </cell>
          <cell r="H561">
            <v>0</v>
          </cell>
          <cell r="I561">
            <v>0</v>
          </cell>
          <cell r="J561">
            <v>110</v>
          </cell>
          <cell r="K561">
            <v>0</v>
          </cell>
          <cell r="L561">
            <v>0</v>
          </cell>
        </row>
        <row r="562">
          <cell r="G562">
            <v>225</v>
          </cell>
          <cell r="H562">
            <v>163</v>
          </cell>
          <cell r="I562">
            <v>209</v>
          </cell>
          <cell r="J562">
            <v>142</v>
          </cell>
          <cell r="K562">
            <v>170</v>
          </cell>
          <cell r="L562">
            <v>153</v>
          </cell>
        </row>
        <row r="563">
          <cell r="G563">
            <v>150</v>
          </cell>
          <cell r="H563">
            <v>187</v>
          </cell>
          <cell r="I563">
            <v>140</v>
          </cell>
          <cell r="J563">
            <v>0</v>
          </cell>
          <cell r="K563">
            <v>174</v>
          </cell>
          <cell r="L563">
            <v>166</v>
          </cell>
        </row>
        <row r="564">
          <cell r="G564">
            <v>186</v>
          </cell>
          <cell r="H564">
            <v>224</v>
          </cell>
          <cell r="I564">
            <v>160</v>
          </cell>
          <cell r="J564">
            <v>179</v>
          </cell>
          <cell r="K564">
            <v>204</v>
          </cell>
          <cell r="L564">
            <v>198</v>
          </cell>
        </row>
        <row r="565"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</row>
        <row r="566">
          <cell r="G566"/>
          <cell r="H566"/>
          <cell r="I566"/>
          <cell r="J566"/>
          <cell r="K566"/>
          <cell r="L566"/>
        </row>
        <row r="567">
          <cell r="G567"/>
          <cell r="H567"/>
          <cell r="I567"/>
          <cell r="J567"/>
          <cell r="K567"/>
          <cell r="L567"/>
        </row>
        <row r="568">
          <cell r="G568"/>
          <cell r="H568"/>
          <cell r="I568"/>
          <cell r="J568"/>
          <cell r="K568"/>
          <cell r="L568"/>
        </row>
        <row r="569">
          <cell r="G569">
            <v>987</v>
          </cell>
          <cell r="H569">
            <v>906</v>
          </cell>
          <cell r="I569">
            <v>854</v>
          </cell>
          <cell r="J569">
            <v>732</v>
          </cell>
          <cell r="K569">
            <v>899</v>
          </cell>
          <cell r="L569">
            <v>794</v>
          </cell>
        </row>
        <row r="571"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</row>
        <row r="572">
          <cell r="G572">
            <v>262</v>
          </cell>
          <cell r="H572">
            <v>209</v>
          </cell>
          <cell r="I572">
            <v>200</v>
          </cell>
          <cell r="J572">
            <v>146</v>
          </cell>
          <cell r="K572">
            <v>161</v>
          </cell>
          <cell r="L572">
            <v>162</v>
          </cell>
        </row>
        <row r="573">
          <cell r="G573">
            <v>247</v>
          </cell>
          <cell r="H573">
            <v>169</v>
          </cell>
          <cell r="I573">
            <v>257</v>
          </cell>
          <cell r="J573">
            <v>209</v>
          </cell>
          <cell r="K573">
            <v>181</v>
          </cell>
          <cell r="L573">
            <v>212</v>
          </cell>
        </row>
        <row r="574">
          <cell r="G574">
            <v>135</v>
          </cell>
          <cell r="H574">
            <v>185</v>
          </cell>
          <cell r="I574">
            <v>150</v>
          </cell>
          <cell r="J574">
            <v>129</v>
          </cell>
          <cell r="K574">
            <v>113</v>
          </cell>
          <cell r="L574">
            <v>102</v>
          </cell>
        </row>
        <row r="575">
          <cell r="G575">
            <v>244</v>
          </cell>
          <cell r="H575">
            <v>145</v>
          </cell>
          <cell r="I575">
            <v>163</v>
          </cell>
          <cell r="J575">
            <v>214</v>
          </cell>
          <cell r="K575">
            <v>187</v>
          </cell>
          <cell r="L575">
            <v>175</v>
          </cell>
        </row>
        <row r="576"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</row>
        <row r="577"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G579"/>
          <cell r="H579"/>
          <cell r="I579"/>
          <cell r="J579"/>
          <cell r="K579"/>
          <cell r="L579"/>
        </row>
        <row r="580">
          <cell r="G580"/>
          <cell r="H580"/>
          <cell r="I580"/>
          <cell r="J580"/>
          <cell r="K580"/>
          <cell r="L580"/>
        </row>
        <row r="581">
          <cell r="G581"/>
          <cell r="H581"/>
          <cell r="I581"/>
          <cell r="J581"/>
          <cell r="K581"/>
          <cell r="L581"/>
        </row>
        <row r="582">
          <cell r="G582">
            <v>888</v>
          </cell>
          <cell r="H582">
            <v>708</v>
          </cell>
          <cell r="I582">
            <v>770</v>
          </cell>
          <cell r="J582">
            <v>698</v>
          </cell>
          <cell r="K582">
            <v>642</v>
          </cell>
          <cell r="L582">
            <v>651</v>
          </cell>
        </row>
        <row r="584">
          <cell r="G584">
            <v>148</v>
          </cell>
          <cell r="H584">
            <v>0</v>
          </cell>
          <cell r="I584">
            <v>0</v>
          </cell>
          <cell r="J584">
            <v>148</v>
          </cell>
          <cell r="K584">
            <v>141</v>
          </cell>
          <cell r="L584">
            <v>0</v>
          </cell>
        </row>
        <row r="585">
          <cell r="G585">
            <v>0</v>
          </cell>
          <cell r="H585">
            <v>0</v>
          </cell>
          <cell r="I585">
            <v>0</v>
          </cell>
          <cell r="J585">
            <v>171</v>
          </cell>
          <cell r="K585">
            <v>173</v>
          </cell>
          <cell r="L585">
            <v>175</v>
          </cell>
        </row>
        <row r="586">
          <cell r="G586">
            <v>216</v>
          </cell>
          <cell r="H586">
            <v>174</v>
          </cell>
          <cell r="I586">
            <v>202</v>
          </cell>
          <cell r="J586">
            <v>200</v>
          </cell>
          <cell r="K586">
            <v>147</v>
          </cell>
          <cell r="L586">
            <v>203</v>
          </cell>
        </row>
        <row r="587">
          <cell r="G587">
            <v>202</v>
          </cell>
          <cell r="H587">
            <v>267</v>
          </cell>
          <cell r="I587">
            <v>156</v>
          </cell>
          <cell r="J587">
            <v>173</v>
          </cell>
          <cell r="K587">
            <v>211</v>
          </cell>
          <cell r="L587">
            <v>171</v>
          </cell>
        </row>
        <row r="588">
          <cell r="G588">
            <v>183</v>
          </cell>
          <cell r="H588">
            <v>177</v>
          </cell>
          <cell r="I588">
            <v>138</v>
          </cell>
          <cell r="J588">
            <v>0</v>
          </cell>
          <cell r="K588">
            <v>186</v>
          </cell>
          <cell r="L588">
            <v>136</v>
          </cell>
        </row>
        <row r="589">
          <cell r="G589">
            <v>167</v>
          </cell>
          <cell r="H589">
            <v>157</v>
          </cell>
          <cell r="I589">
            <v>178</v>
          </cell>
          <cell r="J589">
            <v>140</v>
          </cell>
          <cell r="K589">
            <v>0</v>
          </cell>
          <cell r="L589">
            <v>0</v>
          </cell>
        </row>
        <row r="590"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G591">
            <v>0</v>
          </cell>
          <cell r="H591">
            <v>167</v>
          </cell>
          <cell r="I591">
            <v>169</v>
          </cell>
          <cell r="J591">
            <v>0</v>
          </cell>
          <cell r="K591">
            <v>0</v>
          </cell>
          <cell r="L591">
            <v>178</v>
          </cell>
        </row>
        <row r="592">
          <cell r="G592"/>
          <cell r="H592"/>
          <cell r="I592"/>
          <cell r="J592"/>
          <cell r="K592"/>
          <cell r="L592"/>
        </row>
        <row r="593">
          <cell r="G593"/>
          <cell r="H593"/>
          <cell r="I593"/>
          <cell r="J593"/>
          <cell r="K593"/>
          <cell r="L593"/>
        </row>
        <row r="594">
          <cell r="G594"/>
          <cell r="H594"/>
          <cell r="I594"/>
          <cell r="J594"/>
          <cell r="K594"/>
          <cell r="L594"/>
        </row>
        <row r="595">
          <cell r="G595">
            <v>916</v>
          </cell>
          <cell r="H595">
            <v>942</v>
          </cell>
          <cell r="I595">
            <v>843</v>
          </cell>
          <cell r="J595">
            <v>832</v>
          </cell>
          <cell r="K595">
            <v>858</v>
          </cell>
          <cell r="L595">
            <v>863</v>
          </cell>
        </row>
        <row r="597">
          <cell r="G597">
            <v>167</v>
          </cell>
          <cell r="H597">
            <v>179</v>
          </cell>
          <cell r="I597">
            <v>232</v>
          </cell>
          <cell r="J597">
            <v>194</v>
          </cell>
          <cell r="K597">
            <v>238</v>
          </cell>
          <cell r="L597">
            <v>205</v>
          </cell>
        </row>
        <row r="598"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  <cell r="L598">
            <v>0</v>
          </cell>
        </row>
        <row r="599"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</row>
        <row r="600">
          <cell r="G600">
            <v>186</v>
          </cell>
          <cell r="H600">
            <v>178</v>
          </cell>
          <cell r="I600">
            <v>143</v>
          </cell>
          <cell r="J600">
            <v>0</v>
          </cell>
          <cell r="K600">
            <v>0</v>
          </cell>
          <cell r="L600">
            <v>180</v>
          </cell>
        </row>
        <row r="601">
          <cell r="G601">
            <v>0</v>
          </cell>
          <cell r="H601">
            <v>155</v>
          </cell>
          <cell r="I601">
            <v>193</v>
          </cell>
          <cell r="J601">
            <v>173</v>
          </cell>
          <cell r="K601">
            <v>185</v>
          </cell>
          <cell r="L601">
            <v>201</v>
          </cell>
        </row>
        <row r="602">
          <cell r="G602">
            <v>146</v>
          </cell>
          <cell r="H602">
            <v>0</v>
          </cell>
          <cell r="I602">
            <v>0</v>
          </cell>
          <cell r="J602">
            <v>212</v>
          </cell>
          <cell r="K602">
            <v>160</v>
          </cell>
          <cell r="L602">
            <v>0</v>
          </cell>
        </row>
        <row r="603">
          <cell r="G603">
            <v>224</v>
          </cell>
          <cell r="H603">
            <v>179</v>
          </cell>
          <cell r="I603">
            <v>156</v>
          </cell>
          <cell r="J603">
            <v>190</v>
          </cell>
          <cell r="K603">
            <v>207</v>
          </cell>
          <cell r="L603">
            <v>179</v>
          </cell>
        </row>
        <row r="604">
          <cell r="G604">
            <v>186</v>
          </cell>
          <cell r="H604">
            <v>158</v>
          </cell>
          <cell r="I604">
            <v>227</v>
          </cell>
          <cell r="J604">
            <v>171</v>
          </cell>
          <cell r="K604">
            <v>166</v>
          </cell>
          <cell r="L604">
            <v>160</v>
          </cell>
        </row>
        <row r="605">
          <cell r="G605"/>
          <cell r="H605"/>
          <cell r="I605"/>
          <cell r="J605"/>
          <cell r="K605"/>
          <cell r="L605"/>
        </row>
        <row r="606">
          <cell r="G606"/>
          <cell r="H606"/>
          <cell r="I606"/>
          <cell r="J606"/>
          <cell r="K606"/>
          <cell r="L606"/>
        </row>
        <row r="607">
          <cell r="G607"/>
          <cell r="H607"/>
          <cell r="I607"/>
          <cell r="J607"/>
          <cell r="K607"/>
          <cell r="L607"/>
        </row>
        <row r="608">
          <cell r="G608">
            <v>909</v>
          </cell>
          <cell r="H608">
            <v>849</v>
          </cell>
          <cell r="I608">
            <v>951</v>
          </cell>
          <cell r="J608">
            <v>940</v>
          </cell>
          <cell r="K608">
            <v>956</v>
          </cell>
          <cell r="L608">
            <v>925</v>
          </cell>
        </row>
        <row r="610">
          <cell r="G610">
            <v>144</v>
          </cell>
          <cell r="H610">
            <v>0</v>
          </cell>
          <cell r="I610">
            <v>173</v>
          </cell>
          <cell r="J610">
            <v>212</v>
          </cell>
          <cell r="K610">
            <v>176</v>
          </cell>
          <cell r="L610">
            <v>166</v>
          </cell>
        </row>
        <row r="611">
          <cell r="G611">
            <v>0</v>
          </cell>
          <cell r="H611">
            <v>184</v>
          </cell>
          <cell r="I611">
            <v>163</v>
          </cell>
          <cell r="J611">
            <v>179</v>
          </cell>
          <cell r="K611">
            <v>158</v>
          </cell>
          <cell r="L611">
            <v>203</v>
          </cell>
        </row>
        <row r="612">
          <cell r="G612">
            <v>223</v>
          </cell>
          <cell r="H612">
            <v>195</v>
          </cell>
          <cell r="I612">
            <v>176</v>
          </cell>
          <cell r="J612">
            <v>190</v>
          </cell>
          <cell r="K612">
            <v>145</v>
          </cell>
          <cell r="L612">
            <v>0</v>
          </cell>
        </row>
        <row r="613">
          <cell r="G613">
            <v>146</v>
          </cell>
          <cell r="H613">
            <v>147</v>
          </cell>
          <cell r="I613">
            <v>0</v>
          </cell>
          <cell r="J613">
            <v>200</v>
          </cell>
          <cell r="K613">
            <v>161</v>
          </cell>
          <cell r="L613">
            <v>121</v>
          </cell>
        </row>
        <row r="614"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</row>
        <row r="615">
          <cell r="G615">
            <v>213</v>
          </cell>
          <cell r="H615">
            <v>178</v>
          </cell>
          <cell r="I615">
            <v>190</v>
          </cell>
          <cell r="J615">
            <v>211</v>
          </cell>
          <cell r="K615">
            <v>161</v>
          </cell>
          <cell r="L615">
            <v>176</v>
          </cell>
        </row>
        <row r="616">
          <cell r="G616">
            <v>175</v>
          </cell>
          <cell r="H616">
            <v>193</v>
          </cell>
          <cell r="I616">
            <v>134</v>
          </cell>
          <cell r="J616">
            <v>0</v>
          </cell>
          <cell r="K616">
            <v>0</v>
          </cell>
          <cell r="L616">
            <v>212</v>
          </cell>
        </row>
        <row r="617"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</row>
        <row r="618">
          <cell r="G618"/>
          <cell r="H618"/>
          <cell r="I618"/>
          <cell r="J618"/>
          <cell r="K618"/>
          <cell r="L618"/>
        </row>
        <row r="619">
          <cell r="G619"/>
          <cell r="H619"/>
          <cell r="I619"/>
          <cell r="J619"/>
          <cell r="K619"/>
          <cell r="L619"/>
        </row>
        <row r="620">
          <cell r="G620"/>
          <cell r="H620"/>
          <cell r="I620"/>
          <cell r="J620"/>
          <cell r="K620"/>
          <cell r="L620"/>
        </row>
        <row r="621">
          <cell r="G621">
            <v>901</v>
          </cell>
          <cell r="H621">
            <v>897</v>
          </cell>
          <cell r="I621">
            <v>836</v>
          </cell>
          <cell r="J621">
            <v>992</v>
          </cell>
          <cell r="K621">
            <v>801</v>
          </cell>
          <cell r="L621">
            <v>878</v>
          </cell>
        </row>
        <row r="623">
          <cell r="G623">
            <v>226</v>
          </cell>
          <cell r="H623">
            <v>221</v>
          </cell>
          <cell r="I623">
            <v>212</v>
          </cell>
          <cell r="J623">
            <v>187</v>
          </cell>
          <cell r="K623">
            <v>207</v>
          </cell>
          <cell r="L623">
            <v>244</v>
          </cell>
        </row>
        <row r="624">
          <cell r="G624">
            <v>175</v>
          </cell>
          <cell r="H624">
            <v>0</v>
          </cell>
          <cell r="I624">
            <v>0</v>
          </cell>
          <cell r="J624">
            <v>0</v>
          </cell>
          <cell r="K624">
            <v>183</v>
          </cell>
          <cell r="L624">
            <v>0</v>
          </cell>
        </row>
        <row r="625">
          <cell r="G625">
            <v>0</v>
          </cell>
          <cell r="H625">
            <v>203</v>
          </cell>
          <cell r="I625">
            <v>206</v>
          </cell>
          <cell r="J625">
            <v>162</v>
          </cell>
          <cell r="K625">
            <v>0</v>
          </cell>
          <cell r="L625">
            <v>0</v>
          </cell>
        </row>
        <row r="626">
          <cell r="G626">
            <v>193</v>
          </cell>
          <cell r="H626">
            <v>252</v>
          </cell>
          <cell r="I626">
            <v>256</v>
          </cell>
          <cell r="J626">
            <v>225</v>
          </cell>
          <cell r="K626">
            <v>170</v>
          </cell>
          <cell r="L626">
            <v>191</v>
          </cell>
        </row>
        <row r="627"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234</v>
          </cell>
        </row>
        <row r="628">
          <cell r="G628">
            <v>193</v>
          </cell>
          <cell r="H628">
            <v>197</v>
          </cell>
          <cell r="I628">
            <v>210</v>
          </cell>
          <cell r="J628">
            <v>235</v>
          </cell>
          <cell r="K628">
            <v>208</v>
          </cell>
          <cell r="L628">
            <v>250</v>
          </cell>
        </row>
        <row r="629">
          <cell r="G629">
            <v>210</v>
          </cell>
          <cell r="H629">
            <v>182</v>
          </cell>
          <cell r="I629">
            <v>192</v>
          </cell>
          <cell r="J629">
            <v>177</v>
          </cell>
          <cell r="K629">
            <v>0</v>
          </cell>
          <cell r="L629">
            <v>0</v>
          </cell>
        </row>
        <row r="630"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206</v>
          </cell>
          <cell r="L630">
            <v>223</v>
          </cell>
        </row>
        <row r="631">
          <cell r="G631"/>
          <cell r="H631"/>
          <cell r="I631"/>
          <cell r="J631"/>
          <cell r="K631"/>
          <cell r="L631"/>
        </row>
        <row r="632">
          <cell r="G632"/>
          <cell r="H632"/>
          <cell r="I632"/>
          <cell r="J632"/>
          <cell r="K632"/>
          <cell r="L632"/>
        </row>
        <row r="633">
          <cell r="G633"/>
          <cell r="H633"/>
          <cell r="I633"/>
          <cell r="J633"/>
          <cell r="K633"/>
          <cell r="L633"/>
        </row>
        <row r="634">
          <cell r="G634">
            <v>997</v>
          </cell>
          <cell r="H634">
            <v>1055</v>
          </cell>
          <cell r="I634">
            <v>1076</v>
          </cell>
          <cell r="J634">
            <v>986</v>
          </cell>
          <cell r="K634">
            <v>974</v>
          </cell>
          <cell r="L634">
            <v>1142</v>
          </cell>
        </row>
      </sheetData>
      <sheetData sheetId="2">
        <row r="12">
          <cell r="G12">
            <v>254</v>
          </cell>
          <cell r="H12">
            <v>186</v>
          </cell>
          <cell r="I12">
            <v>191</v>
          </cell>
          <cell r="J12">
            <v>143</v>
          </cell>
          <cell r="K12">
            <v>0</v>
          </cell>
          <cell r="L12">
            <v>227</v>
          </cell>
        </row>
        <row r="13">
          <cell r="G13">
            <v>0</v>
          </cell>
          <cell r="H13">
            <v>171</v>
          </cell>
          <cell r="I13">
            <v>0</v>
          </cell>
          <cell r="J13">
            <v>0</v>
          </cell>
          <cell r="K13">
            <v>204</v>
          </cell>
          <cell r="L13">
            <v>216</v>
          </cell>
        </row>
        <row r="14">
          <cell r="G14">
            <v>152</v>
          </cell>
          <cell r="H14">
            <v>0</v>
          </cell>
          <cell r="I14">
            <v>167</v>
          </cell>
          <cell r="J14">
            <v>0</v>
          </cell>
          <cell r="K14">
            <v>231</v>
          </cell>
          <cell r="L14">
            <v>177</v>
          </cell>
        </row>
        <row r="15">
          <cell r="G15">
            <v>223</v>
          </cell>
          <cell r="H15">
            <v>208</v>
          </cell>
          <cell r="I15">
            <v>194</v>
          </cell>
          <cell r="J15">
            <v>178</v>
          </cell>
          <cell r="K15">
            <v>195</v>
          </cell>
          <cell r="L15">
            <v>189</v>
          </cell>
        </row>
        <row r="16">
          <cell r="G16">
            <v>236</v>
          </cell>
          <cell r="H16">
            <v>157</v>
          </cell>
          <cell r="I16">
            <v>0</v>
          </cell>
          <cell r="J16">
            <v>169</v>
          </cell>
          <cell r="K16">
            <v>169</v>
          </cell>
          <cell r="L16">
            <v>0</v>
          </cell>
        </row>
        <row r="17">
          <cell r="G17">
            <v>148</v>
          </cell>
          <cell r="H17">
            <v>0</v>
          </cell>
          <cell r="I17">
            <v>191</v>
          </cell>
          <cell r="J17">
            <v>191</v>
          </cell>
          <cell r="K17">
            <v>166</v>
          </cell>
          <cell r="L17">
            <v>0</v>
          </cell>
        </row>
        <row r="18">
          <cell r="G18">
            <v>0</v>
          </cell>
          <cell r="H18">
            <v>202</v>
          </cell>
          <cell r="I18">
            <v>213</v>
          </cell>
          <cell r="J18">
            <v>153</v>
          </cell>
          <cell r="K18">
            <v>0</v>
          </cell>
          <cell r="L18">
            <v>172</v>
          </cell>
        </row>
        <row r="19"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1013</v>
          </cell>
          <cell r="H23">
            <v>924</v>
          </cell>
          <cell r="I23">
            <v>956</v>
          </cell>
          <cell r="J23">
            <v>834</v>
          </cell>
          <cell r="K23">
            <v>965</v>
          </cell>
          <cell r="L23">
            <v>981</v>
          </cell>
        </row>
        <row r="25">
          <cell r="G25">
            <v>160</v>
          </cell>
          <cell r="H25">
            <v>0</v>
          </cell>
          <cell r="I25">
            <v>202</v>
          </cell>
          <cell r="J25">
            <v>138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229</v>
          </cell>
          <cell r="I26">
            <v>234</v>
          </cell>
          <cell r="J26">
            <v>207</v>
          </cell>
          <cell r="K26">
            <v>174</v>
          </cell>
          <cell r="L26">
            <v>0</v>
          </cell>
        </row>
        <row r="27">
          <cell r="G27">
            <v>0</v>
          </cell>
          <cell r="H27">
            <v>0</v>
          </cell>
          <cell r="I27">
            <v>139</v>
          </cell>
          <cell r="J27">
            <v>0</v>
          </cell>
          <cell r="K27">
            <v>0</v>
          </cell>
          <cell r="L27">
            <v>205</v>
          </cell>
        </row>
        <row r="28">
          <cell r="G28">
            <v>173</v>
          </cell>
          <cell r="H28">
            <v>166</v>
          </cell>
          <cell r="I28">
            <v>0</v>
          </cell>
          <cell r="J28">
            <v>163</v>
          </cell>
          <cell r="K28">
            <v>0</v>
          </cell>
          <cell r="L28">
            <v>149</v>
          </cell>
        </row>
        <row r="29">
          <cell r="G29">
            <v>190</v>
          </cell>
          <cell r="H29">
            <v>178</v>
          </cell>
          <cell r="I29">
            <v>0</v>
          </cell>
          <cell r="J29">
            <v>212</v>
          </cell>
          <cell r="K29">
            <v>223</v>
          </cell>
          <cell r="L29">
            <v>198</v>
          </cell>
        </row>
        <row r="30">
          <cell r="G30">
            <v>148</v>
          </cell>
          <cell r="H30">
            <v>0</v>
          </cell>
          <cell r="I30">
            <v>156</v>
          </cell>
          <cell r="J30">
            <v>0</v>
          </cell>
          <cell r="K30">
            <v>213</v>
          </cell>
          <cell r="L30">
            <v>190</v>
          </cell>
        </row>
        <row r="31">
          <cell r="G31">
            <v>0</v>
          </cell>
          <cell r="H31">
            <v>181</v>
          </cell>
          <cell r="I31">
            <v>180</v>
          </cell>
          <cell r="J31">
            <v>0</v>
          </cell>
          <cell r="K31">
            <v>198</v>
          </cell>
          <cell r="L31">
            <v>193</v>
          </cell>
        </row>
        <row r="32">
          <cell r="G32">
            <v>181</v>
          </cell>
          <cell r="H32">
            <v>179</v>
          </cell>
          <cell r="I32">
            <v>0</v>
          </cell>
          <cell r="J32">
            <v>230</v>
          </cell>
          <cell r="K32">
            <v>176</v>
          </cell>
          <cell r="L32">
            <v>0</v>
          </cell>
        </row>
        <row r="33">
          <cell r="G33"/>
          <cell r="H33"/>
          <cell r="I33"/>
          <cell r="J33"/>
          <cell r="K33"/>
          <cell r="L33"/>
        </row>
        <row r="34">
          <cell r="G34"/>
          <cell r="H34"/>
          <cell r="I34"/>
          <cell r="J34"/>
          <cell r="K34"/>
          <cell r="L34"/>
        </row>
        <row r="35">
          <cell r="G35"/>
          <cell r="H35"/>
          <cell r="I35"/>
          <cell r="J35"/>
          <cell r="K35"/>
          <cell r="L35"/>
        </row>
        <row r="36">
          <cell r="G36">
            <v>852</v>
          </cell>
          <cell r="H36">
            <v>933</v>
          </cell>
          <cell r="I36">
            <v>911</v>
          </cell>
          <cell r="J36">
            <v>950</v>
          </cell>
          <cell r="K36">
            <v>984</v>
          </cell>
          <cell r="L36">
            <v>935</v>
          </cell>
        </row>
      </sheetData>
      <sheetData sheetId="3">
        <row r="12">
          <cell r="E12" t="str">
            <v>Yes</v>
          </cell>
          <cell r="H12">
            <v>201</v>
          </cell>
          <cell r="I12">
            <v>203</v>
          </cell>
          <cell r="J12">
            <v>213</v>
          </cell>
          <cell r="K12">
            <v>226</v>
          </cell>
          <cell r="L12">
            <v>171</v>
          </cell>
          <cell r="M12">
            <v>161</v>
          </cell>
          <cell r="N12">
            <v>189</v>
          </cell>
          <cell r="O12">
            <v>213</v>
          </cell>
          <cell r="P12">
            <v>203</v>
          </cell>
          <cell r="Q12">
            <v>173</v>
          </cell>
          <cell r="R12">
            <v>174</v>
          </cell>
          <cell r="S12">
            <v>228</v>
          </cell>
          <cell r="T12">
            <v>201</v>
          </cell>
          <cell r="U12">
            <v>177</v>
          </cell>
          <cell r="V12">
            <v>184</v>
          </cell>
          <cell r="W12">
            <v>203</v>
          </cell>
        </row>
        <row r="13">
          <cell r="E13" t="str">
            <v>Yes</v>
          </cell>
        </row>
        <row r="14">
          <cell r="E14" t="str">
            <v>Yes</v>
          </cell>
        </row>
        <row r="15">
          <cell r="E15" t="str">
            <v>Yes</v>
          </cell>
        </row>
        <row r="16">
          <cell r="E16" t="str">
            <v>Yes</v>
          </cell>
        </row>
        <row r="17">
          <cell r="E17" t="str">
            <v>Yes</v>
          </cell>
        </row>
        <row r="18">
          <cell r="E18" t="str">
            <v>Yes</v>
          </cell>
        </row>
        <row r="19">
          <cell r="E19" t="str">
            <v>Yes</v>
          </cell>
        </row>
        <row r="25">
          <cell r="E25" t="str">
            <v>Yes</v>
          </cell>
          <cell r="H25">
            <v>246</v>
          </cell>
          <cell r="I25">
            <v>168</v>
          </cell>
          <cell r="J25">
            <v>161</v>
          </cell>
          <cell r="K25">
            <v>201</v>
          </cell>
          <cell r="L25">
            <v>255</v>
          </cell>
          <cell r="M25">
            <v>232</v>
          </cell>
          <cell r="N25">
            <v>233</v>
          </cell>
          <cell r="O25">
            <v>139</v>
          </cell>
          <cell r="P25">
            <v>210</v>
          </cell>
          <cell r="Q25">
            <v>196</v>
          </cell>
          <cell r="R25">
            <v>189</v>
          </cell>
          <cell r="S25">
            <v>178</v>
          </cell>
          <cell r="T25">
            <v>206</v>
          </cell>
          <cell r="U25">
            <v>268</v>
          </cell>
          <cell r="V25">
            <v>277</v>
          </cell>
          <cell r="W25">
            <v>197</v>
          </cell>
        </row>
        <row r="26">
          <cell r="E26" t="str">
            <v>Yes</v>
          </cell>
        </row>
        <row r="27">
          <cell r="E27" t="str">
            <v>Yes</v>
          </cell>
        </row>
        <row r="28">
          <cell r="E28" t="str">
            <v>Yes</v>
          </cell>
        </row>
        <row r="29">
          <cell r="E29" t="str">
            <v>Yes</v>
          </cell>
        </row>
        <row r="30">
          <cell r="E30" t="str">
            <v>Yes</v>
          </cell>
        </row>
        <row r="31">
          <cell r="E31" t="str">
            <v>Yes</v>
          </cell>
        </row>
        <row r="32">
          <cell r="E32"/>
        </row>
        <row r="38">
          <cell r="E38" t="str">
            <v>Yes</v>
          </cell>
          <cell r="H38">
            <v>210</v>
          </cell>
          <cell r="I38">
            <v>249</v>
          </cell>
          <cell r="J38">
            <v>214</v>
          </cell>
          <cell r="K38">
            <v>191</v>
          </cell>
          <cell r="L38">
            <v>206</v>
          </cell>
          <cell r="M38">
            <v>243</v>
          </cell>
          <cell r="N38">
            <v>175</v>
          </cell>
          <cell r="O38">
            <v>169</v>
          </cell>
          <cell r="P38">
            <v>200</v>
          </cell>
          <cell r="Q38">
            <v>176</v>
          </cell>
          <cell r="R38">
            <v>267</v>
          </cell>
          <cell r="S38">
            <v>236</v>
          </cell>
          <cell r="T38">
            <v>214</v>
          </cell>
          <cell r="U38">
            <v>212</v>
          </cell>
          <cell r="V38">
            <v>190</v>
          </cell>
          <cell r="W38">
            <v>206</v>
          </cell>
        </row>
        <row r="39">
          <cell r="E39" t="str">
            <v>Yes</v>
          </cell>
        </row>
        <row r="40">
          <cell r="E40" t="str">
            <v>No</v>
          </cell>
        </row>
        <row r="41">
          <cell r="E41" t="str">
            <v>Yes</v>
          </cell>
        </row>
        <row r="42">
          <cell r="E42" t="str">
            <v>Yes</v>
          </cell>
        </row>
        <row r="43">
          <cell r="E43" t="str">
            <v>Yes</v>
          </cell>
        </row>
        <row r="44">
          <cell r="E44" t="str">
            <v>Yes</v>
          </cell>
        </row>
        <row r="45">
          <cell r="E45" t="str">
            <v>Yes</v>
          </cell>
        </row>
        <row r="51">
          <cell r="E51" t="str">
            <v>Yes</v>
          </cell>
          <cell r="H51">
            <v>207</v>
          </cell>
          <cell r="I51">
            <v>232</v>
          </cell>
          <cell r="J51">
            <v>173</v>
          </cell>
          <cell r="K51">
            <v>225</v>
          </cell>
          <cell r="L51">
            <v>207</v>
          </cell>
          <cell r="M51">
            <v>180</v>
          </cell>
          <cell r="N51">
            <v>184</v>
          </cell>
          <cell r="O51">
            <v>150</v>
          </cell>
          <cell r="P51">
            <v>140</v>
          </cell>
          <cell r="Q51">
            <v>221</v>
          </cell>
          <cell r="R51">
            <v>205</v>
          </cell>
          <cell r="S51">
            <v>168</v>
          </cell>
          <cell r="T51">
            <v>178</v>
          </cell>
          <cell r="U51">
            <v>183</v>
          </cell>
          <cell r="V51">
            <v>197</v>
          </cell>
          <cell r="W51">
            <v>160</v>
          </cell>
        </row>
        <row r="52">
          <cell r="E52" t="str">
            <v>Yes</v>
          </cell>
        </row>
        <row r="53">
          <cell r="E53" t="str">
            <v>Yes</v>
          </cell>
        </row>
        <row r="54">
          <cell r="E54" t="str">
            <v>Yes</v>
          </cell>
        </row>
        <row r="55">
          <cell r="E55" t="str">
            <v>Yes</v>
          </cell>
        </row>
        <row r="56">
          <cell r="E56" t="str">
            <v>Yes</v>
          </cell>
        </row>
        <row r="57">
          <cell r="E57" t="str">
            <v>Yes</v>
          </cell>
        </row>
        <row r="58">
          <cell r="E58" t="str">
            <v>Yes</v>
          </cell>
        </row>
        <row r="64">
          <cell r="E64" t="str">
            <v>Yes</v>
          </cell>
          <cell r="H64">
            <v>168</v>
          </cell>
          <cell r="I64">
            <v>135</v>
          </cell>
          <cell r="J64">
            <v>267</v>
          </cell>
          <cell r="K64">
            <v>204</v>
          </cell>
          <cell r="L64">
            <v>175</v>
          </cell>
          <cell r="M64">
            <v>140</v>
          </cell>
          <cell r="N64">
            <v>136</v>
          </cell>
          <cell r="O64">
            <v>208</v>
          </cell>
          <cell r="P64">
            <v>190</v>
          </cell>
          <cell r="Q64">
            <v>222</v>
          </cell>
          <cell r="R64">
            <v>147</v>
          </cell>
          <cell r="S64">
            <v>126</v>
          </cell>
          <cell r="T64">
            <v>191</v>
          </cell>
          <cell r="U64">
            <v>173</v>
          </cell>
          <cell r="V64">
            <v>185</v>
          </cell>
          <cell r="W64">
            <v>147</v>
          </cell>
        </row>
        <row r="65">
          <cell r="E65" t="str">
            <v>Yes</v>
          </cell>
        </row>
        <row r="66">
          <cell r="E66" t="str">
            <v>Yes</v>
          </cell>
        </row>
        <row r="67">
          <cell r="E67" t="str">
            <v>Yes</v>
          </cell>
        </row>
        <row r="68">
          <cell r="E68" t="str">
            <v>Yes</v>
          </cell>
        </row>
        <row r="69">
          <cell r="E69" t="str">
            <v>Yes</v>
          </cell>
        </row>
        <row r="70">
          <cell r="E70" t="str">
            <v>Yes</v>
          </cell>
        </row>
        <row r="71">
          <cell r="E71" t="str">
            <v>Yes</v>
          </cell>
        </row>
        <row r="77">
          <cell r="E77" t="str">
            <v>Yes</v>
          </cell>
          <cell r="H77">
            <v>189</v>
          </cell>
          <cell r="I77">
            <v>145</v>
          </cell>
          <cell r="J77">
            <v>202</v>
          </cell>
          <cell r="K77">
            <v>173</v>
          </cell>
          <cell r="L77">
            <v>172</v>
          </cell>
          <cell r="M77">
            <v>186</v>
          </cell>
          <cell r="N77">
            <v>188</v>
          </cell>
          <cell r="O77">
            <v>211</v>
          </cell>
          <cell r="P77">
            <v>178</v>
          </cell>
          <cell r="Q77">
            <v>153</v>
          </cell>
          <cell r="R77">
            <v>180</v>
          </cell>
          <cell r="S77">
            <v>192</v>
          </cell>
          <cell r="T77">
            <v>203</v>
          </cell>
          <cell r="U77">
            <v>192</v>
          </cell>
          <cell r="V77">
            <v>173</v>
          </cell>
          <cell r="W77">
            <v>180</v>
          </cell>
        </row>
        <row r="78">
          <cell r="E78" t="str">
            <v>Yes</v>
          </cell>
        </row>
        <row r="79">
          <cell r="E79" t="str">
            <v>Yes</v>
          </cell>
        </row>
        <row r="80">
          <cell r="E80" t="str">
            <v>Yes</v>
          </cell>
        </row>
        <row r="81">
          <cell r="E81" t="str">
            <v>Yes</v>
          </cell>
        </row>
        <row r="82">
          <cell r="E82" t="str">
            <v>Yes</v>
          </cell>
        </row>
        <row r="83">
          <cell r="E83" t="str">
            <v>Yes</v>
          </cell>
        </row>
        <row r="84">
          <cell r="E84" t="str">
            <v>Yes</v>
          </cell>
        </row>
        <row r="90">
          <cell r="E90" t="str">
            <v>Yes</v>
          </cell>
          <cell r="H90">
            <v>238</v>
          </cell>
          <cell r="I90">
            <v>218</v>
          </cell>
          <cell r="J90">
            <v>232</v>
          </cell>
          <cell r="K90">
            <v>224</v>
          </cell>
          <cell r="L90">
            <v>233</v>
          </cell>
          <cell r="M90">
            <v>247</v>
          </cell>
          <cell r="N90">
            <v>185</v>
          </cell>
          <cell r="O90">
            <v>190</v>
          </cell>
          <cell r="P90">
            <v>194</v>
          </cell>
          <cell r="Q90">
            <v>204</v>
          </cell>
          <cell r="R90">
            <v>212</v>
          </cell>
          <cell r="S90">
            <v>279</v>
          </cell>
          <cell r="T90">
            <v>224</v>
          </cell>
          <cell r="U90">
            <v>179</v>
          </cell>
          <cell r="V90">
            <v>267</v>
          </cell>
          <cell r="W90">
            <v>244</v>
          </cell>
        </row>
        <row r="91">
          <cell r="E91" t="str">
            <v>No</v>
          </cell>
        </row>
        <row r="92">
          <cell r="E92" t="str">
            <v>Yes</v>
          </cell>
        </row>
        <row r="93">
          <cell r="E93" t="str">
            <v>Yes</v>
          </cell>
        </row>
        <row r="94">
          <cell r="E94" t="str">
            <v>Yes</v>
          </cell>
        </row>
        <row r="95">
          <cell r="E95" t="str">
            <v>Yes</v>
          </cell>
        </row>
        <row r="96">
          <cell r="E96" t="str">
            <v>Yes</v>
          </cell>
        </row>
        <row r="97">
          <cell r="E97" t="str">
            <v>Yes</v>
          </cell>
        </row>
        <row r="103">
          <cell r="E103" t="str">
            <v>Yes</v>
          </cell>
          <cell r="H103">
            <v>193</v>
          </cell>
          <cell r="I103">
            <v>159</v>
          </cell>
          <cell r="J103">
            <v>185</v>
          </cell>
          <cell r="K103">
            <v>173</v>
          </cell>
          <cell r="L103">
            <v>130</v>
          </cell>
          <cell r="M103">
            <v>177</v>
          </cell>
          <cell r="N103">
            <v>157</v>
          </cell>
          <cell r="O103">
            <v>192</v>
          </cell>
          <cell r="P103">
            <v>170</v>
          </cell>
          <cell r="Q103">
            <v>222</v>
          </cell>
          <cell r="R103">
            <v>244</v>
          </cell>
          <cell r="S103">
            <v>178</v>
          </cell>
          <cell r="T103">
            <v>220</v>
          </cell>
          <cell r="U103">
            <v>213</v>
          </cell>
          <cell r="V103">
            <v>184</v>
          </cell>
          <cell r="W103">
            <v>186</v>
          </cell>
        </row>
        <row r="104">
          <cell r="E104" t="str">
            <v>Yes</v>
          </cell>
        </row>
        <row r="105">
          <cell r="E105" t="str">
            <v>Yes</v>
          </cell>
        </row>
        <row r="106">
          <cell r="E106" t="str">
            <v>Yes</v>
          </cell>
        </row>
        <row r="107">
          <cell r="E107" t="str">
            <v>Yes</v>
          </cell>
        </row>
        <row r="108">
          <cell r="E108" t="str">
            <v>Yes</v>
          </cell>
        </row>
        <row r="109">
          <cell r="E109" t="str">
            <v>Yes</v>
          </cell>
        </row>
        <row r="110">
          <cell r="E110" t="str">
            <v>Yes</v>
          </cell>
        </row>
        <row r="116">
          <cell r="E116" t="str">
            <v>Yes</v>
          </cell>
          <cell r="H116">
            <v>194</v>
          </cell>
          <cell r="I116">
            <v>177</v>
          </cell>
          <cell r="J116">
            <v>153</v>
          </cell>
          <cell r="K116">
            <v>187</v>
          </cell>
          <cell r="L116">
            <v>128</v>
          </cell>
          <cell r="M116">
            <v>138</v>
          </cell>
          <cell r="N116">
            <v>197</v>
          </cell>
          <cell r="O116">
            <v>170</v>
          </cell>
          <cell r="P116">
            <v>169</v>
          </cell>
          <cell r="Q116">
            <v>172</v>
          </cell>
          <cell r="R116">
            <v>193</v>
          </cell>
          <cell r="S116">
            <v>224</v>
          </cell>
          <cell r="T116">
            <v>207</v>
          </cell>
          <cell r="U116">
            <v>193</v>
          </cell>
          <cell r="V116">
            <v>193</v>
          </cell>
          <cell r="W116">
            <v>197</v>
          </cell>
        </row>
        <row r="117">
          <cell r="E117" t="str">
            <v>Yes</v>
          </cell>
        </row>
        <row r="118">
          <cell r="E118" t="str">
            <v>Yes</v>
          </cell>
        </row>
        <row r="119">
          <cell r="E119" t="str">
            <v>Yes</v>
          </cell>
        </row>
        <row r="120">
          <cell r="E120" t="str">
            <v>Yes</v>
          </cell>
        </row>
        <row r="121">
          <cell r="E121" t="str">
            <v>Yes</v>
          </cell>
        </row>
        <row r="122">
          <cell r="E122" t="str">
            <v>Yes</v>
          </cell>
        </row>
        <row r="123">
          <cell r="E123" t="str">
            <v>Yes</v>
          </cell>
        </row>
        <row r="129">
          <cell r="E129" t="str">
            <v>Yes</v>
          </cell>
          <cell r="H129">
            <v>180</v>
          </cell>
          <cell r="I129">
            <v>184</v>
          </cell>
          <cell r="J129">
            <v>161</v>
          </cell>
          <cell r="K129">
            <v>136</v>
          </cell>
          <cell r="L129">
            <v>197</v>
          </cell>
          <cell r="M129">
            <v>199</v>
          </cell>
          <cell r="N129">
            <v>196</v>
          </cell>
          <cell r="O129">
            <v>150</v>
          </cell>
          <cell r="P129">
            <v>143</v>
          </cell>
          <cell r="Q129">
            <v>193</v>
          </cell>
          <cell r="R129">
            <v>209</v>
          </cell>
          <cell r="S129">
            <v>174</v>
          </cell>
          <cell r="T129">
            <v>169</v>
          </cell>
          <cell r="U129">
            <v>139</v>
          </cell>
          <cell r="V129">
            <v>204</v>
          </cell>
          <cell r="W129">
            <v>199</v>
          </cell>
        </row>
        <row r="130">
          <cell r="E130" t="str">
            <v>Yes</v>
          </cell>
        </row>
        <row r="131">
          <cell r="E131" t="str">
            <v>Yes</v>
          </cell>
        </row>
        <row r="132">
          <cell r="E132" t="str">
            <v>Yes</v>
          </cell>
        </row>
        <row r="133">
          <cell r="E133" t="str">
            <v>Yes</v>
          </cell>
        </row>
        <row r="134">
          <cell r="E134" t="str">
            <v>Yes</v>
          </cell>
        </row>
        <row r="135">
          <cell r="E135" t="str">
            <v>Yes</v>
          </cell>
        </row>
        <row r="136">
          <cell r="E136" t="str">
            <v>Yes</v>
          </cell>
        </row>
        <row r="142">
          <cell r="E142" t="str">
            <v>Yes</v>
          </cell>
          <cell r="H142">
            <v>198</v>
          </cell>
          <cell r="I142">
            <v>214</v>
          </cell>
          <cell r="J142">
            <v>184</v>
          </cell>
          <cell r="K142">
            <v>224</v>
          </cell>
          <cell r="L142">
            <v>185</v>
          </cell>
          <cell r="M142">
            <v>188</v>
          </cell>
          <cell r="N142">
            <v>182</v>
          </cell>
          <cell r="O142">
            <v>181</v>
          </cell>
          <cell r="P142">
            <v>235</v>
          </cell>
          <cell r="Q142">
            <v>157</v>
          </cell>
          <cell r="R142">
            <v>156</v>
          </cell>
          <cell r="S142">
            <v>223</v>
          </cell>
          <cell r="T142">
            <v>192</v>
          </cell>
          <cell r="U142">
            <v>186</v>
          </cell>
          <cell r="V142">
            <v>158</v>
          </cell>
          <cell r="W142">
            <v>234</v>
          </cell>
        </row>
        <row r="143">
          <cell r="E143" t="str">
            <v>Yes</v>
          </cell>
        </row>
        <row r="144">
          <cell r="E144" t="str">
            <v>Yes</v>
          </cell>
        </row>
        <row r="145">
          <cell r="E145" t="str">
            <v>Yes</v>
          </cell>
        </row>
        <row r="146">
          <cell r="E146" t="str">
            <v>Yes</v>
          </cell>
        </row>
        <row r="147">
          <cell r="E147" t="str">
            <v>Yes</v>
          </cell>
        </row>
        <row r="148">
          <cell r="E148" t="str">
            <v>Yes</v>
          </cell>
        </row>
        <row r="149">
          <cell r="E149"/>
        </row>
        <row r="155">
          <cell r="E155" t="str">
            <v>No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</row>
        <row r="156">
          <cell r="E156" t="str">
            <v>No</v>
          </cell>
        </row>
        <row r="157">
          <cell r="E157" t="str">
            <v>No</v>
          </cell>
        </row>
        <row r="158">
          <cell r="E158" t="str">
            <v>No</v>
          </cell>
        </row>
        <row r="159">
          <cell r="E159" t="str">
            <v>No</v>
          </cell>
        </row>
        <row r="160">
          <cell r="E160" t="str">
            <v>No</v>
          </cell>
        </row>
        <row r="161">
          <cell r="E161" t="str">
            <v>No</v>
          </cell>
        </row>
        <row r="162">
          <cell r="E162" t="str">
            <v>No</v>
          </cell>
        </row>
        <row r="168">
          <cell r="E168" t="str">
            <v>Yes</v>
          </cell>
          <cell r="H168">
            <v>110</v>
          </cell>
          <cell r="I168">
            <v>153</v>
          </cell>
          <cell r="J168">
            <v>176</v>
          </cell>
          <cell r="K168">
            <v>168</v>
          </cell>
          <cell r="L168">
            <v>118</v>
          </cell>
          <cell r="M168">
            <v>155</v>
          </cell>
          <cell r="N168">
            <v>114</v>
          </cell>
          <cell r="O168">
            <v>153</v>
          </cell>
          <cell r="P168">
            <v>148</v>
          </cell>
          <cell r="Q168">
            <v>128</v>
          </cell>
          <cell r="R168">
            <v>149</v>
          </cell>
          <cell r="S168">
            <v>193</v>
          </cell>
          <cell r="T168">
            <v>153</v>
          </cell>
          <cell r="U168">
            <v>190</v>
          </cell>
          <cell r="V168">
            <v>120</v>
          </cell>
          <cell r="W168">
            <v>159</v>
          </cell>
        </row>
        <row r="169">
          <cell r="E169" t="str">
            <v>Yes</v>
          </cell>
        </row>
        <row r="170">
          <cell r="E170" t="str">
            <v>Yes</v>
          </cell>
        </row>
        <row r="171">
          <cell r="E171" t="str">
            <v>Yes</v>
          </cell>
        </row>
        <row r="172">
          <cell r="E172" t="str">
            <v>Yes</v>
          </cell>
        </row>
        <row r="173">
          <cell r="E173" t="str">
            <v>Yes</v>
          </cell>
        </row>
        <row r="174">
          <cell r="E174" t="str">
            <v>Yes</v>
          </cell>
        </row>
        <row r="175">
          <cell r="E175"/>
        </row>
        <row r="181">
          <cell r="E181" t="str">
            <v>Yes</v>
          </cell>
          <cell r="H181">
            <v>178</v>
          </cell>
          <cell r="I181">
            <v>133</v>
          </cell>
          <cell r="J181">
            <v>247</v>
          </cell>
          <cell r="K181">
            <v>232</v>
          </cell>
          <cell r="L181">
            <v>138</v>
          </cell>
          <cell r="M181">
            <v>188</v>
          </cell>
          <cell r="N181">
            <v>253</v>
          </cell>
          <cell r="O181">
            <v>212</v>
          </cell>
          <cell r="P181">
            <v>158</v>
          </cell>
          <cell r="Q181">
            <v>173</v>
          </cell>
          <cell r="R181">
            <v>218</v>
          </cell>
          <cell r="S181">
            <v>218</v>
          </cell>
          <cell r="T181">
            <v>148</v>
          </cell>
          <cell r="U181">
            <v>186</v>
          </cell>
          <cell r="V181">
            <v>188</v>
          </cell>
          <cell r="W181">
            <v>144</v>
          </cell>
        </row>
        <row r="182">
          <cell r="E182" t="str">
            <v>Yes</v>
          </cell>
        </row>
        <row r="183">
          <cell r="E183" t="str">
            <v>Yes</v>
          </cell>
        </row>
        <row r="184">
          <cell r="E184" t="str">
            <v>Yes</v>
          </cell>
        </row>
        <row r="185">
          <cell r="E185" t="str">
            <v>Yes</v>
          </cell>
        </row>
        <row r="186">
          <cell r="E186" t="str">
            <v>Yes</v>
          </cell>
        </row>
        <row r="187">
          <cell r="E187" t="str">
            <v>Yes</v>
          </cell>
        </row>
        <row r="188">
          <cell r="E188" t="str">
            <v>Yes</v>
          </cell>
        </row>
        <row r="194">
          <cell r="E194" t="str">
            <v>Yes</v>
          </cell>
          <cell r="H194">
            <v>213</v>
          </cell>
          <cell r="I194">
            <v>215</v>
          </cell>
          <cell r="J194">
            <v>158</v>
          </cell>
          <cell r="K194">
            <v>187</v>
          </cell>
          <cell r="L194">
            <v>172</v>
          </cell>
          <cell r="M194">
            <v>232</v>
          </cell>
          <cell r="N194">
            <v>196</v>
          </cell>
          <cell r="O194">
            <v>198</v>
          </cell>
          <cell r="P194">
            <v>223</v>
          </cell>
          <cell r="Q194">
            <v>176</v>
          </cell>
          <cell r="R194">
            <v>166</v>
          </cell>
          <cell r="S194">
            <v>254</v>
          </cell>
          <cell r="T194">
            <v>213</v>
          </cell>
          <cell r="U194">
            <v>201</v>
          </cell>
          <cell r="V194">
            <v>185</v>
          </cell>
          <cell r="W194">
            <v>225</v>
          </cell>
        </row>
        <row r="195">
          <cell r="E195" t="str">
            <v>Yes</v>
          </cell>
        </row>
        <row r="196">
          <cell r="E196" t="str">
            <v>Yes</v>
          </cell>
        </row>
        <row r="197">
          <cell r="E197" t="str">
            <v>Yes</v>
          </cell>
        </row>
        <row r="198">
          <cell r="E198" t="str">
            <v>Yes</v>
          </cell>
        </row>
        <row r="199">
          <cell r="E199" t="str">
            <v>Yes</v>
          </cell>
        </row>
        <row r="200">
          <cell r="E200" t="str">
            <v>Yes</v>
          </cell>
        </row>
        <row r="201">
          <cell r="E201" t="str">
            <v>Yes</v>
          </cell>
        </row>
        <row r="207">
          <cell r="E207" t="str">
            <v>Yes</v>
          </cell>
          <cell r="H207">
            <v>151</v>
          </cell>
          <cell r="I207">
            <v>213</v>
          </cell>
          <cell r="J207">
            <v>169</v>
          </cell>
          <cell r="K207">
            <v>178</v>
          </cell>
          <cell r="L207">
            <v>164</v>
          </cell>
          <cell r="M207">
            <v>179</v>
          </cell>
          <cell r="N207">
            <v>199</v>
          </cell>
          <cell r="O207">
            <v>168</v>
          </cell>
          <cell r="P207">
            <v>191</v>
          </cell>
          <cell r="Q207">
            <v>195</v>
          </cell>
          <cell r="R207">
            <v>210</v>
          </cell>
          <cell r="S207">
            <v>147</v>
          </cell>
          <cell r="T207">
            <v>177</v>
          </cell>
          <cell r="U207">
            <v>165</v>
          </cell>
          <cell r="V207">
            <v>215</v>
          </cell>
          <cell r="W207">
            <v>198</v>
          </cell>
        </row>
        <row r="208">
          <cell r="E208" t="str">
            <v>Yes</v>
          </cell>
        </row>
        <row r="209">
          <cell r="E209" t="str">
            <v>Yes</v>
          </cell>
        </row>
        <row r="210">
          <cell r="E210" t="str">
            <v>Yes</v>
          </cell>
        </row>
        <row r="211">
          <cell r="E211" t="str">
            <v>Yes</v>
          </cell>
        </row>
        <row r="212">
          <cell r="E212" t="str">
            <v>Yes</v>
          </cell>
        </row>
        <row r="213">
          <cell r="E213" t="str">
            <v>Yes</v>
          </cell>
        </row>
        <row r="214">
          <cell r="E214"/>
        </row>
        <row r="220">
          <cell r="E220" t="str">
            <v>Yes</v>
          </cell>
          <cell r="H220">
            <v>200</v>
          </cell>
          <cell r="I220">
            <v>162</v>
          </cell>
          <cell r="J220">
            <v>234</v>
          </cell>
          <cell r="K220">
            <v>212</v>
          </cell>
          <cell r="L220">
            <v>169</v>
          </cell>
          <cell r="M220">
            <v>186</v>
          </cell>
          <cell r="N220">
            <v>248</v>
          </cell>
          <cell r="O220">
            <v>171</v>
          </cell>
          <cell r="P220">
            <v>185</v>
          </cell>
          <cell r="Q220">
            <v>211</v>
          </cell>
          <cell r="R220">
            <v>141</v>
          </cell>
          <cell r="S220">
            <v>199</v>
          </cell>
          <cell r="T220">
            <v>148</v>
          </cell>
          <cell r="U220">
            <v>156</v>
          </cell>
          <cell r="V220">
            <v>163</v>
          </cell>
          <cell r="W220">
            <v>216</v>
          </cell>
        </row>
        <row r="221">
          <cell r="E221" t="str">
            <v>Yes</v>
          </cell>
        </row>
        <row r="222">
          <cell r="E222" t="str">
            <v>Yes</v>
          </cell>
        </row>
        <row r="223">
          <cell r="E223" t="str">
            <v>Yes</v>
          </cell>
        </row>
        <row r="224">
          <cell r="E224" t="str">
            <v>Yes</v>
          </cell>
        </row>
        <row r="225">
          <cell r="E225" t="str">
            <v>Yes</v>
          </cell>
        </row>
        <row r="226">
          <cell r="E226" t="str">
            <v>Yes</v>
          </cell>
        </row>
        <row r="227">
          <cell r="E227" t="str">
            <v>Yes</v>
          </cell>
        </row>
        <row r="233">
          <cell r="E233" t="str">
            <v>Yes</v>
          </cell>
          <cell r="H233">
            <v>122</v>
          </cell>
          <cell r="I233">
            <v>126</v>
          </cell>
          <cell r="J233">
            <v>104</v>
          </cell>
          <cell r="K233">
            <v>132</v>
          </cell>
          <cell r="L233">
            <v>139</v>
          </cell>
          <cell r="M233">
            <v>138</v>
          </cell>
          <cell r="N233">
            <v>124</v>
          </cell>
          <cell r="O233">
            <v>122</v>
          </cell>
          <cell r="P233">
            <v>128</v>
          </cell>
          <cell r="Q233">
            <v>167</v>
          </cell>
          <cell r="R233">
            <v>136</v>
          </cell>
          <cell r="S233">
            <v>140</v>
          </cell>
          <cell r="T233">
            <v>164</v>
          </cell>
          <cell r="U233">
            <v>127</v>
          </cell>
          <cell r="V233">
            <v>103</v>
          </cell>
          <cell r="W233">
            <v>138</v>
          </cell>
        </row>
        <row r="234">
          <cell r="E234" t="str">
            <v>Yes</v>
          </cell>
        </row>
        <row r="235">
          <cell r="E235" t="str">
            <v>Yes</v>
          </cell>
        </row>
        <row r="236">
          <cell r="E236" t="str">
            <v>No</v>
          </cell>
        </row>
        <row r="237">
          <cell r="E237" t="str">
            <v>Yes</v>
          </cell>
        </row>
        <row r="238">
          <cell r="E238" t="str">
            <v>Yes</v>
          </cell>
        </row>
        <row r="239">
          <cell r="E239" t="str">
            <v>Yes</v>
          </cell>
        </row>
        <row r="240">
          <cell r="E240"/>
        </row>
        <row r="246">
          <cell r="E246" t="str">
            <v>Yes</v>
          </cell>
          <cell r="H246">
            <v>182</v>
          </cell>
          <cell r="I246">
            <v>205</v>
          </cell>
          <cell r="J246">
            <v>234</v>
          </cell>
          <cell r="K246">
            <v>268</v>
          </cell>
          <cell r="L246">
            <v>216</v>
          </cell>
          <cell r="M246">
            <v>167</v>
          </cell>
          <cell r="N246">
            <v>155</v>
          </cell>
          <cell r="O246">
            <v>169</v>
          </cell>
          <cell r="P246">
            <v>231</v>
          </cell>
          <cell r="Q246">
            <v>227</v>
          </cell>
          <cell r="R246">
            <v>221</v>
          </cell>
          <cell r="S246">
            <v>205</v>
          </cell>
          <cell r="T246">
            <v>205</v>
          </cell>
          <cell r="U246">
            <v>225</v>
          </cell>
          <cell r="V246">
            <v>243</v>
          </cell>
          <cell r="W246">
            <v>204</v>
          </cell>
        </row>
        <row r="247">
          <cell r="E247" t="str">
            <v>Yes</v>
          </cell>
        </row>
        <row r="248">
          <cell r="E248" t="str">
            <v>Yes</v>
          </cell>
        </row>
        <row r="249">
          <cell r="E249" t="str">
            <v>Yes</v>
          </cell>
        </row>
        <row r="250">
          <cell r="E250" t="str">
            <v>Yes</v>
          </cell>
        </row>
        <row r="251">
          <cell r="E251" t="str">
            <v>Yes</v>
          </cell>
        </row>
        <row r="252">
          <cell r="E252" t="str">
            <v>Yes</v>
          </cell>
        </row>
        <row r="253">
          <cell r="E253" t="str">
            <v>Yes</v>
          </cell>
        </row>
        <row r="259">
          <cell r="E259" t="str">
            <v>Yes</v>
          </cell>
          <cell r="H259">
            <v>159</v>
          </cell>
          <cell r="I259">
            <v>207</v>
          </cell>
          <cell r="J259">
            <v>183</v>
          </cell>
          <cell r="K259">
            <v>225</v>
          </cell>
          <cell r="L259">
            <v>169</v>
          </cell>
          <cell r="M259">
            <v>183</v>
          </cell>
          <cell r="N259">
            <v>202</v>
          </cell>
          <cell r="O259">
            <v>171</v>
          </cell>
          <cell r="P259">
            <v>264</v>
          </cell>
          <cell r="Q259">
            <v>212</v>
          </cell>
          <cell r="R259">
            <v>215</v>
          </cell>
          <cell r="S259">
            <v>218</v>
          </cell>
          <cell r="T259">
            <v>155</v>
          </cell>
          <cell r="U259">
            <v>246</v>
          </cell>
          <cell r="V259">
            <v>177</v>
          </cell>
          <cell r="W259">
            <v>256</v>
          </cell>
        </row>
        <row r="260">
          <cell r="E260" t="str">
            <v>Yes</v>
          </cell>
        </row>
        <row r="261">
          <cell r="E261" t="str">
            <v>Yes</v>
          </cell>
        </row>
        <row r="262">
          <cell r="E262" t="str">
            <v>Yes</v>
          </cell>
        </row>
        <row r="263">
          <cell r="E263" t="str">
            <v>Yes</v>
          </cell>
        </row>
        <row r="264">
          <cell r="E264"/>
        </row>
        <row r="265">
          <cell r="E265" t="str">
            <v>Yes</v>
          </cell>
        </row>
        <row r="266">
          <cell r="E266" t="str">
            <v>Yes</v>
          </cell>
        </row>
        <row r="272">
          <cell r="E272" t="str">
            <v>Yes</v>
          </cell>
          <cell r="H272">
            <v>128</v>
          </cell>
          <cell r="I272">
            <v>144</v>
          </cell>
          <cell r="J272">
            <v>136</v>
          </cell>
          <cell r="K272">
            <v>193</v>
          </cell>
          <cell r="L272">
            <v>131</v>
          </cell>
          <cell r="M272">
            <v>106</v>
          </cell>
          <cell r="N272">
            <v>155</v>
          </cell>
          <cell r="O272">
            <v>173</v>
          </cell>
          <cell r="P272">
            <v>156</v>
          </cell>
          <cell r="Q272">
            <v>161</v>
          </cell>
          <cell r="R272">
            <v>177</v>
          </cell>
          <cell r="S272">
            <v>138</v>
          </cell>
          <cell r="T272">
            <v>167</v>
          </cell>
          <cell r="U272">
            <v>153</v>
          </cell>
          <cell r="V272">
            <v>172</v>
          </cell>
          <cell r="W272">
            <v>140</v>
          </cell>
        </row>
        <row r="273">
          <cell r="E273" t="str">
            <v>Yes</v>
          </cell>
        </row>
        <row r="274">
          <cell r="E274" t="str">
            <v>Yes</v>
          </cell>
        </row>
        <row r="275">
          <cell r="E275" t="str">
            <v>Yes</v>
          </cell>
        </row>
        <row r="276">
          <cell r="E276"/>
        </row>
        <row r="277">
          <cell r="E277" t="str">
            <v>Yes</v>
          </cell>
        </row>
        <row r="278">
          <cell r="E278"/>
        </row>
        <row r="279">
          <cell r="E279"/>
        </row>
        <row r="285">
          <cell r="E285" t="str">
            <v>No</v>
          </cell>
          <cell r="H285">
            <v>218</v>
          </cell>
          <cell r="I285">
            <v>175</v>
          </cell>
          <cell r="J285">
            <v>201</v>
          </cell>
          <cell r="K285">
            <v>201</v>
          </cell>
          <cell r="L285">
            <v>192</v>
          </cell>
          <cell r="M285">
            <v>175</v>
          </cell>
          <cell r="N285">
            <v>169</v>
          </cell>
          <cell r="O285">
            <v>148</v>
          </cell>
          <cell r="P285">
            <v>151</v>
          </cell>
          <cell r="Q285">
            <v>246</v>
          </cell>
          <cell r="R285">
            <v>190</v>
          </cell>
          <cell r="S285">
            <v>200</v>
          </cell>
          <cell r="T285">
            <v>187</v>
          </cell>
          <cell r="U285">
            <v>164</v>
          </cell>
          <cell r="V285">
            <v>185</v>
          </cell>
          <cell r="W285">
            <v>147</v>
          </cell>
        </row>
        <row r="286">
          <cell r="E286" t="str">
            <v>Yes</v>
          </cell>
        </row>
        <row r="287">
          <cell r="E287" t="str">
            <v>Yes</v>
          </cell>
        </row>
        <row r="288">
          <cell r="E288" t="str">
            <v>Yes</v>
          </cell>
        </row>
        <row r="289">
          <cell r="E289" t="str">
            <v>Yes</v>
          </cell>
        </row>
        <row r="290">
          <cell r="E290" t="str">
            <v>Yes</v>
          </cell>
        </row>
        <row r="291">
          <cell r="E291" t="str">
            <v>Yes</v>
          </cell>
        </row>
        <row r="292">
          <cell r="E292" t="str">
            <v>Yes</v>
          </cell>
        </row>
        <row r="298">
          <cell r="E298" t="str">
            <v>Yes</v>
          </cell>
          <cell r="H298">
            <v>160</v>
          </cell>
          <cell r="I298">
            <v>223</v>
          </cell>
          <cell r="J298">
            <v>177</v>
          </cell>
          <cell r="K298">
            <v>146</v>
          </cell>
          <cell r="L298">
            <v>180</v>
          </cell>
          <cell r="M298">
            <v>193</v>
          </cell>
          <cell r="N298">
            <v>215</v>
          </cell>
          <cell r="O298">
            <v>236</v>
          </cell>
          <cell r="P298">
            <v>209</v>
          </cell>
          <cell r="Q298">
            <v>210</v>
          </cell>
          <cell r="R298">
            <v>171</v>
          </cell>
          <cell r="S298">
            <v>212</v>
          </cell>
          <cell r="T298">
            <v>175</v>
          </cell>
          <cell r="U298">
            <v>243</v>
          </cell>
          <cell r="V298">
            <v>226</v>
          </cell>
          <cell r="W298">
            <v>186</v>
          </cell>
        </row>
        <row r="299">
          <cell r="E299" t="str">
            <v>Yes</v>
          </cell>
        </row>
        <row r="300">
          <cell r="E300" t="str">
            <v>Yes</v>
          </cell>
        </row>
        <row r="301">
          <cell r="E301" t="str">
            <v>Yes</v>
          </cell>
        </row>
        <row r="302">
          <cell r="E302" t="str">
            <v>Yes</v>
          </cell>
        </row>
        <row r="303">
          <cell r="E303" t="str">
            <v>Yes</v>
          </cell>
        </row>
        <row r="304">
          <cell r="E304" t="str">
            <v>Yes</v>
          </cell>
        </row>
        <row r="305">
          <cell r="E305" t="str">
            <v>Yes</v>
          </cell>
        </row>
        <row r="311">
          <cell r="E311" t="str">
            <v>Yes</v>
          </cell>
          <cell r="H311">
            <v>165</v>
          </cell>
          <cell r="I311">
            <v>152</v>
          </cell>
          <cell r="J311">
            <v>161</v>
          </cell>
          <cell r="K311">
            <v>178</v>
          </cell>
          <cell r="L311">
            <v>184</v>
          </cell>
          <cell r="M311">
            <v>121</v>
          </cell>
          <cell r="N311">
            <v>147</v>
          </cell>
          <cell r="O311">
            <v>179</v>
          </cell>
          <cell r="P311">
            <v>170</v>
          </cell>
          <cell r="Q311">
            <v>138</v>
          </cell>
          <cell r="R311">
            <v>190</v>
          </cell>
          <cell r="S311">
            <v>145</v>
          </cell>
          <cell r="T311">
            <v>122</v>
          </cell>
          <cell r="U311">
            <v>155</v>
          </cell>
          <cell r="V311">
            <v>141</v>
          </cell>
          <cell r="W311">
            <v>178</v>
          </cell>
        </row>
        <row r="312">
          <cell r="E312" t="str">
            <v>Yes</v>
          </cell>
        </row>
        <row r="313">
          <cell r="E313" t="str">
            <v>Yes</v>
          </cell>
        </row>
        <row r="314">
          <cell r="E314" t="str">
            <v>Yes</v>
          </cell>
        </row>
        <row r="315">
          <cell r="E315" t="str">
            <v>Yes</v>
          </cell>
        </row>
        <row r="316">
          <cell r="E316" t="str">
            <v>Yes</v>
          </cell>
        </row>
        <row r="317">
          <cell r="E317" t="str">
            <v>Yes</v>
          </cell>
        </row>
        <row r="318">
          <cell r="E318" t="str">
            <v>Yes</v>
          </cell>
        </row>
        <row r="324">
          <cell r="E324" t="str">
            <v>Yes</v>
          </cell>
          <cell r="H324">
            <v>219</v>
          </cell>
          <cell r="I324">
            <v>177</v>
          </cell>
          <cell r="J324">
            <v>183</v>
          </cell>
          <cell r="K324">
            <v>181</v>
          </cell>
          <cell r="L324">
            <v>239</v>
          </cell>
          <cell r="M324">
            <v>166</v>
          </cell>
          <cell r="N324">
            <v>233</v>
          </cell>
          <cell r="O324">
            <v>166</v>
          </cell>
          <cell r="P324">
            <v>184</v>
          </cell>
          <cell r="Q324">
            <v>226</v>
          </cell>
          <cell r="R324">
            <v>245</v>
          </cell>
          <cell r="S324">
            <v>224</v>
          </cell>
          <cell r="T324">
            <v>224</v>
          </cell>
          <cell r="U324">
            <v>197</v>
          </cell>
          <cell r="V324">
            <v>191</v>
          </cell>
          <cell r="W324">
            <v>185</v>
          </cell>
        </row>
        <row r="325">
          <cell r="E325" t="str">
            <v>Yes</v>
          </cell>
        </row>
        <row r="326">
          <cell r="E326" t="str">
            <v>Yes</v>
          </cell>
        </row>
        <row r="327">
          <cell r="E327" t="str">
            <v>Yes</v>
          </cell>
        </row>
        <row r="328">
          <cell r="E328" t="str">
            <v>Yes</v>
          </cell>
        </row>
        <row r="329">
          <cell r="E329" t="str">
            <v>Yes</v>
          </cell>
        </row>
        <row r="330">
          <cell r="E330" t="str">
            <v>Yes</v>
          </cell>
        </row>
        <row r="331">
          <cell r="E331"/>
        </row>
        <row r="337">
          <cell r="E337" t="str">
            <v>Yes</v>
          </cell>
          <cell r="H337">
            <v>211</v>
          </cell>
          <cell r="I337">
            <v>269</v>
          </cell>
          <cell r="J337">
            <v>184</v>
          </cell>
          <cell r="K337">
            <v>205</v>
          </cell>
          <cell r="L337">
            <v>195</v>
          </cell>
          <cell r="M337">
            <v>187</v>
          </cell>
          <cell r="N337">
            <v>200</v>
          </cell>
          <cell r="O337">
            <v>181</v>
          </cell>
          <cell r="P337">
            <v>203</v>
          </cell>
          <cell r="Q337">
            <v>222</v>
          </cell>
          <cell r="R337">
            <v>165</v>
          </cell>
          <cell r="S337">
            <v>193</v>
          </cell>
          <cell r="T337">
            <v>200</v>
          </cell>
          <cell r="U337">
            <v>221</v>
          </cell>
          <cell r="V337">
            <v>176</v>
          </cell>
          <cell r="W337">
            <v>185</v>
          </cell>
        </row>
        <row r="338">
          <cell r="E338" t="str">
            <v>Yes</v>
          </cell>
        </row>
        <row r="339">
          <cell r="E339" t="str">
            <v>Yes</v>
          </cell>
        </row>
        <row r="340">
          <cell r="E340" t="str">
            <v>Yes</v>
          </cell>
        </row>
        <row r="341">
          <cell r="E341" t="str">
            <v>Yes</v>
          </cell>
        </row>
        <row r="342">
          <cell r="E342" t="str">
            <v>Yes</v>
          </cell>
        </row>
        <row r="343">
          <cell r="E343" t="str">
            <v>Yes</v>
          </cell>
        </row>
        <row r="344">
          <cell r="E344" t="str">
            <v>No</v>
          </cell>
        </row>
        <row r="350">
          <cell r="E350" t="str">
            <v>Yes</v>
          </cell>
          <cell r="H350">
            <v>288</v>
          </cell>
          <cell r="I350">
            <v>279</v>
          </cell>
          <cell r="J350">
            <v>192</v>
          </cell>
          <cell r="K350">
            <v>279</v>
          </cell>
          <cell r="L350">
            <v>225</v>
          </cell>
          <cell r="M350">
            <v>156</v>
          </cell>
          <cell r="N350">
            <v>173</v>
          </cell>
          <cell r="O350">
            <v>203</v>
          </cell>
          <cell r="P350">
            <v>191</v>
          </cell>
          <cell r="Q350">
            <v>212</v>
          </cell>
          <cell r="R350">
            <v>222</v>
          </cell>
          <cell r="S350">
            <v>223</v>
          </cell>
          <cell r="T350">
            <v>193</v>
          </cell>
          <cell r="U350">
            <v>222</v>
          </cell>
          <cell r="V350">
            <v>206</v>
          </cell>
          <cell r="W350">
            <v>218</v>
          </cell>
        </row>
        <row r="351">
          <cell r="E351" t="str">
            <v>Yes</v>
          </cell>
        </row>
        <row r="352">
          <cell r="E352"/>
        </row>
        <row r="353">
          <cell r="E353" t="str">
            <v>Yes</v>
          </cell>
        </row>
        <row r="354">
          <cell r="E354" t="str">
            <v>Yes</v>
          </cell>
        </row>
        <row r="355">
          <cell r="E355"/>
        </row>
        <row r="356">
          <cell r="E356" t="str">
            <v>Yes</v>
          </cell>
        </row>
        <row r="357">
          <cell r="E357" t="str">
            <v>Yes</v>
          </cell>
        </row>
        <row r="363">
          <cell r="E363" t="str">
            <v>Yes</v>
          </cell>
          <cell r="H363">
            <v>141</v>
          </cell>
          <cell r="I363">
            <v>170</v>
          </cell>
          <cell r="J363">
            <v>182</v>
          </cell>
          <cell r="K363">
            <v>188</v>
          </cell>
          <cell r="L363">
            <v>235</v>
          </cell>
          <cell r="M363">
            <v>151</v>
          </cell>
          <cell r="N363">
            <v>189</v>
          </cell>
          <cell r="O363">
            <v>213</v>
          </cell>
          <cell r="P363">
            <v>182</v>
          </cell>
          <cell r="Q363">
            <v>175</v>
          </cell>
          <cell r="R363">
            <v>188</v>
          </cell>
          <cell r="S363">
            <v>223</v>
          </cell>
          <cell r="T363">
            <v>254</v>
          </cell>
          <cell r="U363">
            <v>189</v>
          </cell>
          <cell r="V363">
            <v>222</v>
          </cell>
          <cell r="W363">
            <v>188</v>
          </cell>
        </row>
        <row r="364">
          <cell r="E364" t="str">
            <v>Yes</v>
          </cell>
        </row>
        <row r="365">
          <cell r="E365" t="str">
            <v>Yes</v>
          </cell>
        </row>
        <row r="366">
          <cell r="E366" t="str">
            <v>Yes</v>
          </cell>
        </row>
        <row r="367">
          <cell r="E367" t="str">
            <v>Yes</v>
          </cell>
        </row>
        <row r="368">
          <cell r="E368" t="str">
            <v>Yes</v>
          </cell>
        </row>
        <row r="369">
          <cell r="E369" t="str">
            <v>Yes</v>
          </cell>
        </row>
        <row r="370">
          <cell r="E370" t="str">
            <v>Yes</v>
          </cell>
        </row>
        <row r="376">
          <cell r="E376" t="str">
            <v>Yes</v>
          </cell>
          <cell r="H376">
            <v>184</v>
          </cell>
          <cell r="I376">
            <v>203</v>
          </cell>
          <cell r="J376">
            <v>235</v>
          </cell>
          <cell r="K376">
            <v>198</v>
          </cell>
          <cell r="L376">
            <v>201</v>
          </cell>
          <cell r="M376">
            <v>180</v>
          </cell>
          <cell r="N376">
            <v>224</v>
          </cell>
          <cell r="O376">
            <v>191</v>
          </cell>
          <cell r="P376">
            <v>157</v>
          </cell>
          <cell r="Q376">
            <v>169</v>
          </cell>
          <cell r="R376">
            <v>229</v>
          </cell>
          <cell r="S376">
            <v>193</v>
          </cell>
          <cell r="T376">
            <v>184</v>
          </cell>
          <cell r="U376">
            <v>153</v>
          </cell>
          <cell r="V376">
            <v>163</v>
          </cell>
          <cell r="W376">
            <v>215</v>
          </cell>
        </row>
        <row r="377">
          <cell r="E377" t="str">
            <v>No</v>
          </cell>
        </row>
        <row r="378">
          <cell r="E378" t="str">
            <v>Yes</v>
          </cell>
        </row>
        <row r="379">
          <cell r="E379" t="str">
            <v>Yes</v>
          </cell>
        </row>
        <row r="380">
          <cell r="E380" t="str">
            <v>Yes</v>
          </cell>
        </row>
        <row r="381">
          <cell r="E381" t="str">
            <v>Yes</v>
          </cell>
        </row>
        <row r="382">
          <cell r="E382" t="str">
            <v>Yes</v>
          </cell>
        </row>
        <row r="383">
          <cell r="E383" t="str">
            <v>Yes</v>
          </cell>
        </row>
        <row r="389">
          <cell r="E389" t="str">
            <v>Yes</v>
          </cell>
          <cell r="H389">
            <v>169</v>
          </cell>
          <cell r="I389">
            <v>178</v>
          </cell>
          <cell r="J389">
            <v>150</v>
          </cell>
          <cell r="K389">
            <v>188</v>
          </cell>
          <cell r="L389">
            <v>194</v>
          </cell>
          <cell r="M389">
            <v>151</v>
          </cell>
          <cell r="N389">
            <v>141</v>
          </cell>
          <cell r="O389">
            <v>172</v>
          </cell>
          <cell r="P389">
            <v>189</v>
          </cell>
          <cell r="Q389">
            <v>178</v>
          </cell>
          <cell r="R389">
            <v>181</v>
          </cell>
          <cell r="S389">
            <v>245</v>
          </cell>
          <cell r="T389">
            <v>184</v>
          </cell>
          <cell r="U389">
            <v>170</v>
          </cell>
          <cell r="V389">
            <v>210</v>
          </cell>
          <cell r="W389">
            <v>201</v>
          </cell>
        </row>
        <row r="390">
          <cell r="E390" t="str">
            <v>Yes</v>
          </cell>
        </row>
        <row r="391">
          <cell r="E391" t="str">
            <v>Yes</v>
          </cell>
        </row>
        <row r="392">
          <cell r="E392" t="str">
            <v>Yes</v>
          </cell>
        </row>
        <row r="393">
          <cell r="E393" t="str">
            <v>Yes</v>
          </cell>
        </row>
        <row r="394">
          <cell r="E394" t="str">
            <v>Yes</v>
          </cell>
        </row>
        <row r="395">
          <cell r="E395" t="str">
            <v>Yes</v>
          </cell>
        </row>
        <row r="396">
          <cell r="E396"/>
        </row>
        <row r="402">
          <cell r="E402" t="str">
            <v>Yes</v>
          </cell>
          <cell r="H402">
            <v>183</v>
          </cell>
          <cell r="I402">
            <v>219</v>
          </cell>
          <cell r="J402">
            <v>196</v>
          </cell>
          <cell r="K402">
            <v>219</v>
          </cell>
          <cell r="L402">
            <v>197</v>
          </cell>
          <cell r="M402">
            <v>175</v>
          </cell>
          <cell r="N402">
            <v>202</v>
          </cell>
          <cell r="O402">
            <v>189</v>
          </cell>
          <cell r="P402">
            <v>192</v>
          </cell>
          <cell r="Q402">
            <v>186</v>
          </cell>
          <cell r="R402">
            <v>213</v>
          </cell>
          <cell r="S402">
            <v>201</v>
          </cell>
          <cell r="T402">
            <v>170</v>
          </cell>
          <cell r="U402">
            <v>191</v>
          </cell>
          <cell r="V402">
            <v>210</v>
          </cell>
          <cell r="W402">
            <v>178</v>
          </cell>
        </row>
        <row r="403">
          <cell r="E403" t="str">
            <v>Yes</v>
          </cell>
        </row>
        <row r="404">
          <cell r="E404" t="str">
            <v>Yes</v>
          </cell>
        </row>
        <row r="405">
          <cell r="E405" t="str">
            <v>Yes</v>
          </cell>
        </row>
        <row r="406">
          <cell r="E406" t="str">
            <v>Yes</v>
          </cell>
        </row>
        <row r="407">
          <cell r="E407" t="str">
            <v>Yes</v>
          </cell>
        </row>
        <row r="408">
          <cell r="E408" t="str">
            <v>Yes</v>
          </cell>
        </row>
        <row r="409">
          <cell r="E409"/>
        </row>
        <row r="415">
          <cell r="E415" t="str">
            <v>Yes</v>
          </cell>
          <cell r="H415">
            <v>169</v>
          </cell>
          <cell r="I415">
            <v>173</v>
          </cell>
          <cell r="J415">
            <v>185</v>
          </cell>
          <cell r="K415">
            <v>187</v>
          </cell>
          <cell r="L415">
            <v>173</v>
          </cell>
          <cell r="M415">
            <v>163</v>
          </cell>
          <cell r="N415">
            <v>200</v>
          </cell>
          <cell r="O415">
            <v>164</v>
          </cell>
          <cell r="P415">
            <v>199</v>
          </cell>
          <cell r="Q415">
            <v>205</v>
          </cell>
          <cell r="R415">
            <v>169</v>
          </cell>
          <cell r="S415">
            <v>159</v>
          </cell>
          <cell r="T415">
            <v>222</v>
          </cell>
          <cell r="U415">
            <v>193</v>
          </cell>
          <cell r="V415">
            <v>176</v>
          </cell>
          <cell r="W415">
            <v>163</v>
          </cell>
        </row>
        <row r="416">
          <cell r="E416" t="str">
            <v>Yes</v>
          </cell>
        </row>
        <row r="417">
          <cell r="E417" t="str">
            <v>Yes</v>
          </cell>
        </row>
        <row r="418">
          <cell r="E418" t="str">
            <v>Yes</v>
          </cell>
        </row>
        <row r="419">
          <cell r="E419" t="str">
            <v>Yes</v>
          </cell>
        </row>
        <row r="420">
          <cell r="E420" t="str">
            <v>Yes</v>
          </cell>
        </row>
        <row r="421">
          <cell r="E421" t="str">
            <v>Yes</v>
          </cell>
        </row>
        <row r="422">
          <cell r="E422" t="str">
            <v>Yes</v>
          </cell>
        </row>
        <row r="428">
          <cell r="E428" t="str">
            <v>Yes</v>
          </cell>
          <cell r="H428">
            <v>171</v>
          </cell>
          <cell r="I428">
            <v>185</v>
          </cell>
          <cell r="J428">
            <v>217</v>
          </cell>
          <cell r="K428">
            <v>235</v>
          </cell>
          <cell r="L428">
            <v>140</v>
          </cell>
          <cell r="M428">
            <v>205</v>
          </cell>
          <cell r="N428">
            <v>191</v>
          </cell>
          <cell r="O428">
            <v>200</v>
          </cell>
          <cell r="P428">
            <v>216</v>
          </cell>
          <cell r="Q428">
            <v>162</v>
          </cell>
          <cell r="R428">
            <v>195</v>
          </cell>
          <cell r="S428">
            <v>224</v>
          </cell>
          <cell r="T428">
            <v>186</v>
          </cell>
          <cell r="U428">
            <v>245</v>
          </cell>
          <cell r="V428">
            <v>225</v>
          </cell>
          <cell r="W428">
            <v>242</v>
          </cell>
        </row>
        <row r="429">
          <cell r="E429" t="str">
            <v>Yes</v>
          </cell>
        </row>
        <row r="430">
          <cell r="E430" t="str">
            <v>Yes</v>
          </cell>
        </row>
        <row r="431">
          <cell r="E431" t="str">
            <v>Yes</v>
          </cell>
        </row>
        <row r="432">
          <cell r="E432"/>
        </row>
        <row r="433">
          <cell r="E433" t="str">
            <v>Yes</v>
          </cell>
        </row>
        <row r="434">
          <cell r="E434" t="str">
            <v>Yes</v>
          </cell>
        </row>
        <row r="435">
          <cell r="E435" t="str">
            <v>Yes</v>
          </cell>
        </row>
        <row r="441">
          <cell r="E441" t="str">
            <v>Yes</v>
          </cell>
          <cell r="H441">
            <v>149</v>
          </cell>
          <cell r="I441">
            <v>201</v>
          </cell>
          <cell r="J441">
            <v>167</v>
          </cell>
          <cell r="K441">
            <v>187</v>
          </cell>
          <cell r="L441">
            <v>169</v>
          </cell>
          <cell r="M441">
            <v>171</v>
          </cell>
          <cell r="N441">
            <v>214</v>
          </cell>
          <cell r="O441">
            <v>179</v>
          </cell>
          <cell r="P441">
            <v>148</v>
          </cell>
          <cell r="Q441">
            <v>209</v>
          </cell>
          <cell r="R441">
            <v>137</v>
          </cell>
          <cell r="S441">
            <v>174</v>
          </cell>
          <cell r="T441">
            <v>137</v>
          </cell>
          <cell r="U441">
            <v>134</v>
          </cell>
          <cell r="V441">
            <v>150</v>
          </cell>
          <cell r="W441">
            <v>145</v>
          </cell>
        </row>
        <row r="442">
          <cell r="E442" t="str">
            <v>Yes</v>
          </cell>
        </row>
        <row r="443">
          <cell r="E443" t="str">
            <v>Yes</v>
          </cell>
        </row>
        <row r="444">
          <cell r="E444" t="str">
            <v>Yes</v>
          </cell>
        </row>
        <row r="445">
          <cell r="E445" t="str">
            <v>Yes</v>
          </cell>
        </row>
        <row r="446">
          <cell r="E446"/>
        </row>
        <row r="447">
          <cell r="E447"/>
        </row>
        <row r="448">
          <cell r="E448"/>
        </row>
        <row r="454">
          <cell r="E454" t="str">
            <v>Yes</v>
          </cell>
          <cell r="H454">
            <v>207</v>
          </cell>
          <cell r="I454">
            <v>174</v>
          </cell>
          <cell r="J454">
            <v>165</v>
          </cell>
          <cell r="K454">
            <v>234</v>
          </cell>
          <cell r="L454">
            <v>180</v>
          </cell>
          <cell r="M454">
            <v>186</v>
          </cell>
          <cell r="N454">
            <v>198</v>
          </cell>
          <cell r="O454">
            <v>237</v>
          </cell>
          <cell r="P454">
            <v>264</v>
          </cell>
          <cell r="Q454">
            <v>255</v>
          </cell>
          <cell r="R454">
            <v>182</v>
          </cell>
          <cell r="S454">
            <v>205</v>
          </cell>
          <cell r="T454">
            <v>179</v>
          </cell>
          <cell r="U454">
            <v>219</v>
          </cell>
          <cell r="V454">
            <v>235</v>
          </cell>
          <cell r="W454">
            <v>246</v>
          </cell>
        </row>
        <row r="455">
          <cell r="E455"/>
        </row>
        <row r="456">
          <cell r="E456" t="str">
            <v>Yes</v>
          </cell>
        </row>
        <row r="457">
          <cell r="E457"/>
        </row>
        <row r="458">
          <cell r="E458" t="str">
            <v>Yes</v>
          </cell>
        </row>
        <row r="459">
          <cell r="E459" t="str">
            <v>Yes</v>
          </cell>
        </row>
        <row r="460">
          <cell r="E460" t="str">
            <v>Yes</v>
          </cell>
        </row>
        <row r="461">
          <cell r="E461" t="str">
            <v>Yes</v>
          </cell>
        </row>
        <row r="467">
          <cell r="E467" t="str">
            <v>Yes</v>
          </cell>
          <cell r="H467">
            <v>192</v>
          </cell>
          <cell r="I467">
            <v>257</v>
          </cell>
          <cell r="J467">
            <v>192</v>
          </cell>
          <cell r="K467">
            <v>209</v>
          </cell>
          <cell r="L467">
            <v>237</v>
          </cell>
          <cell r="M467">
            <v>279</v>
          </cell>
          <cell r="N467">
            <v>217</v>
          </cell>
          <cell r="O467">
            <v>228</v>
          </cell>
          <cell r="P467">
            <v>145</v>
          </cell>
          <cell r="Q467">
            <v>239</v>
          </cell>
          <cell r="R467">
            <v>157</v>
          </cell>
          <cell r="S467">
            <v>182</v>
          </cell>
          <cell r="T467">
            <v>181</v>
          </cell>
          <cell r="U467">
            <v>254</v>
          </cell>
          <cell r="V467">
            <v>247</v>
          </cell>
          <cell r="W467">
            <v>254</v>
          </cell>
        </row>
        <row r="468">
          <cell r="E468" t="str">
            <v>Yes</v>
          </cell>
        </row>
        <row r="469">
          <cell r="E469" t="str">
            <v>Yes</v>
          </cell>
        </row>
        <row r="470">
          <cell r="E470" t="str">
            <v>Yes</v>
          </cell>
        </row>
        <row r="471">
          <cell r="E471" t="str">
            <v>Yes</v>
          </cell>
        </row>
        <row r="472">
          <cell r="E472" t="str">
            <v>Yes</v>
          </cell>
        </row>
        <row r="473">
          <cell r="E473" t="str">
            <v>Yes</v>
          </cell>
        </row>
        <row r="474">
          <cell r="E474" t="str">
            <v>Yes</v>
          </cell>
        </row>
        <row r="480">
          <cell r="E480" t="str">
            <v>Yes</v>
          </cell>
          <cell r="H480">
            <v>256</v>
          </cell>
          <cell r="I480">
            <v>204</v>
          </cell>
          <cell r="J480">
            <v>207</v>
          </cell>
          <cell r="K480">
            <v>223</v>
          </cell>
          <cell r="L480">
            <v>154</v>
          </cell>
          <cell r="M480">
            <v>182</v>
          </cell>
          <cell r="N480">
            <v>237</v>
          </cell>
          <cell r="O480">
            <v>213</v>
          </cell>
          <cell r="P480">
            <v>199</v>
          </cell>
          <cell r="Q480">
            <v>193</v>
          </cell>
          <cell r="R480">
            <v>177</v>
          </cell>
          <cell r="S480">
            <v>213</v>
          </cell>
          <cell r="T480">
            <v>213</v>
          </cell>
          <cell r="U480">
            <v>191</v>
          </cell>
          <cell r="V480">
            <v>190</v>
          </cell>
          <cell r="W480">
            <v>235</v>
          </cell>
        </row>
        <row r="481">
          <cell r="E481" t="str">
            <v>Yes</v>
          </cell>
        </row>
        <row r="482">
          <cell r="E482" t="str">
            <v>Yes</v>
          </cell>
        </row>
        <row r="483">
          <cell r="E483" t="str">
            <v>Yes</v>
          </cell>
        </row>
        <row r="484">
          <cell r="E484" t="str">
            <v>No</v>
          </cell>
        </row>
        <row r="485">
          <cell r="E485" t="str">
            <v>Yes</v>
          </cell>
        </row>
        <row r="486">
          <cell r="E486" t="str">
            <v>Yes</v>
          </cell>
        </row>
        <row r="487">
          <cell r="E487" t="str">
            <v>Yes</v>
          </cell>
        </row>
        <row r="493">
          <cell r="E493" t="str">
            <v>Yes</v>
          </cell>
          <cell r="H493">
            <v>177</v>
          </cell>
          <cell r="I493">
            <v>164</v>
          </cell>
          <cell r="J493">
            <v>142</v>
          </cell>
          <cell r="K493">
            <v>166</v>
          </cell>
          <cell r="L493">
            <v>182</v>
          </cell>
          <cell r="M493">
            <v>159</v>
          </cell>
          <cell r="N493">
            <v>160</v>
          </cell>
          <cell r="O493">
            <v>176</v>
          </cell>
          <cell r="P493">
            <v>176</v>
          </cell>
          <cell r="Q493">
            <v>208</v>
          </cell>
          <cell r="R493">
            <v>188</v>
          </cell>
          <cell r="S493">
            <v>213</v>
          </cell>
          <cell r="T493">
            <v>143</v>
          </cell>
          <cell r="U493">
            <v>180</v>
          </cell>
          <cell r="V493">
            <v>182</v>
          </cell>
          <cell r="W493">
            <v>183</v>
          </cell>
        </row>
        <row r="494">
          <cell r="E494" t="str">
            <v>Yes</v>
          </cell>
        </row>
        <row r="495">
          <cell r="E495" t="str">
            <v>Yes</v>
          </cell>
        </row>
        <row r="496">
          <cell r="E496" t="str">
            <v>Yes</v>
          </cell>
        </row>
        <row r="497">
          <cell r="E497" t="str">
            <v>Yes</v>
          </cell>
        </row>
        <row r="498">
          <cell r="E498" t="str">
            <v>Yes</v>
          </cell>
        </row>
        <row r="499">
          <cell r="E499" t="str">
            <v>Yes</v>
          </cell>
        </row>
        <row r="500">
          <cell r="E500" t="str">
            <v>Yes</v>
          </cell>
        </row>
        <row r="506">
          <cell r="E506" t="str">
            <v>Yes</v>
          </cell>
          <cell r="H506">
            <v>188</v>
          </cell>
          <cell r="I506">
            <v>199</v>
          </cell>
          <cell r="J506">
            <v>162</v>
          </cell>
          <cell r="K506">
            <v>183</v>
          </cell>
          <cell r="L506">
            <v>200</v>
          </cell>
          <cell r="M506">
            <v>190</v>
          </cell>
          <cell r="N506">
            <v>222</v>
          </cell>
          <cell r="O506">
            <v>199</v>
          </cell>
          <cell r="P506">
            <v>221</v>
          </cell>
          <cell r="Q506">
            <v>198</v>
          </cell>
          <cell r="R506">
            <v>203</v>
          </cell>
          <cell r="S506">
            <v>211</v>
          </cell>
          <cell r="T506">
            <v>223</v>
          </cell>
          <cell r="U506">
            <v>195</v>
          </cell>
          <cell r="V506">
            <v>179</v>
          </cell>
          <cell r="W506">
            <v>173</v>
          </cell>
        </row>
        <row r="507">
          <cell r="E507" t="str">
            <v>Yes</v>
          </cell>
        </row>
        <row r="508">
          <cell r="E508" t="str">
            <v>Yes</v>
          </cell>
        </row>
        <row r="509">
          <cell r="E509" t="str">
            <v>Yes</v>
          </cell>
        </row>
        <row r="510">
          <cell r="E510" t="str">
            <v>Yes</v>
          </cell>
        </row>
        <row r="511">
          <cell r="E511" t="str">
            <v>Yes</v>
          </cell>
        </row>
        <row r="512">
          <cell r="E512" t="str">
            <v>Yes</v>
          </cell>
        </row>
        <row r="513">
          <cell r="E513"/>
        </row>
        <row r="519">
          <cell r="E519" t="str">
            <v>Yes</v>
          </cell>
          <cell r="H519">
            <v>169</v>
          </cell>
          <cell r="I519">
            <v>232</v>
          </cell>
          <cell r="J519">
            <v>182</v>
          </cell>
          <cell r="K519">
            <v>169</v>
          </cell>
          <cell r="L519">
            <v>190</v>
          </cell>
          <cell r="M519">
            <v>181</v>
          </cell>
          <cell r="N519">
            <v>189</v>
          </cell>
          <cell r="O519">
            <v>190</v>
          </cell>
          <cell r="P519">
            <v>148</v>
          </cell>
          <cell r="Q519">
            <v>223</v>
          </cell>
          <cell r="R519">
            <v>167</v>
          </cell>
          <cell r="S519">
            <v>175</v>
          </cell>
          <cell r="T519">
            <v>188</v>
          </cell>
          <cell r="U519">
            <v>208</v>
          </cell>
          <cell r="V519">
            <v>186</v>
          </cell>
          <cell r="W519">
            <v>189</v>
          </cell>
        </row>
        <row r="520">
          <cell r="E520" t="str">
            <v>Yes</v>
          </cell>
        </row>
        <row r="521">
          <cell r="E521" t="str">
            <v>Yes</v>
          </cell>
        </row>
        <row r="522">
          <cell r="E522" t="str">
            <v>Yes</v>
          </cell>
        </row>
        <row r="523">
          <cell r="E523" t="str">
            <v>Yes</v>
          </cell>
        </row>
        <row r="524">
          <cell r="E524" t="str">
            <v>Yes</v>
          </cell>
        </row>
        <row r="525">
          <cell r="E525" t="str">
            <v>Yes</v>
          </cell>
        </row>
        <row r="526">
          <cell r="E526"/>
        </row>
        <row r="532">
          <cell r="E532" t="str">
            <v>Yes</v>
          </cell>
          <cell r="H532">
            <v>265</v>
          </cell>
          <cell r="I532">
            <v>225</v>
          </cell>
          <cell r="J532">
            <v>189</v>
          </cell>
          <cell r="K532">
            <v>229</v>
          </cell>
          <cell r="L532">
            <v>169</v>
          </cell>
          <cell r="M532">
            <v>245</v>
          </cell>
          <cell r="N532">
            <v>195</v>
          </cell>
          <cell r="O532">
            <v>236</v>
          </cell>
          <cell r="P532">
            <v>197</v>
          </cell>
          <cell r="Q532">
            <v>188</v>
          </cell>
          <cell r="R532">
            <v>178</v>
          </cell>
          <cell r="S532">
            <v>206</v>
          </cell>
          <cell r="T532">
            <v>245</v>
          </cell>
          <cell r="U532">
            <v>177</v>
          </cell>
          <cell r="V532">
            <v>236</v>
          </cell>
          <cell r="W532">
            <v>234</v>
          </cell>
        </row>
        <row r="533">
          <cell r="E533" t="str">
            <v>Yes</v>
          </cell>
        </row>
        <row r="534">
          <cell r="E534" t="str">
            <v>Yes</v>
          </cell>
        </row>
        <row r="535">
          <cell r="E535" t="str">
            <v>Yes</v>
          </cell>
        </row>
        <row r="536">
          <cell r="E536" t="str">
            <v>Yes</v>
          </cell>
        </row>
        <row r="537">
          <cell r="E537" t="str">
            <v>Yes</v>
          </cell>
        </row>
        <row r="538">
          <cell r="E538" t="str">
            <v>Yes</v>
          </cell>
        </row>
        <row r="539">
          <cell r="E539" t="str">
            <v>Yes</v>
          </cell>
        </row>
        <row r="545">
          <cell r="E545" t="str">
            <v>Yes</v>
          </cell>
          <cell r="H545">
            <v>200</v>
          </cell>
          <cell r="I545">
            <v>237</v>
          </cell>
          <cell r="J545">
            <v>177</v>
          </cell>
          <cell r="K545">
            <v>219</v>
          </cell>
          <cell r="L545">
            <v>181</v>
          </cell>
          <cell r="M545">
            <v>146</v>
          </cell>
          <cell r="N545">
            <v>176</v>
          </cell>
          <cell r="O545">
            <v>190</v>
          </cell>
          <cell r="P545">
            <v>161</v>
          </cell>
          <cell r="Q545">
            <v>210</v>
          </cell>
          <cell r="R545">
            <v>168</v>
          </cell>
          <cell r="S545">
            <v>206</v>
          </cell>
          <cell r="T545">
            <v>184</v>
          </cell>
          <cell r="U545">
            <v>179</v>
          </cell>
          <cell r="V545">
            <v>147</v>
          </cell>
          <cell r="W545">
            <v>205</v>
          </cell>
        </row>
        <row r="546">
          <cell r="E546" t="str">
            <v>Yes</v>
          </cell>
        </row>
        <row r="547">
          <cell r="E547" t="str">
            <v>Yes</v>
          </cell>
        </row>
        <row r="548">
          <cell r="E548" t="str">
            <v>Yes</v>
          </cell>
        </row>
        <row r="549">
          <cell r="E549" t="str">
            <v>Yes</v>
          </cell>
        </row>
        <row r="550">
          <cell r="E550" t="str">
            <v>Yes</v>
          </cell>
        </row>
        <row r="551">
          <cell r="E551" t="str">
            <v>Yes</v>
          </cell>
        </row>
        <row r="552">
          <cell r="E552" t="str">
            <v>Yes</v>
          </cell>
        </row>
        <row r="558">
          <cell r="E558" t="str">
            <v>Yes</v>
          </cell>
          <cell r="H558">
            <v>244</v>
          </cell>
          <cell r="I558">
            <v>191</v>
          </cell>
          <cell r="J558">
            <v>200</v>
          </cell>
          <cell r="K558">
            <v>167</v>
          </cell>
          <cell r="L558">
            <v>167</v>
          </cell>
          <cell r="M558">
            <v>178</v>
          </cell>
          <cell r="N558">
            <v>220</v>
          </cell>
          <cell r="O558">
            <v>150</v>
          </cell>
          <cell r="P558">
            <v>162</v>
          </cell>
          <cell r="Q558">
            <v>158</v>
          </cell>
          <cell r="R558">
            <v>145</v>
          </cell>
          <cell r="S558">
            <v>162</v>
          </cell>
          <cell r="T558">
            <v>144</v>
          </cell>
          <cell r="U558">
            <v>217</v>
          </cell>
          <cell r="V558">
            <v>185</v>
          </cell>
          <cell r="W558">
            <v>154</v>
          </cell>
        </row>
        <row r="559">
          <cell r="E559" t="str">
            <v>Yes</v>
          </cell>
        </row>
        <row r="560">
          <cell r="E560" t="str">
            <v>Yes</v>
          </cell>
        </row>
        <row r="561">
          <cell r="E561" t="str">
            <v>Yes</v>
          </cell>
        </row>
        <row r="562">
          <cell r="E562" t="str">
            <v>Yes</v>
          </cell>
        </row>
        <row r="563">
          <cell r="E563" t="str">
            <v>Yes</v>
          </cell>
        </row>
        <row r="564">
          <cell r="E564" t="str">
            <v>Yes</v>
          </cell>
        </row>
        <row r="565">
          <cell r="E565"/>
        </row>
        <row r="571">
          <cell r="E571" t="str">
            <v>No</v>
          </cell>
          <cell r="H571">
            <v>164</v>
          </cell>
          <cell r="I571">
            <v>119</v>
          </cell>
          <cell r="J571">
            <v>134</v>
          </cell>
          <cell r="K571">
            <v>122</v>
          </cell>
          <cell r="L571">
            <v>139</v>
          </cell>
          <cell r="M571">
            <v>127</v>
          </cell>
          <cell r="N571">
            <v>135</v>
          </cell>
          <cell r="O571">
            <v>139</v>
          </cell>
          <cell r="P571">
            <v>105</v>
          </cell>
          <cell r="Q571">
            <v>105</v>
          </cell>
          <cell r="R571">
            <v>124</v>
          </cell>
          <cell r="S571">
            <v>133</v>
          </cell>
          <cell r="T571">
            <v>87</v>
          </cell>
          <cell r="U571">
            <v>152</v>
          </cell>
          <cell r="V571">
            <v>114</v>
          </cell>
          <cell r="W571">
            <v>120</v>
          </cell>
        </row>
        <row r="572">
          <cell r="E572" t="str">
            <v>Yes</v>
          </cell>
        </row>
        <row r="573">
          <cell r="E573" t="str">
            <v>Yes</v>
          </cell>
        </row>
        <row r="574">
          <cell r="E574" t="str">
            <v>Yes</v>
          </cell>
        </row>
        <row r="575">
          <cell r="E575" t="str">
            <v>Yes</v>
          </cell>
        </row>
        <row r="576">
          <cell r="E576" t="str">
            <v>No</v>
          </cell>
        </row>
        <row r="577">
          <cell r="E577" t="str">
            <v>No</v>
          </cell>
        </row>
        <row r="578">
          <cell r="E578"/>
        </row>
        <row r="584">
          <cell r="E584" t="str">
            <v>Yes</v>
          </cell>
          <cell r="H584">
            <v>178</v>
          </cell>
          <cell r="I584">
            <v>184</v>
          </cell>
          <cell r="J584">
            <v>123</v>
          </cell>
          <cell r="K584">
            <v>143</v>
          </cell>
          <cell r="L584">
            <v>161</v>
          </cell>
          <cell r="M584">
            <v>177</v>
          </cell>
          <cell r="N584">
            <v>132</v>
          </cell>
          <cell r="O584">
            <v>172</v>
          </cell>
          <cell r="P584">
            <v>150</v>
          </cell>
          <cell r="Q584">
            <v>164</v>
          </cell>
          <cell r="R584">
            <v>149</v>
          </cell>
          <cell r="S584">
            <v>159</v>
          </cell>
          <cell r="T584">
            <v>160</v>
          </cell>
          <cell r="U584">
            <v>160</v>
          </cell>
          <cell r="V584">
            <v>203</v>
          </cell>
          <cell r="W584">
            <v>182</v>
          </cell>
        </row>
        <row r="585">
          <cell r="E585" t="str">
            <v>No</v>
          </cell>
        </row>
        <row r="586">
          <cell r="E586" t="str">
            <v>Yes</v>
          </cell>
        </row>
        <row r="587">
          <cell r="E587" t="str">
            <v>Yes</v>
          </cell>
        </row>
        <row r="588">
          <cell r="E588" t="str">
            <v>Yes</v>
          </cell>
        </row>
        <row r="589">
          <cell r="E589" t="str">
            <v>Yes</v>
          </cell>
        </row>
        <row r="590">
          <cell r="E590" t="str">
            <v>No</v>
          </cell>
        </row>
        <row r="591">
          <cell r="E591" t="str">
            <v>Yes</v>
          </cell>
        </row>
        <row r="597">
          <cell r="E597" t="str">
            <v>Yes</v>
          </cell>
          <cell r="H597">
            <v>141</v>
          </cell>
          <cell r="I597">
            <v>205</v>
          </cell>
          <cell r="J597">
            <v>182</v>
          </cell>
          <cell r="K597">
            <v>244</v>
          </cell>
          <cell r="L597">
            <v>181</v>
          </cell>
          <cell r="M597">
            <v>194</v>
          </cell>
          <cell r="N597">
            <v>157</v>
          </cell>
          <cell r="O597">
            <v>173</v>
          </cell>
          <cell r="P597">
            <v>171</v>
          </cell>
          <cell r="Q597">
            <v>151</v>
          </cell>
          <cell r="R597">
            <v>114</v>
          </cell>
          <cell r="S597">
            <v>181</v>
          </cell>
          <cell r="T597">
            <v>189</v>
          </cell>
          <cell r="U597">
            <v>190</v>
          </cell>
          <cell r="V597">
            <v>160</v>
          </cell>
          <cell r="W597">
            <v>200</v>
          </cell>
        </row>
        <row r="598">
          <cell r="E598" t="str">
            <v>Yes</v>
          </cell>
        </row>
        <row r="599">
          <cell r="E599" t="str">
            <v>Yes</v>
          </cell>
        </row>
        <row r="600">
          <cell r="E600" t="str">
            <v>Yes</v>
          </cell>
        </row>
        <row r="601">
          <cell r="E601" t="str">
            <v>Yes</v>
          </cell>
        </row>
        <row r="602">
          <cell r="E602" t="str">
            <v>Yes</v>
          </cell>
        </row>
        <row r="603">
          <cell r="E603" t="str">
            <v>Yes</v>
          </cell>
        </row>
        <row r="604">
          <cell r="E604" t="str">
            <v>Yes</v>
          </cell>
        </row>
        <row r="610">
          <cell r="E610" t="str">
            <v>Yes</v>
          </cell>
          <cell r="H610">
            <v>159</v>
          </cell>
          <cell r="I610">
            <v>159</v>
          </cell>
          <cell r="J610">
            <v>185</v>
          </cell>
          <cell r="K610">
            <v>160</v>
          </cell>
          <cell r="L610">
            <v>211</v>
          </cell>
          <cell r="M610">
            <v>169</v>
          </cell>
          <cell r="N610">
            <v>216</v>
          </cell>
          <cell r="O610">
            <v>235</v>
          </cell>
          <cell r="P610">
            <v>192</v>
          </cell>
          <cell r="Q610">
            <v>146</v>
          </cell>
          <cell r="R610">
            <v>206</v>
          </cell>
          <cell r="S610">
            <v>236</v>
          </cell>
          <cell r="T610">
            <v>201</v>
          </cell>
          <cell r="U610">
            <v>169</v>
          </cell>
          <cell r="V610">
            <v>184</v>
          </cell>
          <cell r="W610">
            <v>167</v>
          </cell>
        </row>
        <row r="611">
          <cell r="E611" t="str">
            <v>Yes</v>
          </cell>
        </row>
        <row r="612">
          <cell r="E612" t="str">
            <v>Yes</v>
          </cell>
        </row>
        <row r="613">
          <cell r="E613" t="str">
            <v>Yes</v>
          </cell>
        </row>
        <row r="614">
          <cell r="E614" t="str">
            <v>Yes</v>
          </cell>
        </row>
        <row r="615">
          <cell r="E615" t="str">
            <v>Yes</v>
          </cell>
        </row>
        <row r="616">
          <cell r="E616" t="str">
            <v>Yes</v>
          </cell>
        </row>
        <row r="617">
          <cell r="E617"/>
        </row>
        <row r="623">
          <cell r="E623" t="str">
            <v>Yes</v>
          </cell>
          <cell r="H623">
            <v>213</v>
          </cell>
          <cell r="I623">
            <v>164</v>
          </cell>
          <cell r="J623">
            <v>192</v>
          </cell>
          <cell r="K623">
            <v>212</v>
          </cell>
          <cell r="L623">
            <v>266</v>
          </cell>
          <cell r="M623">
            <v>192</v>
          </cell>
          <cell r="N623">
            <v>246</v>
          </cell>
          <cell r="O623">
            <v>233</v>
          </cell>
          <cell r="P623">
            <v>255</v>
          </cell>
          <cell r="Q623">
            <v>247</v>
          </cell>
          <cell r="R623">
            <v>192</v>
          </cell>
          <cell r="S623">
            <v>168</v>
          </cell>
          <cell r="T623">
            <v>180</v>
          </cell>
          <cell r="U623">
            <v>194</v>
          </cell>
          <cell r="V623">
            <v>210</v>
          </cell>
          <cell r="W623">
            <v>210</v>
          </cell>
        </row>
        <row r="624">
          <cell r="E624" t="str">
            <v>Yes</v>
          </cell>
        </row>
        <row r="625">
          <cell r="E625" t="str">
            <v>Yes</v>
          </cell>
        </row>
        <row r="626">
          <cell r="E626" t="str">
            <v>Yes</v>
          </cell>
        </row>
        <row r="627">
          <cell r="E627" t="str">
            <v>Yes</v>
          </cell>
        </row>
        <row r="628">
          <cell r="E628" t="str">
            <v>Yes</v>
          </cell>
        </row>
        <row r="629">
          <cell r="E629" t="str">
            <v>Yes</v>
          </cell>
        </row>
        <row r="630">
          <cell r="E630" t="str">
            <v>Yes</v>
          </cell>
        </row>
      </sheetData>
      <sheetData sheetId="4">
        <row r="12">
          <cell r="E12" t="str">
            <v>Yes</v>
          </cell>
          <cell r="H12">
            <v>171</v>
          </cell>
          <cell r="I12">
            <v>226</v>
          </cell>
          <cell r="J12">
            <v>256</v>
          </cell>
          <cell r="K12">
            <v>218</v>
          </cell>
          <cell r="L12">
            <v>121</v>
          </cell>
          <cell r="M12">
            <v>233</v>
          </cell>
          <cell r="N12">
            <v>204</v>
          </cell>
          <cell r="O12">
            <v>184</v>
          </cell>
          <cell r="P12">
            <v>180</v>
          </cell>
          <cell r="Q12">
            <v>159</v>
          </cell>
          <cell r="R12">
            <v>160</v>
          </cell>
          <cell r="S12">
            <v>157</v>
          </cell>
          <cell r="T12">
            <v>184</v>
          </cell>
          <cell r="U12">
            <v>190</v>
          </cell>
          <cell r="V12">
            <v>161</v>
          </cell>
          <cell r="W12">
            <v>199</v>
          </cell>
        </row>
        <row r="13">
          <cell r="E13" t="str">
            <v>Yes</v>
          </cell>
        </row>
        <row r="14">
          <cell r="E14" t="str">
            <v>Yes</v>
          </cell>
        </row>
        <row r="15">
          <cell r="E15" t="str">
            <v>Yes</v>
          </cell>
        </row>
        <row r="16">
          <cell r="E16" t="str">
            <v>Yes</v>
          </cell>
        </row>
        <row r="17">
          <cell r="E17" t="str">
            <v>Yes</v>
          </cell>
        </row>
        <row r="18">
          <cell r="E18" t="str">
            <v>Yes</v>
          </cell>
        </row>
        <row r="19">
          <cell r="E19"/>
        </row>
        <row r="25">
          <cell r="E25" t="str">
            <v>Yes</v>
          </cell>
          <cell r="H25">
            <v>150</v>
          </cell>
          <cell r="I25">
            <v>203</v>
          </cell>
          <cell r="J25">
            <v>170</v>
          </cell>
          <cell r="K25">
            <v>215</v>
          </cell>
          <cell r="L25">
            <v>171</v>
          </cell>
          <cell r="M25">
            <v>211</v>
          </cell>
          <cell r="N25">
            <v>143</v>
          </cell>
          <cell r="O25">
            <v>188</v>
          </cell>
          <cell r="P25">
            <v>164</v>
          </cell>
          <cell r="Q25">
            <v>172</v>
          </cell>
          <cell r="R25">
            <v>157</v>
          </cell>
          <cell r="S25">
            <v>183</v>
          </cell>
          <cell r="T25">
            <v>177</v>
          </cell>
          <cell r="U25">
            <v>204</v>
          </cell>
          <cell r="V25">
            <v>151</v>
          </cell>
          <cell r="W25">
            <v>211</v>
          </cell>
        </row>
        <row r="26">
          <cell r="E26" t="str">
            <v>Yes</v>
          </cell>
        </row>
        <row r="27">
          <cell r="E27" t="str">
            <v>Yes</v>
          </cell>
        </row>
        <row r="28">
          <cell r="E28" t="str">
            <v>Yes</v>
          </cell>
        </row>
        <row r="29">
          <cell r="E29" t="str">
            <v>Yes</v>
          </cell>
        </row>
        <row r="30">
          <cell r="E30" t="str">
            <v>Yes</v>
          </cell>
        </row>
        <row r="31">
          <cell r="E31" t="str">
            <v>Yes</v>
          </cell>
        </row>
        <row r="32">
          <cell r="E32" t="str">
            <v>Yes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Womens Final (version 1)"/>
    </sheetNames>
    <definedNames>
      <definedName name="ButtonUpdateWomenRanks_Click"/>
    </definedNames>
    <sheetDataSet>
      <sheetData sheetId="0">
        <row r="11">
          <cell r="AB11" t="str">
            <v>Aquinas College</v>
          </cell>
          <cell r="AD11" t="str">
            <v>17-61027</v>
          </cell>
          <cell r="AE11" t="str">
            <v>Abby Pecynski</v>
          </cell>
        </row>
        <row r="12">
          <cell r="AB12" t="str">
            <v>Aquinas College</v>
          </cell>
          <cell r="AD12" t="str">
            <v>22-7521</v>
          </cell>
          <cell r="AE12" t="str">
            <v>Avery Burk</v>
          </cell>
        </row>
        <row r="13">
          <cell r="AB13" t="str">
            <v>Aquinas College</v>
          </cell>
          <cell r="AD13" t="str">
            <v>15-256</v>
          </cell>
          <cell r="AE13" t="str">
            <v>Brynna Hanson</v>
          </cell>
        </row>
        <row r="14">
          <cell r="AB14" t="str">
            <v>Aquinas College</v>
          </cell>
          <cell r="AD14" t="str">
            <v>5998-4682</v>
          </cell>
          <cell r="AE14" t="str">
            <v>Carley Blanchard</v>
          </cell>
        </row>
        <row r="15">
          <cell r="AB15" t="str">
            <v>Aquinas College</v>
          </cell>
          <cell r="AD15" t="str">
            <v>11-421889</v>
          </cell>
          <cell r="AE15" t="str">
            <v>Chloe Fisk</v>
          </cell>
        </row>
        <row r="16">
          <cell r="AB16" t="str">
            <v>Aquinas College</v>
          </cell>
          <cell r="AD16" t="str">
            <v>20-52022</v>
          </cell>
          <cell r="AE16" t="str">
            <v>Kayla VanLinden</v>
          </cell>
        </row>
        <row r="17">
          <cell r="AB17" t="str">
            <v>Aquinas College</v>
          </cell>
          <cell r="AD17" t="str">
            <v>20-46531</v>
          </cell>
          <cell r="AE17" t="str">
            <v>Mary Brown</v>
          </cell>
        </row>
        <row r="18">
          <cell r="AB18" t="str">
            <v>Aquinas College</v>
          </cell>
          <cell r="AD18" t="str">
            <v>15-164600</v>
          </cell>
          <cell r="AE18" t="str">
            <v>Morgan Jones</v>
          </cell>
        </row>
        <row r="23">
          <cell r="AB23" t="str">
            <v>Calumet College Of St. Joseph</v>
          </cell>
          <cell r="AD23" t="str">
            <v>11-328022</v>
          </cell>
          <cell r="AE23" t="str">
            <v>Alyssa Olson</v>
          </cell>
        </row>
        <row r="24">
          <cell r="AB24" t="str">
            <v>Calumet College Of St. Joseph</v>
          </cell>
          <cell r="AD24" t="str">
            <v>11-403413</v>
          </cell>
          <cell r="AE24" t="str">
            <v>Brooklinn Chavez</v>
          </cell>
        </row>
        <row r="25">
          <cell r="AB25" t="str">
            <v>Calumet College Of St. Joseph</v>
          </cell>
          <cell r="AD25" t="str">
            <v>7914-19772</v>
          </cell>
          <cell r="AE25" t="str">
            <v>Lauren Brown</v>
          </cell>
        </row>
        <row r="26">
          <cell r="AB26" t="str">
            <v>Calumet College Of St. Joseph</v>
          </cell>
          <cell r="AD26" t="str">
            <v>11-530351</v>
          </cell>
          <cell r="AE26" t="str">
            <v>Morgan Schoon</v>
          </cell>
        </row>
        <row r="27">
          <cell r="AB27" t="str">
            <v>Calumet College Of St. Joseph</v>
          </cell>
          <cell r="AD27" t="str">
            <v>11-397639</v>
          </cell>
          <cell r="AE27" t="str">
            <v>Paige Plautz</v>
          </cell>
        </row>
        <row r="28">
          <cell r="AB28" t="str">
            <v>Calumet College Of St. Joseph</v>
          </cell>
          <cell r="AD28" t="str">
            <v>11-397634</v>
          </cell>
          <cell r="AE28" t="str">
            <v>Piper Plautz</v>
          </cell>
        </row>
        <row r="29">
          <cell r="AB29" t="str">
            <v>Calumet College Of St. Joseph</v>
          </cell>
          <cell r="AD29" t="str">
            <v>19-20304</v>
          </cell>
          <cell r="AE29" t="str">
            <v>Samantha Smolen</v>
          </cell>
        </row>
        <row r="30">
          <cell r="AB30" t="str">
            <v>Calumet College Of St. Joseph</v>
          </cell>
          <cell r="AD30" t="str">
            <v>11-128258</v>
          </cell>
          <cell r="AE30" t="str">
            <v>Savanah Rodriguez</v>
          </cell>
        </row>
        <row r="35">
          <cell r="AB35" t="str">
            <v>Clarke University</v>
          </cell>
          <cell r="AD35" t="str">
            <v>17-18731</v>
          </cell>
          <cell r="AE35" t="str">
            <v>Emma Clancy</v>
          </cell>
        </row>
        <row r="36">
          <cell r="AB36" t="str">
            <v>Clarke University</v>
          </cell>
          <cell r="AD36" t="str">
            <v>18-54066</v>
          </cell>
          <cell r="AE36" t="str">
            <v>Jennifer Hayakawa</v>
          </cell>
        </row>
        <row r="37">
          <cell r="AB37" t="str">
            <v>Clarke University</v>
          </cell>
          <cell r="AD37" t="str">
            <v>5832-2273</v>
          </cell>
          <cell r="AE37" t="str">
            <v>Kassidy Gerken</v>
          </cell>
        </row>
        <row r="38">
          <cell r="AB38" t="str">
            <v>Clarke University</v>
          </cell>
          <cell r="AD38" t="str">
            <v>23-1552</v>
          </cell>
          <cell r="AE38" t="str">
            <v>Maya England</v>
          </cell>
        </row>
        <row r="39">
          <cell r="AB39" t="str">
            <v>Clarke University</v>
          </cell>
          <cell r="AD39" t="str">
            <v>17-28566</v>
          </cell>
          <cell r="AE39" t="str">
            <v>Sidney Pawski</v>
          </cell>
        </row>
        <row r="40">
          <cell r="AB40" t="str">
            <v>Clarke University</v>
          </cell>
          <cell r="AD40" t="str">
            <v>11-43463</v>
          </cell>
          <cell r="AE40" t="str">
            <v>Stephanie Thompson</v>
          </cell>
        </row>
        <row r="41">
          <cell r="AB41" t="str">
            <v>Clarke University</v>
          </cell>
          <cell r="AD41" t="str">
            <v>11-37819</v>
          </cell>
          <cell r="AE41" t="str">
            <v>Zoe Schultz</v>
          </cell>
        </row>
        <row r="42">
          <cell r="AB42" t="str">
            <v/>
          </cell>
          <cell r="AD42" t="str">
            <v/>
          </cell>
          <cell r="AE42" t="str">
            <v/>
          </cell>
        </row>
        <row r="43">
          <cell r="AB43" t="str">
            <v>Cleary University</v>
          </cell>
          <cell r="AD43" t="str">
            <v>11-402749</v>
          </cell>
          <cell r="AE43" t="str">
            <v>Amy Jackson</v>
          </cell>
        </row>
        <row r="44">
          <cell r="AB44" t="str">
            <v>Cleary University</v>
          </cell>
          <cell r="AD44" t="str">
            <v>21-43259</v>
          </cell>
          <cell r="AE44" t="str">
            <v>Cali Hunter</v>
          </cell>
        </row>
        <row r="45">
          <cell r="AB45" t="str">
            <v>Cleary University</v>
          </cell>
          <cell r="AD45" t="str">
            <v>7914-44554</v>
          </cell>
          <cell r="AE45" t="str">
            <v>Courtney Witten</v>
          </cell>
        </row>
        <row r="46">
          <cell r="AB46" t="str">
            <v>Cleary University</v>
          </cell>
          <cell r="AD46" t="str">
            <v>11-396381</v>
          </cell>
          <cell r="AE46" t="str">
            <v>Erica Pyden</v>
          </cell>
        </row>
        <row r="47">
          <cell r="AB47" t="str">
            <v>Cleary University</v>
          </cell>
          <cell r="AD47" t="str">
            <v>16-164469</v>
          </cell>
          <cell r="AE47" t="str">
            <v>Hailee Hale</v>
          </cell>
        </row>
        <row r="48">
          <cell r="AB48" t="str">
            <v>Cleary University</v>
          </cell>
          <cell r="AD48" t="str">
            <v>11-447967</v>
          </cell>
          <cell r="AE48" t="str">
            <v>Jamie Crandell</v>
          </cell>
        </row>
        <row r="49">
          <cell r="AB49" t="str">
            <v>Cleary University</v>
          </cell>
          <cell r="AD49" t="str">
            <v>15-103776</v>
          </cell>
          <cell r="AE49" t="str">
            <v>Leigha Rue</v>
          </cell>
        </row>
        <row r="50">
          <cell r="AB50" t="str">
            <v>Cleary University</v>
          </cell>
          <cell r="AD50" t="str">
            <v>17-73985</v>
          </cell>
          <cell r="AE50" t="str">
            <v>Samantha Dulz</v>
          </cell>
        </row>
        <row r="52">
          <cell r="AB52" t="str">
            <v>Coe College</v>
          </cell>
          <cell r="AD52" t="str">
            <v>18-48893</v>
          </cell>
          <cell r="AE52" t="str">
            <v>Christina Harrelson</v>
          </cell>
        </row>
        <row r="53">
          <cell r="AB53" t="str">
            <v>Coe College</v>
          </cell>
          <cell r="AD53" t="str">
            <v>15-29134</v>
          </cell>
          <cell r="AE53" t="str">
            <v>Kaitelin Konz</v>
          </cell>
        </row>
        <row r="54">
          <cell r="AB54" t="str">
            <v>Coe College</v>
          </cell>
          <cell r="AD54" t="str">
            <v>16-27896</v>
          </cell>
          <cell r="AE54" t="str">
            <v>Kali Johnson</v>
          </cell>
        </row>
        <row r="55">
          <cell r="AB55" t="str">
            <v>Coe College</v>
          </cell>
          <cell r="AD55" t="str">
            <v>19-80002</v>
          </cell>
          <cell r="AE55" t="str">
            <v>Kaliah Griffin</v>
          </cell>
        </row>
        <row r="56">
          <cell r="AB56" t="str">
            <v>Coe College</v>
          </cell>
          <cell r="AD56" t="str">
            <v>16-124494</v>
          </cell>
          <cell r="AE56" t="str">
            <v>Katrina Kendle</v>
          </cell>
        </row>
        <row r="57">
          <cell r="AB57" t="str">
            <v>Coe College</v>
          </cell>
          <cell r="AD57" t="str">
            <v>11-381940</v>
          </cell>
          <cell r="AE57" t="str">
            <v>Lauren Bodman</v>
          </cell>
        </row>
        <row r="58">
          <cell r="AB58" t="str">
            <v>Coe College</v>
          </cell>
          <cell r="AD58" t="str">
            <v>11-341614</v>
          </cell>
          <cell r="AE58" t="str">
            <v>Shelby Logston</v>
          </cell>
        </row>
        <row r="59">
          <cell r="AB59" t="str">
            <v>Coe College</v>
          </cell>
          <cell r="AD59" t="str">
            <v>11-35371</v>
          </cell>
          <cell r="AE59" t="str">
            <v>Whittney Morse</v>
          </cell>
        </row>
        <row r="66">
          <cell r="AB66" t="str">
            <v>Concordia University</v>
          </cell>
          <cell r="AD66" t="str">
            <v>19-32062</v>
          </cell>
          <cell r="AE66" t="str">
            <v>Amanda Fisher</v>
          </cell>
        </row>
        <row r="67">
          <cell r="AB67" t="str">
            <v>Concordia University</v>
          </cell>
          <cell r="AD67" t="str">
            <v>11-252184</v>
          </cell>
          <cell r="AE67" t="str">
            <v>Bailey VanMeter</v>
          </cell>
        </row>
        <row r="68">
          <cell r="AB68" t="str">
            <v>Concordia University</v>
          </cell>
          <cell r="AD68" t="str">
            <v>11-388021</v>
          </cell>
          <cell r="AE68" t="str">
            <v>Brooke Binder</v>
          </cell>
        </row>
        <row r="69">
          <cell r="AB69" t="str">
            <v>Concordia University</v>
          </cell>
          <cell r="AD69" t="str">
            <v>18-84897</v>
          </cell>
          <cell r="AE69" t="str">
            <v>Emilee Hughes</v>
          </cell>
        </row>
        <row r="70">
          <cell r="AB70" t="str">
            <v>Concordia University</v>
          </cell>
          <cell r="AD70" t="str">
            <v>5999-7548</v>
          </cell>
          <cell r="AE70" t="str">
            <v>Gabriella VanHorn</v>
          </cell>
        </row>
        <row r="71">
          <cell r="AB71" t="str">
            <v>Concordia University</v>
          </cell>
          <cell r="AD71" t="str">
            <v>17-17225</v>
          </cell>
          <cell r="AE71" t="str">
            <v>Kyla Peterson</v>
          </cell>
        </row>
        <row r="72">
          <cell r="AB72" t="str">
            <v>Concordia University</v>
          </cell>
          <cell r="AD72" t="str">
            <v>22-23695</v>
          </cell>
          <cell r="AE72" t="str">
            <v>Megan Redmond</v>
          </cell>
        </row>
        <row r="73">
          <cell r="AB73" t="str">
            <v>Concordia University</v>
          </cell>
          <cell r="AD73" t="str">
            <v>11-666975</v>
          </cell>
          <cell r="AE73" t="str">
            <v>Ryan Giese</v>
          </cell>
        </row>
        <row r="84">
          <cell r="AB84" t="str">
            <v>Culver-Stockton College</v>
          </cell>
          <cell r="AD84" t="str">
            <v>17-45685</v>
          </cell>
          <cell r="AE84" t="str">
            <v>Jasmine Saunders</v>
          </cell>
        </row>
        <row r="85">
          <cell r="AB85" t="str">
            <v>Culver-Stockton College</v>
          </cell>
          <cell r="AD85" t="str">
            <v>11-381963</v>
          </cell>
          <cell r="AE85" t="str">
            <v>Jersey Lessenger</v>
          </cell>
        </row>
        <row r="86">
          <cell r="AB86" t="str">
            <v>Culver-Stockton College</v>
          </cell>
          <cell r="AD86" t="str">
            <v>20-27294</v>
          </cell>
          <cell r="AE86" t="str">
            <v>Madison Shontz</v>
          </cell>
        </row>
        <row r="87">
          <cell r="AB87" t="str">
            <v>Culver-Stockton College</v>
          </cell>
          <cell r="AD87" t="str">
            <v>5853-321</v>
          </cell>
          <cell r="AE87" t="str">
            <v>Rachel Moore</v>
          </cell>
        </row>
        <row r="88">
          <cell r="AB88" t="str">
            <v>Culver-Stockton College</v>
          </cell>
          <cell r="AD88" t="str">
            <v>11-531608</v>
          </cell>
          <cell r="AE88" t="str">
            <v>Rilee Allen</v>
          </cell>
        </row>
        <row r="89">
          <cell r="AB89" t="str">
            <v/>
          </cell>
          <cell r="AD89" t="str">
            <v/>
          </cell>
          <cell r="AE89" t="str">
            <v/>
          </cell>
        </row>
        <row r="90">
          <cell r="AB90" t="str">
            <v/>
          </cell>
          <cell r="AD90" t="str">
            <v/>
          </cell>
          <cell r="AE90" t="str">
            <v/>
          </cell>
        </row>
        <row r="91">
          <cell r="AB91" t="str">
            <v/>
          </cell>
          <cell r="AD91" t="str">
            <v/>
          </cell>
          <cell r="AE91" t="str">
            <v/>
          </cell>
        </row>
        <row r="92">
          <cell r="AB92" t="str">
            <v>Davenport University</v>
          </cell>
          <cell r="AD92" t="str">
            <v>11-441757</v>
          </cell>
          <cell r="AE92" t="str">
            <v>Carly Snyder</v>
          </cell>
        </row>
        <row r="93">
          <cell r="AB93" t="str">
            <v>Davenport University</v>
          </cell>
          <cell r="AD93" t="str">
            <v>11-707760</v>
          </cell>
          <cell r="AE93" t="str">
            <v>Isabella Harnish</v>
          </cell>
        </row>
        <row r="94">
          <cell r="AB94" t="str">
            <v>Davenport University</v>
          </cell>
          <cell r="AD94" t="str">
            <v>11-776708</v>
          </cell>
          <cell r="AE94" t="str">
            <v>Kadence Bottrall</v>
          </cell>
        </row>
        <row r="95">
          <cell r="AB95" t="str">
            <v>Davenport University</v>
          </cell>
          <cell r="AD95" t="str">
            <v>7915-1060</v>
          </cell>
          <cell r="AE95" t="str">
            <v>Karine Bouchard</v>
          </cell>
        </row>
        <row r="96">
          <cell r="AB96" t="str">
            <v>Davenport University</v>
          </cell>
          <cell r="AD96" t="str">
            <v>5993-1927</v>
          </cell>
          <cell r="AE96" t="str">
            <v>Kasey Eaton</v>
          </cell>
        </row>
        <row r="97">
          <cell r="AB97" t="str">
            <v>Davenport University</v>
          </cell>
          <cell r="AD97" t="str">
            <v>8778-36711</v>
          </cell>
          <cell r="AE97" t="str">
            <v>Omani Morales</v>
          </cell>
        </row>
        <row r="98">
          <cell r="AB98" t="str">
            <v/>
          </cell>
          <cell r="AD98" t="str">
            <v/>
          </cell>
          <cell r="AE98" t="str">
            <v/>
          </cell>
        </row>
        <row r="99">
          <cell r="AB99" t="str">
            <v/>
          </cell>
          <cell r="AD99" t="str">
            <v/>
          </cell>
          <cell r="AE99" t="str">
            <v/>
          </cell>
        </row>
        <row r="100">
          <cell r="AB100" t="str">
            <v>Governors State University</v>
          </cell>
          <cell r="AD100" t="str">
            <v>22-16929</v>
          </cell>
          <cell r="AE100" t="str">
            <v>Jillian Brinkmann</v>
          </cell>
        </row>
        <row r="101">
          <cell r="AB101" t="str">
            <v>Governors State University</v>
          </cell>
          <cell r="AD101" t="str">
            <v>5730-31620</v>
          </cell>
          <cell r="AE101" t="str">
            <v>Katie Strache</v>
          </cell>
        </row>
        <row r="102">
          <cell r="AB102" t="str">
            <v>Governors State University</v>
          </cell>
          <cell r="AD102" t="str">
            <v>17-98873</v>
          </cell>
          <cell r="AE102" t="str">
            <v>Samantha Mann</v>
          </cell>
        </row>
        <row r="103">
          <cell r="AB103" t="str">
            <v>Governors State University</v>
          </cell>
          <cell r="AD103" t="str">
            <v>17-84111</v>
          </cell>
          <cell r="AE103" t="str">
            <v>Shayna Long</v>
          </cell>
        </row>
        <row r="104">
          <cell r="AB104" t="str">
            <v>Governors State University</v>
          </cell>
          <cell r="AD104" t="str">
            <v>8754-9660</v>
          </cell>
          <cell r="AE104" t="str">
            <v>Taylor Ellison</v>
          </cell>
        </row>
        <row r="105">
          <cell r="AB105" t="str">
            <v/>
          </cell>
          <cell r="AD105" t="str">
            <v/>
          </cell>
          <cell r="AE105" t="str">
            <v/>
          </cell>
        </row>
        <row r="106">
          <cell r="AB106" t="str">
            <v/>
          </cell>
          <cell r="AD106" t="str">
            <v/>
          </cell>
          <cell r="AE106" t="str">
            <v/>
          </cell>
        </row>
        <row r="107">
          <cell r="AB107" t="str">
            <v/>
          </cell>
          <cell r="AD107" t="str">
            <v/>
          </cell>
          <cell r="AE107" t="str">
            <v/>
          </cell>
        </row>
        <row r="108">
          <cell r="AB108" t="str">
            <v>Grace College</v>
          </cell>
          <cell r="AD108" t="str">
            <v>17-83383</v>
          </cell>
          <cell r="AE108" t="str">
            <v>Bre'anna Redden</v>
          </cell>
        </row>
        <row r="109">
          <cell r="AB109" t="str">
            <v>Grace College</v>
          </cell>
          <cell r="AD109" t="str">
            <v>19-39242</v>
          </cell>
          <cell r="AE109" t="str">
            <v>Cheyenne Clouse</v>
          </cell>
        </row>
        <row r="110">
          <cell r="AB110" t="str">
            <v>Grace College</v>
          </cell>
          <cell r="AD110" t="str">
            <v>18-54639</v>
          </cell>
          <cell r="AE110" t="str">
            <v>Kit Sprunger</v>
          </cell>
        </row>
        <row r="111">
          <cell r="AB111" t="str">
            <v>Grace College</v>
          </cell>
          <cell r="AD111" t="str">
            <v>7914-631</v>
          </cell>
          <cell r="AE111" t="str">
            <v>Lillian Kelly</v>
          </cell>
        </row>
        <row r="112">
          <cell r="AB112" t="str">
            <v>Grace College</v>
          </cell>
          <cell r="AD112" t="str">
            <v>20-50986</v>
          </cell>
          <cell r="AE112" t="str">
            <v>Madison Anderson</v>
          </cell>
        </row>
        <row r="113">
          <cell r="AB113" t="str">
            <v>Grace College</v>
          </cell>
          <cell r="AD113" t="str">
            <v>11-127873</v>
          </cell>
          <cell r="AE113" t="str">
            <v>Madysen Turley</v>
          </cell>
        </row>
        <row r="114">
          <cell r="AB114" t="str">
            <v>Grace College</v>
          </cell>
          <cell r="AD114" t="str">
            <v>11-465012</v>
          </cell>
          <cell r="AE114" t="str">
            <v>McKenzie Tracy</v>
          </cell>
        </row>
        <row r="115">
          <cell r="AB115" t="str">
            <v>Grace College</v>
          </cell>
          <cell r="AD115" t="str">
            <v>17-83401</v>
          </cell>
          <cell r="AE115" t="str">
            <v>Sarah Redden</v>
          </cell>
        </row>
        <row r="116">
          <cell r="AB116" t="str">
            <v>Grand View University</v>
          </cell>
          <cell r="AD116" t="str">
            <v>7914-27984</v>
          </cell>
          <cell r="AE116" t="str">
            <v>Emilee Hall</v>
          </cell>
        </row>
        <row r="117">
          <cell r="AB117" t="str">
            <v>Grand View University</v>
          </cell>
          <cell r="AD117" t="str">
            <v>11-232057</v>
          </cell>
          <cell r="AE117" t="str">
            <v>Isabel Tetmeyer</v>
          </cell>
        </row>
        <row r="118">
          <cell r="AB118" t="str">
            <v>Grand View University</v>
          </cell>
          <cell r="AD118" t="str">
            <v>7914-7770</v>
          </cell>
          <cell r="AE118" t="str">
            <v>Kaytlyn Andrews</v>
          </cell>
        </row>
        <row r="119">
          <cell r="AB119" t="str">
            <v>Grand View University</v>
          </cell>
          <cell r="AD119" t="str">
            <v>18-34841</v>
          </cell>
          <cell r="AE119" t="str">
            <v>Kylie Arai</v>
          </cell>
        </row>
        <row r="120">
          <cell r="AB120" t="str">
            <v>Grand View University</v>
          </cell>
          <cell r="AD120" t="str">
            <v>11-242164</v>
          </cell>
          <cell r="AE120" t="str">
            <v>Madison Pickett</v>
          </cell>
        </row>
        <row r="121">
          <cell r="AB121" t="str">
            <v>Grand View University</v>
          </cell>
          <cell r="AD121" t="str">
            <v>11-307190</v>
          </cell>
          <cell r="AE121" t="str">
            <v>Michelle Stewart</v>
          </cell>
        </row>
        <row r="122">
          <cell r="AB122" t="str">
            <v>Grand View University</v>
          </cell>
          <cell r="AD122" t="str">
            <v>5730-33858</v>
          </cell>
          <cell r="AE122" t="str">
            <v>Rachel Gore</v>
          </cell>
        </row>
        <row r="123">
          <cell r="AB123" t="str">
            <v/>
          </cell>
          <cell r="AD123" t="str">
            <v/>
          </cell>
          <cell r="AE123" t="str">
            <v/>
          </cell>
        </row>
        <row r="130">
          <cell r="AB130" t="str">
            <v/>
          </cell>
          <cell r="AD130" t="str">
            <v/>
          </cell>
          <cell r="AE130" t="str">
            <v/>
          </cell>
        </row>
        <row r="131">
          <cell r="AB131" t="str">
            <v/>
          </cell>
          <cell r="AD131" t="str">
            <v/>
          </cell>
          <cell r="AE131" t="str">
            <v/>
          </cell>
        </row>
        <row r="132">
          <cell r="AB132" t="str">
            <v/>
          </cell>
          <cell r="AD132" t="str">
            <v/>
          </cell>
          <cell r="AE132" t="str">
            <v/>
          </cell>
        </row>
        <row r="133">
          <cell r="AB133" t="str">
            <v/>
          </cell>
          <cell r="AD133" t="str">
            <v/>
          </cell>
          <cell r="AE133" t="str">
            <v/>
          </cell>
        </row>
        <row r="134">
          <cell r="AB134" t="str">
            <v/>
          </cell>
          <cell r="AD134" t="str">
            <v/>
          </cell>
          <cell r="AE134" t="str">
            <v/>
          </cell>
        </row>
        <row r="135">
          <cell r="AB135" t="str">
            <v/>
          </cell>
          <cell r="AD135" t="str">
            <v/>
          </cell>
          <cell r="AE135" t="str">
            <v/>
          </cell>
        </row>
        <row r="136">
          <cell r="AB136" t="str">
            <v/>
          </cell>
          <cell r="AD136" t="str">
            <v/>
          </cell>
          <cell r="AE136" t="str">
            <v/>
          </cell>
        </row>
        <row r="137">
          <cell r="AB137" t="str">
            <v/>
          </cell>
          <cell r="AD137" t="str">
            <v/>
          </cell>
          <cell r="AE137" t="str">
            <v/>
          </cell>
        </row>
        <row r="142">
          <cell r="AB142" t="str">
            <v>Illinois State University</v>
          </cell>
          <cell r="AD142" t="str">
            <v>20-35045</v>
          </cell>
          <cell r="AE142" t="str">
            <v>Aryka DeRohan</v>
          </cell>
        </row>
        <row r="143">
          <cell r="AB143" t="str">
            <v>Illinois State University</v>
          </cell>
          <cell r="AD143" t="str">
            <v>18-65551</v>
          </cell>
          <cell r="AE143" t="str">
            <v>Emma Harris</v>
          </cell>
        </row>
        <row r="144">
          <cell r="AB144" t="str">
            <v>Illinois State University</v>
          </cell>
          <cell r="AD144" t="str">
            <v>11-239464</v>
          </cell>
          <cell r="AE144" t="str">
            <v>Erin Klasing</v>
          </cell>
        </row>
        <row r="145">
          <cell r="AB145" t="str">
            <v>Illinois State University</v>
          </cell>
          <cell r="AD145" t="str">
            <v>11-528603</v>
          </cell>
          <cell r="AE145" t="str">
            <v>Jazzmine Rivera</v>
          </cell>
        </row>
        <row r="146">
          <cell r="AB146" t="str">
            <v>Illinois State University</v>
          </cell>
          <cell r="AD146" t="str">
            <v>23-6356</v>
          </cell>
          <cell r="AE146" t="str">
            <v>Jessica Roberts</v>
          </cell>
        </row>
        <row r="147">
          <cell r="AB147" t="str">
            <v>Illinois State University</v>
          </cell>
          <cell r="AD147" t="str">
            <v>9874-2763</v>
          </cell>
          <cell r="AE147" t="str">
            <v>Makenzy Sympson</v>
          </cell>
        </row>
        <row r="148">
          <cell r="AB148" t="str">
            <v>Illinois State University</v>
          </cell>
          <cell r="AD148" t="str">
            <v>15-196109</v>
          </cell>
          <cell r="AE148" t="str">
            <v>Sydney Lewis</v>
          </cell>
        </row>
        <row r="149">
          <cell r="AB149" t="str">
            <v/>
          </cell>
          <cell r="AD149" t="str">
            <v/>
          </cell>
          <cell r="AE149" t="str">
            <v/>
          </cell>
        </row>
        <row r="151">
          <cell r="AB151" t="str">
            <v>Indiana Institute Of Technology</v>
          </cell>
          <cell r="AD151" t="str">
            <v>11-404183</v>
          </cell>
          <cell r="AE151" t="str">
            <v>Jillian Treska</v>
          </cell>
        </row>
        <row r="152">
          <cell r="AB152" t="str">
            <v>Indiana Institute Of Technology</v>
          </cell>
          <cell r="AD152" t="str">
            <v>16-157794</v>
          </cell>
          <cell r="AE152" t="str">
            <v>Jordan Downham</v>
          </cell>
        </row>
        <row r="153">
          <cell r="AB153" t="str">
            <v>Indiana Institute Of Technology</v>
          </cell>
          <cell r="AD153" t="str">
            <v>7920-188</v>
          </cell>
          <cell r="AE153" t="str">
            <v>Josephine Cehelnik</v>
          </cell>
        </row>
        <row r="154">
          <cell r="AB154" t="str">
            <v>Indiana Institute Of Technology</v>
          </cell>
          <cell r="AD154" t="str">
            <v>15-44994</v>
          </cell>
          <cell r="AE154" t="str">
            <v>Leah Brazier</v>
          </cell>
        </row>
        <row r="155">
          <cell r="AB155" t="str">
            <v>Indiana Institute Of Technology</v>
          </cell>
          <cell r="AD155" t="str">
            <v>11-352594</v>
          </cell>
          <cell r="AE155" t="str">
            <v>Meagan Kennedy</v>
          </cell>
        </row>
        <row r="156">
          <cell r="AB156" t="str">
            <v>Indiana Institute Of Technology</v>
          </cell>
          <cell r="AD156" t="str">
            <v>11-337626</v>
          </cell>
          <cell r="AE156" t="str">
            <v>Morgan Nunn</v>
          </cell>
        </row>
        <row r="157">
          <cell r="AB157" t="str">
            <v>Indiana Institute Of Technology</v>
          </cell>
          <cell r="AD157" t="str">
            <v>18-57048</v>
          </cell>
          <cell r="AE157" t="str">
            <v>Natalie Schildhouse</v>
          </cell>
        </row>
        <row r="158">
          <cell r="AB158" t="str">
            <v>Indiana Institute Of Technology</v>
          </cell>
          <cell r="AD158" t="str">
            <v>11-689811</v>
          </cell>
          <cell r="AE158" t="str">
            <v>Ryleigh Hanicq</v>
          </cell>
        </row>
        <row r="159">
          <cell r="AB159" t="str">
            <v>Iowa Central Community College</v>
          </cell>
          <cell r="AD159" t="str">
            <v>22-19526</v>
          </cell>
          <cell r="AE159" t="str">
            <v>Alexa Klaasen</v>
          </cell>
        </row>
        <row r="160">
          <cell r="AB160" t="str">
            <v>Iowa Central Community College</v>
          </cell>
          <cell r="AD160" t="str">
            <v>11-234943</v>
          </cell>
          <cell r="AE160" t="str">
            <v>Anna Frahm</v>
          </cell>
        </row>
        <row r="161">
          <cell r="AB161" t="str">
            <v>Iowa Central Community College</v>
          </cell>
          <cell r="AD161" t="str">
            <v>16-34282</v>
          </cell>
          <cell r="AE161" t="str">
            <v>Jade Wilcox</v>
          </cell>
        </row>
        <row r="162">
          <cell r="AB162" t="str">
            <v>Iowa Central Community College</v>
          </cell>
          <cell r="AD162" t="str">
            <v>11-424124</v>
          </cell>
          <cell r="AE162" t="str">
            <v>Katelynn Edmundson</v>
          </cell>
        </row>
        <row r="163">
          <cell r="AB163" t="str">
            <v>Iowa Central Community College</v>
          </cell>
          <cell r="AD163" t="str">
            <v>7914-5277</v>
          </cell>
          <cell r="AE163" t="str">
            <v>Kendra Huitt</v>
          </cell>
        </row>
        <row r="164">
          <cell r="AB164" t="str">
            <v>Iowa Central Community College</v>
          </cell>
          <cell r="AD164" t="str">
            <v>11-678127</v>
          </cell>
          <cell r="AE164" t="str">
            <v>Libby Leach</v>
          </cell>
        </row>
        <row r="165">
          <cell r="AB165" t="str">
            <v>Iowa Central Community College</v>
          </cell>
          <cell r="AD165" t="str">
            <v>22-28437</v>
          </cell>
          <cell r="AE165" t="str">
            <v>Maeci Williamson</v>
          </cell>
        </row>
        <row r="166">
          <cell r="AB166" t="str">
            <v>Iowa Central Community College</v>
          </cell>
          <cell r="AD166" t="str">
            <v>8898-8879</v>
          </cell>
          <cell r="AE166" t="str">
            <v>Sydney Wilson</v>
          </cell>
        </row>
        <row r="169">
          <cell r="AB169" t="str">
            <v>Iowa Western Community College</v>
          </cell>
          <cell r="AD169" t="str">
            <v>23-741</v>
          </cell>
          <cell r="AE169" t="str">
            <v>Cecilia Hammermeister</v>
          </cell>
        </row>
        <row r="170">
          <cell r="AB170" t="str">
            <v>Iowa Western Community College</v>
          </cell>
          <cell r="AD170" t="str">
            <v>23-740</v>
          </cell>
          <cell r="AE170" t="str">
            <v>Chassidy Brittain</v>
          </cell>
        </row>
        <row r="171">
          <cell r="AB171" t="str">
            <v>Iowa Western Community College</v>
          </cell>
          <cell r="AD171" t="str">
            <v>19-86489</v>
          </cell>
          <cell r="AE171" t="str">
            <v>Gabbi McCarthy</v>
          </cell>
        </row>
        <row r="172">
          <cell r="AB172" t="str">
            <v>Iowa Western Community College</v>
          </cell>
          <cell r="AD172" t="str">
            <v>11-666402</v>
          </cell>
          <cell r="AE172" t="str">
            <v>Kasey Pleas</v>
          </cell>
        </row>
        <row r="173">
          <cell r="AB173" t="str">
            <v>Iowa Western Community College</v>
          </cell>
          <cell r="AD173" t="str">
            <v>11-292967</v>
          </cell>
          <cell r="AE173" t="str">
            <v>Katherine Perez</v>
          </cell>
        </row>
        <row r="174">
          <cell r="AB174" t="str">
            <v>Iowa Western Community College</v>
          </cell>
          <cell r="AD174" t="str">
            <v>9130-1913</v>
          </cell>
          <cell r="AE174" t="str">
            <v>Kerry Crossman</v>
          </cell>
        </row>
        <row r="175">
          <cell r="AB175" t="str">
            <v>Iowa Western Community College</v>
          </cell>
          <cell r="AD175" t="str">
            <v>11-395382</v>
          </cell>
          <cell r="AE175" t="str">
            <v>Theresa De Werth</v>
          </cell>
        </row>
        <row r="176">
          <cell r="AB176" t="str">
            <v/>
          </cell>
          <cell r="AD176" t="str">
            <v/>
          </cell>
          <cell r="AE176" t="str">
            <v/>
          </cell>
        </row>
        <row r="178">
          <cell r="AB178" t="str">
            <v>Judson University</v>
          </cell>
          <cell r="AD178" t="str">
            <v>5686-2431</v>
          </cell>
          <cell r="AE178" t="str">
            <v>Chloe Siezega</v>
          </cell>
        </row>
        <row r="179">
          <cell r="AB179" t="str">
            <v>Judson University</v>
          </cell>
          <cell r="AD179" t="str">
            <v>11-174643</v>
          </cell>
          <cell r="AE179" t="str">
            <v>Darian Mobley</v>
          </cell>
        </row>
        <row r="180">
          <cell r="AB180" t="str">
            <v>Judson University</v>
          </cell>
          <cell r="AD180" t="str">
            <v>16-65460</v>
          </cell>
          <cell r="AE180" t="str">
            <v>Demi Kontos</v>
          </cell>
        </row>
        <row r="181">
          <cell r="AB181" t="str">
            <v>Judson University</v>
          </cell>
          <cell r="AD181" t="str">
            <v>16-154883</v>
          </cell>
          <cell r="AE181" t="str">
            <v>Isabell Cooley</v>
          </cell>
        </row>
        <row r="182">
          <cell r="AB182" t="str">
            <v>Judson University</v>
          </cell>
          <cell r="AD182" t="str">
            <v>15-128973</v>
          </cell>
          <cell r="AE182" t="str">
            <v>Michele Chancey</v>
          </cell>
        </row>
        <row r="183">
          <cell r="AB183" t="str">
            <v>Judson University</v>
          </cell>
          <cell r="AD183" t="str">
            <v>11-702539</v>
          </cell>
          <cell r="AE183" t="str">
            <v>Neena Dingillo</v>
          </cell>
        </row>
        <row r="184">
          <cell r="AB184" t="str">
            <v>Judson University</v>
          </cell>
          <cell r="AD184" t="str">
            <v>11-396899</v>
          </cell>
          <cell r="AE184" t="str">
            <v>Paige Carpenter</v>
          </cell>
        </row>
        <row r="185">
          <cell r="AB185" t="str">
            <v>Judson University</v>
          </cell>
          <cell r="AD185" t="str">
            <v>16-156097</v>
          </cell>
          <cell r="AE185" t="str">
            <v>Tina Tindall</v>
          </cell>
        </row>
        <row r="192">
          <cell r="AB192" t="str">
            <v>Lawrence Technological University</v>
          </cell>
          <cell r="AD192" t="str">
            <v>11-738600</v>
          </cell>
          <cell r="AE192" t="str">
            <v>Amelia (Mia) Adams</v>
          </cell>
        </row>
        <row r="193">
          <cell r="AB193" t="str">
            <v>Lawrence Technological University</v>
          </cell>
          <cell r="AD193" t="str">
            <v>11-122331</v>
          </cell>
          <cell r="AE193" t="str">
            <v>Aubrie Svilar</v>
          </cell>
        </row>
        <row r="194">
          <cell r="AB194" t="str">
            <v>Lawrence Technological University</v>
          </cell>
          <cell r="AD194" t="str">
            <v>19-76428</v>
          </cell>
          <cell r="AE194" t="str">
            <v>Brooke Kochel</v>
          </cell>
        </row>
        <row r="195">
          <cell r="AB195" t="str">
            <v>Lawrence Technological University</v>
          </cell>
          <cell r="AD195" t="str">
            <v>11-513962</v>
          </cell>
          <cell r="AE195" t="str">
            <v>Carly Dlugos</v>
          </cell>
        </row>
        <row r="196">
          <cell r="AB196" t="str">
            <v>Lawrence Technological University</v>
          </cell>
          <cell r="AD196" t="str">
            <v>17-98244</v>
          </cell>
          <cell r="AE196" t="str">
            <v>Caroline Holowenko</v>
          </cell>
        </row>
        <row r="197">
          <cell r="AB197" t="str">
            <v>Lawrence Technological University</v>
          </cell>
          <cell r="AD197" t="str">
            <v>11-555549</v>
          </cell>
          <cell r="AE197" t="str">
            <v>Grace Tefend</v>
          </cell>
        </row>
        <row r="198">
          <cell r="AB198" t="str">
            <v>Lawrence Technological University</v>
          </cell>
          <cell r="AD198" t="str">
            <v>11-349673</v>
          </cell>
          <cell r="AE198" t="str">
            <v>Leah Williams</v>
          </cell>
        </row>
        <row r="199">
          <cell r="AB199" t="str">
            <v>Lawrence Technological University</v>
          </cell>
          <cell r="AD199" t="str">
            <v>17-53163</v>
          </cell>
          <cell r="AE199" t="str">
            <v>Rachel Iha</v>
          </cell>
        </row>
        <row r="205">
          <cell r="AB205" t="str">
            <v>Lindenwood University</v>
          </cell>
          <cell r="AD205" t="str">
            <v>18-38965</v>
          </cell>
          <cell r="AE205" t="str">
            <v>Carissa Merkle</v>
          </cell>
        </row>
        <row r="206">
          <cell r="AB206" t="str">
            <v>Lindenwood University</v>
          </cell>
          <cell r="AD206" t="str">
            <v>11-250174</v>
          </cell>
          <cell r="AE206" t="str">
            <v>Elizabeth (Lizzy) Rittenour</v>
          </cell>
        </row>
        <row r="207">
          <cell r="AB207" t="str">
            <v>Lindenwood University</v>
          </cell>
          <cell r="AD207" t="str">
            <v>11-393107</v>
          </cell>
          <cell r="AE207" t="str">
            <v>Hailey Bozych</v>
          </cell>
        </row>
        <row r="208">
          <cell r="AB208" t="str">
            <v>Lindenwood University</v>
          </cell>
          <cell r="AD208" t="str">
            <v>11-101614</v>
          </cell>
          <cell r="AE208" t="str">
            <v>Haylie Frick</v>
          </cell>
        </row>
        <row r="209">
          <cell r="AB209" t="str">
            <v>Lindenwood University</v>
          </cell>
          <cell r="AD209" t="str">
            <v>11-449668</v>
          </cell>
          <cell r="AE209" t="str">
            <v>Karsyn Braasch</v>
          </cell>
        </row>
        <row r="210">
          <cell r="AB210" t="str">
            <v>Lindenwood University</v>
          </cell>
          <cell r="AD210" t="str">
            <v>18-57565</v>
          </cell>
          <cell r="AE210" t="str">
            <v>Madison Millsaps</v>
          </cell>
        </row>
        <row r="211">
          <cell r="AB211" t="str">
            <v>Lindenwood University</v>
          </cell>
          <cell r="AD211" t="str">
            <v>11-341586</v>
          </cell>
          <cell r="AE211" t="str">
            <v>Samantha Smith</v>
          </cell>
        </row>
        <row r="212">
          <cell r="AB212" t="str">
            <v>Lindenwood University</v>
          </cell>
          <cell r="AD212" t="str">
            <v>11-557510</v>
          </cell>
          <cell r="AE212" t="str">
            <v>Sophia Tottleben</v>
          </cell>
        </row>
        <row r="213">
          <cell r="AB213" t="str">
            <v>Lourdes University</v>
          </cell>
          <cell r="AD213" t="str">
            <v>11-576108</v>
          </cell>
          <cell r="AE213" t="str">
            <v>Abigail Arnes</v>
          </cell>
        </row>
        <row r="214">
          <cell r="AB214" t="str">
            <v>Lourdes University</v>
          </cell>
          <cell r="AD214" t="str">
            <v>5774-656</v>
          </cell>
          <cell r="AE214" t="str">
            <v>Alexandria Hahn</v>
          </cell>
        </row>
        <row r="215">
          <cell r="AB215" t="str">
            <v>Lourdes University</v>
          </cell>
          <cell r="AD215" t="str">
            <v>11-284777</v>
          </cell>
          <cell r="AE215" t="str">
            <v>DeLayna Harvey</v>
          </cell>
        </row>
        <row r="216">
          <cell r="AB216" t="str">
            <v>Lourdes University</v>
          </cell>
          <cell r="AD216" t="str">
            <v>18-28276</v>
          </cell>
          <cell r="AE216" t="str">
            <v>Dezaray McIe</v>
          </cell>
        </row>
        <row r="217">
          <cell r="AB217" t="str">
            <v>Lourdes University</v>
          </cell>
          <cell r="AD217" t="str">
            <v>17-104813</v>
          </cell>
          <cell r="AE217" t="str">
            <v>Jaycie Arnet</v>
          </cell>
        </row>
        <row r="218">
          <cell r="AB218" t="str">
            <v>Lourdes University</v>
          </cell>
          <cell r="AD218" t="str">
            <v>11-607563</v>
          </cell>
          <cell r="AE218" t="str">
            <v>Mikaili Truman</v>
          </cell>
        </row>
        <row r="219">
          <cell r="AB219" t="str">
            <v>Lourdes University</v>
          </cell>
          <cell r="AD219" t="str">
            <v>7914-33762</v>
          </cell>
          <cell r="AE219" t="str">
            <v>Sarah Chilvers</v>
          </cell>
        </row>
        <row r="220">
          <cell r="AB220" t="str">
            <v>Lourdes University</v>
          </cell>
          <cell r="AD220" t="str">
            <v>11-743533</v>
          </cell>
          <cell r="AE220" t="str">
            <v>Taylor Mcbride</v>
          </cell>
        </row>
        <row r="221">
          <cell r="AB221" t="str">
            <v>Marian University (WI)</v>
          </cell>
          <cell r="AD221" t="str">
            <v>17-64313</v>
          </cell>
          <cell r="AE221" t="str">
            <v>Bellarene Walkowski</v>
          </cell>
        </row>
        <row r="222">
          <cell r="AB222" t="str">
            <v>Marian University (WI)</v>
          </cell>
          <cell r="AD222" t="str">
            <v>11-143281</v>
          </cell>
          <cell r="AE222" t="str">
            <v>Brenna Schiekiera</v>
          </cell>
        </row>
        <row r="223">
          <cell r="AB223" t="str">
            <v>Marian University (WI)</v>
          </cell>
          <cell r="AD223" t="str">
            <v>11-545941</v>
          </cell>
          <cell r="AE223" t="str">
            <v>Delanie Vogt</v>
          </cell>
        </row>
        <row r="224">
          <cell r="AB224" t="str">
            <v>Marian University (WI)</v>
          </cell>
          <cell r="AD224" t="str">
            <v>11-593871</v>
          </cell>
          <cell r="AE224" t="str">
            <v>Elana Rimer</v>
          </cell>
        </row>
        <row r="225">
          <cell r="AB225" t="str">
            <v>Marian University (WI)</v>
          </cell>
          <cell r="AD225" t="str">
            <v>16-154157</v>
          </cell>
          <cell r="AE225" t="str">
            <v>Jazmin Koeberl</v>
          </cell>
        </row>
        <row r="226">
          <cell r="AB226" t="str">
            <v>Marian University (WI)</v>
          </cell>
          <cell r="AD226" t="str">
            <v>18-33008</v>
          </cell>
          <cell r="AE226" t="str">
            <v>Jenna Betts</v>
          </cell>
        </row>
        <row r="227">
          <cell r="AB227" t="str">
            <v>Marian University (WI)</v>
          </cell>
          <cell r="AD227" t="str">
            <v>11-513751</v>
          </cell>
          <cell r="AE227" t="str">
            <v>Jocelynn Eggert</v>
          </cell>
        </row>
        <row r="228">
          <cell r="AB228" t="str">
            <v>Marian University (WI)</v>
          </cell>
          <cell r="AD228" t="str">
            <v>11-457663</v>
          </cell>
          <cell r="AE228" t="str">
            <v>Zoey Bur</v>
          </cell>
        </row>
        <row r="239">
          <cell r="AB239" t="str">
            <v>Missouri Baptist University</v>
          </cell>
          <cell r="AD239" t="str">
            <v>20-5385</v>
          </cell>
          <cell r="AE239" t="str">
            <v>Alexandria Cruez</v>
          </cell>
        </row>
        <row r="240">
          <cell r="AB240" t="str">
            <v>Missouri Baptist University</v>
          </cell>
          <cell r="AD240" t="str">
            <v>7914-13915</v>
          </cell>
          <cell r="AE240" t="str">
            <v>Caitlyn Ennis</v>
          </cell>
        </row>
        <row r="241">
          <cell r="AB241" t="str">
            <v>Missouri Baptist University</v>
          </cell>
          <cell r="AD241" t="str">
            <v>11-506502</v>
          </cell>
          <cell r="AE241" t="str">
            <v>Courtney Baer</v>
          </cell>
        </row>
        <row r="242">
          <cell r="AB242" t="str">
            <v>Missouri Baptist University</v>
          </cell>
          <cell r="AD242" t="str">
            <v>11-517025</v>
          </cell>
          <cell r="AE242" t="str">
            <v>Delana Mentel</v>
          </cell>
        </row>
        <row r="243">
          <cell r="AB243" t="str">
            <v>Missouri Baptist University</v>
          </cell>
          <cell r="AD243" t="str">
            <v>11-428634</v>
          </cell>
          <cell r="AE243" t="str">
            <v>MacKenzie McIntyre</v>
          </cell>
        </row>
        <row r="244">
          <cell r="AB244" t="str">
            <v>Missouri Baptist University</v>
          </cell>
          <cell r="AD244" t="str">
            <v>11-254608</v>
          </cell>
          <cell r="AE244" t="str">
            <v>Miranda Fingerhut</v>
          </cell>
        </row>
        <row r="245">
          <cell r="AB245" t="str">
            <v>Missouri Baptist University</v>
          </cell>
          <cell r="AD245" t="str">
            <v>17-56558</v>
          </cell>
          <cell r="AE245" t="str">
            <v>Olivia Frenz</v>
          </cell>
        </row>
        <row r="246">
          <cell r="AB246" t="str">
            <v/>
          </cell>
          <cell r="AD246" t="str">
            <v/>
          </cell>
          <cell r="AE246" t="str">
            <v/>
          </cell>
        </row>
        <row r="253">
          <cell r="AB253" t="str">
            <v>Morningside University</v>
          </cell>
          <cell r="AD253" t="str">
            <v>11-273910</v>
          </cell>
          <cell r="AE253" t="str">
            <v>Alexa Munhofen</v>
          </cell>
        </row>
        <row r="254">
          <cell r="AB254" t="str">
            <v>Morningside University</v>
          </cell>
          <cell r="AD254" t="str">
            <v>8337-10677</v>
          </cell>
          <cell r="AE254" t="str">
            <v>Carissa Johnson</v>
          </cell>
        </row>
        <row r="255">
          <cell r="AB255" t="str">
            <v>Morningside University</v>
          </cell>
          <cell r="AD255" t="str">
            <v>11-135896</v>
          </cell>
          <cell r="AE255" t="str">
            <v>Emaly Kruse</v>
          </cell>
        </row>
        <row r="256">
          <cell r="AB256" t="str">
            <v>Morningside University</v>
          </cell>
          <cell r="AD256" t="str">
            <v>19-55217</v>
          </cell>
          <cell r="AE256" t="str">
            <v>Kiara(Riley) Howard</v>
          </cell>
        </row>
        <row r="257">
          <cell r="AB257" t="str">
            <v>Morningside University</v>
          </cell>
          <cell r="AD257" t="str">
            <v>6414-1343</v>
          </cell>
          <cell r="AE257" t="str">
            <v>Maren Ewertz</v>
          </cell>
        </row>
        <row r="258">
          <cell r="AB258" t="str">
            <v>Morningside University</v>
          </cell>
          <cell r="AD258" t="str">
            <v>11-299438</v>
          </cell>
          <cell r="AE258" t="str">
            <v>Morgan Roark</v>
          </cell>
        </row>
        <row r="259">
          <cell r="AB259" t="str">
            <v>Morningside University</v>
          </cell>
          <cell r="AD259" t="str">
            <v>8337-13882</v>
          </cell>
          <cell r="AE259" t="str">
            <v>Rachel Spier</v>
          </cell>
        </row>
        <row r="260">
          <cell r="AB260" t="str">
            <v>Morningside University</v>
          </cell>
          <cell r="AD260" t="str">
            <v>18-6531</v>
          </cell>
          <cell r="AE260" t="str">
            <v>Samantha Schiefen</v>
          </cell>
        </row>
        <row r="266">
          <cell r="AB266" t="str">
            <v>Mount Mercy University</v>
          </cell>
          <cell r="AD266" t="str">
            <v>11-421654</v>
          </cell>
          <cell r="AE266" t="str">
            <v>Brooke Salzman</v>
          </cell>
        </row>
        <row r="267">
          <cell r="AB267" t="str">
            <v>Mount Mercy University</v>
          </cell>
          <cell r="AD267" t="str">
            <v>11-300993</v>
          </cell>
          <cell r="AE267" t="str">
            <v>Brynna Madison</v>
          </cell>
        </row>
        <row r="268">
          <cell r="AB268" t="str">
            <v>Mount Mercy University</v>
          </cell>
          <cell r="AD268" t="str">
            <v>11-323908</v>
          </cell>
          <cell r="AE268" t="str">
            <v>Chloe Day</v>
          </cell>
        </row>
        <row r="269">
          <cell r="AB269" t="str">
            <v>Mount Mercy University</v>
          </cell>
          <cell r="AD269" t="str">
            <v>11-99667</v>
          </cell>
          <cell r="AE269" t="str">
            <v>Elena Carr</v>
          </cell>
        </row>
        <row r="270">
          <cell r="AB270" t="str">
            <v>Mount Mercy University</v>
          </cell>
          <cell r="AD270" t="str">
            <v>11-250067</v>
          </cell>
          <cell r="AE270" t="str">
            <v>Jaelle Hamman</v>
          </cell>
        </row>
        <row r="271">
          <cell r="AB271" t="str">
            <v>Mount Mercy University</v>
          </cell>
          <cell r="AD271" t="str">
            <v>5686-2091</v>
          </cell>
          <cell r="AE271" t="str">
            <v>Mackenzie Ullian</v>
          </cell>
        </row>
        <row r="272">
          <cell r="AB272" t="str">
            <v>Mount Mercy University</v>
          </cell>
          <cell r="AD272" t="str">
            <v>5730-32265</v>
          </cell>
          <cell r="AE272" t="str">
            <v>Megan Kolberg</v>
          </cell>
        </row>
        <row r="273">
          <cell r="AB273" t="str">
            <v>Mount Mercy University</v>
          </cell>
          <cell r="AD273" t="str">
            <v>23-1218</v>
          </cell>
          <cell r="AE273" t="str">
            <v>Nada Nawwarah Abdul Jalil</v>
          </cell>
        </row>
        <row r="289">
          <cell r="AB289" t="str">
            <v>Notre Dame College</v>
          </cell>
          <cell r="AD289" t="str">
            <v>7921-288</v>
          </cell>
          <cell r="AE289" t="str">
            <v>Carly Jones</v>
          </cell>
        </row>
        <row r="290">
          <cell r="AB290" t="str">
            <v>Notre Dame College</v>
          </cell>
          <cell r="AD290" t="str">
            <v>17-25699</v>
          </cell>
          <cell r="AE290" t="str">
            <v>Hannah Klein</v>
          </cell>
        </row>
        <row r="291">
          <cell r="AB291" t="str">
            <v>Notre Dame College</v>
          </cell>
          <cell r="AD291" t="str">
            <v>11-234075</v>
          </cell>
          <cell r="AE291" t="str">
            <v>Olivia Brace</v>
          </cell>
        </row>
        <row r="292">
          <cell r="AB292" t="str">
            <v>Notre Dame College</v>
          </cell>
          <cell r="AD292" t="str">
            <v>16-165812</v>
          </cell>
          <cell r="AE292" t="str">
            <v>Olivia Johnson</v>
          </cell>
        </row>
        <row r="293">
          <cell r="AB293" t="str">
            <v>Notre Dame College</v>
          </cell>
          <cell r="AD293" t="str">
            <v>11-85659</v>
          </cell>
          <cell r="AE293" t="str">
            <v>Rachel Foreback</v>
          </cell>
        </row>
        <row r="294">
          <cell r="AB294" t="str">
            <v>Notre Dame College</v>
          </cell>
          <cell r="AD294" t="str">
            <v>11-373667</v>
          </cell>
          <cell r="AE294" t="str">
            <v>Sarah Benedict</v>
          </cell>
        </row>
        <row r="295">
          <cell r="AB295" t="str">
            <v/>
          </cell>
          <cell r="AD295" t="str">
            <v/>
          </cell>
          <cell r="AE295" t="str">
            <v/>
          </cell>
        </row>
        <row r="296">
          <cell r="AB296" t="str">
            <v/>
          </cell>
          <cell r="AD296" t="str">
            <v/>
          </cell>
          <cell r="AE296" t="str">
            <v/>
          </cell>
        </row>
        <row r="303">
          <cell r="AB303" t="str">
            <v>Quincy University</v>
          </cell>
          <cell r="AD303" t="str">
            <v>11-272735</v>
          </cell>
          <cell r="AE303" t="str">
            <v>Jessica Ladd</v>
          </cell>
        </row>
        <row r="304">
          <cell r="AB304" t="str">
            <v>Quincy University</v>
          </cell>
          <cell r="AD304" t="str">
            <v>22-1658</v>
          </cell>
          <cell r="AE304" t="str">
            <v>Kianna Jackson</v>
          </cell>
        </row>
        <row r="305">
          <cell r="AB305" t="str">
            <v>Quincy University</v>
          </cell>
          <cell r="AD305" t="str">
            <v>18-91853</v>
          </cell>
          <cell r="AE305" t="str">
            <v>Kyndal Stark</v>
          </cell>
        </row>
        <row r="306">
          <cell r="AB306" t="str">
            <v>Quincy University</v>
          </cell>
          <cell r="AD306" t="str">
            <v>11-724447</v>
          </cell>
          <cell r="AE306" t="str">
            <v>Maci Glasco</v>
          </cell>
        </row>
        <row r="307">
          <cell r="AB307" t="str">
            <v>Quincy University</v>
          </cell>
          <cell r="AD307" t="str">
            <v>18-59498</v>
          </cell>
          <cell r="AE307" t="str">
            <v>Su Denizer</v>
          </cell>
        </row>
        <row r="308">
          <cell r="AB308" t="str">
            <v/>
          </cell>
          <cell r="AD308" t="str">
            <v/>
          </cell>
          <cell r="AE308" t="str">
            <v/>
          </cell>
        </row>
        <row r="309">
          <cell r="AB309" t="str">
            <v/>
          </cell>
          <cell r="AD309" t="str">
            <v/>
          </cell>
          <cell r="AE309" t="str">
            <v/>
          </cell>
        </row>
        <row r="310">
          <cell r="AB310" t="str">
            <v/>
          </cell>
          <cell r="AD310" t="str">
            <v/>
          </cell>
          <cell r="AE310" t="str">
            <v/>
          </cell>
        </row>
        <row r="311">
          <cell r="AB311" t="str">
            <v>Rochester University</v>
          </cell>
          <cell r="AD311" t="str">
            <v>22-637</v>
          </cell>
          <cell r="AE311" t="str">
            <v>Jazmin Brant</v>
          </cell>
        </row>
        <row r="312">
          <cell r="AB312" t="str">
            <v>Rochester University</v>
          </cell>
          <cell r="AD312" t="str">
            <v>20-31030</v>
          </cell>
          <cell r="AE312" t="str">
            <v>Lynzie Kirkendall</v>
          </cell>
        </row>
        <row r="313">
          <cell r="AB313" t="str">
            <v>Rochester University</v>
          </cell>
          <cell r="AD313" t="str">
            <v>11-699836</v>
          </cell>
          <cell r="AE313" t="str">
            <v>Nataleigh Eagle</v>
          </cell>
        </row>
        <row r="314">
          <cell r="AB314" t="str">
            <v>Rochester University</v>
          </cell>
          <cell r="AD314" t="str">
            <v>7914-37251</v>
          </cell>
          <cell r="AE314" t="str">
            <v>Riley Brownrigg</v>
          </cell>
        </row>
        <row r="315">
          <cell r="AB315" t="str">
            <v>Rochester University</v>
          </cell>
          <cell r="AD315" t="str">
            <v>7918-321</v>
          </cell>
          <cell r="AE315" t="str">
            <v>Sara Ritchie</v>
          </cell>
        </row>
        <row r="316">
          <cell r="AB316" t="str">
            <v>Rochester University</v>
          </cell>
          <cell r="AD316" t="str">
            <v>19-78947</v>
          </cell>
          <cell r="AE316" t="str">
            <v>Sarah Temple</v>
          </cell>
        </row>
        <row r="317">
          <cell r="AB317" t="str">
            <v>Rochester University</v>
          </cell>
          <cell r="AD317" t="str">
            <v>22-1505</v>
          </cell>
          <cell r="AE317" t="str">
            <v>Shelby Opalka</v>
          </cell>
        </row>
        <row r="318">
          <cell r="AB318" t="str">
            <v>Rochester University</v>
          </cell>
          <cell r="AD318" t="str">
            <v>11-520099</v>
          </cell>
          <cell r="AE318" t="str">
            <v>Vanessa Zissler</v>
          </cell>
        </row>
        <row r="327">
          <cell r="AB327" t="str">
            <v>Rock Valley College</v>
          </cell>
          <cell r="AD327" t="str">
            <v>11-475623</v>
          </cell>
          <cell r="AE327" t="str">
            <v>Hailee Kerr</v>
          </cell>
        </row>
        <row r="328">
          <cell r="AB328" t="str">
            <v>Rock Valley College</v>
          </cell>
          <cell r="AD328" t="str">
            <v>20-55276</v>
          </cell>
          <cell r="AE328" t="str">
            <v>Kennedy Hughes</v>
          </cell>
        </row>
        <row r="329">
          <cell r="AB329" t="str">
            <v>Rock Valley College</v>
          </cell>
          <cell r="AD329" t="str">
            <v>16-160466</v>
          </cell>
          <cell r="AE329" t="str">
            <v>Kyley Olson</v>
          </cell>
        </row>
        <row r="330">
          <cell r="AB330" t="str">
            <v>Rock Valley College</v>
          </cell>
          <cell r="AD330" t="str">
            <v>11-63323</v>
          </cell>
          <cell r="AE330" t="str">
            <v>Leann Severson</v>
          </cell>
        </row>
        <row r="331">
          <cell r="AB331" t="str">
            <v>Rock Valley College</v>
          </cell>
          <cell r="AD331" t="str">
            <v>16-160462</v>
          </cell>
          <cell r="AE331" t="str">
            <v>Madison Davenport</v>
          </cell>
        </row>
        <row r="332">
          <cell r="AB332" t="str">
            <v>Rock Valley College</v>
          </cell>
          <cell r="AD332" t="str">
            <v>15-25962</v>
          </cell>
          <cell r="AE332" t="str">
            <v>Maria Pawlak</v>
          </cell>
        </row>
        <row r="333">
          <cell r="AB333" t="str">
            <v/>
          </cell>
          <cell r="AD333" t="str">
            <v/>
          </cell>
          <cell r="AE333" t="str">
            <v/>
          </cell>
        </row>
        <row r="334">
          <cell r="AB334" t="str">
            <v/>
          </cell>
          <cell r="AD334" t="str">
            <v/>
          </cell>
          <cell r="AE334" t="str">
            <v/>
          </cell>
        </row>
        <row r="335">
          <cell r="AB335" t="str">
            <v>Saint Xavier University</v>
          </cell>
          <cell r="AD335" t="str">
            <v>11-151330</v>
          </cell>
          <cell r="AE335" t="str">
            <v>Barbara Lunsford</v>
          </cell>
        </row>
        <row r="336">
          <cell r="AB336" t="str">
            <v>Saint Xavier University</v>
          </cell>
          <cell r="AD336" t="str">
            <v>11-387469</v>
          </cell>
          <cell r="AE336" t="str">
            <v>Breanna Pimentel</v>
          </cell>
        </row>
        <row r="337">
          <cell r="AB337" t="str">
            <v>Saint Xavier University</v>
          </cell>
          <cell r="AD337" t="str">
            <v>22-3036</v>
          </cell>
          <cell r="AE337" t="str">
            <v>Emma Zalud</v>
          </cell>
        </row>
        <row r="338">
          <cell r="AB338" t="str">
            <v>Saint Xavier University</v>
          </cell>
          <cell r="AD338" t="str">
            <v>15-95681</v>
          </cell>
          <cell r="AE338" t="str">
            <v>Heidi Johnson</v>
          </cell>
        </row>
        <row r="339">
          <cell r="AB339" t="str">
            <v>Saint Xavier University</v>
          </cell>
          <cell r="AD339" t="str">
            <v>17-89969</v>
          </cell>
          <cell r="AE339" t="str">
            <v>Lida Burgos</v>
          </cell>
        </row>
        <row r="340">
          <cell r="AB340" t="str">
            <v>Saint Xavier University</v>
          </cell>
          <cell r="AD340" t="str">
            <v>11-264830</v>
          </cell>
          <cell r="AE340" t="str">
            <v>Megan Gillson</v>
          </cell>
        </row>
        <row r="341">
          <cell r="AB341" t="str">
            <v>Saint Xavier University</v>
          </cell>
          <cell r="AD341" t="str">
            <v>11-447755</v>
          </cell>
          <cell r="AE341" t="str">
            <v>Monica Darrow</v>
          </cell>
        </row>
        <row r="342">
          <cell r="AB342" t="str">
            <v>Saint Xavier University</v>
          </cell>
          <cell r="AD342" t="str">
            <v>11-251802</v>
          </cell>
          <cell r="AE342" t="str">
            <v>Olivia Daujatas</v>
          </cell>
        </row>
        <row r="354">
          <cell r="AB354" t="str">
            <v>St. Ambrose University</v>
          </cell>
          <cell r="AD354" t="str">
            <v>11-262998</v>
          </cell>
          <cell r="AE354" t="str">
            <v>Amanda Bohn</v>
          </cell>
        </row>
        <row r="355">
          <cell r="AB355" t="str">
            <v>St. Ambrose University</v>
          </cell>
          <cell r="AD355" t="str">
            <v>11-47316</v>
          </cell>
          <cell r="AE355" t="str">
            <v>Erin Williams</v>
          </cell>
        </row>
        <row r="356">
          <cell r="AB356" t="str">
            <v>St. Ambrose University</v>
          </cell>
          <cell r="AD356" t="str">
            <v>11-421693</v>
          </cell>
          <cell r="AE356" t="str">
            <v>Kayla Devine</v>
          </cell>
        </row>
        <row r="357">
          <cell r="AB357" t="str">
            <v>St. Ambrose University</v>
          </cell>
          <cell r="AD357" t="str">
            <v>11-377517</v>
          </cell>
          <cell r="AE357" t="str">
            <v>Madison Holevoet</v>
          </cell>
        </row>
        <row r="358">
          <cell r="AB358" t="str">
            <v>St. Ambrose University</v>
          </cell>
          <cell r="AD358" t="str">
            <v>11-265628</v>
          </cell>
          <cell r="AE358" t="str">
            <v>Marissa Bills</v>
          </cell>
        </row>
        <row r="359">
          <cell r="AB359" t="str">
            <v>St. Ambrose University</v>
          </cell>
          <cell r="AD359" t="str">
            <v>6011-215</v>
          </cell>
          <cell r="AE359" t="str">
            <v>Noelle Phillips</v>
          </cell>
        </row>
        <row r="360">
          <cell r="AB360" t="str">
            <v>St. Ambrose University</v>
          </cell>
          <cell r="AD360" t="str">
            <v>17-5653</v>
          </cell>
          <cell r="AE360" t="str">
            <v>Patricia Alvarado</v>
          </cell>
        </row>
        <row r="361">
          <cell r="AB361" t="str">
            <v>St. Ambrose University</v>
          </cell>
          <cell r="AD361" t="str">
            <v>8611-9243</v>
          </cell>
          <cell r="AE361" t="str">
            <v>Sam Upham</v>
          </cell>
        </row>
        <row r="371">
          <cell r="AB371" t="str">
            <v>St. Francis (IL) ,University Of</v>
          </cell>
          <cell r="AD371" t="str">
            <v>11-225306</v>
          </cell>
          <cell r="AE371" t="str">
            <v>Allison Nape</v>
          </cell>
        </row>
        <row r="372">
          <cell r="AB372" t="str">
            <v>St. Francis (IL) ,University Of</v>
          </cell>
          <cell r="AD372" t="str">
            <v>11-454461</v>
          </cell>
          <cell r="AE372" t="str">
            <v>Estrella De La Rosa</v>
          </cell>
        </row>
        <row r="373">
          <cell r="AB373" t="str">
            <v>St. Francis (IL) ,University Of</v>
          </cell>
          <cell r="AD373" t="str">
            <v>5743-4867</v>
          </cell>
          <cell r="AE373" t="str">
            <v>Kaitlyn Yearsich</v>
          </cell>
        </row>
        <row r="374">
          <cell r="AB374" t="str">
            <v>St. Francis (IL) ,University Of</v>
          </cell>
          <cell r="AD374" t="str">
            <v>18-2038</v>
          </cell>
          <cell r="AE374" t="str">
            <v>Karley Mason</v>
          </cell>
        </row>
        <row r="375">
          <cell r="AB375" t="str">
            <v>St. Francis (IL) ,University Of</v>
          </cell>
          <cell r="AD375" t="str">
            <v>11-238107</v>
          </cell>
          <cell r="AE375" t="str">
            <v>Katelynn Statz</v>
          </cell>
        </row>
        <row r="376">
          <cell r="AB376" t="str">
            <v>St. Francis (IL) ,University Of</v>
          </cell>
          <cell r="AD376" t="str">
            <v>5686-2531</v>
          </cell>
          <cell r="AE376" t="str">
            <v>Laura Rohlfs</v>
          </cell>
        </row>
        <row r="377">
          <cell r="AB377" t="str">
            <v>St. Francis (IL) ,University Of</v>
          </cell>
          <cell r="AD377" t="str">
            <v>11-279303</v>
          </cell>
          <cell r="AE377" t="str">
            <v>Leigha Henkel</v>
          </cell>
        </row>
        <row r="378">
          <cell r="AB378" t="str">
            <v>St. Francis (IL) ,University Of</v>
          </cell>
          <cell r="AD378" t="str">
            <v>9652-12931</v>
          </cell>
          <cell r="AE378" t="str">
            <v>McKenzie Mattice</v>
          </cell>
        </row>
        <row r="396">
          <cell r="AB396" t="str">
            <v>Viterbo University</v>
          </cell>
          <cell r="AD396" t="str">
            <v>18-51686</v>
          </cell>
          <cell r="AE396" t="str">
            <v>Courtney Keller</v>
          </cell>
        </row>
        <row r="397">
          <cell r="AB397" t="str">
            <v>Viterbo University</v>
          </cell>
          <cell r="AD397" t="str">
            <v>11-534069</v>
          </cell>
          <cell r="AE397" t="str">
            <v>Emily Newbauer</v>
          </cell>
        </row>
        <row r="398">
          <cell r="AB398" t="str">
            <v>Viterbo University</v>
          </cell>
          <cell r="AD398" t="str">
            <v>11-67068</v>
          </cell>
          <cell r="AE398" t="str">
            <v>Heidi Kloostra</v>
          </cell>
        </row>
        <row r="399">
          <cell r="AB399" t="str">
            <v>Viterbo University</v>
          </cell>
          <cell r="AD399" t="str">
            <v>17-86905</v>
          </cell>
          <cell r="AE399" t="str">
            <v>Holly Santucci</v>
          </cell>
        </row>
        <row r="400">
          <cell r="AB400" t="str">
            <v>Viterbo University</v>
          </cell>
          <cell r="AD400" t="str">
            <v>17-61144</v>
          </cell>
          <cell r="AE400" t="str">
            <v>Kendell Sheldon</v>
          </cell>
        </row>
        <row r="401">
          <cell r="AB401" t="str">
            <v>Viterbo University</v>
          </cell>
          <cell r="AD401" t="str">
            <v>6944-1423</v>
          </cell>
          <cell r="AE401" t="str">
            <v>Madelyn Schwartz</v>
          </cell>
        </row>
        <row r="402">
          <cell r="AB402" t="str">
            <v/>
          </cell>
          <cell r="AD402" t="str">
            <v/>
          </cell>
          <cell r="AE402" t="str">
            <v/>
          </cell>
        </row>
        <row r="403">
          <cell r="AB403" t="str">
            <v/>
          </cell>
          <cell r="AD403" t="str">
            <v/>
          </cell>
          <cell r="AE403" t="str">
            <v/>
          </cell>
        </row>
        <row r="404">
          <cell r="AB404" t="str">
            <v>Webber International University</v>
          </cell>
          <cell r="AD404" t="str">
            <v>11-188181</v>
          </cell>
          <cell r="AE404" t="str">
            <v>Aliyan Alleyne</v>
          </cell>
        </row>
        <row r="405">
          <cell r="AB405" t="str">
            <v>Webber International University</v>
          </cell>
          <cell r="AD405" t="str">
            <v>20-37620</v>
          </cell>
          <cell r="AE405" t="str">
            <v>Jaqueline Witura</v>
          </cell>
        </row>
        <row r="406">
          <cell r="AB406" t="str">
            <v>Webber International University</v>
          </cell>
          <cell r="AD406" t="str">
            <v>11-60100</v>
          </cell>
          <cell r="AE406" t="str">
            <v>Jenna Williams</v>
          </cell>
        </row>
        <row r="407">
          <cell r="AB407" t="str">
            <v>Webber International University</v>
          </cell>
          <cell r="AD407" t="str">
            <v>11-381423</v>
          </cell>
          <cell r="AE407" t="str">
            <v>Liberty McKinney</v>
          </cell>
        </row>
        <row r="408">
          <cell r="AB408" t="str">
            <v>Webber International University</v>
          </cell>
          <cell r="AD408" t="str">
            <v>6479-3185</v>
          </cell>
          <cell r="AE408" t="str">
            <v>Linda Himes</v>
          </cell>
        </row>
        <row r="409">
          <cell r="AB409" t="str">
            <v>Webber International University</v>
          </cell>
          <cell r="AD409" t="str">
            <v>21-85608</v>
          </cell>
          <cell r="AE409" t="str">
            <v>Paige Hubert</v>
          </cell>
        </row>
        <row r="410">
          <cell r="AB410" t="str">
            <v/>
          </cell>
          <cell r="AD410" t="str">
            <v/>
          </cell>
          <cell r="AE410" t="str">
            <v/>
          </cell>
        </row>
        <row r="411">
          <cell r="AB411" t="str">
            <v/>
          </cell>
          <cell r="AD411" t="str">
            <v/>
          </cell>
          <cell r="AE411" t="str">
            <v/>
          </cell>
        </row>
        <row r="413">
          <cell r="AB413" t="str">
            <v>William Penn University</v>
          </cell>
          <cell r="AD413" t="str">
            <v>11-33690</v>
          </cell>
          <cell r="AE413" t="str">
            <v>Caitlin Radliff</v>
          </cell>
        </row>
        <row r="414">
          <cell r="AB414" t="str">
            <v>William Penn University</v>
          </cell>
          <cell r="AD414" t="str">
            <v>6928-5185</v>
          </cell>
          <cell r="AE414" t="str">
            <v>Christy Mottier</v>
          </cell>
        </row>
        <row r="415">
          <cell r="AB415" t="str">
            <v>William Penn University</v>
          </cell>
          <cell r="AD415" t="str">
            <v>15-170867</v>
          </cell>
          <cell r="AE415" t="str">
            <v>Cydnee Whiteleather</v>
          </cell>
        </row>
        <row r="416">
          <cell r="AB416" t="str">
            <v>William Penn University</v>
          </cell>
          <cell r="AD416" t="str">
            <v>11-35370</v>
          </cell>
          <cell r="AE416" t="str">
            <v>Gabriella Evans</v>
          </cell>
        </row>
        <row r="417">
          <cell r="AB417" t="str">
            <v>William Penn University</v>
          </cell>
          <cell r="AD417" t="str">
            <v>19-78537</v>
          </cell>
          <cell r="AE417" t="str">
            <v>Kelcey Aczon-Kawamura</v>
          </cell>
        </row>
        <row r="418">
          <cell r="AB418" t="str">
            <v>William Penn University</v>
          </cell>
          <cell r="AD418" t="str">
            <v>11-294013</v>
          </cell>
          <cell r="AE418" t="str">
            <v>Madison Ross</v>
          </cell>
        </row>
        <row r="419">
          <cell r="AB419" t="str">
            <v>William Penn University</v>
          </cell>
          <cell r="AD419" t="str">
            <v>11-390462</v>
          </cell>
          <cell r="AE419" t="str">
            <v>Olivia Nolte</v>
          </cell>
        </row>
        <row r="420">
          <cell r="AB420" t="str">
            <v>William Penn University</v>
          </cell>
          <cell r="AD420" t="str">
            <v>11-422677</v>
          </cell>
          <cell r="AE420" t="str">
            <v>Sammantha Meyers</v>
          </cell>
        </row>
        <row r="429">
          <cell r="AB429" t="str">
            <v>Wisc.-Madison</v>
          </cell>
          <cell r="AD429" t="str">
            <v>15-88193</v>
          </cell>
          <cell r="AE429" t="str">
            <v>Alondra Chavez</v>
          </cell>
        </row>
        <row r="430">
          <cell r="AB430" t="str">
            <v>Wisc.-Madison</v>
          </cell>
          <cell r="AD430" t="str">
            <v>23-15815</v>
          </cell>
          <cell r="AE430" t="str">
            <v>Arina Phannavinh</v>
          </cell>
        </row>
        <row r="431">
          <cell r="AB431" t="str">
            <v>Wisc.-Madison</v>
          </cell>
          <cell r="AD431" t="str">
            <v>19-57767</v>
          </cell>
          <cell r="AE431" t="str">
            <v>Beverly Bloch</v>
          </cell>
        </row>
        <row r="432">
          <cell r="AB432" t="str">
            <v>Wisc.-Madison</v>
          </cell>
          <cell r="AD432" t="str">
            <v>6928-5529</v>
          </cell>
          <cell r="AE432" t="str">
            <v>Hannah Yelk</v>
          </cell>
        </row>
        <row r="433">
          <cell r="AB433" t="str">
            <v>Wisc.-Madison</v>
          </cell>
          <cell r="AD433" t="str">
            <v>11-677264</v>
          </cell>
          <cell r="AE433" t="str">
            <v>Juliana Bergman</v>
          </cell>
        </row>
        <row r="434">
          <cell r="AB434" t="str">
            <v>Wisc.-Madison</v>
          </cell>
          <cell r="AD434" t="str">
            <v>11-411489</v>
          </cell>
          <cell r="AE434" t="str">
            <v>Kennedy Slater</v>
          </cell>
        </row>
        <row r="435">
          <cell r="AB435" t="str">
            <v>Wisc.-Madison</v>
          </cell>
          <cell r="AD435" t="str">
            <v>11-464175</v>
          </cell>
          <cell r="AE435" t="str">
            <v>Samantha Pendleton</v>
          </cell>
        </row>
        <row r="436">
          <cell r="AB436" t="str">
            <v>Wisc.-Madison</v>
          </cell>
          <cell r="AD436" t="str">
            <v>11-398502</v>
          </cell>
          <cell r="AE436" t="str">
            <v>Stephanie Lo</v>
          </cell>
        </row>
        <row r="437">
          <cell r="AB437" t="str">
            <v>Wisc.-Milwaukee</v>
          </cell>
          <cell r="AD437" t="str">
            <v>6913-4428</v>
          </cell>
          <cell r="AE437" t="str">
            <v>Alexis Simonet</v>
          </cell>
        </row>
        <row r="438">
          <cell r="AB438" t="str">
            <v>Wisc.-Milwaukee</v>
          </cell>
          <cell r="AD438" t="str">
            <v>11-724555</v>
          </cell>
          <cell r="AE438" t="str">
            <v>Ava Swanson</v>
          </cell>
        </row>
        <row r="439">
          <cell r="AB439" t="str">
            <v>Wisc.-Milwaukee</v>
          </cell>
          <cell r="AD439" t="str">
            <v>21-84654</v>
          </cell>
          <cell r="AE439" t="str">
            <v>Courtney Wildt</v>
          </cell>
        </row>
        <row r="440">
          <cell r="AB440" t="str">
            <v>Wisc.-Milwaukee</v>
          </cell>
          <cell r="AD440" t="str">
            <v>11-131225</v>
          </cell>
          <cell r="AE440" t="str">
            <v>Harlie Meske</v>
          </cell>
        </row>
        <row r="441">
          <cell r="AB441" t="str">
            <v>Wisc.-Milwaukee</v>
          </cell>
          <cell r="AD441" t="str">
            <v>22-71848</v>
          </cell>
          <cell r="AE441" t="str">
            <v>Isabella Lemieux</v>
          </cell>
        </row>
        <row r="442">
          <cell r="AB442" t="str">
            <v>Wisc.-Milwaukee</v>
          </cell>
          <cell r="AD442" t="str">
            <v>23-3080</v>
          </cell>
          <cell r="AE442" t="str">
            <v>Katelyn O'Brien</v>
          </cell>
        </row>
        <row r="443">
          <cell r="AB443" t="str">
            <v>Wisc.-Milwaukee</v>
          </cell>
          <cell r="AD443" t="str">
            <v>6910-2114</v>
          </cell>
          <cell r="AE443" t="str">
            <v>Siena Shearer</v>
          </cell>
        </row>
        <row r="444">
          <cell r="AB444" t="str">
            <v/>
          </cell>
          <cell r="AD444" t="str">
            <v/>
          </cell>
          <cell r="AE444" t="str">
            <v/>
          </cell>
        </row>
        <row r="445">
          <cell r="AB445" t="str">
            <v>Wisc.-Whitewater</v>
          </cell>
          <cell r="AD445" t="str">
            <v>6472-2189</v>
          </cell>
          <cell r="AE445" t="str">
            <v>Anna Heddinger</v>
          </cell>
          <cell r="AF445" t="str">
            <v>Wisc.-Whitewater</v>
          </cell>
          <cell r="AH445" t="str">
            <v>11-596524</v>
          </cell>
          <cell r="AI445" t="str">
            <v>Anna Dregne</v>
          </cell>
        </row>
        <row r="446">
          <cell r="AB446" t="str">
            <v>Wisc.-Whitewater</v>
          </cell>
          <cell r="AD446" t="str">
            <v>9229-45630</v>
          </cell>
          <cell r="AE446" t="str">
            <v>Danielle Swaisgood</v>
          </cell>
          <cell r="AF446" t="str">
            <v>Wisc.-Whitewater</v>
          </cell>
          <cell r="AH446" t="str">
            <v>18-32959</v>
          </cell>
          <cell r="AI446" t="str">
            <v>Ashley Bowe</v>
          </cell>
        </row>
        <row r="447">
          <cell r="AB447" t="str">
            <v>Wisc.-Whitewater</v>
          </cell>
          <cell r="AD447" t="str">
            <v>11-262768</v>
          </cell>
          <cell r="AE447" t="str">
            <v>Kelly Whipple</v>
          </cell>
          <cell r="AF447" t="str">
            <v>Wisc.-Whitewater</v>
          </cell>
          <cell r="AH447" t="str">
            <v>11-87067</v>
          </cell>
          <cell r="AI447" t="str">
            <v>Brianna Gullikson</v>
          </cell>
        </row>
        <row r="448">
          <cell r="AB448" t="str">
            <v>Wisc.-Whitewater</v>
          </cell>
          <cell r="AD448" t="str">
            <v>11-70116</v>
          </cell>
          <cell r="AE448" t="str">
            <v>Mackenzie Juedes</v>
          </cell>
          <cell r="AF448" t="str">
            <v>Wisc.-Whitewater</v>
          </cell>
          <cell r="AH448" t="str">
            <v>18-42570</v>
          </cell>
          <cell r="AI448" t="str">
            <v>Emily O'Byrn</v>
          </cell>
        </row>
        <row r="449">
          <cell r="AB449" t="str">
            <v>Wisc.-Whitewater</v>
          </cell>
          <cell r="AD449" t="str">
            <v>5660-366</v>
          </cell>
          <cell r="AE449" t="str">
            <v>Rachel Nelson</v>
          </cell>
          <cell r="AF449" t="str">
            <v>Wisc.-Whitewater</v>
          </cell>
          <cell r="AH449" t="str">
            <v>11-560780</v>
          </cell>
          <cell r="AI449" t="str">
            <v>Emily Rusk</v>
          </cell>
        </row>
        <row r="450">
          <cell r="AB450" t="str">
            <v>Wisc.-Whitewater</v>
          </cell>
          <cell r="AD450" t="str">
            <v>18-48946</v>
          </cell>
          <cell r="AE450" t="str">
            <v>Rebecca Howard</v>
          </cell>
          <cell r="AF450" t="str">
            <v>Wisc.-Whitewater</v>
          </cell>
          <cell r="AH450" t="str">
            <v>19-49540</v>
          </cell>
          <cell r="AI450" t="str">
            <v>Emma Johnson</v>
          </cell>
        </row>
        <row r="451">
          <cell r="AB451" t="str">
            <v>Wisc.-Whitewater</v>
          </cell>
          <cell r="AD451" t="str">
            <v>11-124290</v>
          </cell>
          <cell r="AE451" t="str">
            <v>Zoey Darwin</v>
          </cell>
          <cell r="AF451" t="str">
            <v>Wisc.-Whitewater</v>
          </cell>
          <cell r="AH451" t="str">
            <v>11-676170</v>
          </cell>
          <cell r="AI451" t="str">
            <v>Jamie Gabrysz</v>
          </cell>
        </row>
        <row r="452">
          <cell r="AB452" t="str">
            <v/>
          </cell>
          <cell r="AD452" t="str">
            <v/>
          </cell>
          <cell r="AE452" t="str">
            <v/>
          </cell>
          <cell r="AF452" t="str">
            <v>Wisc.-Whitewater</v>
          </cell>
          <cell r="AH452" t="str">
            <v>11-184769</v>
          </cell>
          <cell r="AI452" t="str">
            <v>Samantha Radig</v>
          </cell>
        </row>
      </sheetData>
      <sheetData sheetId="1"/>
      <sheetData sheetId="2"/>
      <sheetData sheetId="3">
        <row r="12">
          <cell r="E12"/>
        </row>
        <row r="13">
          <cell r="E13"/>
        </row>
        <row r="14">
          <cell r="E14"/>
        </row>
        <row r="15">
          <cell r="E15"/>
        </row>
        <row r="16">
          <cell r="E16"/>
        </row>
        <row r="17">
          <cell r="E17"/>
        </row>
        <row r="18">
          <cell r="E18"/>
        </row>
        <row r="19">
          <cell r="E19"/>
        </row>
        <row r="25">
          <cell r="E25"/>
        </row>
        <row r="26">
          <cell r="E26"/>
        </row>
        <row r="27">
          <cell r="E27"/>
        </row>
        <row r="28">
          <cell r="E28"/>
        </row>
        <row r="29">
          <cell r="E29"/>
        </row>
        <row r="30">
          <cell r="E30"/>
        </row>
        <row r="31">
          <cell r="E31"/>
        </row>
        <row r="32">
          <cell r="E32"/>
        </row>
        <row r="38">
          <cell r="E38"/>
        </row>
        <row r="39">
          <cell r="E39"/>
        </row>
        <row r="40">
          <cell r="E40"/>
        </row>
        <row r="41">
          <cell r="E41"/>
        </row>
        <row r="42">
          <cell r="E42"/>
        </row>
        <row r="43">
          <cell r="E43"/>
        </row>
        <row r="44">
          <cell r="E44"/>
        </row>
        <row r="45">
          <cell r="E45"/>
        </row>
        <row r="51">
          <cell r="E51"/>
        </row>
        <row r="52">
          <cell r="E52"/>
        </row>
        <row r="53">
          <cell r="E53"/>
        </row>
        <row r="54">
          <cell r="E54"/>
        </row>
        <row r="55">
          <cell r="E55"/>
        </row>
        <row r="56">
          <cell r="E56"/>
        </row>
        <row r="57">
          <cell r="E57"/>
        </row>
        <row r="58">
          <cell r="E58"/>
        </row>
        <row r="64">
          <cell r="E64"/>
        </row>
        <row r="65">
          <cell r="E65"/>
        </row>
        <row r="66">
          <cell r="E66"/>
        </row>
        <row r="67">
          <cell r="E67"/>
        </row>
        <row r="68">
          <cell r="E68"/>
        </row>
        <row r="69">
          <cell r="E69"/>
        </row>
        <row r="70">
          <cell r="E70"/>
        </row>
        <row r="71">
          <cell r="E71"/>
        </row>
        <row r="77">
          <cell r="E77"/>
        </row>
        <row r="78">
          <cell r="E78"/>
        </row>
        <row r="79">
          <cell r="E79"/>
        </row>
        <row r="80">
          <cell r="E80"/>
        </row>
        <row r="81">
          <cell r="E81"/>
        </row>
        <row r="82">
          <cell r="E82"/>
        </row>
        <row r="83">
          <cell r="E83"/>
        </row>
        <row r="84">
          <cell r="E84"/>
        </row>
        <row r="90">
          <cell r="E90"/>
        </row>
        <row r="91">
          <cell r="E91"/>
        </row>
        <row r="92">
          <cell r="E92"/>
        </row>
        <row r="93">
          <cell r="E93"/>
        </row>
        <row r="94">
          <cell r="E94"/>
        </row>
        <row r="95">
          <cell r="E95"/>
        </row>
        <row r="96">
          <cell r="E96"/>
        </row>
        <row r="97">
          <cell r="E97"/>
        </row>
        <row r="103">
          <cell r="E103"/>
        </row>
        <row r="104">
          <cell r="E104"/>
        </row>
        <row r="105">
          <cell r="E105"/>
        </row>
        <row r="106">
          <cell r="E106"/>
        </row>
        <row r="107">
          <cell r="E107"/>
        </row>
        <row r="108">
          <cell r="E108"/>
        </row>
        <row r="109">
          <cell r="E109"/>
        </row>
        <row r="110">
          <cell r="E110"/>
        </row>
        <row r="116">
          <cell r="E116"/>
        </row>
        <row r="117">
          <cell r="E117"/>
        </row>
        <row r="118">
          <cell r="E118"/>
        </row>
        <row r="119">
          <cell r="E119"/>
        </row>
        <row r="120">
          <cell r="E120"/>
        </row>
        <row r="121">
          <cell r="E121"/>
        </row>
        <row r="122">
          <cell r="E122"/>
        </row>
        <row r="123">
          <cell r="E123"/>
        </row>
        <row r="129">
          <cell r="E129"/>
        </row>
        <row r="130">
          <cell r="E130"/>
        </row>
        <row r="131">
          <cell r="E131"/>
        </row>
        <row r="132">
          <cell r="E132"/>
        </row>
        <row r="133">
          <cell r="E133"/>
        </row>
        <row r="134">
          <cell r="E134"/>
        </row>
        <row r="135">
          <cell r="E135"/>
        </row>
        <row r="136">
          <cell r="E136"/>
        </row>
        <row r="142">
          <cell r="E142"/>
        </row>
        <row r="143">
          <cell r="E143"/>
        </row>
        <row r="144">
          <cell r="E144"/>
        </row>
        <row r="145">
          <cell r="E145"/>
        </row>
        <row r="146">
          <cell r="E146"/>
        </row>
        <row r="147">
          <cell r="E147"/>
        </row>
        <row r="148">
          <cell r="E148"/>
        </row>
        <row r="149">
          <cell r="E149"/>
        </row>
        <row r="155">
          <cell r="E155"/>
        </row>
        <row r="156">
          <cell r="E156"/>
        </row>
        <row r="157">
          <cell r="E157"/>
        </row>
        <row r="158">
          <cell r="E158"/>
        </row>
        <row r="159">
          <cell r="E159"/>
        </row>
        <row r="160">
          <cell r="E160"/>
        </row>
        <row r="161">
          <cell r="E161"/>
        </row>
        <row r="162">
          <cell r="E162"/>
        </row>
        <row r="168">
          <cell r="E168"/>
        </row>
        <row r="169">
          <cell r="E169"/>
        </row>
        <row r="170">
          <cell r="E170"/>
        </row>
        <row r="171">
          <cell r="E171"/>
        </row>
        <row r="172">
          <cell r="E172"/>
        </row>
        <row r="173">
          <cell r="E173"/>
        </row>
        <row r="174">
          <cell r="E174"/>
        </row>
        <row r="175">
          <cell r="E175"/>
        </row>
        <row r="181">
          <cell r="E181"/>
        </row>
        <row r="182">
          <cell r="E182"/>
        </row>
        <row r="183">
          <cell r="E183"/>
        </row>
        <row r="184">
          <cell r="E184"/>
        </row>
        <row r="185">
          <cell r="E185"/>
        </row>
        <row r="186">
          <cell r="E186"/>
        </row>
        <row r="187">
          <cell r="E187"/>
        </row>
        <row r="188">
          <cell r="E188"/>
        </row>
        <row r="194">
          <cell r="E194"/>
        </row>
        <row r="195">
          <cell r="E195"/>
        </row>
        <row r="196">
          <cell r="E196"/>
        </row>
        <row r="197">
          <cell r="E197"/>
        </row>
        <row r="198">
          <cell r="E198"/>
        </row>
        <row r="199">
          <cell r="E199"/>
        </row>
        <row r="200">
          <cell r="E200"/>
        </row>
        <row r="201">
          <cell r="E201"/>
        </row>
        <row r="207">
          <cell r="E207"/>
        </row>
        <row r="208">
          <cell r="E208"/>
        </row>
        <row r="209">
          <cell r="E209"/>
        </row>
        <row r="210">
          <cell r="E210"/>
        </row>
        <row r="211">
          <cell r="E211"/>
        </row>
        <row r="212">
          <cell r="E212"/>
        </row>
        <row r="213">
          <cell r="E213"/>
        </row>
        <row r="214">
          <cell r="E214"/>
        </row>
        <row r="220">
          <cell r="E220"/>
        </row>
        <row r="221">
          <cell r="E221"/>
        </row>
        <row r="222">
          <cell r="E222"/>
        </row>
        <row r="223">
          <cell r="E223"/>
        </row>
        <row r="224">
          <cell r="E224"/>
        </row>
        <row r="225">
          <cell r="E225"/>
        </row>
        <row r="226">
          <cell r="E226"/>
        </row>
        <row r="227">
          <cell r="E227"/>
        </row>
        <row r="233">
          <cell r="E233"/>
        </row>
        <row r="234">
          <cell r="E234"/>
        </row>
        <row r="235">
          <cell r="E235"/>
        </row>
        <row r="236">
          <cell r="E236"/>
        </row>
        <row r="237">
          <cell r="E237"/>
        </row>
        <row r="238">
          <cell r="E238"/>
        </row>
        <row r="239">
          <cell r="E239"/>
        </row>
        <row r="240">
          <cell r="E240"/>
        </row>
        <row r="246">
          <cell r="E246"/>
        </row>
        <row r="247">
          <cell r="E247"/>
        </row>
        <row r="248">
          <cell r="E248"/>
        </row>
        <row r="249">
          <cell r="E249"/>
        </row>
        <row r="250">
          <cell r="E250"/>
        </row>
        <row r="251">
          <cell r="E251"/>
        </row>
        <row r="252">
          <cell r="E252"/>
        </row>
        <row r="253">
          <cell r="E253"/>
        </row>
        <row r="259">
          <cell r="E259"/>
        </row>
        <row r="260">
          <cell r="E260"/>
        </row>
        <row r="261">
          <cell r="E261"/>
        </row>
        <row r="262">
          <cell r="E262"/>
        </row>
        <row r="263">
          <cell r="E263"/>
        </row>
        <row r="264">
          <cell r="E264"/>
        </row>
        <row r="265">
          <cell r="E265"/>
        </row>
        <row r="266">
          <cell r="E266"/>
        </row>
        <row r="272">
          <cell r="E272"/>
        </row>
        <row r="273">
          <cell r="E273"/>
        </row>
        <row r="274">
          <cell r="E274"/>
        </row>
        <row r="275">
          <cell r="E275"/>
        </row>
        <row r="276">
          <cell r="E276"/>
        </row>
        <row r="277">
          <cell r="E277"/>
        </row>
        <row r="278">
          <cell r="E278"/>
        </row>
        <row r="279">
          <cell r="E279"/>
        </row>
        <row r="285">
          <cell r="E285"/>
        </row>
        <row r="286">
          <cell r="E286"/>
        </row>
        <row r="287">
          <cell r="E287"/>
        </row>
        <row r="288">
          <cell r="E288"/>
        </row>
        <row r="289">
          <cell r="E289"/>
        </row>
        <row r="290">
          <cell r="E290"/>
        </row>
        <row r="291">
          <cell r="E291"/>
        </row>
        <row r="292">
          <cell r="E292"/>
        </row>
        <row r="298">
          <cell r="E298"/>
        </row>
        <row r="299">
          <cell r="E299"/>
        </row>
        <row r="300">
          <cell r="E300"/>
        </row>
        <row r="301">
          <cell r="E301"/>
        </row>
        <row r="302">
          <cell r="E302"/>
        </row>
        <row r="303">
          <cell r="E303"/>
        </row>
        <row r="304">
          <cell r="E304"/>
        </row>
        <row r="305">
          <cell r="E305"/>
        </row>
        <row r="311">
          <cell r="E311"/>
        </row>
        <row r="312">
          <cell r="E312"/>
        </row>
        <row r="313">
          <cell r="E313"/>
        </row>
        <row r="314">
          <cell r="E314"/>
        </row>
        <row r="315">
          <cell r="E315"/>
        </row>
        <row r="316">
          <cell r="E316"/>
        </row>
        <row r="317">
          <cell r="E317"/>
        </row>
        <row r="318">
          <cell r="E318"/>
        </row>
        <row r="324">
          <cell r="E324"/>
        </row>
        <row r="325">
          <cell r="E325"/>
        </row>
        <row r="326">
          <cell r="E326"/>
        </row>
        <row r="327">
          <cell r="E327"/>
        </row>
        <row r="328">
          <cell r="E328"/>
        </row>
        <row r="329">
          <cell r="E329"/>
        </row>
        <row r="330">
          <cell r="E330"/>
        </row>
        <row r="331">
          <cell r="E331"/>
        </row>
        <row r="337">
          <cell r="E337"/>
        </row>
        <row r="338">
          <cell r="E338"/>
        </row>
        <row r="339">
          <cell r="E339"/>
        </row>
        <row r="340">
          <cell r="E340"/>
        </row>
        <row r="341">
          <cell r="E341"/>
        </row>
        <row r="342">
          <cell r="E342"/>
        </row>
        <row r="343">
          <cell r="E343"/>
        </row>
        <row r="344">
          <cell r="E344"/>
        </row>
        <row r="350">
          <cell r="E350"/>
        </row>
        <row r="351">
          <cell r="E351"/>
        </row>
        <row r="352">
          <cell r="E352"/>
        </row>
        <row r="353">
          <cell r="E353"/>
        </row>
        <row r="354">
          <cell r="E354"/>
        </row>
        <row r="355">
          <cell r="E355"/>
        </row>
        <row r="356">
          <cell r="E356"/>
        </row>
        <row r="357">
          <cell r="E357"/>
        </row>
        <row r="363">
          <cell r="E363"/>
        </row>
        <row r="364">
          <cell r="E364"/>
        </row>
        <row r="365">
          <cell r="E365"/>
        </row>
        <row r="366">
          <cell r="E366"/>
        </row>
        <row r="367">
          <cell r="E367"/>
        </row>
        <row r="368">
          <cell r="E368"/>
        </row>
        <row r="369">
          <cell r="E369"/>
        </row>
        <row r="370">
          <cell r="E370"/>
        </row>
        <row r="376">
          <cell r="E376"/>
        </row>
        <row r="377">
          <cell r="E377"/>
        </row>
        <row r="378">
          <cell r="E378"/>
        </row>
        <row r="379">
          <cell r="E379"/>
        </row>
        <row r="380">
          <cell r="E380"/>
        </row>
        <row r="381">
          <cell r="E381"/>
        </row>
        <row r="382">
          <cell r="E382"/>
        </row>
        <row r="383">
          <cell r="E383"/>
        </row>
        <row r="389">
          <cell r="E389"/>
        </row>
        <row r="390">
          <cell r="E390"/>
        </row>
        <row r="391">
          <cell r="E391"/>
        </row>
        <row r="392">
          <cell r="E392"/>
        </row>
        <row r="393">
          <cell r="E393"/>
        </row>
        <row r="394">
          <cell r="E394"/>
        </row>
        <row r="395">
          <cell r="E395"/>
        </row>
        <row r="396">
          <cell r="E396"/>
        </row>
        <row r="402">
          <cell r="E402"/>
        </row>
        <row r="403">
          <cell r="E403"/>
        </row>
        <row r="404">
          <cell r="E404"/>
        </row>
        <row r="405">
          <cell r="E405"/>
        </row>
        <row r="406">
          <cell r="E406"/>
        </row>
        <row r="407">
          <cell r="E407"/>
        </row>
        <row r="408">
          <cell r="E408"/>
        </row>
        <row r="409">
          <cell r="E409"/>
        </row>
        <row r="415">
          <cell r="E415"/>
        </row>
        <row r="416">
          <cell r="E416"/>
        </row>
        <row r="417">
          <cell r="E417"/>
        </row>
        <row r="418">
          <cell r="E418"/>
        </row>
        <row r="419">
          <cell r="E419"/>
        </row>
        <row r="420">
          <cell r="E420"/>
        </row>
        <row r="421">
          <cell r="E421"/>
        </row>
        <row r="422">
          <cell r="E422"/>
        </row>
        <row r="428">
          <cell r="E428"/>
        </row>
        <row r="429">
          <cell r="E429"/>
        </row>
        <row r="430">
          <cell r="E430"/>
        </row>
        <row r="431">
          <cell r="E431"/>
        </row>
        <row r="432">
          <cell r="E432"/>
        </row>
        <row r="433">
          <cell r="E433"/>
        </row>
        <row r="434">
          <cell r="E434"/>
        </row>
        <row r="435">
          <cell r="E435"/>
        </row>
        <row r="441">
          <cell r="E441"/>
        </row>
        <row r="442">
          <cell r="E442"/>
        </row>
        <row r="443">
          <cell r="E443"/>
        </row>
        <row r="444">
          <cell r="E444"/>
        </row>
        <row r="445">
          <cell r="E445"/>
        </row>
        <row r="446">
          <cell r="E446"/>
        </row>
        <row r="447">
          <cell r="E447"/>
        </row>
        <row r="448">
          <cell r="E448"/>
        </row>
        <row r="454">
          <cell r="E454"/>
        </row>
        <row r="455">
          <cell r="E455"/>
        </row>
        <row r="456">
          <cell r="E456"/>
        </row>
        <row r="457">
          <cell r="E457"/>
        </row>
        <row r="458">
          <cell r="E458"/>
        </row>
        <row r="459">
          <cell r="E459"/>
        </row>
        <row r="460">
          <cell r="E460"/>
        </row>
        <row r="461">
          <cell r="E461"/>
        </row>
        <row r="467">
          <cell r="E467"/>
        </row>
        <row r="468">
          <cell r="E468"/>
        </row>
        <row r="469">
          <cell r="E469"/>
        </row>
        <row r="470">
          <cell r="E470"/>
        </row>
        <row r="471">
          <cell r="E471"/>
        </row>
        <row r="472">
          <cell r="E472"/>
        </row>
        <row r="473">
          <cell r="E473"/>
        </row>
        <row r="474">
          <cell r="E474"/>
        </row>
        <row r="480">
          <cell r="E480"/>
        </row>
        <row r="481">
          <cell r="E481"/>
        </row>
        <row r="482">
          <cell r="E482"/>
        </row>
        <row r="483">
          <cell r="E483"/>
        </row>
        <row r="484">
          <cell r="E484"/>
        </row>
        <row r="485">
          <cell r="E485"/>
        </row>
        <row r="486">
          <cell r="E486"/>
        </row>
        <row r="487">
          <cell r="E487"/>
        </row>
      </sheetData>
      <sheetData sheetId="4">
        <row r="12">
          <cell r="E12"/>
        </row>
        <row r="13">
          <cell r="E13"/>
        </row>
        <row r="14">
          <cell r="E14"/>
        </row>
        <row r="15">
          <cell r="E15"/>
        </row>
        <row r="16">
          <cell r="E16"/>
        </row>
        <row r="17">
          <cell r="E17"/>
        </row>
        <row r="18">
          <cell r="E18"/>
        </row>
        <row r="19">
          <cell r="E19"/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baker 4 women var (version 1)"/>
    </sheetNames>
    <definedNames>
      <definedName name="ButtonUpdateQTS_WJV_Click"/>
      <definedName name="ButtonUpdateQTS_WV_Click"/>
    </definedNames>
    <sheetDataSet>
      <sheetData sheetId="0"/>
      <sheetData sheetId="1">
        <row r="12">
          <cell r="G12">
            <v>0</v>
          </cell>
          <cell r="H12">
            <v>176</v>
          </cell>
          <cell r="I12">
            <v>0</v>
          </cell>
          <cell r="J12">
            <v>0</v>
          </cell>
          <cell r="K12">
            <v>137</v>
          </cell>
          <cell r="L12">
            <v>130</v>
          </cell>
        </row>
        <row r="13">
          <cell r="G13">
            <v>0</v>
          </cell>
          <cell r="H13">
            <v>0</v>
          </cell>
          <cell r="I13">
            <v>132</v>
          </cell>
          <cell r="J13">
            <v>0</v>
          </cell>
          <cell r="K13">
            <v>0</v>
          </cell>
          <cell r="L13">
            <v>0</v>
          </cell>
        </row>
        <row r="14">
          <cell r="G14">
            <v>202</v>
          </cell>
          <cell r="H14">
            <v>204</v>
          </cell>
          <cell r="I14">
            <v>211</v>
          </cell>
          <cell r="J14">
            <v>214</v>
          </cell>
          <cell r="K14">
            <v>136</v>
          </cell>
          <cell r="L14">
            <v>0</v>
          </cell>
        </row>
        <row r="15">
          <cell r="G15">
            <v>162</v>
          </cell>
          <cell r="H15">
            <v>161</v>
          </cell>
          <cell r="I15">
            <v>0</v>
          </cell>
          <cell r="J15">
            <v>0</v>
          </cell>
          <cell r="K15">
            <v>154</v>
          </cell>
          <cell r="L15">
            <v>0</v>
          </cell>
        </row>
        <row r="16">
          <cell r="G16">
            <v>0</v>
          </cell>
          <cell r="H16">
            <v>0</v>
          </cell>
          <cell r="I16">
            <v>163</v>
          </cell>
          <cell r="J16">
            <v>138</v>
          </cell>
          <cell r="K16">
            <v>0</v>
          </cell>
          <cell r="L16">
            <v>133</v>
          </cell>
        </row>
        <row r="17">
          <cell r="G17">
            <v>112</v>
          </cell>
          <cell r="H17">
            <v>0</v>
          </cell>
          <cell r="I17">
            <v>172</v>
          </cell>
          <cell r="J17">
            <v>149</v>
          </cell>
          <cell r="K17">
            <v>141</v>
          </cell>
          <cell r="L17">
            <v>178</v>
          </cell>
        </row>
        <row r="18">
          <cell r="G18">
            <v>159</v>
          </cell>
          <cell r="H18">
            <v>181</v>
          </cell>
          <cell r="I18">
            <v>178</v>
          </cell>
          <cell r="J18">
            <v>134</v>
          </cell>
          <cell r="K18">
            <v>0</v>
          </cell>
          <cell r="L18">
            <v>174</v>
          </cell>
        </row>
        <row r="19">
          <cell r="G19">
            <v>152</v>
          </cell>
          <cell r="H19">
            <v>201</v>
          </cell>
          <cell r="I19">
            <v>0</v>
          </cell>
          <cell r="J19">
            <v>158</v>
          </cell>
          <cell r="K19">
            <v>181</v>
          </cell>
          <cell r="L19">
            <v>190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787</v>
          </cell>
          <cell r="H23">
            <v>923</v>
          </cell>
          <cell r="I23">
            <v>856</v>
          </cell>
          <cell r="J23">
            <v>793</v>
          </cell>
          <cell r="K23">
            <v>749</v>
          </cell>
          <cell r="L23">
            <v>805</v>
          </cell>
        </row>
        <row r="25">
          <cell r="G25">
            <v>0</v>
          </cell>
          <cell r="H25">
            <v>134</v>
          </cell>
          <cell r="I25">
            <v>0</v>
          </cell>
          <cell r="J25">
            <v>0</v>
          </cell>
          <cell r="K25">
            <v>0</v>
          </cell>
          <cell r="L25">
            <v>166</v>
          </cell>
        </row>
        <row r="26">
          <cell r="G26">
            <v>137</v>
          </cell>
          <cell r="H26">
            <v>167</v>
          </cell>
          <cell r="I26">
            <v>157</v>
          </cell>
          <cell r="J26">
            <v>0</v>
          </cell>
          <cell r="K26">
            <v>0</v>
          </cell>
          <cell r="L26">
            <v>0</v>
          </cell>
        </row>
        <row r="27">
          <cell r="G27">
            <v>161</v>
          </cell>
          <cell r="H27">
            <v>161</v>
          </cell>
          <cell r="I27">
            <v>164</v>
          </cell>
          <cell r="J27">
            <v>202</v>
          </cell>
          <cell r="K27">
            <v>185</v>
          </cell>
          <cell r="L27">
            <v>175</v>
          </cell>
        </row>
        <row r="28">
          <cell r="G28">
            <v>139</v>
          </cell>
          <cell r="H28">
            <v>0</v>
          </cell>
          <cell r="I28">
            <v>153</v>
          </cell>
          <cell r="J28">
            <v>207</v>
          </cell>
          <cell r="K28">
            <v>171</v>
          </cell>
          <cell r="L28">
            <v>0</v>
          </cell>
        </row>
        <row r="29">
          <cell r="G29">
            <v>146</v>
          </cell>
          <cell r="H29">
            <v>290</v>
          </cell>
          <cell r="I29">
            <v>170</v>
          </cell>
          <cell r="J29">
            <v>196</v>
          </cell>
          <cell r="K29">
            <v>183</v>
          </cell>
          <cell r="L29">
            <v>184</v>
          </cell>
        </row>
        <row r="30">
          <cell r="G30">
            <v>135</v>
          </cell>
          <cell r="H30">
            <v>161</v>
          </cell>
          <cell r="I30">
            <v>205</v>
          </cell>
          <cell r="J30">
            <v>191</v>
          </cell>
          <cell r="K30">
            <v>193</v>
          </cell>
          <cell r="L30">
            <v>186</v>
          </cell>
        </row>
        <row r="31">
          <cell r="G31">
            <v>0</v>
          </cell>
          <cell r="H31">
            <v>0</v>
          </cell>
          <cell r="I31">
            <v>0</v>
          </cell>
          <cell r="J31">
            <v>161</v>
          </cell>
          <cell r="K31">
            <v>181</v>
          </cell>
          <cell r="L31">
            <v>0</v>
          </cell>
        </row>
        <row r="32"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132</v>
          </cell>
        </row>
        <row r="33">
          <cell r="G33"/>
          <cell r="H33"/>
          <cell r="I33"/>
          <cell r="J33"/>
          <cell r="K33"/>
          <cell r="L33"/>
        </row>
        <row r="34">
          <cell r="G34"/>
          <cell r="H34"/>
          <cell r="I34"/>
          <cell r="J34"/>
          <cell r="K34"/>
          <cell r="L34"/>
        </row>
        <row r="35">
          <cell r="G35"/>
          <cell r="H35"/>
          <cell r="I35"/>
          <cell r="J35"/>
          <cell r="K35"/>
          <cell r="L35"/>
        </row>
        <row r="36">
          <cell r="G36">
            <v>718</v>
          </cell>
          <cell r="H36">
            <v>913</v>
          </cell>
          <cell r="I36">
            <v>849</v>
          </cell>
          <cell r="J36">
            <v>957</v>
          </cell>
          <cell r="K36">
            <v>913</v>
          </cell>
          <cell r="L36">
            <v>843</v>
          </cell>
        </row>
        <row r="38">
          <cell r="G38">
            <v>161</v>
          </cell>
          <cell r="H38">
            <v>253</v>
          </cell>
          <cell r="I38">
            <v>160</v>
          </cell>
          <cell r="J38">
            <v>203</v>
          </cell>
          <cell r="K38">
            <v>154</v>
          </cell>
          <cell r="L38">
            <v>203</v>
          </cell>
        </row>
        <row r="39">
          <cell r="G39">
            <v>174</v>
          </cell>
          <cell r="H39">
            <v>189</v>
          </cell>
          <cell r="I39">
            <v>146</v>
          </cell>
          <cell r="J39">
            <v>146</v>
          </cell>
          <cell r="K39">
            <v>164</v>
          </cell>
          <cell r="L39">
            <v>141</v>
          </cell>
        </row>
        <row r="40">
          <cell r="G40">
            <v>148</v>
          </cell>
          <cell r="H40">
            <v>172</v>
          </cell>
          <cell r="I40">
            <v>205</v>
          </cell>
          <cell r="J40">
            <v>148</v>
          </cell>
          <cell r="K40">
            <v>155</v>
          </cell>
          <cell r="L40">
            <v>104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I42">
            <v>172</v>
          </cell>
          <cell r="J42">
            <v>135</v>
          </cell>
          <cell r="K42">
            <v>0</v>
          </cell>
          <cell r="L42">
            <v>153</v>
          </cell>
        </row>
        <row r="43">
          <cell r="G43">
            <v>155</v>
          </cell>
          <cell r="H43">
            <v>158</v>
          </cell>
          <cell r="I43">
            <v>177</v>
          </cell>
          <cell r="J43">
            <v>170</v>
          </cell>
          <cell r="K43">
            <v>126</v>
          </cell>
          <cell r="L43">
            <v>0</v>
          </cell>
        </row>
        <row r="44">
          <cell r="G44">
            <v>149</v>
          </cell>
          <cell r="H44">
            <v>148</v>
          </cell>
          <cell r="I44">
            <v>0</v>
          </cell>
          <cell r="J44">
            <v>0</v>
          </cell>
          <cell r="K44">
            <v>156</v>
          </cell>
          <cell r="L44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169</v>
          </cell>
        </row>
        <row r="46">
          <cell r="G46"/>
          <cell r="H46"/>
          <cell r="I46"/>
          <cell r="J46"/>
          <cell r="K46"/>
          <cell r="L46"/>
        </row>
        <row r="47">
          <cell r="G47"/>
          <cell r="H47"/>
          <cell r="I47"/>
          <cell r="J47"/>
          <cell r="K47"/>
          <cell r="L47"/>
        </row>
        <row r="48">
          <cell r="G48"/>
          <cell r="H48"/>
          <cell r="I48"/>
          <cell r="J48"/>
          <cell r="K48"/>
          <cell r="L48"/>
        </row>
        <row r="49">
          <cell r="G49">
            <v>787</v>
          </cell>
          <cell r="H49">
            <v>920</v>
          </cell>
          <cell r="I49">
            <v>860</v>
          </cell>
          <cell r="J49">
            <v>802</v>
          </cell>
          <cell r="K49">
            <v>755</v>
          </cell>
          <cell r="L49">
            <v>770</v>
          </cell>
        </row>
        <row r="51">
          <cell r="G51">
            <v>167</v>
          </cell>
          <cell r="H51">
            <v>151</v>
          </cell>
          <cell r="I51">
            <v>188</v>
          </cell>
          <cell r="J51">
            <v>243</v>
          </cell>
          <cell r="K51">
            <v>179</v>
          </cell>
          <cell r="L51">
            <v>123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</row>
        <row r="53">
          <cell r="G53">
            <v>130</v>
          </cell>
          <cell r="H53">
            <v>0</v>
          </cell>
          <cell r="I53">
            <v>0</v>
          </cell>
          <cell r="J53">
            <v>138</v>
          </cell>
          <cell r="K53">
            <v>182</v>
          </cell>
          <cell r="L53">
            <v>156</v>
          </cell>
        </row>
        <row r="54"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</row>
        <row r="55">
          <cell r="G55">
            <v>174</v>
          </cell>
          <cell r="H55">
            <v>142</v>
          </cell>
          <cell r="I55">
            <v>170</v>
          </cell>
          <cell r="J55">
            <v>201</v>
          </cell>
          <cell r="K55">
            <v>183</v>
          </cell>
          <cell r="L55">
            <v>146</v>
          </cell>
        </row>
        <row r="56">
          <cell r="G56">
            <v>0</v>
          </cell>
          <cell r="H56">
            <v>162</v>
          </cell>
          <cell r="I56">
            <v>152</v>
          </cell>
          <cell r="J56">
            <v>148</v>
          </cell>
          <cell r="K56">
            <v>0</v>
          </cell>
          <cell r="L56">
            <v>0</v>
          </cell>
        </row>
        <row r="57">
          <cell r="G57">
            <v>162</v>
          </cell>
          <cell r="H57">
            <v>169</v>
          </cell>
          <cell r="I57">
            <v>143</v>
          </cell>
          <cell r="J57">
            <v>0</v>
          </cell>
          <cell r="K57">
            <v>197</v>
          </cell>
          <cell r="L57">
            <v>203</v>
          </cell>
        </row>
        <row r="58">
          <cell r="G58">
            <v>198</v>
          </cell>
          <cell r="H58">
            <v>178</v>
          </cell>
          <cell r="I58">
            <v>149</v>
          </cell>
          <cell r="J58">
            <v>244</v>
          </cell>
          <cell r="K58">
            <v>214</v>
          </cell>
          <cell r="L58">
            <v>198</v>
          </cell>
        </row>
        <row r="59">
          <cell r="G59"/>
          <cell r="H59"/>
          <cell r="I59"/>
          <cell r="J59"/>
          <cell r="K59"/>
          <cell r="L59"/>
        </row>
        <row r="60">
          <cell r="G60"/>
          <cell r="H60"/>
          <cell r="I60"/>
          <cell r="J60"/>
          <cell r="K60"/>
          <cell r="L60"/>
        </row>
        <row r="61">
          <cell r="G61"/>
          <cell r="H61"/>
          <cell r="I61"/>
          <cell r="J61"/>
          <cell r="K61"/>
          <cell r="L61"/>
        </row>
        <row r="62">
          <cell r="G62">
            <v>831</v>
          </cell>
          <cell r="H62">
            <v>802</v>
          </cell>
          <cell r="I62">
            <v>802</v>
          </cell>
          <cell r="J62">
            <v>974</v>
          </cell>
          <cell r="K62">
            <v>955</v>
          </cell>
          <cell r="L62">
            <v>826</v>
          </cell>
        </row>
        <row r="64">
          <cell r="G64">
            <v>158</v>
          </cell>
          <cell r="H64">
            <v>211</v>
          </cell>
          <cell r="I64">
            <v>167</v>
          </cell>
          <cell r="J64">
            <v>213</v>
          </cell>
          <cell r="K64">
            <v>188</v>
          </cell>
          <cell r="L64">
            <v>0</v>
          </cell>
        </row>
        <row r="65"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142</v>
          </cell>
        </row>
        <row r="66"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153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</row>
        <row r="68">
          <cell r="G68">
            <v>177</v>
          </cell>
          <cell r="H68">
            <v>170</v>
          </cell>
          <cell r="I68">
            <v>202</v>
          </cell>
          <cell r="J68">
            <v>184</v>
          </cell>
          <cell r="K68">
            <v>217</v>
          </cell>
          <cell r="L68">
            <v>140</v>
          </cell>
        </row>
        <row r="69">
          <cell r="G69">
            <v>174</v>
          </cell>
          <cell r="H69">
            <v>203</v>
          </cell>
          <cell r="I69">
            <v>147</v>
          </cell>
          <cell r="J69">
            <v>167</v>
          </cell>
          <cell r="K69">
            <v>198</v>
          </cell>
          <cell r="L69">
            <v>187</v>
          </cell>
        </row>
        <row r="70">
          <cell r="G70">
            <v>145</v>
          </cell>
          <cell r="H70">
            <v>0</v>
          </cell>
          <cell r="I70">
            <v>207</v>
          </cell>
          <cell r="J70">
            <v>183</v>
          </cell>
          <cell r="K70">
            <v>202</v>
          </cell>
          <cell r="L70">
            <v>163</v>
          </cell>
        </row>
        <row r="71">
          <cell r="G71">
            <v>178</v>
          </cell>
          <cell r="H71">
            <v>197</v>
          </cell>
          <cell r="I71">
            <v>189</v>
          </cell>
          <cell r="J71">
            <v>203</v>
          </cell>
          <cell r="K71">
            <v>186</v>
          </cell>
          <cell r="L71">
            <v>203</v>
          </cell>
        </row>
        <row r="72">
          <cell r="G72"/>
          <cell r="H72"/>
          <cell r="I72"/>
          <cell r="J72"/>
          <cell r="K72"/>
          <cell r="L72"/>
        </row>
        <row r="73">
          <cell r="G73"/>
          <cell r="H73"/>
          <cell r="I73"/>
          <cell r="J73"/>
          <cell r="K73"/>
          <cell r="L73"/>
        </row>
        <row r="74">
          <cell r="G74"/>
          <cell r="H74"/>
          <cell r="I74"/>
          <cell r="J74"/>
          <cell r="K74"/>
          <cell r="L74"/>
        </row>
        <row r="75">
          <cell r="G75">
            <v>832</v>
          </cell>
          <cell r="H75">
            <v>934</v>
          </cell>
          <cell r="I75">
            <v>912</v>
          </cell>
          <cell r="J75">
            <v>950</v>
          </cell>
          <cell r="K75">
            <v>991</v>
          </cell>
          <cell r="L75">
            <v>835</v>
          </cell>
        </row>
        <row r="77">
          <cell r="G77">
            <v>164</v>
          </cell>
          <cell r="H77">
            <v>165</v>
          </cell>
          <cell r="I77">
            <v>161</v>
          </cell>
          <cell r="J77">
            <v>178</v>
          </cell>
          <cell r="K77">
            <v>135</v>
          </cell>
          <cell r="L77">
            <v>199</v>
          </cell>
        </row>
        <row r="78">
          <cell r="G78">
            <v>153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G79">
            <v>189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</row>
        <row r="80">
          <cell r="G80">
            <v>148</v>
          </cell>
          <cell r="H80">
            <v>169</v>
          </cell>
          <cell r="I80">
            <v>214</v>
          </cell>
          <cell r="J80">
            <v>183</v>
          </cell>
          <cell r="K80">
            <v>236</v>
          </cell>
          <cell r="L80">
            <v>225</v>
          </cell>
        </row>
        <row r="81">
          <cell r="G81">
            <v>178</v>
          </cell>
          <cell r="H81">
            <v>125</v>
          </cell>
          <cell r="I81">
            <v>185</v>
          </cell>
          <cell r="J81">
            <v>229</v>
          </cell>
          <cell r="K81">
            <v>195</v>
          </cell>
          <cell r="L81">
            <v>196</v>
          </cell>
        </row>
        <row r="82">
          <cell r="G82">
            <v>0</v>
          </cell>
          <cell r="H82">
            <v>184</v>
          </cell>
          <cell r="I82">
            <v>184</v>
          </cell>
          <cell r="J82">
            <v>174</v>
          </cell>
          <cell r="K82">
            <v>141</v>
          </cell>
          <cell r="L82">
            <v>0</v>
          </cell>
        </row>
        <row r="83">
          <cell r="G83">
            <v>0</v>
          </cell>
          <cell r="H83">
            <v>159</v>
          </cell>
          <cell r="I83">
            <v>133</v>
          </cell>
          <cell r="J83">
            <v>0</v>
          </cell>
          <cell r="K83">
            <v>0</v>
          </cell>
          <cell r="L83">
            <v>158</v>
          </cell>
        </row>
        <row r="84">
          <cell r="G84">
            <v>0</v>
          </cell>
          <cell r="H84">
            <v>0</v>
          </cell>
          <cell r="I84">
            <v>0</v>
          </cell>
          <cell r="J84">
            <v>203</v>
          </cell>
          <cell r="K84">
            <v>171</v>
          </cell>
          <cell r="L84">
            <v>220</v>
          </cell>
        </row>
        <row r="85">
          <cell r="G85"/>
          <cell r="H85"/>
          <cell r="I85"/>
          <cell r="J85"/>
          <cell r="K85"/>
          <cell r="L85"/>
        </row>
        <row r="86">
          <cell r="G86"/>
          <cell r="H86"/>
          <cell r="I86"/>
          <cell r="J86"/>
          <cell r="K86"/>
          <cell r="L86"/>
        </row>
        <row r="87">
          <cell r="G87"/>
          <cell r="H87"/>
          <cell r="I87"/>
          <cell r="J87"/>
          <cell r="K87"/>
          <cell r="L87"/>
        </row>
        <row r="88">
          <cell r="G88">
            <v>832</v>
          </cell>
          <cell r="H88">
            <v>802</v>
          </cell>
          <cell r="I88">
            <v>877</v>
          </cell>
          <cell r="J88">
            <v>967</v>
          </cell>
          <cell r="K88">
            <v>878</v>
          </cell>
          <cell r="L88">
            <v>998</v>
          </cell>
        </row>
        <row r="90">
          <cell r="G90">
            <v>234</v>
          </cell>
          <cell r="H90">
            <v>171</v>
          </cell>
          <cell r="I90">
            <v>171</v>
          </cell>
          <cell r="J90">
            <v>173</v>
          </cell>
          <cell r="K90">
            <v>166</v>
          </cell>
          <cell r="L90">
            <v>194</v>
          </cell>
        </row>
        <row r="91">
          <cell r="G91">
            <v>149</v>
          </cell>
          <cell r="H91">
            <v>156</v>
          </cell>
          <cell r="I91">
            <v>209</v>
          </cell>
          <cell r="J91">
            <v>150</v>
          </cell>
          <cell r="K91">
            <v>155</v>
          </cell>
          <cell r="L91">
            <v>177</v>
          </cell>
        </row>
        <row r="92">
          <cell r="G92">
            <v>191</v>
          </cell>
          <cell r="H92">
            <v>124</v>
          </cell>
          <cell r="I92">
            <v>171</v>
          </cell>
          <cell r="J92">
            <v>157</v>
          </cell>
          <cell r="K92">
            <v>215</v>
          </cell>
          <cell r="L92">
            <v>144</v>
          </cell>
        </row>
        <row r="93">
          <cell r="G93">
            <v>223</v>
          </cell>
          <cell r="H93">
            <v>161</v>
          </cell>
          <cell r="I93">
            <v>164</v>
          </cell>
          <cell r="J93">
            <v>182</v>
          </cell>
          <cell r="K93">
            <v>201</v>
          </cell>
          <cell r="L93">
            <v>187</v>
          </cell>
        </row>
        <row r="94">
          <cell r="G94">
            <v>141</v>
          </cell>
          <cell r="H94">
            <v>159</v>
          </cell>
          <cell r="I94">
            <v>161</v>
          </cell>
          <cell r="J94">
            <v>157</v>
          </cell>
          <cell r="K94">
            <v>167</v>
          </cell>
          <cell r="L94">
            <v>128</v>
          </cell>
        </row>
        <row r="95"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</row>
        <row r="98">
          <cell r="G98"/>
          <cell r="H98"/>
          <cell r="I98"/>
          <cell r="J98"/>
          <cell r="K98"/>
          <cell r="L98"/>
        </row>
        <row r="99">
          <cell r="G99"/>
          <cell r="H99"/>
          <cell r="I99"/>
          <cell r="J99"/>
          <cell r="K99"/>
          <cell r="L99"/>
        </row>
        <row r="100">
          <cell r="G100"/>
          <cell r="H100"/>
          <cell r="I100"/>
          <cell r="J100"/>
          <cell r="K100"/>
          <cell r="L100"/>
        </row>
        <row r="101">
          <cell r="G101">
            <v>938</v>
          </cell>
          <cell r="H101">
            <v>771</v>
          </cell>
          <cell r="I101">
            <v>876</v>
          </cell>
          <cell r="J101">
            <v>819</v>
          </cell>
          <cell r="K101">
            <v>904</v>
          </cell>
          <cell r="L101">
            <v>830</v>
          </cell>
        </row>
        <row r="103">
          <cell r="G103">
            <v>186</v>
          </cell>
          <cell r="H103">
            <v>208</v>
          </cell>
          <cell r="I103">
            <v>189</v>
          </cell>
          <cell r="J103">
            <v>196</v>
          </cell>
          <cell r="K103">
            <v>189</v>
          </cell>
          <cell r="L103">
            <v>244</v>
          </cell>
        </row>
        <row r="104">
          <cell r="G104">
            <v>188</v>
          </cell>
          <cell r="H104">
            <v>160</v>
          </cell>
          <cell r="I104">
            <v>196</v>
          </cell>
          <cell r="J104">
            <v>147</v>
          </cell>
          <cell r="K104">
            <v>222</v>
          </cell>
          <cell r="L104">
            <v>144</v>
          </cell>
        </row>
        <row r="105">
          <cell r="G105">
            <v>197</v>
          </cell>
          <cell r="H105">
            <v>200</v>
          </cell>
          <cell r="I105">
            <v>186</v>
          </cell>
          <cell r="J105">
            <v>196</v>
          </cell>
          <cell r="K105">
            <v>187</v>
          </cell>
          <cell r="L105">
            <v>157</v>
          </cell>
        </row>
        <row r="106"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G107">
            <v>191</v>
          </cell>
          <cell r="H107">
            <v>213</v>
          </cell>
          <cell r="I107">
            <v>207</v>
          </cell>
          <cell r="J107">
            <v>192</v>
          </cell>
          <cell r="K107">
            <v>146</v>
          </cell>
          <cell r="L107">
            <v>182</v>
          </cell>
        </row>
        <row r="108">
          <cell r="G108">
            <v>145</v>
          </cell>
          <cell r="H108">
            <v>200</v>
          </cell>
          <cell r="I108">
            <v>178</v>
          </cell>
          <cell r="J108">
            <v>190</v>
          </cell>
          <cell r="K108">
            <v>172</v>
          </cell>
          <cell r="L108">
            <v>176</v>
          </cell>
        </row>
        <row r="109"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</row>
        <row r="111">
          <cell r="G111"/>
          <cell r="H111"/>
          <cell r="I111"/>
          <cell r="J111"/>
          <cell r="K111"/>
          <cell r="L111"/>
        </row>
        <row r="112">
          <cell r="G112"/>
          <cell r="H112"/>
          <cell r="I112"/>
          <cell r="J112"/>
          <cell r="K112"/>
          <cell r="L112"/>
        </row>
        <row r="113">
          <cell r="G113"/>
          <cell r="H113"/>
          <cell r="I113"/>
          <cell r="J113"/>
          <cell r="K113"/>
          <cell r="L113"/>
        </row>
        <row r="114">
          <cell r="G114">
            <v>907</v>
          </cell>
          <cell r="H114">
            <v>981</v>
          </cell>
          <cell r="I114">
            <v>956</v>
          </cell>
          <cell r="J114">
            <v>921</v>
          </cell>
          <cell r="K114">
            <v>916</v>
          </cell>
          <cell r="L114">
            <v>903</v>
          </cell>
        </row>
        <row r="116">
          <cell r="G116">
            <v>203</v>
          </cell>
          <cell r="H116">
            <v>145</v>
          </cell>
          <cell r="I116">
            <v>157</v>
          </cell>
          <cell r="J116">
            <v>157</v>
          </cell>
          <cell r="K116">
            <v>103</v>
          </cell>
          <cell r="L116">
            <v>124</v>
          </cell>
        </row>
        <row r="117">
          <cell r="G117">
            <v>191</v>
          </cell>
          <cell r="H117">
            <v>140</v>
          </cell>
          <cell r="I117">
            <v>193</v>
          </cell>
          <cell r="J117">
            <v>179</v>
          </cell>
          <cell r="K117">
            <v>155</v>
          </cell>
          <cell r="L117">
            <v>178</v>
          </cell>
        </row>
        <row r="118">
          <cell r="G118">
            <v>139</v>
          </cell>
          <cell r="H118">
            <v>181</v>
          </cell>
          <cell r="I118">
            <v>160</v>
          </cell>
          <cell r="J118">
            <v>141</v>
          </cell>
          <cell r="K118">
            <v>149</v>
          </cell>
          <cell r="L118">
            <v>181</v>
          </cell>
        </row>
        <row r="119">
          <cell r="G119">
            <v>143</v>
          </cell>
          <cell r="H119">
            <v>172</v>
          </cell>
          <cell r="I119">
            <v>170</v>
          </cell>
          <cell r="J119">
            <v>188</v>
          </cell>
          <cell r="K119">
            <v>196</v>
          </cell>
          <cell r="L119">
            <v>165</v>
          </cell>
        </row>
        <row r="120">
          <cell r="G120">
            <v>178</v>
          </cell>
          <cell r="H120">
            <v>187</v>
          </cell>
          <cell r="I120">
            <v>179</v>
          </cell>
          <cell r="J120">
            <v>185</v>
          </cell>
          <cell r="K120">
            <v>185</v>
          </cell>
          <cell r="L120">
            <v>181</v>
          </cell>
        </row>
        <row r="121"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</row>
        <row r="124">
          <cell r="G124"/>
          <cell r="H124"/>
          <cell r="I124"/>
          <cell r="J124"/>
          <cell r="K124"/>
          <cell r="L124"/>
        </row>
        <row r="125">
          <cell r="G125"/>
          <cell r="H125"/>
          <cell r="I125"/>
          <cell r="J125"/>
          <cell r="K125"/>
          <cell r="L125"/>
        </row>
        <row r="126">
          <cell r="G126"/>
          <cell r="H126"/>
          <cell r="I126"/>
          <cell r="J126"/>
          <cell r="K126"/>
          <cell r="L126"/>
        </row>
        <row r="127">
          <cell r="G127">
            <v>854</v>
          </cell>
          <cell r="H127">
            <v>825</v>
          </cell>
          <cell r="I127">
            <v>859</v>
          </cell>
          <cell r="J127">
            <v>850</v>
          </cell>
          <cell r="K127">
            <v>788</v>
          </cell>
          <cell r="L127">
            <v>829</v>
          </cell>
        </row>
        <row r="129">
          <cell r="G129">
            <v>122</v>
          </cell>
          <cell r="H129">
            <v>0</v>
          </cell>
          <cell r="I129">
            <v>0</v>
          </cell>
          <cell r="J129">
            <v>147</v>
          </cell>
          <cell r="K129">
            <v>136</v>
          </cell>
          <cell r="L129">
            <v>0</v>
          </cell>
        </row>
        <row r="130">
          <cell r="G130">
            <v>0</v>
          </cell>
          <cell r="H130">
            <v>136</v>
          </cell>
          <cell r="I130">
            <v>129</v>
          </cell>
          <cell r="J130">
            <v>121</v>
          </cell>
          <cell r="K130">
            <v>157</v>
          </cell>
          <cell r="L130">
            <v>112</v>
          </cell>
        </row>
        <row r="131">
          <cell r="G131">
            <v>132</v>
          </cell>
          <cell r="H131">
            <v>171</v>
          </cell>
          <cell r="I131">
            <v>138</v>
          </cell>
          <cell r="J131">
            <v>0</v>
          </cell>
          <cell r="K131">
            <v>135</v>
          </cell>
          <cell r="L131">
            <v>106</v>
          </cell>
        </row>
        <row r="132">
          <cell r="G132">
            <v>0</v>
          </cell>
          <cell r="H132">
            <v>146</v>
          </cell>
          <cell r="I132">
            <v>117</v>
          </cell>
          <cell r="J132">
            <v>0</v>
          </cell>
          <cell r="K132">
            <v>0</v>
          </cell>
          <cell r="L132">
            <v>174</v>
          </cell>
        </row>
        <row r="133">
          <cell r="G133">
            <v>0</v>
          </cell>
          <cell r="H133">
            <v>0</v>
          </cell>
          <cell r="I133">
            <v>0</v>
          </cell>
          <cell r="J133">
            <v>104</v>
          </cell>
          <cell r="K133">
            <v>0</v>
          </cell>
          <cell r="L133">
            <v>152</v>
          </cell>
        </row>
        <row r="134">
          <cell r="G134">
            <v>162</v>
          </cell>
          <cell r="H134">
            <v>186</v>
          </cell>
          <cell r="I134">
            <v>196</v>
          </cell>
          <cell r="J134">
            <v>143</v>
          </cell>
          <cell r="K134">
            <v>149</v>
          </cell>
          <cell r="L134">
            <v>0</v>
          </cell>
        </row>
        <row r="135">
          <cell r="G135">
            <v>157</v>
          </cell>
          <cell r="H135">
            <v>166</v>
          </cell>
          <cell r="I135">
            <v>167</v>
          </cell>
          <cell r="J135">
            <v>0</v>
          </cell>
          <cell r="K135">
            <v>0</v>
          </cell>
          <cell r="L135">
            <v>146</v>
          </cell>
        </row>
        <row r="136">
          <cell r="G136">
            <v>128</v>
          </cell>
          <cell r="H136">
            <v>0</v>
          </cell>
          <cell r="I136">
            <v>0</v>
          </cell>
          <cell r="J136">
            <v>131</v>
          </cell>
          <cell r="K136">
            <v>134</v>
          </cell>
          <cell r="L136">
            <v>0</v>
          </cell>
        </row>
        <row r="137">
          <cell r="G137"/>
          <cell r="H137"/>
          <cell r="I137"/>
          <cell r="J137"/>
          <cell r="K137"/>
          <cell r="L137"/>
        </row>
        <row r="138">
          <cell r="G138"/>
          <cell r="H138"/>
          <cell r="I138"/>
          <cell r="J138"/>
          <cell r="K138"/>
          <cell r="L138"/>
        </row>
        <row r="139">
          <cell r="G139"/>
          <cell r="H139"/>
          <cell r="I139"/>
          <cell r="J139"/>
          <cell r="K139"/>
          <cell r="L139"/>
        </row>
        <row r="140">
          <cell r="G140">
            <v>701</v>
          </cell>
          <cell r="H140">
            <v>805</v>
          </cell>
          <cell r="I140">
            <v>747</v>
          </cell>
          <cell r="J140">
            <v>646</v>
          </cell>
          <cell r="K140">
            <v>711</v>
          </cell>
          <cell r="L140">
            <v>690</v>
          </cell>
        </row>
        <row r="142">
          <cell r="G142">
            <v>150</v>
          </cell>
          <cell r="H142">
            <v>184</v>
          </cell>
          <cell r="I142">
            <v>169</v>
          </cell>
          <cell r="J142">
            <v>185</v>
          </cell>
          <cell r="K142">
            <v>174</v>
          </cell>
          <cell r="L142">
            <v>194</v>
          </cell>
        </row>
        <row r="143">
          <cell r="G143">
            <v>128</v>
          </cell>
          <cell r="H143">
            <v>167</v>
          </cell>
          <cell r="I143">
            <v>151</v>
          </cell>
          <cell r="J143">
            <v>200</v>
          </cell>
          <cell r="K143">
            <v>179</v>
          </cell>
          <cell r="L143">
            <v>221</v>
          </cell>
        </row>
        <row r="144">
          <cell r="G144">
            <v>149</v>
          </cell>
          <cell r="H144">
            <v>200</v>
          </cell>
          <cell r="I144">
            <v>153</v>
          </cell>
          <cell r="J144">
            <v>164</v>
          </cell>
          <cell r="K144">
            <v>190</v>
          </cell>
          <cell r="L144">
            <v>160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155</v>
          </cell>
          <cell r="K145">
            <v>123</v>
          </cell>
          <cell r="L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139</v>
          </cell>
        </row>
        <row r="147">
          <cell r="G147">
            <v>158</v>
          </cell>
          <cell r="H147">
            <v>134</v>
          </cell>
          <cell r="I147">
            <v>135</v>
          </cell>
          <cell r="J147">
            <v>0</v>
          </cell>
          <cell r="K147">
            <v>0</v>
          </cell>
          <cell r="L147">
            <v>148</v>
          </cell>
        </row>
        <row r="148">
          <cell r="G148">
            <v>147</v>
          </cell>
          <cell r="H148">
            <v>165</v>
          </cell>
          <cell r="I148">
            <v>165</v>
          </cell>
          <cell r="J148">
            <v>151</v>
          </cell>
          <cell r="K148">
            <v>0</v>
          </cell>
          <cell r="L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185</v>
          </cell>
          <cell r="L149">
            <v>0</v>
          </cell>
        </row>
        <row r="150">
          <cell r="G150"/>
          <cell r="H150"/>
          <cell r="I150"/>
          <cell r="J150"/>
          <cell r="K150"/>
          <cell r="L150"/>
        </row>
        <row r="151">
          <cell r="G151"/>
          <cell r="H151"/>
          <cell r="I151"/>
          <cell r="J151"/>
          <cell r="K151"/>
          <cell r="L151"/>
        </row>
        <row r="152">
          <cell r="G152"/>
          <cell r="H152"/>
          <cell r="I152"/>
          <cell r="J152"/>
          <cell r="K152"/>
          <cell r="L152"/>
        </row>
        <row r="153">
          <cell r="G153">
            <v>732</v>
          </cell>
          <cell r="H153">
            <v>850</v>
          </cell>
          <cell r="I153">
            <v>773</v>
          </cell>
          <cell r="J153">
            <v>855</v>
          </cell>
          <cell r="K153">
            <v>851</v>
          </cell>
          <cell r="L153">
            <v>862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</row>
        <row r="163">
          <cell r="G163"/>
          <cell r="H163"/>
          <cell r="I163"/>
          <cell r="J163"/>
          <cell r="K163"/>
          <cell r="L163"/>
        </row>
        <row r="164">
          <cell r="G164"/>
          <cell r="H164"/>
          <cell r="I164"/>
          <cell r="J164"/>
          <cell r="K164"/>
          <cell r="L164"/>
        </row>
        <row r="165">
          <cell r="G165"/>
          <cell r="H165"/>
          <cell r="I165"/>
          <cell r="J165"/>
          <cell r="K165"/>
          <cell r="L165"/>
        </row>
        <row r="166"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</row>
        <row r="168">
          <cell r="G168">
            <v>189</v>
          </cell>
          <cell r="H168">
            <v>123</v>
          </cell>
          <cell r="I168">
            <v>0</v>
          </cell>
          <cell r="J168">
            <v>0</v>
          </cell>
          <cell r="K168">
            <v>155</v>
          </cell>
          <cell r="L168">
            <v>135</v>
          </cell>
        </row>
        <row r="169">
          <cell r="G169">
            <v>147</v>
          </cell>
          <cell r="H169">
            <v>192</v>
          </cell>
          <cell r="I169">
            <v>170</v>
          </cell>
          <cell r="J169">
            <v>175</v>
          </cell>
          <cell r="K169">
            <v>121</v>
          </cell>
          <cell r="L169">
            <v>0</v>
          </cell>
        </row>
        <row r="170">
          <cell r="G170">
            <v>171</v>
          </cell>
          <cell r="H170">
            <v>119</v>
          </cell>
          <cell r="I170">
            <v>162</v>
          </cell>
          <cell r="J170">
            <v>177</v>
          </cell>
          <cell r="K170">
            <v>161</v>
          </cell>
          <cell r="L170">
            <v>138</v>
          </cell>
        </row>
        <row r="171">
          <cell r="G171">
            <v>154</v>
          </cell>
          <cell r="H171">
            <v>156</v>
          </cell>
          <cell r="I171">
            <v>153</v>
          </cell>
          <cell r="J171">
            <v>176</v>
          </cell>
          <cell r="K171">
            <v>179</v>
          </cell>
          <cell r="L171">
            <v>162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</row>
        <row r="173">
          <cell r="G173">
            <v>0</v>
          </cell>
          <cell r="H173">
            <v>0</v>
          </cell>
          <cell r="I173">
            <v>143</v>
          </cell>
          <cell r="J173">
            <v>132</v>
          </cell>
          <cell r="K173">
            <v>0</v>
          </cell>
          <cell r="L173">
            <v>144</v>
          </cell>
        </row>
        <row r="174">
          <cell r="G174">
            <v>157</v>
          </cell>
          <cell r="H174">
            <v>167</v>
          </cell>
          <cell r="I174">
            <v>155</v>
          </cell>
          <cell r="J174">
            <v>147</v>
          </cell>
          <cell r="K174">
            <v>183</v>
          </cell>
          <cell r="L174">
            <v>124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</row>
        <row r="176">
          <cell r="G176"/>
          <cell r="H176"/>
          <cell r="I176"/>
          <cell r="J176"/>
          <cell r="K176"/>
          <cell r="L176"/>
        </row>
        <row r="177">
          <cell r="G177"/>
          <cell r="H177"/>
          <cell r="I177"/>
          <cell r="J177"/>
          <cell r="K177"/>
          <cell r="L177"/>
        </row>
        <row r="178">
          <cell r="G178"/>
          <cell r="H178"/>
          <cell r="I178"/>
          <cell r="J178"/>
          <cell r="K178"/>
          <cell r="L178"/>
        </row>
        <row r="179">
          <cell r="G179">
            <v>818</v>
          </cell>
          <cell r="H179">
            <v>757</v>
          </cell>
          <cell r="I179">
            <v>783</v>
          </cell>
          <cell r="J179">
            <v>807</v>
          </cell>
          <cell r="K179">
            <v>799</v>
          </cell>
          <cell r="L179">
            <v>703</v>
          </cell>
        </row>
        <row r="181">
          <cell r="G181">
            <v>0</v>
          </cell>
          <cell r="H181">
            <v>0</v>
          </cell>
          <cell r="I181">
            <v>233</v>
          </cell>
          <cell r="J181">
            <v>152</v>
          </cell>
          <cell r="K181">
            <v>178</v>
          </cell>
          <cell r="L181">
            <v>171</v>
          </cell>
        </row>
        <row r="182">
          <cell r="G182">
            <v>184</v>
          </cell>
          <cell r="H182">
            <v>172</v>
          </cell>
          <cell r="I182">
            <v>169</v>
          </cell>
          <cell r="J182">
            <v>175</v>
          </cell>
          <cell r="K182">
            <v>171</v>
          </cell>
          <cell r="L182">
            <v>234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</row>
        <row r="184">
          <cell r="G184">
            <v>177</v>
          </cell>
          <cell r="H184">
            <v>185</v>
          </cell>
          <cell r="I184">
            <v>186</v>
          </cell>
          <cell r="J184">
            <v>244</v>
          </cell>
          <cell r="K184">
            <v>193</v>
          </cell>
          <cell r="L184">
            <v>158</v>
          </cell>
        </row>
        <row r="185">
          <cell r="G185">
            <v>178</v>
          </cell>
          <cell r="H185">
            <v>220</v>
          </cell>
          <cell r="I185">
            <v>169</v>
          </cell>
          <cell r="J185">
            <v>138</v>
          </cell>
          <cell r="K185">
            <v>198</v>
          </cell>
          <cell r="L185">
            <v>181</v>
          </cell>
        </row>
        <row r="186">
          <cell r="G186">
            <v>202</v>
          </cell>
          <cell r="H186">
            <v>212</v>
          </cell>
          <cell r="I186">
            <v>191</v>
          </cell>
          <cell r="J186">
            <v>190</v>
          </cell>
          <cell r="K186">
            <v>184</v>
          </cell>
          <cell r="L186">
            <v>203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</row>
        <row r="188">
          <cell r="G188">
            <v>183</v>
          </cell>
          <cell r="H188">
            <v>146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</row>
        <row r="189">
          <cell r="G189"/>
          <cell r="H189"/>
          <cell r="I189"/>
          <cell r="J189"/>
          <cell r="K189"/>
          <cell r="L189"/>
        </row>
        <row r="190">
          <cell r="G190"/>
          <cell r="H190"/>
          <cell r="I190"/>
          <cell r="J190"/>
          <cell r="K190"/>
          <cell r="L190"/>
        </row>
        <row r="191">
          <cell r="G191"/>
          <cell r="H191"/>
          <cell r="I191"/>
          <cell r="J191"/>
          <cell r="K191"/>
          <cell r="L191"/>
        </row>
        <row r="192">
          <cell r="G192">
            <v>924</v>
          </cell>
          <cell r="H192">
            <v>935</v>
          </cell>
          <cell r="I192">
            <v>948</v>
          </cell>
          <cell r="J192">
            <v>899</v>
          </cell>
          <cell r="K192">
            <v>924</v>
          </cell>
          <cell r="L192">
            <v>947</v>
          </cell>
        </row>
        <row r="194">
          <cell r="G194">
            <v>136</v>
          </cell>
          <cell r="H194">
            <v>160</v>
          </cell>
          <cell r="I194">
            <v>157</v>
          </cell>
          <cell r="J194">
            <v>171</v>
          </cell>
          <cell r="K194">
            <v>130</v>
          </cell>
          <cell r="L194">
            <v>156</v>
          </cell>
        </row>
        <row r="195">
          <cell r="G195">
            <v>0</v>
          </cell>
          <cell r="H195">
            <v>0</v>
          </cell>
          <cell r="I195">
            <v>164</v>
          </cell>
          <cell r="J195">
            <v>174</v>
          </cell>
          <cell r="K195">
            <v>153</v>
          </cell>
          <cell r="L195">
            <v>159</v>
          </cell>
        </row>
        <row r="196">
          <cell r="G196">
            <v>190</v>
          </cell>
          <cell r="H196">
            <v>138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</row>
        <row r="197">
          <cell r="G197">
            <v>128</v>
          </cell>
          <cell r="H197">
            <v>0</v>
          </cell>
          <cell r="I197">
            <v>0</v>
          </cell>
          <cell r="J197">
            <v>130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136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</row>
        <row r="199">
          <cell r="G199">
            <v>168</v>
          </cell>
          <cell r="H199">
            <v>215</v>
          </cell>
          <cell r="I199">
            <v>130</v>
          </cell>
          <cell r="J199">
            <v>195</v>
          </cell>
          <cell r="K199">
            <v>133</v>
          </cell>
          <cell r="L199">
            <v>137</v>
          </cell>
        </row>
        <row r="200">
          <cell r="G200">
            <v>0</v>
          </cell>
          <cell r="H200">
            <v>0</v>
          </cell>
          <cell r="I200">
            <v>136</v>
          </cell>
          <cell r="J200">
            <v>0</v>
          </cell>
          <cell r="K200">
            <v>165</v>
          </cell>
          <cell r="L200">
            <v>195</v>
          </cell>
        </row>
        <row r="201">
          <cell r="G201">
            <v>150</v>
          </cell>
          <cell r="H201">
            <v>140</v>
          </cell>
          <cell r="I201">
            <v>182</v>
          </cell>
          <cell r="J201">
            <v>207</v>
          </cell>
          <cell r="K201">
            <v>179</v>
          </cell>
          <cell r="L201">
            <v>150</v>
          </cell>
        </row>
        <row r="202">
          <cell r="G202"/>
          <cell r="H202"/>
          <cell r="I202"/>
          <cell r="J202"/>
          <cell r="K202"/>
          <cell r="L202"/>
        </row>
        <row r="203">
          <cell r="G203"/>
          <cell r="H203"/>
          <cell r="I203"/>
          <cell r="J203"/>
          <cell r="K203"/>
          <cell r="L203"/>
        </row>
        <row r="204">
          <cell r="G204"/>
          <cell r="H204"/>
          <cell r="I204"/>
          <cell r="J204"/>
          <cell r="K204"/>
          <cell r="L204"/>
        </row>
        <row r="205">
          <cell r="G205">
            <v>772</v>
          </cell>
          <cell r="H205">
            <v>789</v>
          </cell>
          <cell r="I205">
            <v>769</v>
          </cell>
          <cell r="J205">
            <v>877</v>
          </cell>
          <cell r="K205">
            <v>760</v>
          </cell>
          <cell r="L205">
            <v>797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G209">
            <v>171</v>
          </cell>
          <cell r="H209">
            <v>153</v>
          </cell>
          <cell r="I209">
            <v>179</v>
          </cell>
          <cell r="J209">
            <v>126</v>
          </cell>
          <cell r="K209">
            <v>146</v>
          </cell>
          <cell r="L209">
            <v>129</v>
          </cell>
        </row>
        <row r="210">
          <cell r="G210">
            <v>187</v>
          </cell>
          <cell r="H210">
            <v>166</v>
          </cell>
          <cell r="I210">
            <v>155</v>
          </cell>
          <cell r="J210">
            <v>149</v>
          </cell>
          <cell r="K210">
            <v>138</v>
          </cell>
          <cell r="L210">
            <v>165</v>
          </cell>
        </row>
        <row r="211">
          <cell r="G211">
            <v>206</v>
          </cell>
          <cell r="H211">
            <v>172</v>
          </cell>
          <cell r="I211">
            <v>199</v>
          </cell>
          <cell r="J211">
            <v>157</v>
          </cell>
          <cell r="K211">
            <v>181</v>
          </cell>
          <cell r="L211">
            <v>150</v>
          </cell>
        </row>
        <row r="212">
          <cell r="G212">
            <v>157</v>
          </cell>
          <cell r="H212">
            <v>168</v>
          </cell>
          <cell r="I212">
            <v>187</v>
          </cell>
          <cell r="J212">
            <v>183</v>
          </cell>
          <cell r="K212">
            <v>189</v>
          </cell>
          <cell r="L212">
            <v>145</v>
          </cell>
        </row>
        <row r="213">
          <cell r="G213">
            <v>180</v>
          </cell>
          <cell r="H213">
            <v>210</v>
          </cell>
          <cell r="I213">
            <v>164</v>
          </cell>
          <cell r="J213">
            <v>152</v>
          </cell>
          <cell r="K213">
            <v>190</v>
          </cell>
          <cell r="L213">
            <v>196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</row>
        <row r="215">
          <cell r="G215"/>
          <cell r="H215"/>
          <cell r="I215"/>
          <cell r="J215"/>
          <cell r="K215"/>
          <cell r="L215"/>
        </row>
        <row r="216">
          <cell r="G216"/>
          <cell r="H216"/>
          <cell r="I216"/>
          <cell r="J216"/>
          <cell r="K216"/>
          <cell r="L216"/>
        </row>
        <row r="217">
          <cell r="G217"/>
          <cell r="H217"/>
          <cell r="I217"/>
          <cell r="J217"/>
          <cell r="K217"/>
          <cell r="L217"/>
        </row>
        <row r="218">
          <cell r="G218">
            <v>901</v>
          </cell>
          <cell r="H218">
            <v>869</v>
          </cell>
          <cell r="I218">
            <v>884</v>
          </cell>
          <cell r="J218">
            <v>767</v>
          </cell>
          <cell r="K218">
            <v>844</v>
          </cell>
          <cell r="L218">
            <v>785</v>
          </cell>
        </row>
        <row r="220">
          <cell r="G220">
            <v>194</v>
          </cell>
          <cell r="H220">
            <v>200</v>
          </cell>
          <cell r="I220">
            <v>205</v>
          </cell>
          <cell r="J220">
            <v>173</v>
          </cell>
          <cell r="K220">
            <v>225</v>
          </cell>
          <cell r="L220">
            <v>148</v>
          </cell>
        </row>
        <row r="221">
          <cell r="G221">
            <v>0</v>
          </cell>
          <cell r="H221">
            <v>0</v>
          </cell>
          <cell r="I221">
            <v>179</v>
          </cell>
          <cell r="J221">
            <v>211</v>
          </cell>
          <cell r="K221">
            <v>202</v>
          </cell>
          <cell r="L221">
            <v>167</v>
          </cell>
        </row>
        <row r="222">
          <cell r="G222">
            <v>203</v>
          </cell>
          <cell r="H222">
            <v>176</v>
          </cell>
          <cell r="I222">
            <v>168</v>
          </cell>
          <cell r="J222">
            <v>225</v>
          </cell>
          <cell r="K222">
            <v>168</v>
          </cell>
          <cell r="L222">
            <v>181</v>
          </cell>
        </row>
        <row r="223">
          <cell r="G223">
            <v>154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</row>
        <row r="225">
          <cell r="G225">
            <v>0</v>
          </cell>
          <cell r="H225">
            <v>139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</row>
        <row r="226">
          <cell r="G226">
            <v>179</v>
          </cell>
          <cell r="H226">
            <v>155</v>
          </cell>
          <cell r="I226">
            <v>214</v>
          </cell>
          <cell r="J226">
            <v>169</v>
          </cell>
          <cell r="K226">
            <v>197</v>
          </cell>
          <cell r="L226">
            <v>179</v>
          </cell>
        </row>
        <row r="227">
          <cell r="G227">
            <v>187</v>
          </cell>
          <cell r="H227">
            <v>182</v>
          </cell>
          <cell r="I227">
            <v>162</v>
          </cell>
          <cell r="J227">
            <v>252</v>
          </cell>
          <cell r="K227">
            <v>198</v>
          </cell>
          <cell r="L227">
            <v>188</v>
          </cell>
        </row>
        <row r="228">
          <cell r="G228"/>
          <cell r="H228"/>
          <cell r="I228"/>
          <cell r="J228"/>
          <cell r="K228"/>
          <cell r="L228"/>
        </row>
        <row r="229">
          <cell r="G229"/>
          <cell r="H229"/>
          <cell r="I229"/>
          <cell r="J229"/>
          <cell r="K229"/>
          <cell r="L229"/>
        </row>
        <row r="230">
          <cell r="G230"/>
          <cell r="H230"/>
          <cell r="I230"/>
          <cell r="J230"/>
          <cell r="K230"/>
          <cell r="L230"/>
        </row>
        <row r="231">
          <cell r="G231">
            <v>917</v>
          </cell>
          <cell r="H231">
            <v>852</v>
          </cell>
          <cell r="I231">
            <v>928</v>
          </cell>
          <cell r="J231">
            <v>1030</v>
          </cell>
          <cell r="K231">
            <v>990</v>
          </cell>
          <cell r="L231">
            <v>863</v>
          </cell>
        </row>
        <row r="233">
          <cell r="G233">
            <v>145</v>
          </cell>
          <cell r="H233">
            <v>0</v>
          </cell>
          <cell r="I233">
            <v>217</v>
          </cell>
          <cell r="J233">
            <v>151</v>
          </cell>
          <cell r="K233">
            <v>0</v>
          </cell>
          <cell r="L233">
            <v>154</v>
          </cell>
        </row>
        <row r="234">
          <cell r="G234">
            <v>169</v>
          </cell>
          <cell r="H234">
            <v>141</v>
          </cell>
          <cell r="I234">
            <v>177</v>
          </cell>
          <cell r="J234">
            <v>219</v>
          </cell>
          <cell r="K234">
            <v>145</v>
          </cell>
          <cell r="L234">
            <v>160</v>
          </cell>
        </row>
        <row r="235">
          <cell r="G235">
            <v>0</v>
          </cell>
          <cell r="H235">
            <v>227</v>
          </cell>
          <cell r="I235">
            <v>204</v>
          </cell>
          <cell r="J235">
            <v>206</v>
          </cell>
          <cell r="K235">
            <v>204</v>
          </cell>
          <cell r="L235">
            <v>149</v>
          </cell>
        </row>
        <row r="236">
          <cell r="G236">
            <v>0</v>
          </cell>
          <cell r="H236">
            <v>135</v>
          </cell>
          <cell r="I236">
            <v>0</v>
          </cell>
          <cell r="J236">
            <v>0</v>
          </cell>
          <cell r="K236">
            <v>146</v>
          </cell>
          <cell r="L236">
            <v>160</v>
          </cell>
        </row>
        <row r="237">
          <cell r="G237">
            <v>185</v>
          </cell>
          <cell r="H237">
            <v>187</v>
          </cell>
          <cell r="I237">
            <v>178</v>
          </cell>
          <cell r="J237">
            <v>186</v>
          </cell>
          <cell r="K237">
            <v>144</v>
          </cell>
          <cell r="L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G239">
            <v>151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123</v>
          </cell>
        </row>
        <row r="240">
          <cell r="G240">
            <v>158</v>
          </cell>
          <cell r="H240">
            <v>178</v>
          </cell>
          <cell r="I240">
            <v>214</v>
          </cell>
          <cell r="J240">
            <v>189</v>
          </cell>
          <cell r="K240">
            <v>141</v>
          </cell>
          <cell r="L240">
            <v>0</v>
          </cell>
        </row>
        <row r="241">
          <cell r="G241"/>
          <cell r="H241"/>
          <cell r="I241"/>
          <cell r="J241"/>
          <cell r="K241"/>
          <cell r="L241"/>
        </row>
        <row r="242">
          <cell r="G242"/>
          <cell r="H242"/>
          <cell r="I242"/>
          <cell r="J242"/>
          <cell r="K242"/>
          <cell r="L242"/>
        </row>
        <row r="243">
          <cell r="G243"/>
          <cell r="H243"/>
          <cell r="I243"/>
          <cell r="J243"/>
          <cell r="K243"/>
          <cell r="L243"/>
        </row>
        <row r="244">
          <cell r="G244">
            <v>808</v>
          </cell>
          <cell r="H244">
            <v>868</v>
          </cell>
          <cell r="I244">
            <v>990</v>
          </cell>
          <cell r="J244">
            <v>951</v>
          </cell>
          <cell r="K244">
            <v>780</v>
          </cell>
          <cell r="L244">
            <v>746</v>
          </cell>
        </row>
        <row r="246">
          <cell r="G246">
            <v>157</v>
          </cell>
          <cell r="H246">
            <v>175</v>
          </cell>
          <cell r="I246">
            <v>198</v>
          </cell>
          <cell r="J246">
            <v>146</v>
          </cell>
          <cell r="K246">
            <v>0</v>
          </cell>
          <cell r="L246">
            <v>0</v>
          </cell>
        </row>
        <row r="247">
          <cell r="G247">
            <v>180</v>
          </cell>
          <cell r="H247">
            <v>188</v>
          </cell>
          <cell r="I247">
            <v>223</v>
          </cell>
          <cell r="J247">
            <v>199</v>
          </cell>
          <cell r="K247">
            <v>211</v>
          </cell>
          <cell r="L247">
            <v>195</v>
          </cell>
        </row>
        <row r="248">
          <cell r="G248">
            <v>170</v>
          </cell>
          <cell r="H248">
            <v>156</v>
          </cell>
          <cell r="I248">
            <v>165</v>
          </cell>
          <cell r="J248">
            <v>167</v>
          </cell>
          <cell r="K248">
            <v>161</v>
          </cell>
          <cell r="L248">
            <v>178</v>
          </cell>
        </row>
        <row r="249">
          <cell r="G249">
            <v>139</v>
          </cell>
          <cell r="H249">
            <v>0</v>
          </cell>
          <cell r="I249">
            <v>0</v>
          </cell>
          <cell r="J249">
            <v>0</v>
          </cell>
          <cell r="K249">
            <v>160</v>
          </cell>
          <cell r="L249">
            <v>178</v>
          </cell>
        </row>
        <row r="250">
          <cell r="G250">
            <v>0</v>
          </cell>
          <cell r="H250">
            <v>0</v>
          </cell>
          <cell r="I250">
            <v>132</v>
          </cell>
          <cell r="J250">
            <v>0</v>
          </cell>
          <cell r="K250">
            <v>0</v>
          </cell>
          <cell r="L250">
            <v>148</v>
          </cell>
        </row>
        <row r="251">
          <cell r="G251">
            <v>0</v>
          </cell>
          <cell r="H251">
            <v>146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</row>
        <row r="252">
          <cell r="G252">
            <v>165</v>
          </cell>
          <cell r="H252">
            <v>201</v>
          </cell>
          <cell r="I252">
            <v>164</v>
          </cell>
          <cell r="J252">
            <v>226</v>
          </cell>
          <cell r="K252">
            <v>164</v>
          </cell>
          <cell r="L252">
            <v>206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159</v>
          </cell>
          <cell r="K253">
            <v>149</v>
          </cell>
          <cell r="L253">
            <v>0</v>
          </cell>
        </row>
        <row r="254">
          <cell r="G254"/>
          <cell r="H254"/>
          <cell r="I254"/>
          <cell r="J254"/>
          <cell r="K254"/>
          <cell r="L254"/>
        </row>
        <row r="255">
          <cell r="G255"/>
          <cell r="H255"/>
          <cell r="I255"/>
          <cell r="J255"/>
          <cell r="K255"/>
          <cell r="L255"/>
        </row>
        <row r="256">
          <cell r="G256"/>
          <cell r="H256"/>
          <cell r="I256"/>
          <cell r="J256"/>
          <cell r="K256"/>
          <cell r="L256"/>
        </row>
        <row r="257">
          <cell r="G257">
            <v>811</v>
          </cell>
          <cell r="H257">
            <v>866</v>
          </cell>
          <cell r="I257">
            <v>882</v>
          </cell>
          <cell r="J257">
            <v>897</v>
          </cell>
          <cell r="K257">
            <v>845</v>
          </cell>
          <cell r="L257">
            <v>905</v>
          </cell>
        </row>
        <row r="259">
          <cell r="G259">
            <v>189</v>
          </cell>
          <cell r="H259">
            <v>166</v>
          </cell>
          <cell r="I259">
            <v>126</v>
          </cell>
          <cell r="J259">
            <v>152</v>
          </cell>
          <cell r="K259">
            <v>0</v>
          </cell>
          <cell r="L259">
            <v>0</v>
          </cell>
        </row>
        <row r="260">
          <cell r="G260">
            <v>168</v>
          </cell>
          <cell r="H260">
            <v>172</v>
          </cell>
          <cell r="I260">
            <v>140</v>
          </cell>
          <cell r="J260">
            <v>171</v>
          </cell>
          <cell r="K260">
            <v>179</v>
          </cell>
          <cell r="L260">
            <v>170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</row>
        <row r="263">
          <cell r="G263">
            <v>154</v>
          </cell>
          <cell r="H263">
            <v>140</v>
          </cell>
          <cell r="I263">
            <v>0</v>
          </cell>
          <cell r="J263">
            <v>0</v>
          </cell>
          <cell r="K263">
            <v>162</v>
          </cell>
          <cell r="L263">
            <v>177</v>
          </cell>
        </row>
        <row r="264">
          <cell r="G264">
            <v>0</v>
          </cell>
          <cell r="H264">
            <v>0</v>
          </cell>
          <cell r="I264">
            <v>140</v>
          </cell>
          <cell r="J264">
            <v>155</v>
          </cell>
          <cell r="K264">
            <v>168</v>
          </cell>
          <cell r="L264">
            <v>227</v>
          </cell>
        </row>
        <row r="265">
          <cell r="G265">
            <v>179</v>
          </cell>
          <cell r="H265">
            <v>206</v>
          </cell>
          <cell r="I265">
            <v>194</v>
          </cell>
          <cell r="J265">
            <v>157</v>
          </cell>
          <cell r="K265">
            <v>150</v>
          </cell>
          <cell r="L265">
            <v>159</v>
          </cell>
        </row>
        <row r="266">
          <cell r="G266">
            <v>173</v>
          </cell>
          <cell r="H266">
            <v>181</v>
          </cell>
          <cell r="I266">
            <v>139</v>
          </cell>
          <cell r="J266">
            <v>186</v>
          </cell>
          <cell r="K266">
            <v>156</v>
          </cell>
          <cell r="L266">
            <v>138</v>
          </cell>
        </row>
        <row r="267">
          <cell r="G267"/>
          <cell r="H267"/>
          <cell r="I267"/>
          <cell r="J267"/>
          <cell r="K267"/>
          <cell r="L267"/>
        </row>
        <row r="268">
          <cell r="G268"/>
          <cell r="H268"/>
          <cell r="I268"/>
          <cell r="J268"/>
          <cell r="K268"/>
          <cell r="L268"/>
        </row>
        <row r="269">
          <cell r="G269"/>
          <cell r="H269"/>
          <cell r="I269"/>
          <cell r="J269"/>
          <cell r="K269"/>
          <cell r="L269"/>
        </row>
        <row r="270">
          <cell r="G270">
            <v>863</v>
          </cell>
          <cell r="H270">
            <v>865</v>
          </cell>
          <cell r="I270">
            <v>739</v>
          </cell>
          <cell r="J270">
            <v>821</v>
          </cell>
          <cell r="K270">
            <v>815</v>
          </cell>
          <cell r="L270">
            <v>871</v>
          </cell>
        </row>
        <row r="272">
          <cell r="G272">
            <v>0</v>
          </cell>
          <cell r="H272">
            <v>0</v>
          </cell>
          <cell r="I272">
            <v>170</v>
          </cell>
          <cell r="J272">
            <v>167</v>
          </cell>
          <cell r="K272">
            <v>182</v>
          </cell>
          <cell r="L272">
            <v>163</v>
          </cell>
        </row>
        <row r="273">
          <cell r="G273">
            <v>181</v>
          </cell>
          <cell r="H273">
            <v>146</v>
          </cell>
          <cell r="I273">
            <v>136</v>
          </cell>
          <cell r="J273">
            <v>0</v>
          </cell>
          <cell r="K273">
            <v>167</v>
          </cell>
          <cell r="L273">
            <v>171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</row>
        <row r="275">
          <cell r="G275">
            <v>191</v>
          </cell>
          <cell r="H275">
            <v>162</v>
          </cell>
          <cell r="I275">
            <v>196</v>
          </cell>
          <cell r="J275">
            <v>146</v>
          </cell>
          <cell r="K275">
            <v>204</v>
          </cell>
          <cell r="L275">
            <v>189</v>
          </cell>
        </row>
        <row r="276">
          <cell r="G276">
            <v>138</v>
          </cell>
          <cell r="H276">
            <v>0</v>
          </cell>
          <cell r="I276">
            <v>0</v>
          </cell>
          <cell r="J276">
            <v>141</v>
          </cell>
          <cell r="K276">
            <v>157</v>
          </cell>
          <cell r="L276">
            <v>165</v>
          </cell>
        </row>
        <row r="277">
          <cell r="G277">
            <v>159</v>
          </cell>
          <cell r="H277">
            <v>197</v>
          </cell>
          <cell r="I277">
            <v>167</v>
          </cell>
          <cell r="J277">
            <v>137</v>
          </cell>
          <cell r="K277">
            <v>0</v>
          </cell>
          <cell r="L277">
            <v>0</v>
          </cell>
        </row>
        <row r="278">
          <cell r="G278">
            <v>148</v>
          </cell>
          <cell r="H278">
            <v>189</v>
          </cell>
          <cell r="I278">
            <v>176</v>
          </cell>
          <cell r="J278">
            <v>180</v>
          </cell>
          <cell r="K278">
            <v>223</v>
          </cell>
          <cell r="L278">
            <v>180</v>
          </cell>
        </row>
        <row r="279">
          <cell r="G279">
            <v>0</v>
          </cell>
          <cell r="H279">
            <v>141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</row>
        <row r="280">
          <cell r="G280"/>
          <cell r="H280"/>
          <cell r="I280"/>
          <cell r="J280"/>
          <cell r="K280"/>
          <cell r="L280"/>
        </row>
        <row r="281">
          <cell r="G281"/>
          <cell r="H281"/>
          <cell r="I281"/>
          <cell r="J281"/>
          <cell r="K281"/>
          <cell r="L281"/>
        </row>
        <row r="282">
          <cell r="G282"/>
          <cell r="H282"/>
          <cell r="I282"/>
          <cell r="J282"/>
          <cell r="K282"/>
          <cell r="L282"/>
        </row>
        <row r="283">
          <cell r="G283">
            <v>817</v>
          </cell>
          <cell r="H283">
            <v>835</v>
          </cell>
          <cell r="I283">
            <v>845</v>
          </cell>
          <cell r="J283">
            <v>771</v>
          </cell>
          <cell r="K283">
            <v>933</v>
          </cell>
          <cell r="L283">
            <v>868</v>
          </cell>
        </row>
        <row r="285">
          <cell r="G285">
            <v>0</v>
          </cell>
          <cell r="H285">
            <v>169</v>
          </cell>
          <cell r="I285">
            <v>154</v>
          </cell>
          <cell r="J285">
            <v>0</v>
          </cell>
          <cell r="K285">
            <v>0</v>
          </cell>
          <cell r="L285">
            <v>178</v>
          </cell>
        </row>
        <row r="286">
          <cell r="G286">
            <v>178</v>
          </cell>
          <cell r="H286">
            <v>143</v>
          </cell>
          <cell r="I286">
            <v>0</v>
          </cell>
          <cell r="J286">
            <v>147</v>
          </cell>
          <cell r="K286">
            <v>0</v>
          </cell>
          <cell r="L286">
            <v>0</v>
          </cell>
        </row>
        <row r="287">
          <cell r="G287">
            <v>202</v>
          </cell>
          <cell r="H287">
            <v>146</v>
          </cell>
          <cell r="I287">
            <v>165</v>
          </cell>
          <cell r="J287">
            <v>185</v>
          </cell>
          <cell r="K287">
            <v>184</v>
          </cell>
          <cell r="L287">
            <v>225</v>
          </cell>
        </row>
        <row r="288">
          <cell r="G288">
            <v>256</v>
          </cell>
          <cell r="H288">
            <v>179</v>
          </cell>
          <cell r="I288">
            <v>204</v>
          </cell>
          <cell r="J288">
            <v>160</v>
          </cell>
          <cell r="K288">
            <v>181</v>
          </cell>
          <cell r="L288">
            <v>188</v>
          </cell>
        </row>
        <row r="289">
          <cell r="G289">
            <v>160</v>
          </cell>
          <cell r="H289">
            <v>0</v>
          </cell>
          <cell r="I289">
            <v>0</v>
          </cell>
          <cell r="J289">
            <v>155</v>
          </cell>
          <cell r="K289">
            <v>210</v>
          </cell>
          <cell r="L289">
            <v>203</v>
          </cell>
        </row>
        <row r="290">
          <cell r="G290">
            <v>206</v>
          </cell>
          <cell r="H290">
            <v>157</v>
          </cell>
          <cell r="I290">
            <v>158</v>
          </cell>
          <cell r="J290">
            <v>156</v>
          </cell>
          <cell r="K290">
            <v>149</v>
          </cell>
          <cell r="L290">
            <v>0</v>
          </cell>
        </row>
        <row r="291">
          <cell r="G291">
            <v>0</v>
          </cell>
          <cell r="H291">
            <v>0</v>
          </cell>
          <cell r="I291">
            <v>124</v>
          </cell>
          <cell r="J291">
            <v>0</v>
          </cell>
          <cell r="K291">
            <v>163</v>
          </cell>
          <cell r="L291">
            <v>163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</row>
        <row r="293">
          <cell r="G293"/>
          <cell r="H293"/>
          <cell r="I293"/>
          <cell r="J293"/>
          <cell r="K293"/>
          <cell r="L293"/>
        </row>
        <row r="294">
          <cell r="G294"/>
          <cell r="H294"/>
          <cell r="I294"/>
          <cell r="J294"/>
          <cell r="K294"/>
          <cell r="L294"/>
        </row>
        <row r="295">
          <cell r="G295"/>
          <cell r="H295"/>
          <cell r="I295"/>
          <cell r="J295"/>
          <cell r="K295"/>
          <cell r="L295"/>
        </row>
        <row r="296">
          <cell r="G296">
            <v>1002</v>
          </cell>
          <cell r="H296">
            <v>794</v>
          </cell>
          <cell r="I296">
            <v>805</v>
          </cell>
          <cell r="J296">
            <v>803</v>
          </cell>
          <cell r="K296">
            <v>887</v>
          </cell>
          <cell r="L296">
            <v>957</v>
          </cell>
        </row>
        <row r="298">
          <cell r="G298">
            <v>0</v>
          </cell>
          <cell r="H298">
            <v>0</v>
          </cell>
          <cell r="I298">
            <v>187</v>
          </cell>
          <cell r="J298">
            <v>173</v>
          </cell>
          <cell r="K298">
            <v>168</v>
          </cell>
          <cell r="L298">
            <v>137</v>
          </cell>
        </row>
        <row r="299">
          <cell r="G299">
            <v>223</v>
          </cell>
          <cell r="H299">
            <v>204</v>
          </cell>
          <cell r="I299">
            <v>150</v>
          </cell>
          <cell r="J299">
            <v>197</v>
          </cell>
          <cell r="K299">
            <v>209</v>
          </cell>
          <cell r="L299">
            <v>177</v>
          </cell>
        </row>
        <row r="300">
          <cell r="G300">
            <v>177</v>
          </cell>
          <cell r="H300">
            <v>141</v>
          </cell>
          <cell r="I300">
            <v>197</v>
          </cell>
          <cell r="J300">
            <v>197</v>
          </cell>
          <cell r="K300">
            <v>216</v>
          </cell>
          <cell r="L300">
            <v>183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157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136</v>
          </cell>
          <cell r="L302">
            <v>0</v>
          </cell>
        </row>
        <row r="303">
          <cell r="G303">
            <v>135</v>
          </cell>
          <cell r="H303">
            <v>153</v>
          </cell>
          <cell r="I303">
            <v>193</v>
          </cell>
          <cell r="J303">
            <v>139</v>
          </cell>
          <cell r="K303">
            <v>0</v>
          </cell>
          <cell r="L303">
            <v>0</v>
          </cell>
        </row>
        <row r="304">
          <cell r="G304">
            <v>155</v>
          </cell>
          <cell r="H304">
            <v>188</v>
          </cell>
          <cell r="I304">
            <v>156</v>
          </cell>
          <cell r="J304">
            <v>203</v>
          </cell>
          <cell r="K304">
            <v>190</v>
          </cell>
          <cell r="L304">
            <v>200</v>
          </cell>
        </row>
        <row r="305">
          <cell r="G305">
            <v>171</v>
          </cell>
          <cell r="H305">
            <v>174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</row>
        <row r="306">
          <cell r="G306"/>
          <cell r="H306"/>
          <cell r="I306"/>
          <cell r="J306"/>
          <cell r="K306"/>
          <cell r="L306"/>
        </row>
        <row r="307">
          <cell r="G307"/>
          <cell r="H307"/>
          <cell r="I307"/>
          <cell r="J307"/>
          <cell r="K307"/>
          <cell r="L307"/>
        </row>
        <row r="308">
          <cell r="G308"/>
          <cell r="H308"/>
          <cell r="I308"/>
          <cell r="J308"/>
          <cell r="K308"/>
          <cell r="L308"/>
        </row>
        <row r="309">
          <cell r="G309">
            <v>861</v>
          </cell>
          <cell r="H309">
            <v>860</v>
          </cell>
          <cell r="I309">
            <v>883</v>
          </cell>
          <cell r="J309">
            <v>909</v>
          </cell>
          <cell r="K309">
            <v>919</v>
          </cell>
          <cell r="L309">
            <v>854</v>
          </cell>
        </row>
        <row r="311">
          <cell r="G311">
            <v>0</v>
          </cell>
          <cell r="H311">
            <v>163</v>
          </cell>
          <cell r="I311">
            <v>223</v>
          </cell>
          <cell r="J311">
            <v>164</v>
          </cell>
          <cell r="K311">
            <v>0</v>
          </cell>
          <cell r="L311">
            <v>204</v>
          </cell>
        </row>
        <row r="312">
          <cell r="G312">
            <v>188</v>
          </cell>
          <cell r="H312">
            <v>0</v>
          </cell>
          <cell r="I312">
            <v>0</v>
          </cell>
          <cell r="J312">
            <v>0</v>
          </cell>
          <cell r="K312">
            <v>177</v>
          </cell>
          <cell r="L312">
            <v>172</v>
          </cell>
        </row>
        <row r="313">
          <cell r="G313">
            <v>232</v>
          </cell>
          <cell r="H313">
            <v>229</v>
          </cell>
          <cell r="I313">
            <v>194</v>
          </cell>
          <cell r="J313">
            <v>220</v>
          </cell>
          <cell r="K313">
            <v>163</v>
          </cell>
          <cell r="L313">
            <v>170</v>
          </cell>
        </row>
        <row r="314">
          <cell r="G314">
            <v>0</v>
          </cell>
          <cell r="H314">
            <v>174</v>
          </cell>
          <cell r="I314">
            <v>194</v>
          </cell>
          <cell r="J314">
            <v>180</v>
          </cell>
          <cell r="K314">
            <v>162</v>
          </cell>
          <cell r="L314">
            <v>0</v>
          </cell>
        </row>
        <row r="315">
          <cell r="G315">
            <v>242</v>
          </cell>
          <cell r="H315">
            <v>160</v>
          </cell>
          <cell r="I315">
            <v>215</v>
          </cell>
          <cell r="J315">
            <v>171</v>
          </cell>
          <cell r="K315">
            <v>0</v>
          </cell>
          <cell r="L315">
            <v>0</v>
          </cell>
        </row>
        <row r="316">
          <cell r="G316">
            <v>154</v>
          </cell>
          <cell r="H316">
            <v>0</v>
          </cell>
          <cell r="I316">
            <v>0</v>
          </cell>
          <cell r="J316">
            <v>0</v>
          </cell>
          <cell r="K316">
            <v>230</v>
          </cell>
          <cell r="L316">
            <v>207</v>
          </cell>
        </row>
        <row r="317">
          <cell r="G317">
            <v>246</v>
          </cell>
          <cell r="H317">
            <v>202</v>
          </cell>
          <cell r="I317">
            <v>181</v>
          </cell>
          <cell r="J317">
            <v>147</v>
          </cell>
          <cell r="K317">
            <v>0</v>
          </cell>
          <cell r="L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210</v>
          </cell>
          <cell r="L318">
            <v>189</v>
          </cell>
        </row>
        <row r="319">
          <cell r="G319"/>
          <cell r="H319"/>
          <cell r="I319"/>
          <cell r="J319"/>
          <cell r="K319"/>
          <cell r="L319"/>
        </row>
        <row r="320">
          <cell r="G320"/>
          <cell r="H320"/>
          <cell r="I320"/>
          <cell r="J320"/>
          <cell r="K320"/>
          <cell r="L320"/>
        </row>
        <row r="321">
          <cell r="G321"/>
          <cell r="H321"/>
          <cell r="I321"/>
          <cell r="J321"/>
          <cell r="K321"/>
          <cell r="L321"/>
        </row>
        <row r="322">
          <cell r="G322">
            <v>1062</v>
          </cell>
          <cell r="H322">
            <v>928</v>
          </cell>
          <cell r="I322">
            <v>1007</v>
          </cell>
          <cell r="J322">
            <v>882</v>
          </cell>
          <cell r="K322">
            <v>942</v>
          </cell>
          <cell r="L322">
            <v>942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</row>
        <row r="325">
          <cell r="G325">
            <v>140</v>
          </cell>
          <cell r="H325">
            <v>216</v>
          </cell>
          <cell r="I325">
            <v>199</v>
          </cell>
          <cell r="J325">
            <v>206</v>
          </cell>
          <cell r="K325">
            <v>173</v>
          </cell>
          <cell r="L325">
            <v>194</v>
          </cell>
        </row>
        <row r="326">
          <cell r="G326">
            <v>199</v>
          </cell>
          <cell r="H326">
            <v>162</v>
          </cell>
          <cell r="I326">
            <v>166</v>
          </cell>
          <cell r="J326">
            <v>153</v>
          </cell>
          <cell r="K326">
            <v>162</v>
          </cell>
          <cell r="L326">
            <v>267</v>
          </cell>
        </row>
        <row r="327">
          <cell r="G327">
            <v>156</v>
          </cell>
          <cell r="H327">
            <v>157</v>
          </cell>
          <cell r="I327">
            <v>172</v>
          </cell>
          <cell r="J327">
            <v>180</v>
          </cell>
          <cell r="K327">
            <v>204</v>
          </cell>
          <cell r="L327">
            <v>185</v>
          </cell>
        </row>
        <row r="328">
          <cell r="G328">
            <v>188</v>
          </cell>
          <cell r="H328">
            <v>149</v>
          </cell>
          <cell r="I328">
            <v>202</v>
          </cell>
          <cell r="J328">
            <v>205</v>
          </cell>
          <cell r="K328">
            <v>160</v>
          </cell>
          <cell r="L328">
            <v>254</v>
          </cell>
        </row>
        <row r="329">
          <cell r="G329">
            <v>193</v>
          </cell>
          <cell r="H329">
            <v>180</v>
          </cell>
          <cell r="I329">
            <v>184</v>
          </cell>
          <cell r="J329">
            <v>187</v>
          </cell>
          <cell r="K329">
            <v>193</v>
          </cell>
          <cell r="L329">
            <v>216</v>
          </cell>
        </row>
        <row r="330"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</row>
        <row r="331"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</row>
        <row r="332">
          <cell r="G332"/>
          <cell r="H332"/>
          <cell r="I332"/>
          <cell r="J332"/>
          <cell r="K332"/>
          <cell r="L332"/>
        </row>
        <row r="333">
          <cell r="G333"/>
          <cell r="H333"/>
          <cell r="I333"/>
          <cell r="J333"/>
          <cell r="K333"/>
          <cell r="L333"/>
        </row>
        <row r="334">
          <cell r="G334"/>
          <cell r="H334"/>
          <cell r="I334"/>
          <cell r="J334"/>
          <cell r="K334"/>
          <cell r="L334"/>
        </row>
        <row r="335">
          <cell r="G335">
            <v>876</v>
          </cell>
          <cell r="H335">
            <v>864</v>
          </cell>
          <cell r="I335">
            <v>923</v>
          </cell>
          <cell r="J335">
            <v>931</v>
          </cell>
          <cell r="K335">
            <v>892</v>
          </cell>
          <cell r="L335">
            <v>1116</v>
          </cell>
        </row>
        <row r="337">
          <cell r="G337">
            <v>209</v>
          </cell>
          <cell r="H337">
            <v>176</v>
          </cell>
          <cell r="I337">
            <v>169</v>
          </cell>
          <cell r="J337">
            <v>179</v>
          </cell>
          <cell r="K337">
            <v>199</v>
          </cell>
          <cell r="L337">
            <v>230</v>
          </cell>
        </row>
        <row r="338">
          <cell r="G338">
            <v>111</v>
          </cell>
          <cell r="H338">
            <v>129</v>
          </cell>
          <cell r="I338">
            <v>165</v>
          </cell>
          <cell r="J338">
            <v>140</v>
          </cell>
          <cell r="K338">
            <v>132</v>
          </cell>
          <cell r="L338">
            <v>118</v>
          </cell>
        </row>
        <row r="339">
          <cell r="G339">
            <v>171</v>
          </cell>
          <cell r="H339">
            <v>139</v>
          </cell>
          <cell r="I339">
            <v>165</v>
          </cell>
          <cell r="J339">
            <v>138</v>
          </cell>
          <cell r="K339">
            <v>156</v>
          </cell>
          <cell r="L339">
            <v>148</v>
          </cell>
        </row>
        <row r="340">
          <cell r="G340">
            <v>127</v>
          </cell>
          <cell r="H340">
            <v>122</v>
          </cell>
          <cell r="I340">
            <v>172</v>
          </cell>
          <cell r="J340">
            <v>116</v>
          </cell>
          <cell r="K340">
            <v>153</v>
          </cell>
          <cell r="L340">
            <v>161</v>
          </cell>
        </row>
        <row r="341">
          <cell r="G341">
            <v>137</v>
          </cell>
          <cell r="H341">
            <v>119</v>
          </cell>
          <cell r="I341">
            <v>158</v>
          </cell>
          <cell r="J341">
            <v>153</v>
          </cell>
          <cell r="K341">
            <v>166</v>
          </cell>
          <cell r="L341">
            <v>185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G345"/>
          <cell r="H345"/>
          <cell r="I345"/>
          <cell r="J345"/>
          <cell r="K345"/>
          <cell r="L345"/>
        </row>
        <row r="346">
          <cell r="G346"/>
          <cell r="H346"/>
          <cell r="I346"/>
          <cell r="J346"/>
          <cell r="K346"/>
          <cell r="L346"/>
        </row>
        <row r="347">
          <cell r="G347"/>
          <cell r="H347"/>
          <cell r="I347"/>
          <cell r="J347"/>
          <cell r="K347"/>
          <cell r="L347"/>
        </row>
        <row r="348">
          <cell r="G348">
            <v>755</v>
          </cell>
          <cell r="H348">
            <v>685</v>
          </cell>
          <cell r="I348">
            <v>829</v>
          </cell>
          <cell r="J348">
            <v>726</v>
          </cell>
          <cell r="K348">
            <v>806</v>
          </cell>
          <cell r="L348">
            <v>842</v>
          </cell>
        </row>
        <row r="350">
          <cell r="G350">
            <v>188</v>
          </cell>
          <cell r="H350">
            <v>157</v>
          </cell>
          <cell r="I350">
            <v>0</v>
          </cell>
          <cell r="J350">
            <v>181</v>
          </cell>
          <cell r="K350">
            <v>161</v>
          </cell>
          <cell r="L350">
            <v>206</v>
          </cell>
        </row>
        <row r="351">
          <cell r="G351">
            <v>0</v>
          </cell>
          <cell r="H351">
            <v>0</v>
          </cell>
          <cell r="I351">
            <v>232</v>
          </cell>
          <cell r="J351">
            <v>0</v>
          </cell>
          <cell r="K351">
            <v>0</v>
          </cell>
          <cell r="L351">
            <v>0</v>
          </cell>
        </row>
        <row r="352">
          <cell r="G352">
            <v>163</v>
          </cell>
          <cell r="H352">
            <v>162</v>
          </cell>
          <cell r="I352">
            <v>154</v>
          </cell>
          <cell r="J352">
            <v>189</v>
          </cell>
          <cell r="K352">
            <v>167</v>
          </cell>
          <cell r="L352">
            <v>194</v>
          </cell>
        </row>
        <row r="353">
          <cell r="G353">
            <v>171</v>
          </cell>
          <cell r="H353">
            <v>201</v>
          </cell>
          <cell r="I353">
            <v>179</v>
          </cell>
          <cell r="J353">
            <v>211</v>
          </cell>
          <cell r="K353">
            <v>180</v>
          </cell>
          <cell r="L353">
            <v>197</v>
          </cell>
        </row>
        <row r="354">
          <cell r="G354">
            <v>225</v>
          </cell>
          <cell r="H354">
            <v>152</v>
          </cell>
          <cell r="I354">
            <v>0</v>
          </cell>
          <cell r="J354">
            <v>176</v>
          </cell>
          <cell r="K354">
            <v>158</v>
          </cell>
          <cell r="L354">
            <v>200</v>
          </cell>
        </row>
        <row r="355">
          <cell r="G355">
            <v>141</v>
          </cell>
          <cell r="H355">
            <v>157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</row>
        <row r="356">
          <cell r="G356">
            <v>0</v>
          </cell>
          <cell r="H356">
            <v>0</v>
          </cell>
          <cell r="I356">
            <v>142</v>
          </cell>
          <cell r="J356">
            <v>0</v>
          </cell>
          <cell r="K356">
            <v>0</v>
          </cell>
          <cell r="L356">
            <v>0</v>
          </cell>
        </row>
        <row r="357">
          <cell r="G357">
            <v>0</v>
          </cell>
          <cell r="H357">
            <v>0</v>
          </cell>
          <cell r="I357">
            <v>168</v>
          </cell>
          <cell r="J357">
            <v>161</v>
          </cell>
          <cell r="K357">
            <v>190</v>
          </cell>
          <cell r="L357">
            <v>160</v>
          </cell>
        </row>
        <row r="358">
          <cell r="G358"/>
          <cell r="H358"/>
          <cell r="I358"/>
          <cell r="J358"/>
          <cell r="K358"/>
          <cell r="L358"/>
        </row>
        <row r="359">
          <cell r="G359"/>
          <cell r="H359"/>
          <cell r="I359"/>
          <cell r="J359"/>
          <cell r="K359"/>
          <cell r="L359"/>
        </row>
        <row r="360">
          <cell r="G360"/>
          <cell r="H360"/>
          <cell r="I360"/>
          <cell r="J360"/>
          <cell r="K360"/>
          <cell r="L360"/>
        </row>
        <row r="361">
          <cell r="G361">
            <v>888</v>
          </cell>
          <cell r="H361">
            <v>829</v>
          </cell>
          <cell r="I361">
            <v>875</v>
          </cell>
          <cell r="J361">
            <v>918</v>
          </cell>
          <cell r="K361">
            <v>856</v>
          </cell>
          <cell r="L361">
            <v>957</v>
          </cell>
        </row>
        <row r="363">
          <cell r="G363">
            <v>168</v>
          </cell>
          <cell r="H363">
            <v>213</v>
          </cell>
          <cell r="I363">
            <v>201</v>
          </cell>
          <cell r="J363">
            <v>168</v>
          </cell>
          <cell r="K363">
            <v>173</v>
          </cell>
          <cell r="L363">
            <v>167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</row>
        <row r="365">
          <cell r="G365">
            <v>156</v>
          </cell>
          <cell r="H365">
            <v>203</v>
          </cell>
          <cell r="I365">
            <v>229</v>
          </cell>
          <cell r="J365">
            <v>212</v>
          </cell>
          <cell r="K365">
            <v>192</v>
          </cell>
          <cell r="L365">
            <v>177</v>
          </cell>
        </row>
        <row r="366">
          <cell r="G366">
            <v>136</v>
          </cell>
          <cell r="H366">
            <v>186</v>
          </cell>
          <cell r="I366">
            <v>170</v>
          </cell>
          <cell r="J366">
            <v>152</v>
          </cell>
          <cell r="K366">
            <v>108</v>
          </cell>
          <cell r="L366">
            <v>149</v>
          </cell>
        </row>
        <row r="367">
          <cell r="G367">
            <v>178</v>
          </cell>
          <cell r="H367">
            <v>216</v>
          </cell>
          <cell r="I367">
            <v>148</v>
          </cell>
          <cell r="J367">
            <v>211</v>
          </cell>
          <cell r="K367">
            <v>234</v>
          </cell>
          <cell r="L367">
            <v>200</v>
          </cell>
        </row>
        <row r="368">
          <cell r="G368">
            <v>169</v>
          </cell>
          <cell r="H368">
            <v>136</v>
          </cell>
          <cell r="I368">
            <v>172</v>
          </cell>
          <cell r="J368">
            <v>143</v>
          </cell>
          <cell r="K368">
            <v>168</v>
          </cell>
          <cell r="L368">
            <v>115</v>
          </cell>
        </row>
        <row r="369"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</row>
        <row r="371">
          <cell r="G371"/>
          <cell r="H371"/>
          <cell r="I371"/>
          <cell r="J371"/>
          <cell r="K371"/>
          <cell r="L371"/>
        </row>
        <row r="372">
          <cell r="G372"/>
          <cell r="H372"/>
          <cell r="I372"/>
          <cell r="J372"/>
          <cell r="K372"/>
          <cell r="L372"/>
        </row>
        <row r="373">
          <cell r="G373"/>
          <cell r="H373"/>
          <cell r="I373"/>
          <cell r="J373"/>
          <cell r="K373"/>
          <cell r="L373"/>
        </row>
        <row r="374">
          <cell r="G374">
            <v>807</v>
          </cell>
          <cell r="H374">
            <v>954</v>
          </cell>
          <cell r="I374">
            <v>920</v>
          </cell>
          <cell r="J374">
            <v>886</v>
          </cell>
          <cell r="K374">
            <v>875</v>
          </cell>
          <cell r="L374">
            <v>808</v>
          </cell>
        </row>
        <row r="376">
          <cell r="G376">
            <v>183</v>
          </cell>
          <cell r="H376">
            <v>192</v>
          </cell>
          <cell r="I376">
            <v>196</v>
          </cell>
          <cell r="J376">
            <v>172</v>
          </cell>
          <cell r="K376">
            <v>123</v>
          </cell>
          <cell r="L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151</v>
          </cell>
          <cell r="K377">
            <v>192</v>
          </cell>
          <cell r="L377">
            <v>149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</row>
        <row r="379">
          <cell r="G379">
            <v>204</v>
          </cell>
          <cell r="H379">
            <v>203</v>
          </cell>
          <cell r="I379">
            <v>191</v>
          </cell>
          <cell r="J379">
            <v>157</v>
          </cell>
          <cell r="K379">
            <v>175</v>
          </cell>
          <cell r="L379">
            <v>159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176</v>
          </cell>
        </row>
        <row r="381">
          <cell r="G381">
            <v>186</v>
          </cell>
          <cell r="H381">
            <v>201</v>
          </cell>
          <cell r="I381">
            <v>278</v>
          </cell>
          <cell r="J381">
            <v>140</v>
          </cell>
          <cell r="K381">
            <v>222</v>
          </cell>
          <cell r="L381">
            <v>168</v>
          </cell>
        </row>
        <row r="382">
          <cell r="G382">
            <v>184</v>
          </cell>
          <cell r="H382">
            <v>222</v>
          </cell>
          <cell r="I382">
            <v>200</v>
          </cell>
          <cell r="J382">
            <v>200</v>
          </cell>
          <cell r="K382">
            <v>138</v>
          </cell>
          <cell r="L382">
            <v>165</v>
          </cell>
        </row>
        <row r="383">
          <cell r="G383">
            <v>223</v>
          </cell>
          <cell r="H383">
            <v>136</v>
          </cell>
          <cell r="I383">
            <v>168</v>
          </cell>
          <cell r="J383">
            <v>0</v>
          </cell>
          <cell r="K383">
            <v>0</v>
          </cell>
          <cell r="L383">
            <v>0</v>
          </cell>
        </row>
        <row r="384">
          <cell r="G384"/>
          <cell r="H384"/>
          <cell r="I384"/>
          <cell r="J384"/>
          <cell r="K384"/>
          <cell r="L384"/>
        </row>
        <row r="385">
          <cell r="G385"/>
          <cell r="H385"/>
          <cell r="I385"/>
          <cell r="J385"/>
          <cell r="K385"/>
          <cell r="L385"/>
        </row>
        <row r="386">
          <cell r="G386"/>
          <cell r="H386"/>
          <cell r="I386"/>
          <cell r="J386"/>
          <cell r="K386"/>
          <cell r="L386"/>
        </row>
        <row r="387">
          <cell r="G387">
            <v>980</v>
          </cell>
          <cell r="H387">
            <v>954</v>
          </cell>
          <cell r="I387">
            <v>1033</v>
          </cell>
          <cell r="J387">
            <v>820</v>
          </cell>
          <cell r="K387">
            <v>850</v>
          </cell>
          <cell r="L387">
            <v>817</v>
          </cell>
        </row>
        <row r="389">
          <cell r="G389">
            <v>157</v>
          </cell>
          <cell r="H389">
            <v>0</v>
          </cell>
          <cell r="I389">
            <v>0</v>
          </cell>
          <cell r="J389">
            <v>0</v>
          </cell>
          <cell r="K389">
            <v>192</v>
          </cell>
          <cell r="L389">
            <v>212</v>
          </cell>
        </row>
        <row r="390">
          <cell r="G390">
            <v>147</v>
          </cell>
          <cell r="H390">
            <v>162</v>
          </cell>
          <cell r="I390">
            <v>167</v>
          </cell>
          <cell r="J390">
            <v>174</v>
          </cell>
          <cell r="K390">
            <v>183</v>
          </cell>
          <cell r="L390">
            <v>216</v>
          </cell>
        </row>
        <row r="391">
          <cell r="G391">
            <v>179</v>
          </cell>
          <cell r="H391">
            <v>199</v>
          </cell>
          <cell r="I391">
            <v>174</v>
          </cell>
          <cell r="J391">
            <v>148</v>
          </cell>
          <cell r="K391">
            <v>182</v>
          </cell>
          <cell r="L391">
            <v>181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</row>
        <row r="393">
          <cell r="G393">
            <v>217</v>
          </cell>
          <cell r="H393">
            <v>180</v>
          </cell>
          <cell r="I393">
            <v>181</v>
          </cell>
          <cell r="J393">
            <v>185</v>
          </cell>
          <cell r="K393">
            <v>161</v>
          </cell>
          <cell r="L393">
            <v>213</v>
          </cell>
        </row>
        <row r="394">
          <cell r="G394">
            <v>0</v>
          </cell>
          <cell r="H394">
            <v>203</v>
          </cell>
          <cell r="I394">
            <v>186</v>
          </cell>
          <cell r="J394">
            <v>181</v>
          </cell>
          <cell r="K394">
            <v>188</v>
          </cell>
          <cell r="L394">
            <v>191</v>
          </cell>
        </row>
        <row r="395">
          <cell r="G395">
            <v>163</v>
          </cell>
          <cell r="H395">
            <v>171</v>
          </cell>
          <cell r="I395">
            <v>171</v>
          </cell>
          <cell r="J395">
            <v>145</v>
          </cell>
          <cell r="K395">
            <v>0</v>
          </cell>
          <cell r="L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G397"/>
          <cell r="H397"/>
          <cell r="I397"/>
          <cell r="J397"/>
          <cell r="K397"/>
          <cell r="L397"/>
        </row>
        <row r="398">
          <cell r="G398"/>
          <cell r="H398"/>
          <cell r="I398"/>
          <cell r="J398"/>
          <cell r="K398"/>
          <cell r="L398"/>
        </row>
        <row r="399">
          <cell r="G399"/>
          <cell r="H399"/>
          <cell r="I399"/>
          <cell r="J399"/>
          <cell r="K399"/>
          <cell r="L399"/>
        </row>
        <row r="400">
          <cell r="G400">
            <v>863</v>
          </cell>
          <cell r="H400">
            <v>915</v>
          </cell>
          <cell r="I400">
            <v>879</v>
          </cell>
          <cell r="J400">
            <v>833</v>
          </cell>
          <cell r="K400">
            <v>906</v>
          </cell>
          <cell r="L400">
            <v>1013</v>
          </cell>
        </row>
        <row r="402">
          <cell r="G402">
            <v>169</v>
          </cell>
          <cell r="H402">
            <v>176</v>
          </cell>
          <cell r="I402">
            <v>203</v>
          </cell>
          <cell r="J402">
            <v>201</v>
          </cell>
          <cell r="K402">
            <v>200</v>
          </cell>
          <cell r="L402">
            <v>184</v>
          </cell>
        </row>
        <row r="403">
          <cell r="G403">
            <v>163</v>
          </cell>
          <cell r="H403">
            <v>148</v>
          </cell>
          <cell r="I403">
            <v>209</v>
          </cell>
          <cell r="J403">
            <v>175</v>
          </cell>
          <cell r="K403">
            <v>215</v>
          </cell>
          <cell r="L403">
            <v>139</v>
          </cell>
        </row>
        <row r="404">
          <cell r="G404">
            <v>202</v>
          </cell>
          <cell r="H404">
            <v>187</v>
          </cell>
          <cell r="I404">
            <v>169</v>
          </cell>
          <cell r="J404">
            <v>205</v>
          </cell>
          <cell r="K404">
            <v>175</v>
          </cell>
          <cell r="L404">
            <v>153</v>
          </cell>
        </row>
        <row r="405">
          <cell r="G405">
            <v>205</v>
          </cell>
          <cell r="H405">
            <v>153</v>
          </cell>
          <cell r="I405">
            <v>0</v>
          </cell>
          <cell r="J405">
            <v>0</v>
          </cell>
          <cell r="K405">
            <v>0</v>
          </cell>
          <cell r="L405">
            <v>165</v>
          </cell>
        </row>
        <row r="406"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</row>
        <row r="407">
          <cell r="G407">
            <v>0</v>
          </cell>
          <cell r="H407">
            <v>0</v>
          </cell>
          <cell r="I407">
            <v>175</v>
          </cell>
          <cell r="J407">
            <v>169</v>
          </cell>
          <cell r="K407">
            <v>0</v>
          </cell>
          <cell r="L407">
            <v>0</v>
          </cell>
        </row>
        <row r="408"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153</v>
          </cell>
          <cell r="L408">
            <v>0</v>
          </cell>
        </row>
        <row r="409">
          <cell r="G409">
            <v>193</v>
          </cell>
          <cell r="H409">
            <v>190</v>
          </cell>
          <cell r="I409">
            <v>220</v>
          </cell>
          <cell r="J409">
            <v>168</v>
          </cell>
          <cell r="K409">
            <v>215</v>
          </cell>
          <cell r="L409">
            <v>209</v>
          </cell>
        </row>
        <row r="410">
          <cell r="G410"/>
          <cell r="H410"/>
          <cell r="I410"/>
          <cell r="J410"/>
          <cell r="K410"/>
          <cell r="L410"/>
        </row>
        <row r="411">
          <cell r="G411"/>
          <cell r="H411"/>
          <cell r="I411"/>
          <cell r="J411"/>
          <cell r="K411"/>
          <cell r="L411"/>
        </row>
        <row r="412">
          <cell r="G412"/>
          <cell r="H412"/>
          <cell r="I412"/>
          <cell r="J412"/>
          <cell r="K412"/>
          <cell r="L412"/>
        </row>
        <row r="413">
          <cell r="G413">
            <v>932</v>
          </cell>
          <cell r="H413">
            <v>854</v>
          </cell>
          <cell r="I413">
            <v>976</v>
          </cell>
          <cell r="J413">
            <v>918</v>
          </cell>
          <cell r="K413">
            <v>958</v>
          </cell>
          <cell r="L413">
            <v>850</v>
          </cell>
        </row>
        <row r="415"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</row>
        <row r="416"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</row>
        <row r="417"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</row>
        <row r="418"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</row>
        <row r="419"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</row>
        <row r="420"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</row>
        <row r="421"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</row>
        <row r="422"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G423"/>
          <cell r="H423"/>
          <cell r="I423"/>
          <cell r="J423"/>
          <cell r="K423"/>
          <cell r="L423"/>
        </row>
        <row r="424">
          <cell r="G424"/>
          <cell r="H424"/>
          <cell r="I424"/>
          <cell r="J424"/>
          <cell r="K424"/>
          <cell r="L424"/>
        </row>
        <row r="425">
          <cell r="G425"/>
          <cell r="H425"/>
          <cell r="I425"/>
          <cell r="J425"/>
          <cell r="K425"/>
          <cell r="L425"/>
        </row>
        <row r="426"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</row>
        <row r="428">
          <cell r="G428">
            <v>207</v>
          </cell>
          <cell r="H428">
            <v>197</v>
          </cell>
          <cell r="I428">
            <v>189</v>
          </cell>
          <cell r="J428">
            <v>234</v>
          </cell>
          <cell r="K428">
            <v>205</v>
          </cell>
          <cell r="L428">
            <v>192</v>
          </cell>
        </row>
        <row r="429">
          <cell r="G429">
            <v>212</v>
          </cell>
          <cell r="H429">
            <v>166</v>
          </cell>
          <cell r="I429">
            <v>224</v>
          </cell>
          <cell r="J429">
            <v>235</v>
          </cell>
          <cell r="K429">
            <v>163</v>
          </cell>
          <cell r="L429">
            <v>178</v>
          </cell>
        </row>
        <row r="430">
          <cell r="G430">
            <v>184</v>
          </cell>
          <cell r="H430">
            <v>227</v>
          </cell>
          <cell r="I430">
            <v>198</v>
          </cell>
          <cell r="J430">
            <v>236</v>
          </cell>
          <cell r="K430">
            <v>187</v>
          </cell>
          <cell r="L430">
            <v>173</v>
          </cell>
        </row>
        <row r="431"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</row>
        <row r="432">
          <cell r="G432">
            <v>188</v>
          </cell>
          <cell r="H432">
            <v>158</v>
          </cell>
          <cell r="I432">
            <v>262</v>
          </cell>
          <cell r="J432">
            <v>255</v>
          </cell>
          <cell r="K432">
            <v>226</v>
          </cell>
          <cell r="L432">
            <v>231</v>
          </cell>
        </row>
        <row r="433">
          <cell r="G433">
            <v>170</v>
          </cell>
          <cell r="H433">
            <v>174</v>
          </cell>
          <cell r="I433">
            <v>176</v>
          </cell>
          <cell r="J433">
            <v>199</v>
          </cell>
          <cell r="K433">
            <v>201</v>
          </cell>
          <cell r="L433">
            <v>160</v>
          </cell>
        </row>
        <row r="434"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</row>
        <row r="435"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</row>
        <row r="436">
          <cell r="G436"/>
          <cell r="H436"/>
          <cell r="I436"/>
          <cell r="J436"/>
          <cell r="K436"/>
          <cell r="L436"/>
        </row>
        <row r="437">
          <cell r="G437"/>
          <cell r="H437"/>
          <cell r="I437"/>
          <cell r="J437"/>
          <cell r="K437"/>
          <cell r="L437"/>
        </row>
        <row r="438">
          <cell r="G438"/>
          <cell r="H438"/>
          <cell r="I438"/>
          <cell r="J438"/>
          <cell r="K438"/>
          <cell r="L438"/>
        </row>
        <row r="439">
          <cell r="G439">
            <v>961</v>
          </cell>
          <cell r="H439">
            <v>922</v>
          </cell>
          <cell r="I439">
            <v>1049</v>
          </cell>
          <cell r="J439">
            <v>1159</v>
          </cell>
          <cell r="K439">
            <v>982</v>
          </cell>
          <cell r="L439">
            <v>934</v>
          </cell>
        </row>
        <row r="441">
          <cell r="G441">
            <v>234</v>
          </cell>
          <cell r="H441">
            <v>265</v>
          </cell>
          <cell r="I441">
            <v>190</v>
          </cell>
          <cell r="J441">
            <v>168</v>
          </cell>
          <cell r="K441">
            <v>186</v>
          </cell>
          <cell r="L441">
            <v>183</v>
          </cell>
        </row>
        <row r="442">
          <cell r="G442">
            <v>0</v>
          </cell>
          <cell r="H442">
            <v>0</v>
          </cell>
          <cell r="I442">
            <v>0</v>
          </cell>
          <cell r="J442">
            <v>155</v>
          </cell>
          <cell r="K442">
            <v>201</v>
          </cell>
          <cell r="L442">
            <v>128</v>
          </cell>
        </row>
        <row r="443">
          <cell r="G443">
            <v>0</v>
          </cell>
          <cell r="H443">
            <v>0</v>
          </cell>
          <cell r="I443">
            <v>175</v>
          </cell>
          <cell r="J443">
            <v>175</v>
          </cell>
          <cell r="K443">
            <v>190</v>
          </cell>
          <cell r="L443">
            <v>161</v>
          </cell>
        </row>
        <row r="444">
          <cell r="G444">
            <v>214</v>
          </cell>
          <cell r="H444">
            <v>229</v>
          </cell>
          <cell r="I444">
            <v>196</v>
          </cell>
          <cell r="J444">
            <v>180</v>
          </cell>
          <cell r="K444">
            <v>192</v>
          </cell>
          <cell r="L444">
            <v>225</v>
          </cell>
        </row>
        <row r="445">
          <cell r="G445">
            <v>0</v>
          </cell>
          <cell r="H445">
            <v>164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G446">
            <v>178</v>
          </cell>
          <cell r="H446">
            <v>0</v>
          </cell>
          <cell r="I446">
            <v>156</v>
          </cell>
          <cell r="J446">
            <v>0</v>
          </cell>
          <cell r="K446">
            <v>0</v>
          </cell>
          <cell r="L446">
            <v>0</v>
          </cell>
        </row>
        <row r="447">
          <cell r="G447">
            <v>213</v>
          </cell>
          <cell r="H447">
            <v>156</v>
          </cell>
          <cell r="I447">
            <v>0</v>
          </cell>
          <cell r="J447">
            <v>0</v>
          </cell>
          <cell r="K447">
            <v>211</v>
          </cell>
          <cell r="L447">
            <v>149</v>
          </cell>
        </row>
        <row r="448">
          <cell r="G448">
            <v>178</v>
          </cell>
          <cell r="H448">
            <v>174</v>
          </cell>
          <cell r="I448">
            <v>236</v>
          </cell>
          <cell r="J448">
            <v>161</v>
          </cell>
          <cell r="K448">
            <v>0</v>
          </cell>
          <cell r="L448">
            <v>0</v>
          </cell>
        </row>
        <row r="449">
          <cell r="G449"/>
          <cell r="H449"/>
          <cell r="I449"/>
          <cell r="J449"/>
          <cell r="K449"/>
          <cell r="L449"/>
        </row>
        <row r="450">
          <cell r="G450"/>
          <cell r="H450"/>
          <cell r="I450"/>
          <cell r="J450"/>
          <cell r="K450"/>
          <cell r="L450"/>
        </row>
        <row r="451">
          <cell r="G451"/>
          <cell r="H451"/>
          <cell r="I451"/>
          <cell r="J451"/>
          <cell r="K451"/>
          <cell r="L451"/>
        </row>
        <row r="452">
          <cell r="G452">
            <v>1017</v>
          </cell>
          <cell r="H452">
            <v>988</v>
          </cell>
          <cell r="I452">
            <v>953</v>
          </cell>
          <cell r="J452">
            <v>839</v>
          </cell>
          <cell r="K452">
            <v>980</v>
          </cell>
          <cell r="L452">
            <v>846</v>
          </cell>
        </row>
        <row r="454"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164</v>
          </cell>
          <cell r="L454">
            <v>142</v>
          </cell>
        </row>
        <row r="455"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56">
          <cell r="G456">
            <v>176</v>
          </cell>
          <cell r="H456">
            <v>180</v>
          </cell>
          <cell r="I456">
            <v>166</v>
          </cell>
          <cell r="J456">
            <v>159</v>
          </cell>
          <cell r="K456">
            <v>179</v>
          </cell>
          <cell r="L456">
            <v>162</v>
          </cell>
        </row>
        <row r="457">
          <cell r="G457">
            <v>222</v>
          </cell>
          <cell r="H457">
            <v>152</v>
          </cell>
          <cell r="I457">
            <v>187</v>
          </cell>
          <cell r="J457">
            <v>152</v>
          </cell>
          <cell r="K457">
            <v>162</v>
          </cell>
          <cell r="L457">
            <v>185</v>
          </cell>
        </row>
        <row r="458">
          <cell r="G458">
            <v>193</v>
          </cell>
          <cell r="H458">
            <v>235</v>
          </cell>
          <cell r="I458">
            <v>152</v>
          </cell>
          <cell r="J458">
            <v>149</v>
          </cell>
          <cell r="K458">
            <v>0</v>
          </cell>
          <cell r="L458">
            <v>0</v>
          </cell>
        </row>
        <row r="459"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</row>
        <row r="460">
          <cell r="G460">
            <v>191</v>
          </cell>
          <cell r="H460">
            <v>210</v>
          </cell>
          <cell r="I460">
            <v>156</v>
          </cell>
          <cell r="J460">
            <v>153</v>
          </cell>
          <cell r="K460">
            <v>198</v>
          </cell>
          <cell r="L460">
            <v>180</v>
          </cell>
        </row>
        <row r="461">
          <cell r="G461">
            <v>199</v>
          </cell>
          <cell r="H461">
            <v>165</v>
          </cell>
          <cell r="I461">
            <v>147</v>
          </cell>
          <cell r="J461">
            <v>135</v>
          </cell>
          <cell r="K461">
            <v>188</v>
          </cell>
          <cell r="L461">
            <v>189</v>
          </cell>
        </row>
        <row r="462">
          <cell r="G462"/>
          <cell r="H462"/>
          <cell r="I462"/>
          <cell r="J462"/>
          <cell r="K462"/>
          <cell r="L462"/>
        </row>
        <row r="463">
          <cell r="G463"/>
          <cell r="H463"/>
          <cell r="I463"/>
          <cell r="J463"/>
          <cell r="K463"/>
          <cell r="L463"/>
        </row>
        <row r="464">
          <cell r="G464"/>
          <cell r="H464"/>
          <cell r="I464"/>
          <cell r="J464"/>
          <cell r="K464"/>
          <cell r="L464"/>
        </row>
        <row r="465">
          <cell r="G465">
            <v>981</v>
          </cell>
          <cell r="H465">
            <v>942</v>
          </cell>
          <cell r="I465">
            <v>808</v>
          </cell>
          <cell r="J465">
            <v>748</v>
          </cell>
          <cell r="K465">
            <v>891</v>
          </cell>
          <cell r="L465">
            <v>858</v>
          </cell>
        </row>
        <row r="467"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</row>
        <row r="468">
          <cell r="G468">
            <v>113</v>
          </cell>
          <cell r="H468">
            <v>133</v>
          </cell>
          <cell r="I468">
            <v>113</v>
          </cell>
          <cell r="J468">
            <v>137</v>
          </cell>
          <cell r="K468">
            <v>146</v>
          </cell>
          <cell r="L468">
            <v>146</v>
          </cell>
        </row>
        <row r="469">
          <cell r="G469">
            <v>137</v>
          </cell>
          <cell r="H469">
            <v>91</v>
          </cell>
          <cell r="I469">
            <v>141</v>
          </cell>
          <cell r="J469">
            <v>130</v>
          </cell>
          <cell r="K469">
            <v>130</v>
          </cell>
          <cell r="L469">
            <v>0</v>
          </cell>
        </row>
        <row r="470">
          <cell r="G470">
            <v>163</v>
          </cell>
          <cell r="H470">
            <v>174</v>
          </cell>
          <cell r="I470">
            <v>207</v>
          </cell>
          <cell r="J470">
            <v>204</v>
          </cell>
          <cell r="K470">
            <v>165</v>
          </cell>
          <cell r="L470">
            <v>194</v>
          </cell>
        </row>
        <row r="471">
          <cell r="G471">
            <v>78</v>
          </cell>
          <cell r="H471">
            <v>89</v>
          </cell>
          <cell r="I471">
            <v>110</v>
          </cell>
          <cell r="J471">
            <v>121</v>
          </cell>
          <cell r="K471">
            <v>0</v>
          </cell>
          <cell r="L471">
            <v>88</v>
          </cell>
        </row>
        <row r="472">
          <cell r="G472">
            <v>100</v>
          </cell>
          <cell r="H472">
            <v>146</v>
          </cell>
          <cell r="I472">
            <v>102</v>
          </cell>
          <cell r="J472">
            <v>0</v>
          </cell>
          <cell r="K472">
            <v>122</v>
          </cell>
          <cell r="L472">
            <v>135</v>
          </cell>
        </row>
        <row r="473">
          <cell r="G473">
            <v>0</v>
          </cell>
          <cell r="H473">
            <v>0</v>
          </cell>
          <cell r="I473">
            <v>0</v>
          </cell>
          <cell r="J473">
            <v>150</v>
          </cell>
          <cell r="K473">
            <v>129</v>
          </cell>
          <cell r="L473">
            <v>136</v>
          </cell>
        </row>
        <row r="474"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</row>
        <row r="475">
          <cell r="G475"/>
          <cell r="H475"/>
          <cell r="I475"/>
          <cell r="J475"/>
          <cell r="K475"/>
          <cell r="L475"/>
        </row>
        <row r="476">
          <cell r="G476"/>
          <cell r="H476"/>
          <cell r="I476"/>
          <cell r="J476"/>
          <cell r="K476"/>
          <cell r="L476"/>
        </row>
        <row r="477">
          <cell r="G477"/>
          <cell r="H477"/>
          <cell r="I477"/>
          <cell r="J477"/>
          <cell r="K477"/>
          <cell r="L477"/>
        </row>
        <row r="478">
          <cell r="G478">
            <v>591</v>
          </cell>
          <cell r="H478">
            <v>633</v>
          </cell>
          <cell r="I478">
            <v>673</v>
          </cell>
          <cell r="J478">
            <v>742</v>
          </cell>
          <cell r="K478">
            <v>692</v>
          </cell>
          <cell r="L478">
            <v>699</v>
          </cell>
        </row>
        <row r="480"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</row>
        <row r="481"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</row>
        <row r="482">
          <cell r="G482">
            <v>163</v>
          </cell>
          <cell r="H482">
            <v>225</v>
          </cell>
          <cell r="I482">
            <v>175</v>
          </cell>
          <cell r="J482">
            <v>191</v>
          </cell>
          <cell r="K482">
            <v>202</v>
          </cell>
          <cell r="L482">
            <v>183</v>
          </cell>
        </row>
        <row r="483">
          <cell r="G483">
            <v>213</v>
          </cell>
          <cell r="H483">
            <v>187</v>
          </cell>
          <cell r="I483">
            <v>239</v>
          </cell>
          <cell r="J483">
            <v>233</v>
          </cell>
          <cell r="K483">
            <v>125</v>
          </cell>
          <cell r="L483">
            <v>147</v>
          </cell>
        </row>
        <row r="484">
          <cell r="G484">
            <v>213</v>
          </cell>
          <cell r="H484">
            <v>186</v>
          </cell>
          <cell r="I484">
            <v>169</v>
          </cell>
          <cell r="J484">
            <v>202</v>
          </cell>
          <cell r="K484">
            <v>182</v>
          </cell>
          <cell r="L484">
            <v>242</v>
          </cell>
        </row>
        <row r="485">
          <cell r="G485">
            <v>154</v>
          </cell>
          <cell r="H485">
            <v>221</v>
          </cell>
          <cell r="I485">
            <v>190</v>
          </cell>
          <cell r="J485">
            <v>192</v>
          </cell>
          <cell r="K485">
            <v>174</v>
          </cell>
          <cell r="L485">
            <v>222</v>
          </cell>
        </row>
        <row r="486">
          <cell r="G486">
            <v>193</v>
          </cell>
          <cell r="H486">
            <v>178</v>
          </cell>
          <cell r="I486">
            <v>194</v>
          </cell>
          <cell r="J486">
            <v>177</v>
          </cell>
          <cell r="K486">
            <v>185</v>
          </cell>
          <cell r="L486">
            <v>186</v>
          </cell>
        </row>
        <row r="487"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</row>
        <row r="488">
          <cell r="G488"/>
          <cell r="H488"/>
          <cell r="I488"/>
          <cell r="J488"/>
          <cell r="K488"/>
          <cell r="L488"/>
        </row>
        <row r="489">
          <cell r="G489"/>
          <cell r="H489"/>
          <cell r="I489"/>
          <cell r="J489"/>
          <cell r="K489"/>
          <cell r="L489"/>
        </row>
        <row r="490">
          <cell r="G490"/>
          <cell r="H490"/>
          <cell r="I490"/>
          <cell r="J490"/>
          <cell r="K490"/>
          <cell r="L490"/>
        </row>
        <row r="491">
          <cell r="G491">
            <v>936</v>
          </cell>
          <cell r="H491">
            <v>997</v>
          </cell>
          <cell r="I491">
            <v>967</v>
          </cell>
          <cell r="J491">
            <v>995</v>
          </cell>
          <cell r="K491">
            <v>868</v>
          </cell>
          <cell r="L491">
            <v>980</v>
          </cell>
        </row>
      </sheetData>
      <sheetData sheetId="2">
        <row r="12">
          <cell r="G12">
            <v>147</v>
          </cell>
          <cell r="H12">
            <v>0</v>
          </cell>
          <cell r="I12">
            <v>150</v>
          </cell>
          <cell r="J12">
            <v>170</v>
          </cell>
          <cell r="K12">
            <v>137</v>
          </cell>
          <cell r="L12">
            <v>0</v>
          </cell>
        </row>
        <row r="13">
          <cell r="G13">
            <v>131</v>
          </cell>
          <cell r="H13">
            <v>166</v>
          </cell>
          <cell r="I13">
            <v>0</v>
          </cell>
          <cell r="J13">
            <v>0</v>
          </cell>
          <cell r="K13">
            <v>0</v>
          </cell>
          <cell r="L13">
            <v>195</v>
          </cell>
        </row>
        <row r="14">
          <cell r="G14">
            <v>132</v>
          </cell>
          <cell r="H14">
            <v>160</v>
          </cell>
          <cell r="I14">
            <v>142</v>
          </cell>
          <cell r="J14">
            <v>0</v>
          </cell>
          <cell r="K14">
            <v>0</v>
          </cell>
          <cell r="L14">
            <v>0</v>
          </cell>
        </row>
        <row r="15">
          <cell r="G15">
            <v>0</v>
          </cell>
          <cell r="H15">
            <v>0</v>
          </cell>
          <cell r="I15">
            <v>0</v>
          </cell>
          <cell r="J15">
            <v>155</v>
          </cell>
          <cell r="K15">
            <v>179</v>
          </cell>
          <cell r="L15">
            <v>146</v>
          </cell>
        </row>
        <row r="16">
          <cell r="G16">
            <v>0</v>
          </cell>
          <cell r="H16">
            <v>153</v>
          </cell>
          <cell r="I16">
            <v>195</v>
          </cell>
          <cell r="J16">
            <v>202</v>
          </cell>
          <cell r="K16">
            <v>176</v>
          </cell>
          <cell r="L16">
            <v>185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G18">
            <v>171</v>
          </cell>
          <cell r="H18">
            <v>170</v>
          </cell>
          <cell r="I18">
            <v>161</v>
          </cell>
          <cell r="J18">
            <v>165</v>
          </cell>
          <cell r="K18">
            <v>160</v>
          </cell>
          <cell r="L18">
            <v>205</v>
          </cell>
        </row>
        <row r="19">
          <cell r="G19">
            <v>167</v>
          </cell>
          <cell r="H19">
            <v>209</v>
          </cell>
          <cell r="I19">
            <v>200</v>
          </cell>
          <cell r="J19">
            <v>165</v>
          </cell>
          <cell r="K19">
            <v>161</v>
          </cell>
          <cell r="L19">
            <v>148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748</v>
          </cell>
          <cell r="H23">
            <v>858</v>
          </cell>
          <cell r="I23">
            <v>848</v>
          </cell>
          <cell r="J23">
            <v>857</v>
          </cell>
          <cell r="K23">
            <v>813</v>
          </cell>
          <cell r="L23">
            <v>879</v>
          </cell>
        </row>
      </sheetData>
      <sheetData sheetId="3">
        <row r="12">
          <cell r="H12">
            <v>183</v>
          </cell>
          <cell r="I12">
            <v>172</v>
          </cell>
          <cell r="J12">
            <v>175</v>
          </cell>
          <cell r="K12">
            <v>158</v>
          </cell>
          <cell r="L12">
            <v>185</v>
          </cell>
          <cell r="M12">
            <v>155</v>
          </cell>
          <cell r="N12">
            <v>149</v>
          </cell>
          <cell r="O12">
            <v>146</v>
          </cell>
          <cell r="P12">
            <v>187</v>
          </cell>
          <cell r="Q12">
            <v>182</v>
          </cell>
          <cell r="R12">
            <v>163</v>
          </cell>
          <cell r="S12">
            <v>135</v>
          </cell>
          <cell r="T12">
            <v>167</v>
          </cell>
          <cell r="U12">
            <v>142</v>
          </cell>
          <cell r="V12">
            <v>177</v>
          </cell>
          <cell r="W12">
            <v>191</v>
          </cell>
        </row>
        <row r="25">
          <cell r="H25">
            <v>138</v>
          </cell>
          <cell r="I25">
            <v>212</v>
          </cell>
          <cell r="J25">
            <v>192</v>
          </cell>
          <cell r="K25">
            <v>143</v>
          </cell>
          <cell r="L25">
            <v>192</v>
          </cell>
          <cell r="M25">
            <v>158</v>
          </cell>
          <cell r="N25">
            <v>189</v>
          </cell>
          <cell r="O25">
            <v>158</v>
          </cell>
          <cell r="P25">
            <v>188</v>
          </cell>
          <cell r="Q25">
            <v>232</v>
          </cell>
          <cell r="R25">
            <v>181</v>
          </cell>
          <cell r="S25">
            <v>181</v>
          </cell>
          <cell r="T25">
            <v>201</v>
          </cell>
          <cell r="U25">
            <v>153</v>
          </cell>
          <cell r="V25">
            <v>223</v>
          </cell>
          <cell r="W25">
            <v>171</v>
          </cell>
        </row>
        <row r="38">
          <cell r="H38">
            <v>140</v>
          </cell>
          <cell r="I38">
            <v>191</v>
          </cell>
          <cell r="J38">
            <v>126</v>
          </cell>
          <cell r="K38">
            <v>170</v>
          </cell>
          <cell r="L38">
            <v>196</v>
          </cell>
          <cell r="M38">
            <v>144</v>
          </cell>
          <cell r="N38">
            <v>152</v>
          </cell>
          <cell r="O38">
            <v>144</v>
          </cell>
          <cell r="P38">
            <v>124</v>
          </cell>
          <cell r="Q38">
            <v>140</v>
          </cell>
          <cell r="R38">
            <v>128</v>
          </cell>
          <cell r="S38">
            <v>158</v>
          </cell>
          <cell r="T38">
            <v>135</v>
          </cell>
          <cell r="U38">
            <v>157</v>
          </cell>
          <cell r="V38">
            <v>153</v>
          </cell>
          <cell r="W38">
            <v>191</v>
          </cell>
        </row>
        <row r="51">
          <cell r="H51">
            <v>126</v>
          </cell>
          <cell r="I51">
            <v>168</v>
          </cell>
          <cell r="J51">
            <v>167</v>
          </cell>
          <cell r="K51">
            <v>163</v>
          </cell>
          <cell r="L51">
            <v>118</v>
          </cell>
          <cell r="M51">
            <v>223</v>
          </cell>
          <cell r="N51">
            <v>119</v>
          </cell>
          <cell r="O51">
            <v>204</v>
          </cell>
          <cell r="P51">
            <v>182</v>
          </cell>
          <cell r="Q51">
            <v>139</v>
          </cell>
          <cell r="R51">
            <v>157</v>
          </cell>
          <cell r="S51">
            <v>164</v>
          </cell>
          <cell r="T51">
            <v>154</v>
          </cell>
          <cell r="U51">
            <v>133</v>
          </cell>
          <cell r="V51">
            <v>137</v>
          </cell>
          <cell r="W51">
            <v>131</v>
          </cell>
        </row>
        <row r="64">
          <cell r="H64">
            <v>189</v>
          </cell>
          <cell r="I64">
            <v>152</v>
          </cell>
          <cell r="J64">
            <v>156</v>
          </cell>
          <cell r="K64">
            <v>243</v>
          </cell>
          <cell r="L64">
            <v>218</v>
          </cell>
          <cell r="M64">
            <v>180</v>
          </cell>
          <cell r="N64">
            <v>197</v>
          </cell>
          <cell r="O64">
            <v>201</v>
          </cell>
          <cell r="P64">
            <v>210</v>
          </cell>
          <cell r="Q64">
            <v>181</v>
          </cell>
          <cell r="R64">
            <v>201</v>
          </cell>
          <cell r="S64">
            <v>219</v>
          </cell>
          <cell r="T64">
            <v>202</v>
          </cell>
          <cell r="U64">
            <v>172</v>
          </cell>
          <cell r="V64">
            <v>199</v>
          </cell>
          <cell r="W64">
            <v>167</v>
          </cell>
        </row>
        <row r="77">
          <cell r="H77">
            <v>174</v>
          </cell>
          <cell r="I77">
            <v>168</v>
          </cell>
          <cell r="J77">
            <v>179</v>
          </cell>
          <cell r="K77">
            <v>179</v>
          </cell>
          <cell r="L77">
            <v>196</v>
          </cell>
          <cell r="M77">
            <v>189</v>
          </cell>
          <cell r="N77">
            <v>176</v>
          </cell>
          <cell r="O77">
            <v>146</v>
          </cell>
          <cell r="P77">
            <v>176</v>
          </cell>
          <cell r="Q77">
            <v>165</v>
          </cell>
          <cell r="R77">
            <v>171</v>
          </cell>
          <cell r="S77">
            <v>231</v>
          </cell>
          <cell r="T77">
            <v>151</v>
          </cell>
          <cell r="U77">
            <v>159</v>
          </cell>
          <cell r="V77">
            <v>214</v>
          </cell>
          <cell r="W77">
            <v>145</v>
          </cell>
        </row>
        <row r="90">
          <cell r="H90">
            <v>156</v>
          </cell>
          <cell r="I90">
            <v>229</v>
          </cell>
          <cell r="J90">
            <v>162</v>
          </cell>
          <cell r="K90">
            <v>132</v>
          </cell>
          <cell r="L90">
            <v>224</v>
          </cell>
          <cell r="M90">
            <v>173</v>
          </cell>
          <cell r="N90">
            <v>168</v>
          </cell>
          <cell r="O90">
            <v>164</v>
          </cell>
          <cell r="P90">
            <v>223</v>
          </cell>
          <cell r="Q90">
            <v>163</v>
          </cell>
          <cell r="R90">
            <v>159</v>
          </cell>
          <cell r="S90">
            <v>161</v>
          </cell>
          <cell r="T90">
            <v>181</v>
          </cell>
          <cell r="U90">
            <v>214</v>
          </cell>
          <cell r="V90">
            <v>157</v>
          </cell>
          <cell r="W90">
            <v>214</v>
          </cell>
        </row>
        <row r="103">
          <cell r="H103">
            <v>165</v>
          </cell>
          <cell r="I103">
            <v>186</v>
          </cell>
          <cell r="J103">
            <v>210</v>
          </cell>
          <cell r="K103">
            <v>215</v>
          </cell>
          <cell r="L103">
            <v>171</v>
          </cell>
          <cell r="M103">
            <v>127</v>
          </cell>
          <cell r="N103">
            <v>233</v>
          </cell>
          <cell r="O103">
            <v>165</v>
          </cell>
          <cell r="P103">
            <v>189</v>
          </cell>
          <cell r="Q103">
            <v>169</v>
          </cell>
          <cell r="R103">
            <v>182</v>
          </cell>
          <cell r="S103">
            <v>172</v>
          </cell>
          <cell r="T103">
            <v>157</v>
          </cell>
          <cell r="U103">
            <v>213</v>
          </cell>
          <cell r="V103">
            <v>137</v>
          </cell>
          <cell r="W103">
            <v>209</v>
          </cell>
        </row>
        <row r="116">
          <cell r="H116">
            <v>174</v>
          </cell>
          <cell r="I116">
            <v>169</v>
          </cell>
          <cell r="J116">
            <v>183</v>
          </cell>
          <cell r="K116">
            <v>162</v>
          </cell>
          <cell r="L116">
            <v>156</v>
          </cell>
          <cell r="M116">
            <v>158</v>
          </cell>
          <cell r="N116">
            <v>163</v>
          </cell>
          <cell r="O116">
            <v>166</v>
          </cell>
          <cell r="P116">
            <v>166</v>
          </cell>
          <cell r="Q116">
            <v>190</v>
          </cell>
          <cell r="R116">
            <v>168</v>
          </cell>
          <cell r="S116">
            <v>132</v>
          </cell>
          <cell r="T116">
            <v>160</v>
          </cell>
          <cell r="U116">
            <v>179</v>
          </cell>
          <cell r="V116">
            <v>124</v>
          </cell>
          <cell r="W116">
            <v>169</v>
          </cell>
        </row>
        <row r="129">
          <cell r="H129">
            <v>124</v>
          </cell>
          <cell r="I129">
            <v>133</v>
          </cell>
          <cell r="J129">
            <v>110</v>
          </cell>
          <cell r="K129">
            <v>169</v>
          </cell>
          <cell r="L129">
            <v>144</v>
          </cell>
          <cell r="M129">
            <v>106</v>
          </cell>
          <cell r="N129">
            <v>128</v>
          </cell>
          <cell r="O129">
            <v>130</v>
          </cell>
          <cell r="P129">
            <v>122</v>
          </cell>
          <cell r="Q129">
            <v>170</v>
          </cell>
          <cell r="R129">
            <v>177</v>
          </cell>
          <cell r="S129">
            <v>131</v>
          </cell>
          <cell r="T129">
            <v>127</v>
          </cell>
          <cell r="U129">
            <v>162</v>
          </cell>
          <cell r="V129">
            <v>120</v>
          </cell>
          <cell r="W129">
            <v>129</v>
          </cell>
        </row>
        <row r="142">
          <cell r="H142">
            <v>148</v>
          </cell>
          <cell r="I142">
            <v>175</v>
          </cell>
          <cell r="J142">
            <v>212</v>
          </cell>
          <cell r="K142">
            <v>160</v>
          </cell>
          <cell r="L142">
            <v>188</v>
          </cell>
          <cell r="M142">
            <v>151</v>
          </cell>
          <cell r="N142">
            <v>184</v>
          </cell>
          <cell r="O142">
            <v>191</v>
          </cell>
          <cell r="P142">
            <v>165</v>
          </cell>
          <cell r="Q142">
            <v>168</v>
          </cell>
          <cell r="R142">
            <v>182</v>
          </cell>
          <cell r="S142">
            <v>168</v>
          </cell>
          <cell r="T142">
            <v>126</v>
          </cell>
          <cell r="U142">
            <v>159</v>
          </cell>
          <cell r="V142">
            <v>144</v>
          </cell>
          <cell r="W142">
            <v>173</v>
          </cell>
        </row>
        <row r="155"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</row>
        <row r="168">
          <cell r="H168">
            <v>187</v>
          </cell>
          <cell r="I168">
            <v>126</v>
          </cell>
          <cell r="J168">
            <v>192</v>
          </cell>
          <cell r="K168">
            <v>133</v>
          </cell>
          <cell r="L168">
            <v>121</v>
          </cell>
          <cell r="M168">
            <v>140</v>
          </cell>
          <cell r="N168">
            <v>169</v>
          </cell>
          <cell r="O168">
            <v>156</v>
          </cell>
          <cell r="P168">
            <v>169</v>
          </cell>
          <cell r="Q168">
            <v>125</v>
          </cell>
          <cell r="R168">
            <v>191</v>
          </cell>
          <cell r="S168">
            <v>108</v>
          </cell>
          <cell r="T168">
            <v>171</v>
          </cell>
          <cell r="U168">
            <v>167</v>
          </cell>
          <cell r="V168">
            <v>160</v>
          </cell>
          <cell r="W168">
            <v>125</v>
          </cell>
        </row>
        <row r="181">
          <cell r="H181">
            <v>191</v>
          </cell>
          <cell r="I181">
            <v>166</v>
          </cell>
          <cell r="J181">
            <v>216</v>
          </cell>
          <cell r="K181">
            <v>111</v>
          </cell>
          <cell r="L181">
            <v>163</v>
          </cell>
          <cell r="M181">
            <v>145</v>
          </cell>
          <cell r="N181">
            <v>214</v>
          </cell>
          <cell r="O181">
            <v>178</v>
          </cell>
          <cell r="P181">
            <v>169</v>
          </cell>
          <cell r="Q181">
            <v>164</v>
          </cell>
          <cell r="R181">
            <v>170</v>
          </cell>
          <cell r="S181">
            <v>185</v>
          </cell>
          <cell r="T181">
            <v>201</v>
          </cell>
          <cell r="U181">
            <v>157</v>
          </cell>
          <cell r="V181">
            <v>198</v>
          </cell>
          <cell r="W181">
            <v>155</v>
          </cell>
        </row>
        <row r="194">
          <cell r="H194">
            <v>179</v>
          </cell>
          <cell r="I194">
            <v>182</v>
          </cell>
          <cell r="J194">
            <v>147</v>
          </cell>
          <cell r="K194">
            <v>143</v>
          </cell>
          <cell r="L194">
            <v>185</v>
          </cell>
          <cell r="M194">
            <v>176</v>
          </cell>
          <cell r="N194">
            <v>150</v>
          </cell>
          <cell r="O194">
            <v>163</v>
          </cell>
          <cell r="P194">
            <v>192</v>
          </cell>
          <cell r="Q194">
            <v>199</v>
          </cell>
          <cell r="R194">
            <v>178</v>
          </cell>
          <cell r="S194">
            <v>144</v>
          </cell>
          <cell r="T194">
            <v>134</v>
          </cell>
          <cell r="U194">
            <v>152</v>
          </cell>
          <cell r="V194">
            <v>125</v>
          </cell>
          <cell r="W194">
            <v>168</v>
          </cell>
        </row>
        <row r="207">
          <cell r="H207">
            <v>224</v>
          </cell>
          <cell r="I207">
            <v>181</v>
          </cell>
          <cell r="J207">
            <v>140</v>
          </cell>
          <cell r="K207">
            <v>149</v>
          </cell>
          <cell r="L207">
            <v>144</v>
          </cell>
          <cell r="M207">
            <v>159</v>
          </cell>
          <cell r="N207">
            <v>172</v>
          </cell>
          <cell r="O207">
            <v>141</v>
          </cell>
          <cell r="P207">
            <v>176</v>
          </cell>
          <cell r="Q207">
            <v>164</v>
          </cell>
          <cell r="R207">
            <v>158</v>
          </cell>
          <cell r="S207">
            <v>196</v>
          </cell>
          <cell r="T207">
            <v>207</v>
          </cell>
          <cell r="U207">
            <v>159</v>
          </cell>
          <cell r="V207">
            <v>135</v>
          </cell>
          <cell r="W207">
            <v>203</v>
          </cell>
        </row>
        <row r="220">
          <cell r="H220">
            <v>170</v>
          </cell>
          <cell r="I220">
            <v>152</v>
          </cell>
          <cell r="J220">
            <v>200</v>
          </cell>
          <cell r="K220">
            <v>214</v>
          </cell>
          <cell r="L220">
            <v>170</v>
          </cell>
          <cell r="M220">
            <v>178</v>
          </cell>
          <cell r="N220">
            <v>189</v>
          </cell>
          <cell r="O220">
            <v>202</v>
          </cell>
          <cell r="P220">
            <v>131</v>
          </cell>
          <cell r="Q220">
            <v>168</v>
          </cell>
          <cell r="R220">
            <v>185</v>
          </cell>
          <cell r="S220">
            <v>163</v>
          </cell>
          <cell r="T220">
            <v>192</v>
          </cell>
          <cell r="U220">
            <v>195</v>
          </cell>
          <cell r="V220">
            <v>145</v>
          </cell>
          <cell r="W220">
            <v>226</v>
          </cell>
        </row>
        <row r="233">
          <cell r="H233">
            <v>197</v>
          </cell>
          <cell r="I233">
            <v>166</v>
          </cell>
          <cell r="J233">
            <v>181</v>
          </cell>
          <cell r="K233">
            <v>181</v>
          </cell>
          <cell r="L233">
            <v>189</v>
          </cell>
          <cell r="M233">
            <v>179</v>
          </cell>
          <cell r="N233">
            <v>138</v>
          </cell>
          <cell r="O233">
            <v>190</v>
          </cell>
          <cell r="P233">
            <v>151</v>
          </cell>
          <cell r="Q233">
            <v>140</v>
          </cell>
          <cell r="R233">
            <v>162</v>
          </cell>
          <cell r="S233">
            <v>215</v>
          </cell>
          <cell r="T233">
            <v>179</v>
          </cell>
          <cell r="U233">
            <v>177</v>
          </cell>
          <cell r="V233">
            <v>148</v>
          </cell>
          <cell r="W233">
            <v>178</v>
          </cell>
        </row>
        <row r="246">
          <cell r="H246">
            <v>174</v>
          </cell>
          <cell r="I246">
            <v>245</v>
          </cell>
          <cell r="J246">
            <v>186</v>
          </cell>
          <cell r="K246">
            <v>195</v>
          </cell>
          <cell r="L246">
            <v>230</v>
          </cell>
          <cell r="M246">
            <v>184</v>
          </cell>
          <cell r="N246">
            <v>181</v>
          </cell>
          <cell r="O246">
            <v>150</v>
          </cell>
          <cell r="P246">
            <v>178</v>
          </cell>
          <cell r="Q246">
            <v>197</v>
          </cell>
          <cell r="R246">
            <v>204</v>
          </cell>
          <cell r="S246">
            <v>185</v>
          </cell>
          <cell r="T246">
            <v>177</v>
          </cell>
          <cell r="U246">
            <v>186</v>
          </cell>
          <cell r="V246">
            <v>200</v>
          </cell>
          <cell r="W246">
            <v>182</v>
          </cell>
        </row>
        <row r="259">
          <cell r="H259">
            <v>167</v>
          </cell>
          <cell r="I259">
            <v>190</v>
          </cell>
          <cell r="J259">
            <v>185</v>
          </cell>
          <cell r="K259">
            <v>155</v>
          </cell>
          <cell r="L259">
            <v>214</v>
          </cell>
          <cell r="M259">
            <v>231</v>
          </cell>
          <cell r="N259">
            <v>192</v>
          </cell>
          <cell r="O259">
            <v>135</v>
          </cell>
          <cell r="P259">
            <v>150</v>
          </cell>
          <cell r="Q259">
            <v>157</v>
          </cell>
          <cell r="R259">
            <v>180</v>
          </cell>
          <cell r="S259">
            <v>140</v>
          </cell>
          <cell r="T259">
            <v>178</v>
          </cell>
          <cell r="U259">
            <v>153</v>
          </cell>
          <cell r="V259">
            <v>166</v>
          </cell>
          <cell r="W259">
            <v>158</v>
          </cell>
        </row>
        <row r="272">
          <cell r="H272">
            <v>157</v>
          </cell>
          <cell r="I272">
            <v>222</v>
          </cell>
          <cell r="J272">
            <v>196</v>
          </cell>
          <cell r="K272">
            <v>201</v>
          </cell>
          <cell r="L272">
            <v>169</v>
          </cell>
          <cell r="M272">
            <v>161</v>
          </cell>
          <cell r="N272">
            <v>184</v>
          </cell>
          <cell r="O272">
            <v>149</v>
          </cell>
          <cell r="P272">
            <v>171</v>
          </cell>
          <cell r="Q272">
            <v>200</v>
          </cell>
          <cell r="R272">
            <v>181</v>
          </cell>
          <cell r="S272">
            <v>216</v>
          </cell>
          <cell r="T272">
            <v>238</v>
          </cell>
          <cell r="U272">
            <v>168</v>
          </cell>
          <cell r="V272">
            <v>176</v>
          </cell>
          <cell r="W272">
            <v>155</v>
          </cell>
        </row>
        <row r="285">
          <cell r="H285">
            <v>127</v>
          </cell>
          <cell r="I285">
            <v>185</v>
          </cell>
          <cell r="J285">
            <v>146</v>
          </cell>
          <cell r="K285">
            <v>161</v>
          </cell>
          <cell r="L285">
            <v>167</v>
          </cell>
          <cell r="M285">
            <v>174</v>
          </cell>
          <cell r="N285">
            <v>186</v>
          </cell>
          <cell r="O285">
            <v>169</v>
          </cell>
          <cell r="P285">
            <v>174</v>
          </cell>
          <cell r="Q285">
            <v>226</v>
          </cell>
          <cell r="R285">
            <v>182</v>
          </cell>
          <cell r="S285">
            <v>157</v>
          </cell>
          <cell r="T285">
            <v>185</v>
          </cell>
          <cell r="U285">
            <v>192</v>
          </cell>
          <cell r="V285">
            <v>160</v>
          </cell>
          <cell r="W285">
            <v>158</v>
          </cell>
        </row>
        <row r="298">
          <cell r="H298">
            <v>152</v>
          </cell>
          <cell r="I298">
            <v>129</v>
          </cell>
          <cell r="J298">
            <v>167</v>
          </cell>
          <cell r="K298">
            <v>160</v>
          </cell>
          <cell r="L298">
            <v>131</v>
          </cell>
          <cell r="M298">
            <v>168</v>
          </cell>
          <cell r="N298">
            <v>208</v>
          </cell>
          <cell r="O298">
            <v>177</v>
          </cell>
          <cell r="P298">
            <v>152</v>
          </cell>
          <cell r="Q298">
            <v>206</v>
          </cell>
          <cell r="R298">
            <v>157</v>
          </cell>
          <cell r="S298">
            <v>162</v>
          </cell>
          <cell r="T298">
            <v>187</v>
          </cell>
          <cell r="U298">
            <v>116</v>
          </cell>
          <cell r="V298">
            <v>146</v>
          </cell>
          <cell r="W298">
            <v>168</v>
          </cell>
        </row>
        <row r="311">
          <cell r="H311">
            <v>188</v>
          </cell>
          <cell r="I311">
            <v>175</v>
          </cell>
          <cell r="J311">
            <v>241</v>
          </cell>
          <cell r="K311">
            <v>181</v>
          </cell>
          <cell r="L311">
            <v>180</v>
          </cell>
          <cell r="M311">
            <v>174</v>
          </cell>
          <cell r="N311">
            <v>181</v>
          </cell>
          <cell r="O311">
            <v>156</v>
          </cell>
          <cell r="P311">
            <v>164</v>
          </cell>
          <cell r="Q311">
            <v>202</v>
          </cell>
          <cell r="R311">
            <v>189</v>
          </cell>
          <cell r="S311">
            <v>179</v>
          </cell>
          <cell r="T311">
            <v>224</v>
          </cell>
          <cell r="U311">
            <v>176</v>
          </cell>
          <cell r="V311">
            <v>161</v>
          </cell>
          <cell r="W311">
            <v>182</v>
          </cell>
        </row>
        <row r="324">
          <cell r="H324">
            <v>216</v>
          </cell>
          <cell r="I324">
            <v>141</v>
          </cell>
          <cell r="J324">
            <v>166</v>
          </cell>
          <cell r="K324">
            <v>156</v>
          </cell>
          <cell r="L324">
            <v>167</v>
          </cell>
          <cell r="M324">
            <v>146</v>
          </cell>
          <cell r="N324">
            <v>169</v>
          </cell>
          <cell r="O324">
            <v>188</v>
          </cell>
          <cell r="P324">
            <v>236</v>
          </cell>
          <cell r="Q324">
            <v>193</v>
          </cell>
          <cell r="R324">
            <v>152</v>
          </cell>
          <cell r="S324">
            <v>191</v>
          </cell>
          <cell r="T324">
            <v>191</v>
          </cell>
          <cell r="U324">
            <v>170</v>
          </cell>
          <cell r="V324">
            <v>168</v>
          </cell>
          <cell r="W324">
            <v>189</v>
          </cell>
        </row>
        <row r="337">
          <cell r="H337">
            <v>120</v>
          </cell>
          <cell r="I337">
            <v>147</v>
          </cell>
          <cell r="J337">
            <v>164</v>
          </cell>
          <cell r="K337">
            <v>126</v>
          </cell>
          <cell r="L337">
            <v>110</v>
          </cell>
          <cell r="M337">
            <v>139</v>
          </cell>
          <cell r="N337">
            <v>139</v>
          </cell>
          <cell r="O337">
            <v>137</v>
          </cell>
          <cell r="P337">
            <v>141</v>
          </cell>
          <cell r="Q337">
            <v>174</v>
          </cell>
          <cell r="R337">
            <v>170</v>
          </cell>
          <cell r="S337">
            <v>153</v>
          </cell>
          <cell r="T337">
            <v>167</v>
          </cell>
          <cell r="U337">
            <v>133</v>
          </cell>
          <cell r="V337">
            <v>164</v>
          </cell>
          <cell r="W337">
            <v>167</v>
          </cell>
        </row>
        <row r="350">
          <cell r="H350">
            <v>143</v>
          </cell>
          <cell r="I350">
            <v>161</v>
          </cell>
          <cell r="J350">
            <v>142</v>
          </cell>
          <cell r="K350">
            <v>218</v>
          </cell>
          <cell r="L350">
            <v>159</v>
          </cell>
          <cell r="M350">
            <v>179</v>
          </cell>
          <cell r="N350">
            <v>174</v>
          </cell>
          <cell r="O350">
            <v>211</v>
          </cell>
          <cell r="P350">
            <v>138</v>
          </cell>
          <cell r="Q350">
            <v>145</v>
          </cell>
          <cell r="R350">
            <v>207</v>
          </cell>
          <cell r="S350">
            <v>203</v>
          </cell>
          <cell r="T350">
            <v>135</v>
          </cell>
          <cell r="U350">
            <v>141</v>
          </cell>
          <cell r="V350">
            <v>150</v>
          </cell>
          <cell r="W350">
            <v>174</v>
          </cell>
        </row>
        <row r="363">
          <cell r="H363">
            <v>169</v>
          </cell>
          <cell r="I363">
            <v>154</v>
          </cell>
          <cell r="J363">
            <v>186</v>
          </cell>
          <cell r="K363">
            <v>145</v>
          </cell>
          <cell r="L363">
            <v>149</v>
          </cell>
          <cell r="M363">
            <v>134</v>
          </cell>
          <cell r="N363">
            <v>182</v>
          </cell>
          <cell r="O363">
            <v>132</v>
          </cell>
          <cell r="P363">
            <v>201</v>
          </cell>
          <cell r="Q363">
            <v>208</v>
          </cell>
          <cell r="R363">
            <v>155</v>
          </cell>
          <cell r="S363">
            <v>183</v>
          </cell>
          <cell r="T363">
            <v>176</v>
          </cell>
          <cell r="U363">
            <v>175</v>
          </cell>
          <cell r="V363">
            <v>192</v>
          </cell>
          <cell r="W363">
            <v>155</v>
          </cell>
        </row>
        <row r="376">
          <cell r="H376">
            <v>181</v>
          </cell>
          <cell r="I376">
            <v>168</v>
          </cell>
          <cell r="J376">
            <v>221</v>
          </cell>
          <cell r="K376">
            <v>208</v>
          </cell>
          <cell r="L376">
            <v>205</v>
          </cell>
          <cell r="M376">
            <v>152</v>
          </cell>
          <cell r="N376">
            <v>152</v>
          </cell>
          <cell r="O376">
            <v>219</v>
          </cell>
          <cell r="P376">
            <v>166</v>
          </cell>
          <cell r="Q376">
            <v>156</v>
          </cell>
          <cell r="R376">
            <v>179</v>
          </cell>
          <cell r="S376">
            <v>193</v>
          </cell>
          <cell r="T376">
            <v>176</v>
          </cell>
          <cell r="U376">
            <v>173</v>
          </cell>
          <cell r="V376">
            <v>171</v>
          </cell>
          <cell r="W376">
            <v>192</v>
          </cell>
        </row>
        <row r="389">
          <cell r="H389">
            <v>157</v>
          </cell>
          <cell r="I389">
            <v>201</v>
          </cell>
          <cell r="J389">
            <v>191</v>
          </cell>
          <cell r="K389">
            <v>191</v>
          </cell>
          <cell r="L389">
            <v>137</v>
          </cell>
          <cell r="M389">
            <v>220</v>
          </cell>
          <cell r="N389">
            <v>200</v>
          </cell>
          <cell r="O389">
            <v>182</v>
          </cell>
          <cell r="P389">
            <v>182</v>
          </cell>
          <cell r="Q389">
            <v>178</v>
          </cell>
          <cell r="R389">
            <v>179</v>
          </cell>
          <cell r="S389">
            <v>193</v>
          </cell>
          <cell r="T389">
            <v>162</v>
          </cell>
          <cell r="U389">
            <v>265</v>
          </cell>
          <cell r="V389">
            <v>193</v>
          </cell>
          <cell r="W389">
            <v>198</v>
          </cell>
        </row>
        <row r="402">
          <cell r="H402">
            <v>181</v>
          </cell>
          <cell r="I402">
            <v>171</v>
          </cell>
          <cell r="J402">
            <v>168</v>
          </cell>
          <cell r="K402">
            <v>199</v>
          </cell>
          <cell r="L402">
            <v>171</v>
          </cell>
          <cell r="M402">
            <v>171</v>
          </cell>
          <cell r="N402">
            <v>177</v>
          </cell>
          <cell r="O402">
            <v>215</v>
          </cell>
          <cell r="P402">
            <v>143</v>
          </cell>
          <cell r="Q402">
            <v>181</v>
          </cell>
          <cell r="R402">
            <v>218</v>
          </cell>
          <cell r="S402">
            <v>159</v>
          </cell>
          <cell r="T402">
            <v>119</v>
          </cell>
          <cell r="U402">
            <v>169</v>
          </cell>
          <cell r="V402">
            <v>202</v>
          </cell>
          <cell r="W402">
            <v>193</v>
          </cell>
        </row>
        <row r="415"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  <cell r="T415">
            <v>0</v>
          </cell>
          <cell r="U415">
            <v>0</v>
          </cell>
          <cell r="V415">
            <v>0</v>
          </cell>
          <cell r="W415">
            <v>0</v>
          </cell>
        </row>
        <row r="428">
          <cell r="H428">
            <v>202</v>
          </cell>
          <cell r="I428">
            <v>237</v>
          </cell>
          <cell r="J428">
            <v>188</v>
          </cell>
          <cell r="K428">
            <v>201</v>
          </cell>
          <cell r="L428">
            <v>176</v>
          </cell>
          <cell r="M428">
            <v>212</v>
          </cell>
          <cell r="N428">
            <v>192</v>
          </cell>
          <cell r="O428">
            <v>149</v>
          </cell>
          <cell r="P428">
            <v>154</v>
          </cell>
          <cell r="Q428">
            <v>199</v>
          </cell>
          <cell r="R428">
            <v>212</v>
          </cell>
          <cell r="S428">
            <v>185</v>
          </cell>
          <cell r="T428">
            <v>211</v>
          </cell>
          <cell r="U428">
            <v>161</v>
          </cell>
          <cell r="V428">
            <v>221</v>
          </cell>
          <cell r="W428">
            <v>165</v>
          </cell>
        </row>
        <row r="441">
          <cell r="H441">
            <v>156</v>
          </cell>
          <cell r="I441">
            <v>188</v>
          </cell>
          <cell r="J441">
            <v>164</v>
          </cell>
          <cell r="K441">
            <v>149</v>
          </cell>
          <cell r="L441">
            <v>184</v>
          </cell>
          <cell r="M441">
            <v>203</v>
          </cell>
          <cell r="N441">
            <v>181</v>
          </cell>
          <cell r="O441">
            <v>201</v>
          </cell>
          <cell r="P441">
            <v>161</v>
          </cell>
          <cell r="Q441">
            <v>161</v>
          </cell>
          <cell r="R441">
            <v>155</v>
          </cell>
          <cell r="S441">
            <v>156</v>
          </cell>
          <cell r="T441">
            <v>234</v>
          </cell>
          <cell r="U441">
            <v>191</v>
          </cell>
          <cell r="V441">
            <v>133</v>
          </cell>
          <cell r="W441">
            <v>171</v>
          </cell>
        </row>
        <row r="454">
          <cell r="H454">
            <v>144</v>
          </cell>
          <cell r="I454">
            <v>166</v>
          </cell>
          <cell r="J454">
            <v>187</v>
          </cell>
          <cell r="K454">
            <v>145</v>
          </cell>
          <cell r="L454">
            <v>178</v>
          </cell>
          <cell r="M454">
            <v>149</v>
          </cell>
          <cell r="N454">
            <v>112</v>
          </cell>
          <cell r="O454">
            <v>152</v>
          </cell>
          <cell r="P454">
            <v>192</v>
          </cell>
          <cell r="Q454">
            <v>173</v>
          </cell>
          <cell r="R454">
            <v>167</v>
          </cell>
          <cell r="S454">
            <v>127</v>
          </cell>
          <cell r="T454">
            <v>129</v>
          </cell>
          <cell r="U454">
            <v>158</v>
          </cell>
          <cell r="V454">
            <v>203</v>
          </cell>
          <cell r="W454">
            <v>177</v>
          </cell>
        </row>
        <row r="467">
          <cell r="H467">
            <v>122</v>
          </cell>
          <cell r="I467">
            <v>135</v>
          </cell>
          <cell r="J467">
            <v>127</v>
          </cell>
          <cell r="K467">
            <v>124</v>
          </cell>
          <cell r="L467">
            <v>158</v>
          </cell>
          <cell r="M467">
            <v>152</v>
          </cell>
          <cell r="N467">
            <v>175</v>
          </cell>
          <cell r="O467">
            <v>160</v>
          </cell>
          <cell r="P467">
            <v>108</v>
          </cell>
          <cell r="Q467">
            <v>134</v>
          </cell>
          <cell r="R467">
            <v>139</v>
          </cell>
          <cell r="S467">
            <v>137</v>
          </cell>
          <cell r="T467">
            <v>179</v>
          </cell>
          <cell r="U467">
            <v>135</v>
          </cell>
          <cell r="V467">
            <v>151</v>
          </cell>
          <cell r="W467">
            <v>124</v>
          </cell>
        </row>
        <row r="480">
          <cell r="H480">
            <v>147</v>
          </cell>
          <cell r="I480">
            <v>178</v>
          </cell>
          <cell r="J480">
            <v>187</v>
          </cell>
          <cell r="K480">
            <v>224</v>
          </cell>
          <cell r="L480">
            <v>150</v>
          </cell>
          <cell r="M480">
            <v>202</v>
          </cell>
          <cell r="N480">
            <v>177</v>
          </cell>
          <cell r="O480">
            <v>190</v>
          </cell>
          <cell r="P480">
            <v>164</v>
          </cell>
          <cell r="Q480">
            <v>181</v>
          </cell>
          <cell r="R480">
            <v>201</v>
          </cell>
          <cell r="S480">
            <v>190</v>
          </cell>
          <cell r="T480">
            <v>190</v>
          </cell>
          <cell r="U480">
            <v>190</v>
          </cell>
          <cell r="V480">
            <v>195</v>
          </cell>
          <cell r="W480">
            <v>173</v>
          </cell>
        </row>
      </sheetData>
      <sheetData sheetId="4">
        <row r="12">
          <cell r="H12">
            <v>173</v>
          </cell>
          <cell r="I12">
            <v>161</v>
          </cell>
          <cell r="J12">
            <v>145</v>
          </cell>
          <cell r="K12">
            <v>135</v>
          </cell>
          <cell r="L12">
            <v>148</v>
          </cell>
          <cell r="M12">
            <v>159</v>
          </cell>
          <cell r="N12">
            <v>211</v>
          </cell>
          <cell r="O12">
            <v>159</v>
          </cell>
          <cell r="P12">
            <v>149</v>
          </cell>
          <cell r="Q12">
            <v>134</v>
          </cell>
          <cell r="R12">
            <v>172</v>
          </cell>
          <cell r="S12">
            <v>135</v>
          </cell>
          <cell r="T12">
            <v>161</v>
          </cell>
          <cell r="U12">
            <v>147</v>
          </cell>
          <cell r="V12">
            <v>158</v>
          </cell>
          <cell r="W12">
            <v>213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game 6 women var (version 1)"/>
    </sheetNames>
    <definedNames>
      <definedName name="ButtonUpdateQTS_WJV_Click"/>
      <definedName name="ButtonUpdateQTS_WV_Click"/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game 6 women var (version 1)"/>
    </sheetNames>
    <definedNames>
      <definedName name="ButtonUpdateQTS_WJV_Click"/>
      <definedName name="ButtonUpdateQTS_WV_Click"/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CEAAE-E2D8-432F-AC1B-6EB9F40E499A}">
  <dimension ref="A1:BB4000"/>
  <sheetViews>
    <sheetView tabSelected="1" workbookViewId="0">
      <selection sqref="A1:N1"/>
    </sheetView>
  </sheetViews>
  <sheetFormatPr defaultColWidth="8.81640625" defaultRowHeight="14.5" x14ac:dyDescent="0.35"/>
  <cols>
    <col min="1" max="1" width="2.7265625" style="6" customWidth="1"/>
    <col min="2" max="2" width="37.7265625" style="6" customWidth="1"/>
    <col min="3" max="3" width="18" style="6" customWidth="1"/>
    <col min="4" max="4" width="33.7265625" style="6" customWidth="1"/>
    <col min="5" max="5" width="14.1796875" style="6" customWidth="1"/>
    <col min="6" max="6" width="22" style="6" customWidth="1"/>
    <col min="7" max="78" width="9.7265625" style="6" customWidth="1"/>
    <col min="79" max="16384" width="8.81640625" style="6"/>
  </cols>
  <sheetData>
    <row r="1" spans="1:54" s="1" customFormat="1" ht="16.149999999999999" customHeight="1" x14ac:dyDescent="0.3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1" customFormat="1" ht="16.149999999999999" customHeight="1" x14ac:dyDescent="0.3">
      <c r="AZ2" s="1" t="s">
        <v>1</v>
      </c>
    </row>
    <row r="3" spans="1:54" s="1" customFormat="1" ht="16.149999999999999" customHeight="1" x14ac:dyDescent="0.3">
      <c r="B3" s="2" t="s">
        <v>2</v>
      </c>
      <c r="C3" s="3"/>
      <c r="E3" s="3"/>
      <c r="F3" s="3"/>
      <c r="H3" s="4"/>
      <c r="I3" s="4"/>
      <c r="J3" s="5"/>
      <c r="K3" s="5"/>
      <c r="AZ3" s="1" t="s">
        <v>3</v>
      </c>
    </row>
    <row r="4" spans="1:54" s="1" customFormat="1" ht="16.149999999999999" hidden="1" customHeight="1" x14ac:dyDescent="0.35">
      <c r="B4" s="3" t="s">
        <v>4</v>
      </c>
      <c r="C4" s="3" t="s">
        <v>5</v>
      </c>
      <c r="H4" s="4"/>
      <c r="I4" s="4"/>
      <c r="J4" s="5"/>
      <c r="K4" s="5"/>
      <c r="P4" s="6" t="s">
        <v>6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7" t="s">
        <v>12</v>
      </c>
    </row>
    <row r="5" spans="1:54" s="1" customFormat="1" ht="16.149999999999999" hidden="1" customHeight="1" x14ac:dyDescent="0.35">
      <c r="B5" s="3" t="s">
        <v>13</v>
      </c>
      <c r="C5" s="3" t="s">
        <v>14</v>
      </c>
      <c r="D5" s="6" t="s">
        <v>15</v>
      </c>
      <c r="E5" s="3"/>
      <c r="F5" s="3"/>
      <c r="H5" s="4"/>
      <c r="I5" s="4"/>
      <c r="J5" s="5"/>
      <c r="K5" s="5"/>
    </row>
    <row r="6" spans="1:54" s="1" customFormat="1" ht="16.149999999999999" hidden="1" customHeight="1" x14ac:dyDescent="0.35">
      <c r="B6" s="3" t="s">
        <v>16</v>
      </c>
      <c r="C6" s="3"/>
      <c r="D6" s="6" t="s">
        <v>17</v>
      </c>
      <c r="E6" s="3"/>
      <c r="F6" s="3"/>
      <c r="H6" s="8"/>
      <c r="I6" s="4"/>
      <c r="J6" s="5"/>
      <c r="K6" s="5"/>
    </row>
    <row r="7" spans="1:54" s="1" customFormat="1" ht="16.149999999999999" customHeight="1" x14ac:dyDescent="0.3">
      <c r="B7" s="9"/>
      <c r="C7" s="9"/>
      <c r="G7" s="5"/>
      <c r="H7" s="5"/>
      <c r="I7" s="5"/>
      <c r="J7" s="5"/>
      <c r="K7" s="5"/>
    </row>
    <row r="8" spans="1:54" s="1" customFormat="1" ht="16.149999999999999" customHeight="1" x14ac:dyDescent="0.3">
      <c r="B8" s="2" t="s">
        <v>18</v>
      </c>
      <c r="C8" s="9"/>
      <c r="D8" s="10" t="s">
        <v>19</v>
      </c>
      <c r="E8" s="10" t="s">
        <v>20</v>
      </c>
      <c r="T8" s="3"/>
      <c r="U8" s="3"/>
    </row>
    <row r="9" spans="1:54" s="1" customFormat="1" ht="16.149999999999999" hidden="1" customHeight="1" x14ac:dyDescent="0.3">
      <c r="B9" s="2" t="s">
        <v>21</v>
      </c>
      <c r="C9" s="9"/>
      <c r="T9" s="3"/>
      <c r="U9" s="3"/>
    </row>
    <row r="10" spans="1:54" s="1" customFormat="1" ht="16.149999999999999" customHeight="1" x14ac:dyDescent="0.3">
      <c r="B10" s="11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12"/>
      <c r="N10" s="12" t="s">
        <v>23</v>
      </c>
      <c r="O10" s="12" t="s">
        <v>24</v>
      </c>
      <c r="P10" s="12"/>
      <c r="Q10" s="12"/>
      <c r="R10" s="12"/>
      <c r="S10" s="12"/>
      <c r="T10" s="12"/>
      <c r="U10" s="12"/>
    </row>
    <row r="11" spans="1:54" s="13" customFormat="1" ht="13.9" customHeight="1" x14ac:dyDescent="0.3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3.9" customHeight="1" x14ac:dyDescent="0.25">
      <c r="B12" s="13" t="str">
        <f>[1]Roster_Selection_Men!AB11&amp;" " &amp; "V "</f>
        <v xml:space="preserve">Aquinas College V </v>
      </c>
      <c r="C12" s="13" t="str">
        <f>[1]Roster_Selection_Men!AD11</f>
        <v>8568-362557</v>
      </c>
      <c r="D12" s="13" t="str">
        <f>[1]Roster_Selection_Men!AE11</f>
        <v>Abery Thomas</v>
      </c>
      <c r="E12" s="15" t="s">
        <v>1</v>
      </c>
      <c r="F12" s="13" t="str">
        <f>IF(ISERROR([1]Baker_Scores_Men_Var!E12), " ", IF([1]Baker_Scores_Men_Var!E12 = "Yes", "Yes", "  "))</f>
        <v>Yes</v>
      </c>
      <c r="G12" s="16">
        <v>268</v>
      </c>
      <c r="H12" s="16">
        <v>190</v>
      </c>
      <c r="I12" s="16">
        <v>223</v>
      </c>
      <c r="J12" s="16">
        <v>219</v>
      </c>
      <c r="K12" s="16">
        <v>193</v>
      </c>
      <c r="L12" s="16">
        <v>168</v>
      </c>
      <c r="M12" s="17">
        <f t="shared" ref="M12:M22" si="0">SUM(G12:L12)</f>
        <v>1261</v>
      </c>
      <c r="N12" s="17">
        <f t="shared" ref="N12:N22" si="1">COUNTIF(G12:L12, "&gt;0" )</f>
        <v>6</v>
      </c>
      <c r="O12" s="17">
        <f t="shared" ref="O12:O22" si="2">IF(N12=0,0,M12/N12)</f>
        <v>210.16666666666666</v>
      </c>
    </row>
    <row r="13" spans="1:54" s="13" customFormat="1" ht="13.9" customHeight="1" x14ac:dyDescent="0.25">
      <c r="B13" s="13" t="str">
        <f>[1]Roster_Selection_Men!AB12&amp;" " &amp; "V "</f>
        <v xml:space="preserve">Aquinas College V </v>
      </c>
      <c r="C13" s="13" t="str">
        <f>[1]Roster_Selection_Men!AD12</f>
        <v>21-79440</v>
      </c>
      <c r="D13" s="13" t="str">
        <f>[1]Roster_Selection_Men!AE12</f>
        <v>Bradyn Curtis</v>
      </c>
      <c r="E13" s="15" t="s">
        <v>1</v>
      </c>
      <c r="F13" s="13" t="str">
        <f>IF(ISERROR([1]Baker_Scores_Men_Var!E13), " ", IF([1]Baker_Scores_Men_Var!E13 = "Yes", "Yes", "  "))</f>
        <v>Yes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7">
        <f t="shared" si="0"/>
        <v>0</v>
      </c>
      <c r="N13" s="17">
        <f t="shared" si="1"/>
        <v>0</v>
      </c>
      <c r="O13" s="17">
        <f t="shared" si="2"/>
        <v>0</v>
      </c>
    </row>
    <row r="14" spans="1:54" s="13" customFormat="1" ht="13.9" customHeight="1" x14ac:dyDescent="0.25">
      <c r="B14" s="13" t="str">
        <f>[1]Roster_Selection_Men!AB13&amp;" " &amp; "V "</f>
        <v xml:space="preserve">Aquinas College V </v>
      </c>
      <c r="C14" s="13" t="str">
        <f>[1]Roster_Selection_Men!AD13</f>
        <v>8568-440680</v>
      </c>
      <c r="D14" s="13" t="str">
        <f>[1]Roster_Selection_Men!AE13</f>
        <v>Dylan Maurer</v>
      </c>
      <c r="E14" s="15" t="s">
        <v>1</v>
      </c>
      <c r="F14" s="13" t="str">
        <f>IF(ISERROR([1]Baker_Scores_Men_Var!E14), " ", IF([1]Baker_Scores_Men_Var!E14 = "Yes", "Yes", "  "))</f>
        <v>Yes</v>
      </c>
      <c r="G14" s="16">
        <v>0</v>
      </c>
      <c r="H14" s="16">
        <v>235</v>
      </c>
      <c r="I14" s="16">
        <v>161</v>
      </c>
      <c r="J14" s="16">
        <v>0</v>
      </c>
      <c r="K14" s="16">
        <v>195</v>
      </c>
      <c r="L14" s="16">
        <v>208</v>
      </c>
      <c r="M14" s="17">
        <f t="shared" si="0"/>
        <v>799</v>
      </c>
      <c r="N14" s="17">
        <f t="shared" si="1"/>
        <v>4</v>
      </c>
      <c r="O14" s="17">
        <f t="shared" si="2"/>
        <v>199.75</v>
      </c>
    </row>
    <row r="15" spans="1:54" s="13" customFormat="1" ht="13.9" customHeight="1" x14ac:dyDescent="0.25">
      <c r="B15" s="13" t="str">
        <f>[1]Roster_Selection_Men!AB14&amp;" " &amp; "V "</f>
        <v xml:space="preserve">Aquinas College V </v>
      </c>
      <c r="C15" s="13" t="str">
        <f>[1]Roster_Selection_Men!AD14</f>
        <v>11-96766</v>
      </c>
      <c r="D15" s="13" t="str">
        <f>[1]Roster_Selection_Men!AE14</f>
        <v>Dylan Vermilyea</v>
      </c>
      <c r="E15" s="15" t="s">
        <v>1</v>
      </c>
      <c r="F15" s="13" t="str">
        <f>IF(ISERROR([1]Baker_Scores_Men_Var!E15), " ", IF([1]Baker_Scores_Men_Var!E15 = "Yes", "Yes", "  "))</f>
        <v>Yes</v>
      </c>
      <c r="G15" s="16">
        <v>146</v>
      </c>
      <c r="H15" s="16">
        <v>0</v>
      </c>
      <c r="I15" s="16">
        <v>0</v>
      </c>
      <c r="J15" s="16">
        <v>201</v>
      </c>
      <c r="K15" s="16">
        <v>209</v>
      </c>
      <c r="L15" s="16">
        <v>188</v>
      </c>
      <c r="M15" s="17">
        <f t="shared" si="0"/>
        <v>744</v>
      </c>
      <c r="N15" s="17">
        <f t="shared" si="1"/>
        <v>4</v>
      </c>
      <c r="O15" s="17">
        <f t="shared" si="2"/>
        <v>186</v>
      </c>
    </row>
    <row r="16" spans="1:54" s="13" customFormat="1" ht="13.9" customHeight="1" x14ac:dyDescent="0.25">
      <c r="B16" s="13" t="str">
        <f>[1]Roster_Selection_Men!AB15&amp;" " &amp; "V "</f>
        <v xml:space="preserve">Aquinas College V </v>
      </c>
      <c r="C16" s="13" t="str">
        <f>[1]Roster_Selection_Men!AD15</f>
        <v>16-125022</v>
      </c>
      <c r="D16" s="13" t="str">
        <f>[1]Roster_Selection_Men!AE15</f>
        <v>Jack Wicker</v>
      </c>
      <c r="E16" s="15" t="s">
        <v>1</v>
      </c>
      <c r="F16" s="13" t="str">
        <f>IF(ISERROR([1]Baker_Scores_Men_Var!E16), " ", IF([1]Baker_Scores_Men_Var!E16 = "Yes", "Yes", "  "))</f>
        <v>Yes</v>
      </c>
      <c r="G16" s="16">
        <v>138</v>
      </c>
      <c r="H16" s="16">
        <v>0</v>
      </c>
      <c r="I16" s="16">
        <v>208</v>
      </c>
      <c r="J16" s="16">
        <v>170</v>
      </c>
      <c r="K16" s="16">
        <v>0</v>
      </c>
      <c r="L16" s="16">
        <v>0</v>
      </c>
      <c r="M16" s="17">
        <f t="shared" si="0"/>
        <v>516</v>
      </c>
      <c r="N16" s="17">
        <f t="shared" si="1"/>
        <v>3</v>
      </c>
      <c r="O16" s="17">
        <f t="shared" si="2"/>
        <v>172</v>
      </c>
    </row>
    <row r="17" spans="2:15" s="13" customFormat="1" ht="13.9" customHeight="1" x14ac:dyDescent="0.25">
      <c r="B17" s="13" t="str">
        <f>[1]Roster_Selection_Men!AB16&amp;" " &amp; "V "</f>
        <v xml:space="preserve">Aquinas College V </v>
      </c>
      <c r="C17" s="13" t="str">
        <f>[1]Roster_Selection_Men!AD16</f>
        <v>17-57270</v>
      </c>
      <c r="D17" s="13" t="str">
        <f>[1]Roster_Selection_Men!AE16</f>
        <v>Joshua Boersma</v>
      </c>
      <c r="E17" s="15" t="s">
        <v>1</v>
      </c>
      <c r="F17" s="13" t="str">
        <f>IF(ISERROR([1]Baker_Scores_Men_Var!E17), " ", IF([1]Baker_Scores_Men_Var!E17 = "Yes", "Yes", "  "))</f>
        <v>Yes</v>
      </c>
      <c r="G17" s="16">
        <v>0</v>
      </c>
      <c r="H17" s="16">
        <v>204</v>
      </c>
      <c r="I17" s="16">
        <v>0</v>
      </c>
      <c r="J17" s="16">
        <v>0</v>
      </c>
      <c r="K17" s="16">
        <v>0</v>
      </c>
      <c r="L17" s="16">
        <v>0</v>
      </c>
      <c r="M17" s="17">
        <f t="shared" si="0"/>
        <v>204</v>
      </c>
      <c r="N17" s="17">
        <f t="shared" si="1"/>
        <v>1</v>
      </c>
      <c r="O17" s="17">
        <f t="shared" si="2"/>
        <v>204</v>
      </c>
    </row>
    <row r="18" spans="2:15" s="13" customFormat="1" ht="13.9" customHeight="1" x14ac:dyDescent="0.25">
      <c r="B18" s="13" t="str">
        <f>[1]Roster_Selection_Men!AB17&amp;" " &amp; "V "</f>
        <v xml:space="preserve">Aquinas College V </v>
      </c>
      <c r="C18" s="13" t="str">
        <f>[1]Roster_Selection_Men!AD17</f>
        <v>16-125016</v>
      </c>
      <c r="D18" s="13" t="str">
        <f>[1]Roster_Selection_Men!AE17</f>
        <v>Michael Deming</v>
      </c>
      <c r="E18" s="15" t="s">
        <v>1</v>
      </c>
      <c r="F18" s="13" t="str">
        <f>IF(ISERROR([1]Baker_Scores_Men_Var!E18), " ", IF([1]Baker_Scores_Men_Var!E18 = "Yes", "Yes", "  "))</f>
        <v>Yes</v>
      </c>
      <c r="G18" s="16">
        <v>197</v>
      </c>
      <c r="H18" s="16">
        <v>242</v>
      </c>
      <c r="I18" s="16">
        <v>190</v>
      </c>
      <c r="J18" s="16">
        <v>246</v>
      </c>
      <c r="K18" s="16">
        <v>164</v>
      </c>
      <c r="L18" s="16">
        <v>165</v>
      </c>
      <c r="M18" s="17">
        <f t="shared" si="0"/>
        <v>1204</v>
      </c>
      <c r="N18" s="17">
        <f t="shared" si="1"/>
        <v>6</v>
      </c>
      <c r="O18" s="17">
        <f t="shared" si="2"/>
        <v>200.66666666666666</v>
      </c>
    </row>
    <row r="19" spans="2:15" s="13" customFormat="1" ht="13.9" customHeight="1" x14ac:dyDescent="0.25">
      <c r="B19" s="13" t="str">
        <f>[1]Roster_Selection_Men!AB18&amp;" " &amp; "V "</f>
        <v xml:space="preserve">Aquinas College V </v>
      </c>
      <c r="C19" s="13" t="str">
        <f>[1]Roster_Selection_Men!AD18</f>
        <v>11-554587</v>
      </c>
      <c r="D19" s="13" t="str">
        <f>[1]Roster_Selection_Men!AE18</f>
        <v>Tony Deluccia</v>
      </c>
      <c r="E19" s="15" t="s">
        <v>1</v>
      </c>
      <c r="F19" s="13" t="str">
        <f>IF(ISERROR([1]Baker_Scores_Men_Var!E19), " ", IF([1]Baker_Scores_Men_Var!E19 = "Yes", "Yes", "  "))</f>
        <v>Yes</v>
      </c>
      <c r="G19" s="16">
        <v>186</v>
      </c>
      <c r="H19" s="16">
        <v>214</v>
      </c>
      <c r="I19" s="16">
        <v>182</v>
      </c>
      <c r="J19" s="16">
        <v>219</v>
      </c>
      <c r="K19" s="16">
        <v>300</v>
      </c>
      <c r="L19" s="16">
        <v>155</v>
      </c>
      <c r="M19" s="17">
        <f t="shared" si="0"/>
        <v>1256</v>
      </c>
      <c r="N19" s="17">
        <f t="shared" si="1"/>
        <v>6</v>
      </c>
      <c r="O19" s="17">
        <f t="shared" si="2"/>
        <v>209.33333333333334</v>
      </c>
    </row>
    <row r="20" spans="2:15" s="13" customFormat="1" ht="13.9" customHeight="1" x14ac:dyDescent="0.25">
      <c r="B20" s="13" t="s">
        <v>32</v>
      </c>
      <c r="C20" s="18" t="s">
        <v>10</v>
      </c>
      <c r="D20" s="15" t="s">
        <v>10</v>
      </c>
      <c r="E20" s="15"/>
      <c r="F20" s="15"/>
      <c r="G20" s="16"/>
      <c r="H20" s="16"/>
      <c r="I20" s="16"/>
      <c r="J20" s="16"/>
      <c r="K20" s="16"/>
      <c r="L20" s="16"/>
      <c r="M20" s="17">
        <f t="shared" si="0"/>
        <v>0</v>
      </c>
      <c r="N20" s="17">
        <f t="shared" si="1"/>
        <v>0</v>
      </c>
      <c r="O20" s="17">
        <f t="shared" si="2"/>
        <v>0</v>
      </c>
    </row>
    <row r="21" spans="2:15" s="13" customFormat="1" ht="13.9" customHeight="1" x14ac:dyDescent="0.25">
      <c r="B21" s="13" t="s">
        <v>32</v>
      </c>
      <c r="C21" s="18" t="s">
        <v>10</v>
      </c>
      <c r="D21" s="15" t="s">
        <v>10</v>
      </c>
      <c r="E21" s="15"/>
      <c r="F21" s="15"/>
      <c r="G21" s="16"/>
      <c r="H21" s="16"/>
      <c r="I21" s="16"/>
      <c r="J21" s="16"/>
      <c r="K21" s="16"/>
      <c r="L21" s="16"/>
      <c r="M21" s="17">
        <f t="shared" si="0"/>
        <v>0</v>
      </c>
      <c r="N21" s="17">
        <f t="shared" si="1"/>
        <v>0</v>
      </c>
      <c r="O21" s="17">
        <f t="shared" si="2"/>
        <v>0</v>
      </c>
    </row>
    <row r="22" spans="2:15" s="13" customFormat="1" ht="13.9" customHeight="1" thickBot="1" x14ac:dyDescent="0.3">
      <c r="B22" s="13" t="s">
        <v>32</v>
      </c>
      <c r="C22" s="18" t="s">
        <v>10</v>
      </c>
      <c r="D22" s="15" t="s">
        <v>10</v>
      </c>
      <c r="E22" s="15"/>
      <c r="F22" s="15"/>
      <c r="G22" s="19"/>
      <c r="H22" s="19"/>
      <c r="I22" s="19"/>
      <c r="J22" s="19"/>
      <c r="K22" s="19"/>
      <c r="L22" s="19"/>
      <c r="M22" s="20">
        <f t="shared" si="0"/>
        <v>0</v>
      </c>
      <c r="N22" s="20">
        <f t="shared" si="1"/>
        <v>0</v>
      </c>
      <c r="O22" s="17">
        <f t="shared" si="2"/>
        <v>0</v>
      </c>
    </row>
    <row r="23" spans="2:15" s="13" customFormat="1" ht="13.9" customHeight="1" thickTop="1" thickBot="1" x14ac:dyDescent="0.35">
      <c r="B23" s="21"/>
      <c r="G23" s="17">
        <f t="shared" ref="G23:N23" si="3">SUM(G12:G22)</f>
        <v>935</v>
      </c>
      <c r="H23" s="17">
        <f t="shared" si="3"/>
        <v>1085</v>
      </c>
      <c r="I23" s="17">
        <f t="shared" si="3"/>
        <v>964</v>
      </c>
      <c r="J23" s="17">
        <f t="shared" si="3"/>
        <v>1055</v>
      </c>
      <c r="K23" s="17">
        <f t="shared" si="3"/>
        <v>1061</v>
      </c>
      <c r="L23" s="17">
        <f t="shared" si="3"/>
        <v>884</v>
      </c>
      <c r="M23" s="22">
        <f t="shared" si="3"/>
        <v>5984</v>
      </c>
      <c r="N23" s="22">
        <f t="shared" si="3"/>
        <v>30</v>
      </c>
    </row>
    <row r="24" spans="2:15" s="13" customFormat="1" ht="13.9" customHeight="1" thickTop="1" x14ac:dyDescent="0.25"/>
    <row r="25" spans="2:15" s="13" customFormat="1" ht="13.9" customHeight="1" x14ac:dyDescent="0.25">
      <c r="B25" s="13" t="str">
        <f>[1]Roster_Selection_Men!AB26&amp;" " &amp; "V "</f>
        <v xml:space="preserve">Belmont Abbey College V </v>
      </c>
      <c r="C25" s="13" t="str">
        <f>[1]Roster_Selection_Men!AD26</f>
        <v>11-34796</v>
      </c>
      <c r="D25" s="13" t="str">
        <f>[1]Roster_Selection_Men!AE26</f>
        <v>Caleb Huggins</v>
      </c>
      <c r="E25" s="15" t="s">
        <v>1</v>
      </c>
      <c r="F25" s="13" t="str">
        <f>IF(ISERROR([1]Baker_Scores_Men_Var!E25), " ", IF([1]Baker_Scores_Men_Var!E25 = "Yes", "Yes", "  "))</f>
        <v>Yes</v>
      </c>
      <c r="G25" s="16">
        <v>195</v>
      </c>
      <c r="H25" s="16">
        <v>225</v>
      </c>
      <c r="I25" s="16">
        <v>219</v>
      </c>
      <c r="J25" s="16">
        <v>158</v>
      </c>
      <c r="K25" s="16">
        <v>223</v>
      </c>
      <c r="L25" s="16">
        <v>183</v>
      </c>
      <c r="M25" s="17">
        <f t="shared" ref="M25:M35" si="4">SUM(G25:L25)</f>
        <v>1203</v>
      </c>
      <c r="N25" s="17">
        <f t="shared" ref="N25:N35" si="5">COUNTIF(G25:L25, "&gt;0" )</f>
        <v>6</v>
      </c>
      <c r="O25" s="17">
        <f t="shared" ref="O25:O35" si="6">IF(N25=0,0,M25/N25)</f>
        <v>200.5</v>
      </c>
    </row>
    <row r="26" spans="2:15" s="13" customFormat="1" ht="13.9" customHeight="1" x14ac:dyDescent="0.25">
      <c r="B26" s="13" t="str">
        <f>[1]Roster_Selection_Men!AB27&amp;" " &amp; "V "</f>
        <v xml:space="preserve">Belmont Abbey College V </v>
      </c>
      <c r="C26" s="13" t="str">
        <f>[1]Roster_Selection_Men!AD27</f>
        <v>11-223993</v>
      </c>
      <c r="D26" s="13" t="str">
        <f>[1]Roster_Selection_Men!AE27</f>
        <v>Connor Breaman</v>
      </c>
      <c r="E26" s="15" t="s">
        <v>1</v>
      </c>
      <c r="F26" s="13" t="str">
        <f>IF(ISERROR([1]Baker_Scores_Men_Var!E26), " ", IF([1]Baker_Scores_Men_Var!E26 = "Yes", "Yes", "  "))</f>
        <v>Yes</v>
      </c>
      <c r="G26" s="16">
        <v>0</v>
      </c>
      <c r="H26" s="16">
        <v>0</v>
      </c>
      <c r="I26" s="16">
        <v>244</v>
      </c>
      <c r="J26" s="16">
        <v>204</v>
      </c>
      <c r="K26" s="16">
        <v>178</v>
      </c>
      <c r="L26" s="16">
        <v>221</v>
      </c>
      <c r="M26" s="17">
        <f t="shared" si="4"/>
        <v>847</v>
      </c>
      <c r="N26" s="17">
        <f t="shared" si="5"/>
        <v>4</v>
      </c>
      <c r="O26" s="17">
        <f t="shared" si="6"/>
        <v>211.75</v>
      </c>
    </row>
    <row r="27" spans="2:15" s="13" customFormat="1" ht="13.9" customHeight="1" x14ac:dyDescent="0.25">
      <c r="B27" s="13" t="str">
        <f>[1]Roster_Selection_Men!AB28&amp;" " &amp; "V "</f>
        <v xml:space="preserve">Belmont Abbey College V </v>
      </c>
      <c r="C27" s="13" t="str">
        <f>[1]Roster_Selection_Men!AD28</f>
        <v>11-700614</v>
      </c>
      <c r="D27" s="13" t="str">
        <f>[1]Roster_Selection_Men!AE28</f>
        <v>Gabriel Scott</v>
      </c>
      <c r="E27" s="15" t="s">
        <v>1</v>
      </c>
      <c r="F27" s="13" t="str">
        <f>IF(ISERROR([1]Baker_Scores_Men_Var!E27), " ", IF([1]Baker_Scores_Men_Var!E27 = "Yes", "Yes", "  "))</f>
        <v>Yes</v>
      </c>
      <c r="G27" s="16">
        <v>196</v>
      </c>
      <c r="H27" s="16">
        <v>198</v>
      </c>
      <c r="I27" s="16">
        <v>227</v>
      </c>
      <c r="J27" s="16">
        <v>172</v>
      </c>
      <c r="K27" s="16">
        <v>127</v>
      </c>
      <c r="L27" s="16">
        <v>0</v>
      </c>
      <c r="M27" s="17">
        <f t="shared" si="4"/>
        <v>920</v>
      </c>
      <c r="N27" s="17">
        <f t="shared" si="5"/>
        <v>5</v>
      </c>
      <c r="O27" s="17">
        <f t="shared" si="6"/>
        <v>184</v>
      </c>
    </row>
    <row r="28" spans="2:15" s="13" customFormat="1" ht="13.9" customHeight="1" x14ac:dyDescent="0.25">
      <c r="B28" s="13" t="str">
        <f>[1]Roster_Selection_Men!AB29&amp;" " &amp; "V "</f>
        <v xml:space="preserve">Belmont Abbey College V </v>
      </c>
      <c r="C28" s="13" t="str">
        <f>[1]Roster_Selection_Men!AD29</f>
        <v>11-685615</v>
      </c>
      <c r="D28" s="13" t="str">
        <f>[1]Roster_Selection_Men!AE29</f>
        <v>Hunter Hawley</v>
      </c>
      <c r="E28" s="15" t="s">
        <v>1</v>
      </c>
      <c r="F28" s="13" t="str">
        <f>IF(ISERROR([1]Baker_Scores_Men_Var!E28), " ", IF([1]Baker_Scores_Men_Var!E28 = "Yes", "Yes", "  "))</f>
        <v>Yes</v>
      </c>
      <c r="G28" s="16">
        <v>202</v>
      </c>
      <c r="H28" s="16">
        <v>197</v>
      </c>
      <c r="I28" s="16">
        <v>199</v>
      </c>
      <c r="J28" s="16">
        <v>190</v>
      </c>
      <c r="K28" s="16">
        <v>169</v>
      </c>
      <c r="L28" s="16">
        <v>0</v>
      </c>
      <c r="M28" s="17">
        <f t="shared" si="4"/>
        <v>957</v>
      </c>
      <c r="N28" s="17">
        <f t="shared" si="5"/>
        <v>5</v>
      </c>
      <c r="O28" s="17">
        <f t="shared" si="6"/>
        <v>191.4</v>
      </c>
    </row>
    <row r="29" spans="2:15" s="13" customFormat="1" ht="13.9" customHeight="1" x14ac:dyDescent="0.25">
      <c r="B29" s="13" t="str">
        <f>[1]Roster_Selection_Men!AB30&amp;" " &amp; "V "</f>
        <v xml:space="preserve">Belmont Abbey College V </v>
      </c>
      <c r="C29" s="13" t="str">
        <f>[1]Roster_Selection_Men!AD30</f>
        <v>16-153160</v>
      </c>
      <c r="D29" s="13" t="str">
        <f>[1]Roster_Selection_Men!AE30</f>
        <v>Lance Owens</v>
      </c>
      <c r="E29" s="15" t="s">
        <v>1</v>
      </c>
      <c r="F29" s="13" t="str">
        <f>IF(ISERROR([1]Baker_Scores_Men_Var!E29), " ", IF([1]Baker_Scores_Men_Var!E29 = "Yes", "Yes", "  "))</f>
        <v>Yes</v>
      </c>
      <c r="G29" s="16">
        <v>198</v>
      </c>
      <c r="H29" s="16">
        <v>223</v>
      </c>
      <c r="I29" s="16">
        <v>201</v>
      </c>
      <c r="J29" s="16">
        <v>168</v>
      </c>
      <c r="K29" s="16">
        <v>199</v>
      </c>
      <c r="L29" s="16">
        <v>223</v>
      </c>
      <c r="M29" s="17">
        <f t="shared" si="4"/>
        <v>1212</v>
      </c>
      <c r="N29" s="17">
        <f t="shared" si="5"/>
        <v>6</v>
      </c>
      <c r="O29" s="17">
        <f t="shared" si="6"/>
        <v>202</v>
      </c>
    </row>
    <row r="30" spans="2:15" s="13" customFormat="1" ht="13.9" customHeight="1" x14ac:dyDescent="0.25">
      <c r="B30" s="13" t="str">
        <f>[1]Roster_Selection_Men!AB31&amp;" " &amp; "V "</f>
        <v xml:space="preserve">Belmont Abbey College V </v>
      </c>
      <c r="C30" s="13" t="str">
        <f>[1]Roster_Selection_Men!AD31</f>
        <v>11-513240</v>
      </c>
      <c r="D30" s="13" t="str">
        <f>[1]Roster_Selection_Men!AE31</f>
        <v>Michael McDonald</v>
      </c>
      <c r="E30" s="15" t="s">
        <v>1</v>
      </c>
      <c r="F30" s="13" t="str">
        <f>IF(ISERROR([1]Baker_Scores_Men_Var!E30), " ", IF([1]Baker_Scores_Men_Var!E30 = "Yes", "Yes", "  "))</f>
        <v>Yes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159</v>
      </c>
      <c r="M30" s="17">
        <f t="shared" si="4"/>
        <v>159</v>
      </c>
      <c r="N30" s="17">
        <f t="shared" si="5"/>
        <v>1</v>
      </c>
      <c r="O30" s="17">
        <f t="shared" si="6"/>
        <v>159</v>
      </c>
    </row>
    <row r="31" spans="2:15" s="13" customFormat="1" ht="13.9" customHeight="1" x14ac:dyDescent="0.25">
      <c r="B31" s="13" t="str">
        <f>[1]Roster_Selection_Men!AB32&amp;" " &amp; "V "</f>
        <v xml:space="preserve">Belmont Abbey College V </v>
      </c>
      <c r="C31" s="13" t="str">
        <f>[1]Roster_Selection_Men!AD32</f>
        <v>18-25243</v>
      </c>
      <c r="D31" s="13" t="str">
        <f>[1]Roster_Selection_Men!AE32</f>
        <v>Sean Neidhold</v>
      </c>
      <c r="E31" s="15" t="s">
        <v>3</v>
      </c>
      <c r="F31" s="13" t="str">
        <f>IF(ISERROR([1]Baker_Scores_Men_Var!E31), " ", IF([1]Baker_Scores_Men_Var!E31 = "Yes", "Yes", "  "))</f>
        <v>Yes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7">
        <f t="shared" si="4"/>
        <v>0</v>
      </c>
      <c r="N31" s="17">
        <f t="shared" si="5"/>
        <v>0</v>
      </c>
      <c r="O31" s="17">
        <f t="shared" si="6"/>
        <v>0</v>
      </c>
    </row>
    <row r="32" spans="2:15" s="13" customFormat="1" ht="13.9" customHeight="1" x14ac:dyDescent="0.25">
      <c r="B32" s="13" t="str">
        <f>[1]Roster_Selection_Men!AB33&amp;" " &amp; "V "</f>
        <v xml:space="preserve">Belmont Abbey College V </v>
      </c>
      <c r="C32" s="13" t="str">
        <f>[1]Roster_Selection_Men!AD33</f>
        <v>10-461155</v>
      </c>
      <c r="D32" s="13" t="str">
        <f>[1]Roster_Selection_Men!AE33</f>
        <v>Tyler Michel</v>
      </c>
      <c r="E32" s="15" t="s">
        <v>1</v>
      </c>
      <c r="F32" s="13" t="str">
        <f>IF(ISERROR([1]Baker_Scores_Men_Var!E32), " ", IF([1]Baker_Scores_Men_Var!E32 = "Yes", "Yes", "  "))</f>
        <v xml:space="preserve">  </v>
      </c>
      <c r="G32" s="16">
        <v>222</v>
      </c>
      <c r="H32" s="16">
        <v>169</v>
      </c>
      <c r="I32" s="16">
        <v>0</v>
      </c>
      <c r="J32" s="16">
        <v>0</v>
      </c>
      <c r="K32" s="16">
        <v>0</v>
      </c>
      <c r="L32" s="16">
        <v>225</v>
      </c>
      <c r="M32" s="17">
        <f t="shared" si="4"/>
        <v>616</v>
      </c>
      <c r="N32" s="17">
        <f t="shared" si="5"/>
        <v>3</v>
      </c>
      <c r="O32" s="17">
        <f t="shared" si="6"/>
        <v>205.33333333333334</v>
      </c>
    </row>
    <row r="33" spans="2:15" s="13" customFormat="1" ht="13.9" customHeight="1" x14ac:dyDescent="0.25">
      <c r="B33" s="13" t="s">
        <v>33</v>
      </c>
      <c r="C33" s="18" t="s">
        <v>10</v>
      </c>
      <c r="D33" s="15" t="s">
        <v>10</v>
      </c>
      <c r="E33" s="15"/>
      <c r="F33" s="15"/>
      <c r="G33" s="16"/>
      <c r="H33" s="16"/>
      <c r="I33" s="16"/>
      <c r="J33" s="16"/>
      <c r="K33" s="16"/>
      <c r="L33" s="16"/>
      <c r="M33" s="17">
        <f t="shared" si="4"/>
        <v>0</v>
      </c>
      <c r="N33" s="17">
        <f t="shared" si="5"/>
        <v>0</v>
      </c>
      <c r="O33" s="17">
        <f t="shared" si="6"/>
        <v>0</v>
      </c>
    </row>
    <row r="34" spans="2:15" s="13" customFormat="1" ht="13.9" customHeight="1" x14ac:dyDescent="0.25">
      <c r="B34" s="13" t="s">
        <v>33</v>
      </c>
      <c r="C34" s="18" t="s">
        <v>10</v>
      </c>
      <c r="D34" s="15" t="s">
        <v>10</v>
      </c>
      <c r="E34" s="15"/>
      <c r="F34" s="15"/>
      <c r="G34" s="16"/>
      <c r="H34" s="16"/>
      <c r="I34" s="16"/>
      <c r="J34" s="16"/>
      <c r="K34" s="16"/>
      <c r="L34" s="16"/>
      <c r="M34" s="17">
        <f t="shared" si="4"/>
        <v>0</v>
      </c>
      <c r="N34" s="17">
        <f t="shared" si="5"/>
        <v>0</v>
      </c>
      <c r="O34" s="17">
        <f t="shared" si="6"/>
        <v>0</v>
      </c>
    </row>
    <row r="35" spans="2:15" s="13" customFormat="1" ht="13.9" customHeight="1" thickBot="1" x14ac:dyDescent="0.3">
      <c r="B35" s="13" t="s">
        <v>33</v>
      </c>
      <c r="C35" s="18" t="s">
        <v>10</v>
      </c>
      <c r="D35" s="15" t="s">
        <v>10</v>
      </c>
      <c r="E35" s="15"/>
      <c r="F35" s="15"/>
      <c r="G35" s="19"/>
      <c r="H35" s="19"/>
      <c r="I35" s="19"/>
      <c r="J35" s="19"/>
      <c r="K35" s="19"/>
      <c r="L35" s="19"/>
      <c r="M35" s="20">
        <f t="shared" si="4"/>
        <v>0</v>
      </c>
      <c r="N35" s="20">
        <f t="shared" si="5"/>
        <v>0</v>
      </c>
      <c r="O35" s="17">
        <f t="shared" si="6"/>
        <v>0</v>
      </c>
    </row>
    <row r="36" spans="2:15" s="13" customFormat="1" ht="13.9" customHeight="1" thickTop="1" thickBot="1" x14ac:dyDescent="0.35">
      <c r="B36" s="21"/>
      <c r="G36" s="17">
        <f t="shared" ref="G36:N36" si="7">SUM(G25:G35)</f>
        <v>1013</v>
      </c>
      <c r="H36" s="17">
        <f t="shared" si="7"/>
        <v>1012</v>
      </c>
      <c r="I36" s="17">
        <f t="shared" si="7"/>
        <v>1090</v>
      </c>
      <c r="J36" s="17">
        <f t="shared" si="7"/>
        <v>892</v>
      </c>
      <c r="K36" s="17">
        <f t="shared" si="7"/>
        <v>896</v>
      </c>
      <c r="L36" s="17">
        <f t="shared" si="7"/>
        <v>1011</v>
      </c>
      <c r="M36" s="22">
        <f t="shared" si="7"/>
        <v>5914</v>
      </c>
      <c r="N36" s="22">
        <f t="shared" si="7"/>
        <v>30</v>
      </c>
    </row>
    <row r="37" spans="2:15" s="13" customFormat="1" ht="13.9" customHeight="1" thickTop="1" x14ac:dyDescent="0.25"/>
    <row r="38" spans="2:15" s="13" customFormat="1" ht="13.9" customHeight="1" x14ac:dyDescent="0.25">
      <c r="B38" s="13" t="str">
        <f>[1]Roster_Selection_Men!AB52&amp;" " &amp; "V "</f>
        <v xml:space="preserve">Calumet College Of St. Joseph V </v>
      </c>
      <c r="C38" s="13" t="str">
        <f>[1]Roster_Selection_Men!AD52</f>
        <v>11-241326</v>
      </c>
      <c r="D38" s="13" t="str">
        <f>[1]Roster_Selection_Men!AE52</f>
        <v>Alexander Linnenbrink</v>
      </c>
      <c r="E38" s="15" t="s">
        <v>1</v>
      </c>
      <c r="F38" s="13" t="str">
        <f>IF(ISERROR([1]Baker_Scores_Men_Var!E38), " ", IF([1]Baker_Scores_Men_Var!E38 = "Yes", "Yes", "  "))</f>
        <v>Yes</v>
      </c>
      <c r="G38" s="16">
        <v>189</v>
      </c>
      <c r="H38" s="16">
        <v>200</v>
      </c>
      <c r="I38" s="16">
        <v>197</v>
      </c>
      <c r="J38" s="16">
        <v>190</v>
      </c>
      <c r="K38" s="16">
        <v>0</v>
      </c>
      <c r="L38" s="16">
        <v>0</v>
      </c>
      <c r="M38" s="17">
        <f t="shared" ref="M38:M48" si="8">SUM(G38:L38)</f>
        <v>776</v>
      </c>
      <c r="N38" s="17">
        <f t="shared" ref="N38:N48" si="9">COUNTIF(G38:L38, "&gt;0" )</f>
        <v>4</v>
      </c>
      <c r="O38" s="17">
        <f t="shared" ref="O38:O48" si="10">IF(N38=0,0,M38/N38)</f>
        <v>194</v>
      </c>
    </row>
    <row r="39" spans="2:15" s="13" customFormat="1" ht="13.9" customHeight="1" x14ac:dyDescent="0.25">
      <c r="B39" s="13" t="str">
        <f>[1]Roster_Selection_Men!AB53&amp;" " &amp; "V "</f>
        <v xml:space="preserve">Calumet College Of St. Joseph V </v>
      </c>
      <c r="C39" s="13" t="str">
        <f>[1]Roster_Selection_Men!AD53</f>
        <v>11-438872</v>
      </c>
      <c r="D39" s="13" t="str">
        <f>[1]Roster_Selection_Men!AE53</f>
        <v>Connor Pula</v>
      </c>
      <c r="E39" s="15" t="s">
        <v>1</v>
      </c>
      <c r="F39" s="13" t="str">
        <f>IF(ISERROR([1]Baker_Scores_Men_Var!E39), " ", IF([1]Baker_Scores_Men_Var!E39 = "Yes", "Yes", "  "))</f>
        <v>Yes</v>
      </c>
      <c r="G39" s="16">
        <v>179</v>
      </c>
      <c r="H39" s="16">
        <v>178</v>
      </c>
      <c r="I39" s="16">
        <v>0</v>
      </c>
      <c r="J39" s="16">
        <v>0</v>
      </c>
      <c r="K39" s="16">
        <v>0</v>
      </c>
      <c r="L39" s="16">
        <v>198</v>
      </c>
      <c r="M39" s="17">
        <f t="shared" si="8"/>
        <v>555</v>
      </c>
      <c r="N39" s="17">
        <f t="shared" si="9"/>
        <v>3</v>
      </c>
      <c r="O39" s="17">
        <f t="shared" si="10"/>
        <v>185</v>
      </c>
    </row>
    <row r="40" spans="2:15" s="13" customFormat="1" ht="13.9" customHeight="1" x14ac:dyDescent="0.25">
      <c r="B40" s="13" t="str">
        <f>[1]Roster_Selection_Men!AB54&amp;" " &amp; "V "</f>
        <v xml:space="preserve">Calumet College Of St. Joseph V </v>
      </c>
      <c r="C40" s="13" t="str">
        <f>[1]Roster_Selection_Men!AD54</f>
        <v>11-205055</v>
      </c>
      <c r="D40" s="13" t="str">
        <f>[1]Roster_Selection_Men!AE54</f>
        <v>Edward Olszewski</v>
      </c>
      <c r="E40" s="15" t="s">
        <v>1</v>
      </c>
      <c r="F40" s="13" t="str">
        <f>IF(ISERROR([1]Baker_Scores_Men_Var!E40), " ", IF([1]Baker_Scores_Men_Var!E40 = "Yes", "Yes", "  "))</f>
        <v xml:space="preserve">  </v>
      </c>
      <c r="G40" s="16">
        <v>0</v>
      </c>
      <c r="H40" s="16">
        <v>0</v>
      </c>
      <c r="I40" s="16">
        <v>197</v>
      </c>
      <c r="J40" s="16">
        <v>201</v>
      </c>
      <c r="K40" s="16">
        <v>229</v>
      </c>
      <c r="L40" s="16">
        <v>185</v>
      </c>
      <c r="M40" s="17">
        <f t="shared" si="8"/>
        <v>812</v>
      </c>
      <c r="N40" s="17">
        <f t="shared" si="9"/>
        <v>4</v>
      </c>
      <c r="O40" s="17">
        <f t="shared" si="10"/>
        <v>203</v>
      </c>
    </row>
    <row r="41" spans="2:15" s="13" customFormat="1" ht="13.9" customHeight="1" x14ac:dyDescent="0.25">
      <c r="B41" s="13" t="str">
        <f>[1]Roster_Selection_Men!AB55&amp;" " &amp; "V "</f>
        <v xml:space="preserve">Calumet College Of St. Joseph V </v>
      </c>
      <c r="C41" s="13" t="str">
        <f>[1]Roster_Selection_Men!AD55</f>
        <v>11-97970</v>
      </c>
      <c r="D41" s="13" t="str">
        <f>[1]Roster_Selection_Men!AE55</f>
        <v>Joseph Ocello</v>
      </c>
      <c r="E41" s="15" t="s">
        <v>1</v>
      </c>
      <c r="F41" s="13" t="str">
        <f>IF(ISERROR([1]Baker_Scores_Men_Var!E41), " ", IF([1]Baker_Scores_Men_Var!E41 = "Yes", "Yes", "  "))</f>
        <v>Yes</v>
      </c>
      <c r="G41" s="16">
        <v>179</v>
      </c>
      <c r="H41" s="16">
        <v>0</v>
      </c>
      <c r="I41" s="16">
        <v>0</v>
      </c>
      <c r="J41" s="16">
        <v>192</v>
      </c>
      <c r="K41" s="16">
        <v>191</v>
      </c>
      <c r="L41" s="16">
        <v>171</v>
      </c>
      <c r="M41" s="17">
        <f t="shared" si="8"/>
        <v>733</v>
      </c>
      <c r="N41" s="17">
        <f t="shared" si="9"/>
        <v>4</v>
      </c>
      <c r="O41" s="17">
        <f t="shared" si="10"/>
        <v>183.25</v>
      </c>
    </row>
    <row r="42" spans="2:15" s="13" customFormat="1" ht="13.9" customHeight="1" x14ac:dyDescent="0.25">
      <c r="B42" s="13" t="str">
        <f>[1]Roster_Selection_Men!AB56&amp;" " &amp; "V "</f>
        <v xml:space="preserve">Calumet College Of St. Joseph V </v>
      </c>
      <c r="C42" s="13" t="str">
        <f>[1]Roster_Selection_Men!AD56</f>
        <v>7914-33698</v>
      </c>
      <c r="D42" s="13" t="str">
        <f>[1]Roster_Selection_Men!AE56</f>
        <v>Mason Doan</v>
      </c>
      <c r="E42" s="15" t="s">
        <v>1</v>
      </c>
      <c r="F42" s="13" t="str">
        <f>IF(ISERROR([1]Baker_Scores_Men_Var!E42), " ", IF([1]Baker_Scores_Men_Var!E42 = "Yes", "Yes", "  "))</f>
        <v>Yes</v>
      </c>
      <c r="G42" s="16">
        <v>0</v>
      </c>
      <c r="H42" s="16">
        <v>187</v>
      </c>
      <c r="I42" s="16">
        <v>243</v>
      </c>
      <c r="J42" s="16">
        <v>200</v>
      </c>
      <c r="K42" s="16">
        <v>176</v>
      </c>
      <c r="L42" s="16">
        <v>180</v>
      </c>
      <c r="M42" s="17">
        <f t="shared" si="8"/>
        <v>986</v>
      </c>
      <c r="N42" s="17">
        <f t="shared" si="9"/>
        <v>5</v>
      </c>
      <c r="O42" s="17">
        <f t="shared" si="10"/>
        <v>197.2</v>
      </c>
    </row>
    <row r="43" spans="2:15" s="13" customFormat="1" ht="13.9" customHeight="1" x14ac:dyDescent="0.25">
      <c r="B43" s="13" t="str">
        <f>[1]Roster_Selection_Men!AB57&amp;" " &amp; "V "</f>
        <v xml:space="preserve">Calumet College Of St. Joseph V </v>
      </c>
      <c r="C43" s="13" t="str">
        <f>[1]Roster_Selection_Men!AD57</f>
        <v>16-55056</v>
      </c>
      <c r="D43" s="13" t="str">
        <f>[1]Roster_Selection_Men!AE57</f>
        <v>Nick Dudeck</v>
      </c>
      <c r="E43" s="15" t="s">
        <v>1</v>
      </c>
      <c r="F43" s="13" t="str">
        <f>IF(ISERROR([1]Baker_Scores_Men_Var!E43), " ", IF([1]Baker_Scores_Men_Var!E43 = "Yes", "Yes", "  "))</f>
        <v>Yes</v>
      </c>
      <c r="G43" s="16">
        <v>187</v>
      </c>
      <c r="H43" s="16">
        <v>245</v>
      </c>
      <c r="I43" s="16">
        <v>170</v>
      </c>
      <c r="J43" s="16">
        <v>0</v>
      </c>
      <c r="K43" s="16">
        <v>0</v>
      </c>
      <c r="L43" s="16">
        <v>0</v>
      </c>
      <c r="M43" s="17">
        <f t="shared" si="8"/>
        <v>602</v>
      </c>
      <c r="N43" s="17">
        <f t="shared" si="9"/>
        <v>3</v>
      </c>
      <c r="O43" s="17">
        <f t="shared" si="10"/>
        <v>200.66666666666666</v>
      </c>
    </row>
    <row r="44" spans="2:15" s="13" customFormat="1" ht="13.9" customHeight="1" x14ac:dyDescent="0.25">
      <c r="B44" s="13" t="str">
        <f>[1]Roster_Selection_Men!AB58&amp;" " &amp; "V "</f>
        <v xml:space="preserve">Calumet College Of St. Joseph V </v>
      </c>
      <c r="C44" s="13" t="str">
        <f>[1]Roster_Selection_Men!AD58</f>
        <v>11-50774</v>
      </c>
      <c r="D44" s="13" t="str">
        <f>[1]Roster_Selection_Men!AE58</f>
        <v>Patrick Mcletchie</v>
      </c>
      <c r="E44" s="15" t="s">
        <v>1</v>
      </c>
      <c r="F44" s="13" t="str">
        <f>IF(ISERROR([1]Baker_Scores_Men_Var!E44), " ", IF([1]Baker_Scores_Men_Var!E44 = "Yes", "Yes", "  "))</f>
        <v>Yes</v>
      </c>
      <c r="G44" s="16">
        <v>0</v>
      </c>
      <c r="H44" s="16">
        <v>0</v>
      </c>
      <c r="I44" s="16">
        <v>209</v>
      </c>
      <c r="J44" s="16">
        <v>211</v>
      </c>
      <c r="K44" s="16">
        <v>202</v>
      </c>
      <c r="L44" s="16">
        <v>215</v>
      </c>
      <c r="M44" s="17">
        <f t="shared" si="8"/>
        <v>837</v>
      </c>
      <c r="N44" s="17">
        <f t="shared" si="9"/>
        <v>4</v>
      </c>
      <c r="O44" s="17">
        <f t="shared" si="10"/>
        <v>209.25</v>
      </c>
    </row>
    <row r="45" spans="2:15" s="13" customFormat="1" ht="13.9" customHeight="1" x14ac:dyDescent="0.25">
      <c r="B45" s="13" t="str">
        <f>[1]Roster_Selection_Men!AB59&amp;" " &amp; "V "</f>
        <v xml:space="preserve">Calumet College Of St. Joseph V </v>
      </c>
      <c r="C45" s="13" t="str">
        <f>[1]Roster_Selection_Men!AD59</f>
        <v>9485-33974</v>
      </c>
      <c r="D45" s="13" t="str">
        <f>[1]Roster_Selection_Men!AE59</f>
        <v>Stefano Cittadino</v>
      </c>
      <c r="E45" s="15" t="s">
        <v>1</v>
      </c>
      <c r="F45" s="13" t="str">
        <f>IF(ISERROR([1]Baker_Scores_Men_Var!E45), " ", IF([1]Baker_Scores_Men_Var!E45 = "Yes", "Yes", "  "))</f>
        <v>Yes</v>
      </c>
      <c r="G45" s="16">
        <v>191</v>
      </c>
      <c r="H45" s="16">
        <v>189</v>
      </c>
      <c r="I45" s="16">
        <v>0</v>
      </c>
      <c r="J45" s="16">
        <v>0</v>
      </c>
      <c r="K45" s="16">
        <v>176</v>
      </c>
      <c r="L45" s="16">
        <v>0</v>
      </c>
      <c r="M45" s="17">
        <f t="shared" si="8"/>
        <v>556</v>
      </c>
      <c r="N45" s="17">
        <f t="shared" si="9"/>
        <v>3</v>
      </c>
      <c r="O45" s="17">
        <f t="shared" si="10"/>
        <v>185.33333333333334</v>
      </c>
    </row>
    <row r="46" spans="2:15" s="13" customFormat="1" ht="13.9" customHeight="1" x14ac:dyDescent="0.25">
      <c r="B46" s="13" t="s">
        <v>34</v>
      </c>
      <c r="C46" s="18" t="s">
        <v>10</v>
      </c>
      <c r="D46" s="15" t="s">
        <v>10</v>
      </c>
      <c r="E46" s="15"/>
      <c r="F46" s="15"/>
      <c r="G46" s="16"/>
      <c r="H46" s="16"/>
      <c r="I46" s="16"/>
      <c r="J46" s="16"/>
      <c r="K46" s="16"/>
      <c r="L46" s="16"/>
      <c r="M46" s="17">
        <f t="shared" si="8"/>
        <v>0</v>
      </c>
      <c r="N46" s="17">
        <f t="shared" si="9"/>
        <v>0</v>
      </c>
      <c r="O46" s="17">
        <f t="shared" si="10"/>
        <v>0</v>
      </c>
    </row>
    <row r="47" spans="2:15" s="13" customFormat="1" ht="13.9" customHeight="1" x14ac:dyDescent="0.25">
      <c r="B47" s="13" t="s">
        <v>34</v>
      </c>
      <c r="C47" s="18" t="s">
        <v>10</v>
      </c>
      <c r="D47" s="15" t="s">
        <v>10</v>
      </c>
      <c r="E47" s="15"/>
      <c r="F47" s="15"/>
      <c r="G47" s="16"/>
      <c r="H47" s="16"/>
      <c r="I47" s="16"/>
      <c r="J47" s="16"/>
      <c r="K47" s="16"/>
      <c r="L47" s="16"/>
      <c r="M47" s="17">
        <f t="shared" si="8"/>
        <v>0</v>
      </c>
      <c r="N47" s="17">
        <f t="shared" si="9"/>
        <v>0</v>
      </c>
      <c r="O47" s="17">
        <f t="shared" si="10"/>
        <v>0</v>
      </c>
    </row>
    <row r="48" spans="2:15" s="13" customFormat="1" ht="13.9" customHeight="1" thickBot="1" x14ac:dyDescent="0.3">
      <c r="B48" s="13" t="s">
        <v>34</v>
      </c>
      <c r="C48" s="18" t="s">
        <v>10</v>
      </c>
      <c r="D48" s="15" t="s">
        <v>10</v>
      </c>
      <c r="E48" s="15"/>
      <c r="F48" s="15"/>
      <c r="G48" s="19"/>
      <c r="H48" s="19"/>
      <c r="I48" s="19"/>
      <c r="J48" s="19"/>
      <c r="K48" s="19"/>
      <c r="L48" s="19"/>
      <c r="M48" s="20">
        <f t="shared" si="8"/>
        <v>0</v>
      </c>
      <c r="N48" s="20">
        <f t="shared" si="9"/>
        <v>0</v>
      </c>
      <c r="O48" s="17">
        <f t="shared" si="10"/>
        <v>0</v>
      </c>
    </row>
    <row r="49" spans="2:15" s="13" customFormat="1" ht="13.9" customHeight="1" thickTop="1" thickBot="1" x14ac:dyDescent="0.35">
      <c r="B49" s="21"/>
      <c r="G49" s="17">
        <f t="shared" ref="G49:N49" si="11">SUM(G38:G48)</f>
        <v>925</v>
      </c>
      <c r="H49" s="17">
        <f t="shared" si="11"/>
        <v>999</v>
      </c>
      <c r="I49" s="17">
        <f t="shared" si="11"/>
        <v>1016</v>
      </c>
      <c r="J49" s="17">
        <f t="shared" si="11"/>
        <v>994</v>
      </c>
      <c r="K49" s="17">
        <f t="shared" si="11"/>
        <v>974</v>
      </c>
      <c r="L49" s="17">
        <f t="shared" si="11"/>
        <v>949</v>
      </c>
      <c r="M49" s="22">
        <f t="shared" si="11"/>
        <v>5857</v>
      </c>
      <c r="N49" s="22">
        <f t="shared" si="11"/>
        <v>30</v>
      </c>
    </row>
    <row r="50" spans="2:15" s="13" customFormat="1" ht="13.9" customHeight="1" thickTop="1" x14ac:dyDescent="0.25"/>
    <row r="51" spans="2:15" s="13" customFormat="1" ht="13.9" customHeight="1" x14ac:dyDescent="0.25">
      <c r="B51" s="13" t="str">
        <f>[1]Roster_Selection_Men!AB73&amp;" " &amp; "V "</f>
        <v xml:space="preserve">Clarke University V </v>
      </c>
      <c r="C51" s="13" t="str">
        <f>[1]Roster_Selection_Men!AD73</f>
        <v>8568-365435</v>
      </c>
      <c r="D51" s="13" t="str">
        <f>[1]Roster_Selection_Men!AE73</f>
        <v>Adante Jones</v>
      </c>
      <c r="E51" s="15" t="s">
        <v>1</v>
      </c>
      <c r="F51" s="13" t="str">
        <f>IF(ISERROR([1]Baker_Scores_Men_Var!E51), " ", IF([1]Baker_Scores_Men_Var!E51 = "Yes", "Yes", "  "))</f>
        <v>Yes</v>
      </c>
      <c r="G51" s="16">
        <v>146</v>
      </c>
      <c r="H51" s="16">
        <v>0</v>
      </c>
      <c r="I51" s="16">
        <v>0</v>
      </c>
      <c r="J51" s="16">
        <v>0</v>
      </c>
      <c r="K51" s="16">
        <v>213</v>
      </c>
      <c r="L51" s="16">
        <v>164</v>
      </c>
      <c r="M51" s="17">
        <f t="shared" ref="M51:M61" si="12">SUM(G51:L51)</f>
        <v>523</v>
      </c>
      <c r="N51" s="17">
        <f t="shared" ref="N51:N61" si="13">COUNTIF(G51:L51, "&gt;0" )</f>
        <v>3</v>
      </c>
      <c r="O51" s="17">
        <f t="shared" ref="O51:O61" si="14">IF(N51=0,0,M51/N51)</f>
        <v>174.33333333333334</v>
      </c>
    </row>
    <row r="52" spans="2:15" s="13" customFormat="1" ht="13.9" customHeight="1" x14ac:dyDescent="0.25">
      <c r="B52" s="13" t="str">
        <f>[1]Roster_Selection_Men!AB74&amp;" " &amp; "V "</f>
        <v xml:space="preserve">Clarke University V </v>
      </c>
      <c r="C52" s="13" t="str">
        <f>[1]Roster_Selection_Men!AD74</f>
        <v>7914-28980</v>
      </c>
      <c r="D52" s="13" t="str">
        <f>[1]Roster_Selection_Men!AE74</f>
        <v>Harley Redding</v>
      </c>
      <c r="E52" s="15" t="s">
        <v>1</v>
      </c>
      <c r="F52" s="13" t="str">
        <f>IF(ISERROR([1]Baker_Scores_Men_Var!E52), " ", IF([1]Baker_Scores_Men_Var!E52 = "Yes", "Yes", "  "))</f>
        <v>Yes</v>
      </c>
      <c r="G52" s="16">
        <v>0</v>
      </c>
      <c r="H52" s="16">
        <v>149</v>
      </c>
      <c r="I52" s="16">
        <v>0</v>
      </c>
      <c r="J52" s="16">
        <v>0</v>
      </c>
      <c r="K52" s="16">
        <v>0</v>
      </c>
      <c r="L52" s="16">
        <v>206</v>
      </c>
      <c r="M52" s="17">
        <f t="shared" si="12"/>
        <v>355</v>
      </c>
      <c r="N52" s="17">
        <f t="shared" si="13"/>
        <v>2</v>
      </c>
      <c r="O52" s="17">
        <f t="shared" si="14"/>
        <v>177.5</v>
      </c>
    </row>
    <row r="53" spans="2:15" s="13" customFormat="1" ht="13.9" customHeight="1" x14ac:dyDescent="0.25">
      <c r="B53" s="13" t="str">
        <f>[1]Roster_Selection_Men!AB75&amp;" " &amp; "V "</f>
        <v xml:space="preserve">Clarke University V </v>
      </c>
      <c r="C53" s="13" t="str">
        <f>[1]Roster_Selection_Men!AD75</f>
        <v>11-68634</v>
      </c>
      <c r="D53" s="13" t="str">
        <f>[1]Roster_Selection_Men!AE75</f>
        <v>Jordan Gorgas</v>
      </c>
      <c r="E53" s="15" t="s">
        <v>1</v>
      </c>
      <c r="F53" s="13" t="str">
        <f>IF(ISERROR([1]Baker_Scores_Men_Var!E53), " ", IF([1]Baker_Scores_Men_Var!E53 = "Yes", "Yes", "  "))</f>
        <v>Yes</v>
      </c>
      <c r="G53" s="16">
        <v>200</v>
      </c>
      <c r="H53" s="16">
        <v>243</v>
      </c>
      <c r="I53" s="16">
        <v>185</v>
      </c>
      <c r="J53" s="16">
        <v>170</v>
      </c>
      <c r="K53" s="16">
        <v>0</v>
      </c>
      <c r="L53" s="16">
        <v>0</v>
      </c>
      <c r="M53" s="17">
        <f t="shared" si="12"/>
        <v>798</v>
      </c>
      <c r="N53" s="17">
        <f t="shared" si="13"/>
        <v>4</v>
      </c>
      <c r="O53" s="17">
        <f t="shared" si="14"/>
        <v>199.5</v>
      </c>
    </row>
    <row r="54" spans="2:15" s="13" customFormat="1" ht="13.9" customHeight="1" x14ac:dyDescent="0.25">
      <c r="B54" s="13" t="str">
        <f>[1]Roster_Selection_Men!AB76&amp;" " &amp; "V "</f>
        <v xml:space="preserve">Clarke University V </v>
      </c>
      <c r="C54" s="13" t="str">
        <f>[1]Roster_Selection_Men!AD76</f>
        <v>17-72496</v>
      </c>
      <c r="D54" s="13" t="str">
        <f>[1]Roster_Selection_Men!AE76</f>
        <v>Justin Fichter</v>
      </c>
      <c r="E54" s="15" t="s">
        <v>1</v>
      </c>
      <c r="F54" s="13" t="str">
        <f>IF(ISERROR([1]Baker_Scores_Men_Var!E54), " ", IF([1]Baker_Scores_Men_Var!E54 = "Yes", "Yes", "  "))</f>
        <v>Yes</v>
      </c>
      <c r="G54" s="16">
        <v>0</v>
      </c>
      <c r="H54" s="16">
        <v>175</v>
      </c>
      <c r="I54" s="16">
        <v>171</v>
      </c>
      <c r="J54" s="16">
        <v>0</v>
      </c>
      <c r="K54" s="16">
        <v>146</v>
      </c>
      <c r="L54" s="16">
        <v>0</v>
      </c>
      <c r="M54" s="17">
        <f t="shared" si="12"/>
        <v>492</v>
      </c>
      <c r="N54" s="17">
        <f t="shared" si="13"/>
        <v>3</v>
      </c>
      <c r="O54" s="17">
        <f t="shared" si="14"/>
        <v>164</v>
      </c>
    </row>
    <row r="55" spans="2:15" s="13" customFormat="1" ht="13.9" customHeight="1" x14ac:dyDescent="0.25">
      <c r="B55" s="13" t="str">
        <f>[1]Roster_Selection_Men!AB77&amp;" " &amp; "V "</f>
        <v xml:space="preserve">Clarke University V </v>
      </c>
      <c r="C55" s="13" t="str">
        <f>[1]Roster_Selection_Men!AD77</f>
        <v>18-31111</v>
      </c>
      <c r="D55" s="13" t="str">
        <f>[1]Roster_Selection_Men!AE77</f>
        <v>Mannix Amos</v>
      </c>
      <c r="E55" s="15" t="s">
        <v>1</v>
      </c>
      <c r="F55" s="13" t="str">
        <f>IF(ISERROR([1]Baker_Scores_Men_Var!E55), " ", IF([1]Baker_Scores_Men_Var!E55 = "Yes", "Yes", "  "))</f>
        <v>Yes</v>
      </c>
      <c r="G55" s="16">
        <v>189</v>
      </c>
      <c r="H55" s="16">
        <v>0</v>
      </c>
      <c r="I55" s="16">
        <v>244</v>
      </c>
      <c r="J55" s="16">
        <v>166</v>
      </c>
      <c r="K55" s="16">
        <v>189</v>
      </c>
      <c r="L55" s="16">
        <v>0</v>
      </c>
      <c r="M55" s="17">
        <f t="shared" si="12"/>
        <v>788</v>
      </c>
      <c r="N55" s="17">
        <f t="shared" si="13"/>
        <v>4</v>
      </c>
      <c r="O55" s="17">
        <f t="shared" si="14"/>
        <v>197</v>
      </c>
    </row>
    <row r="56" spans="2:15" s="13" customFormat="1" ht="13.9" customHeight="1" x14ac:dyDescent="0.25">
      <c r="B56" s="13" t="str">
        <f>[1]Roster_Selection_Men!AB78&amp;" " &amp; "V "</f>
        <v xml:space="preserve">Clarke University V </v>
      </c>
      <c r="C56" s="13" t="str">
        <f>[1]Roster_Selection_Men!AD78</f>
        <v>11-421706</v>
      </c>
      <c r="D56" s="13" t="str">
        <f>[1]Roster_Selection_Men!AE78</f>
        <v>Shane Jordan</v>
      </c>
      <c r="E56" s="15" t="s">
        <v>1</v>
      </c>
      <c r="F56" s="13" t="str">
        <f>IF(ISERROR([1]Baker_Scores_Men_Var!E56), " ", IF([1]Baker_Scores_Men_Var!E56 = "Yes", "Yes", "  "))</f>
        <v>Yes</v>
      </c>
      <c r="G56" s="16">
        <v>195</v>
      </c>
      <c r="H56" s="16">
        <v>191</v>
      </c>
      <c r="I56" s="16">
        <v>194</v>
      </c>
      <c r="J56" s="16">
        <v>191</v>
      </c>
      <c r="K56" s="16">
        <v>225</v>
      </c>
      <c r="L56" s="16">
        <v>179</v>
      </c>
      <c r="M56" s="17">
        <f t="shared" si="12"/>
        <v>1175</v>
      </c>
      <c r="N56" s="17">
        <f t="shared" si="13"/>
        <v>6</v>
      </c>
      <c r="O56" s="17">
        <f t="shared" si="14"/>
        <v>195.83333333333334</v>
      </c>
    </row>
    <row r="57" spans="2:15" s="13" customFormat="1" ht="13.9" customHeight="1" x14ac:dyDescent="0.25">
      <c r="B57" s="13" t="str">
        <f>[1]Roster_Selection_Men!AB79&amp;" " &amp; "V "</f>
        <v xml:space="preserve">Clarke University V </v>
      </c>
      <c r="C57" s="13" t="str">
        <f>[1]Roster_Selection_Men!AD79</f>
        <v>11-397609</v>
      </c>
      <c r="D57" s="13" t="str">
        <f>[1]Roster_Selection_Men!AE79</f>
        <v>Tanner Webb</v>
      </c>
      <c r="E57" s="15" t="s">
        <v>1</v>
      </c>
      <c r="F57" s="13" t="str">
        <f>IF(ISERROR([1]Baker_Scores_Men_Var!E57), " ", IF([1]Baker_Scores_Men_Var!E57 = "Yes", "Yes", "  "))</f>
        <v>Yes</v>
      </c>
      <c r="G57" s="16">
        <v>231</v>
      </c>
      <c r="H57" s="16">
        <v>190</v>
      </c>
      <c r="I57" s="16">
        <v>225</v>
      </c>
      <c r="J57" s="16">
        <v>147</v>
      </c>
      <c r="K57" s="16">
        <v>0</v>
      </c>
      <c r="L57" s="16">
        <v>215</v>
      </c>
      <c r="M57" s="17">
        <f t="shared" si="12"/>
        <v>1008</v>
      </c>
      <c r="N57" s="17">
        <f t="shared" si="13"/>
        <v>5</v>
      </c>
      <c r="O57" s="17">
        <f t="shared" si="14"/>
        <v>201.6</v>
      </c>
    </row>
    <row r="58" spans="2:15" s="13" customFormat="1" ht="13.9" customHeight="1" x14ac:dyDescent="0.25">
      <c r="B58" s="13" t="str">
        <f>[1]Roster_Selection_Men!AB80&amp;" " &amp; "V "</f>
        <v xml:space="preserve">Clarke University V </v>
      </c>
      <c r="C58" s="13" t="str">
        <f>[1]Roster_Selection_Men!AD80</f>
        <v>20-11563</v>
      </c>
      <c r="D58" s="13" t="str">
        <f>[1]Roster_Selection_Men!AE80</f>
        <v>Zachary Reuter</v>
      </c>
      <c r="E58" s="15" t="s">
        <v>1</v>
      </c>
      <c r="F58" s="13" t="str">
        <f>IF(ISERROR([1]Baker_Scores_Men_Var!E58), " ", IF([1]Baker_Scores_Men_Var!E58 = "Yes", "Yes", "  "))</f>
        <v>Yes</v>
      </c>
      <c r="G58" s="16">
        <v>0</v>
      </c>
      <c r="H58" s="16">
        <v>0</v>
      </c>
      <c r="I58" s="16">
        <v>0</v>
      </c>
      <c r="J58" s="16">
        <v>218</v>
      </c>
      <c r="K58" s="16">
        <v>219</v>
      </c>
      <c r="L58" s="16">
        <v>139</v>
      </c>
      <c r="M58" s="17">
        <f t="shared" si="12"/>
        <v>576</v>
      </c>
      <c r="N58" s="17">
        <f t="shared" si="13"/>
        <v>3</v>
      </c>
      <c r="O58" s="17">
        <f t="shared" si="14"/>
        <v>192</v>
      </c>
    </row>
    <row r="59" spans="2:15" s="13" customFormat="1" ht="13.9" customHeight="1" x14ac:dyDescent="0.25">
      <c r="B59" s="13" t="s">
        <v>35</v>
      </c>
      <c r="C59" s="18" t="s">
        <v>10</v>
      </c>
      <c r="D59" s="15" t="s">
        <v>10</v>
      </c>
      <c r="E59" s="15"/>
      <c r="F59" s="15"/>
      <c r="G59" s="16"/>
      <c r="H59" s="16"/>
      <c r="I59" s="16"/>
      <c r="J59" s="16"/>
      <c r="K59" s="16"/>
      <c r="L59" s="16"/>
      <c r="M59" s="17">
        <f t="shared" si="12"/>
        <v>0</v>
      </c>
      <c r="N59" s="17">
        <f t="shared" si="13"/>
        <v>0</v>
      </c>
      <c r="O59" s="17">
        <f t="shared" si="14"/>
        <v>0</v>
      </c>
    </row>
    <row r="60" spans="2:15" s="13" customFormat="1" ht="13.9" customHeight="1" x14ac:dyDescent="0.25">
      <c r="B60" s="13" t="s">
        <v>35</v>
      </c>
      <c r="C60" s="18" t="s">
        <v>10</v>
      </c>
      <c r="D60" s="15" t="s">
        <v>10</v>
      </c>
      <c r="E60" s="15"/>
      <c r="F60" s="15"/>
      <c r="G60" s="16"/>
      <c r="H60" s="16"/>
      <c r="I60" s="16"/>
      <c r="J60" s="16"/>
      <c r="K60" s="16"/>
      <c r="L60" s="16"/>
      <c r="M60" s="17">
        <f t="shared" si="12"/>
        <v>0</v>
      </c>
      <c r="N60" s="17">
        <f t="shared" si="13"/>
        <v>0</v>
      </c>
      <c r="O60" s="17">
        <f t="shared" si="14"/>
        <v>0</v>
      </c>
    </row>
    <row r="61" spans="2:15" s="13" customFormat="1" ht="13.9" customHeight="1" thickBot="1" x14ac:dyDescent="0.3">
      <c r="B61" s="13" t="s">
        <v>35</v>
      </c>
      <c r="C61" s="18" t="s">
        <v>10</v>
      </c>
      <c r="D61" s="15" t="s">
        <v>10</v>
      </c>
      <c r="E61" s="15"/>
      <c r="F61" s="15"/>
      <c r="G61" s="19"/>
      <c r="H61" s="19"/>
      <c r="I61" s="19"/>
      <c r="J61" s="19"/>
      <c r="K61" s="19"/>
      <c r="L61" s="19"/>
      <c r="M61" s="20">
        <f t="shared" si="12"/>
        <v>0</v>
      </c>
      <c r="N61" s="20">
        <f t="shared" si="13"/>
        <v>0</v>
      </c>
      <c r="O61" s="17">
        <f t="shared" si="14"/>
        <v>0</v>
      </c>
    </row>
    <row r="62" spans="2:15" s="13" customFormat="1" ht="13.9" customHeight="1" thickTop="1" thickBot="1" x14ac:dyDescent="0.35">
      <c r="B62" s="21"/>
      <c r="G62" s="17">
        <f t="shared" ref="G62:N62" si="15">SUM(G51:G61)</f>
        <v>961</v>
      </c>
      <c r="H62" s="17">
        <f t="shared" si="15"/>
        <v>948</v>
      </c>
      <c r="I62" s="17">
        <f t="shared" si="15"/>
        <v>1019</v>
      </c>
      <c r="J62" s="17">
        <f t="shared" si="15"/>
        <v>892</v>
      </c>
      <c r="K62" s="17">
        <f t="shared" si="15"/>
        <v>992</v>
      </c>
      <c r="L62" s="17">
        <f t="shared" si="15"/>
        <v>903</v>
      </c>
      <c r="M62" s="22">
        <f t="shared" si="15"/>
        <v>5715</v>
      </c>
      <c r="N62" s="22">
        <f t="shared" si="15"/>
        <v>30</v>
      </c>
    </row>
    <row r="63" spans="2:15" s="13" customFormat="1" ht="13.9" customHeight="1" thickTop="1" x14ac:dyDescent="0.25"/>
    <row r="64" spans="2:15" s="13" customFormat="1" ht="13.9" customHeight="1" x14ac:dyDescent="0.25">
      <c r="B64" s="13" t="str">
        <f>[1]Roster_Selection_Men!AB85&amp;" " &amp; "V "</f>
        <v xml:space="preserve">Cleary University V </v>
      </c>
      <c r="C64" s="13" t="str">
        <f>[1]Roster_Selection_Men!AD85</f>
        <v>20-59228</v>
      </c>
      <c r="D64" s="13" t="str">
        <f>[1]Roster_Selection_Men!AE85</f>
        <v>Corey Goldsmith</v>
      </c>
      <c r="E64" s="15" t="s">
        <v>1</v>
      </c>
      <c r="F64" s="13" t="str">
        <f>IF(ISERROR([1]Baker_Scores_Men_Var!E64), " ", IF([1]Baker_Scores_Men_Var!E64 = "Yes", "Yes", "  "))</f>
        <v>Yes</v>
      </c>
      <c r="G64" s="16">
        <v>163</v>
      </c>
      <c r="H64" s="16">
        <v>141</v>
      </c>
      <c r="I64" s="16">
        <v>0</v>
      </c>
      <c r="J64" s="16">
        <v>0</v>
      </c>
      <c r="K64" s="16">
        <v>185</v>
      </c>
      <c r="L64" s="16">
        <v>213</v>
      </c>
      <c r="M64" s="17">
        <f t="shared" ref="M64:M74" si="16">SUM(G64:L64)</f>
        <v>702</v>
      </c>
      <c r="N64" s="17">
        <f t="shared" ref="N64:N74" si="17">COUNTIF(G64:L64, "&gt;0" )</f>
        <v>4</v>
      </c>
      <c r="O64" s="17">
        <f t="shared" ref="O64:O74" si="18">IF(N64=0,0,M64/N64)</f>
        <v>175.5</v>
      </c>
    </row>
    <row r="65" spans="2:15" s="13" customFormat="1" ht="13.9" customHeight="1" x14ac:dyDescent="0.25">
      <c r="B65" s="13" t="str">
        <f>[1]Roster_Selection_Men!AB86&amp;" " &amp; "V "</f>
        <v xml:space="preserve">Cleary University V </v>
      </c>
      <c r="C65" s="13" t="str">
        <f>[1]Roster_Selection_Men!AD86</f>
        <v>19-23085</v>
      </c>
      <c r="D65" s="13" t="str">
        <f>[1]Roster_Selection_Men!AE86</f>
        <v>Ethan Parker</v>
      </c>
      <c r="E65" s="15" t="s">
        <v>1</v>
      </c>
      <c r="F65" s="13" t="str">
        <f>IF(ISERROR([1]Baker_Scores_Men_Var!E65), " ", IF([1]Baker_Scores_Men_Var!E65 = "Yes", "Yes", "  "))</f>
        <v>Yes</v>
      </c>
      <c r="G65" s="16">
        <v>170</v>
      </c>
      <c r="H65" s="16">
        <v>144</v>
      </c>
      <c r="I65" s="16">
        <v>0</v>
      </c>
      <c r="J65" s="16">
        <v>0</v>
      </c>
      <c r="K65" s="16">
        <v>0</v>
      </c>
      <c r="L65" s="16">
        <v>168</v>
      </c>
      <c r="M65" s="17">
        <f t="shared" si="16"/>
        <v>482</v>
      </c>
      <c r="N65" s="17">
        <f t="shared" si="17"/>
        <v>3</v>
      </c>
      <c r="O65" s="17">
        <f t="shared" si="18"/>
        <v>160.66666666666666</v>
      </c>
    </row>
    <row r="66" spans="2:15" s="13" customFormat="1" ht="13.9" customHeight="1" x14ac:dyDescent="0.25">
      <c r="B66" s="13" t="str">
        <f>[1]Roster_Selection_Men!AB87&amp;" " &amp; "V "</f>
        <v xml:space="preserve">Cleary University V </v>
      </c>
      <c r="C66" s="13" t="str">
        <f>[1]Roster_Selection_Men!AD87</f>
        <v>11-443862</v>
      </c>
      <c r="D66" s="13" t="str">
        <f>[1]Roster_Selection_Men!AE87</f>
        <v>Hunter Blackhurst</v>
      </c>
      <c r="E66" s="15" t="s">
        <v>1</v>
      </c>
      <c r="F66" s="13" t="str">
        <f>IF(ISERROR([1]Baker_Scores_Men_Var!E66), " ", IF([1]Baker_Scores_Men_Var!E66 = "Yes", "Yes", "  "))</f>
        <v>Yes</v>
      </c>
      <c r="G66" s="16">
        <v>0</v>
      </c>
      <c r="H66" s="16">
        <v>0</v>
      </c>
      <c r="I66" s="16">
        <v>209</v>
      </c>
      <c r="J66" s="16">
        <v>166</v>
      </c>
      <c r="K66" s="16">
        <v>180</v>
      </c>
      <c r="L66" s="16">
        <v>192</v>
      </c>
      <c r="M66" s="17">
        <f t="shared" si="16"/>
        <v>747</v>
      </c>
      <c r="N66" s="17">
        <f t="shared" si="17"/>
        <v>4</v>
      </c>
      <c r="O66" s="17">
        <f t="shared" si="18"/>
        <v>186.75</v>
      </c>
    </row>
    <row r="67" spans="2:15" s="13" customFormat="1" ht="13.9" customHeight="1" x14ac:dyDescent="0.25">
      <c r="B67" s="13" t="str">
        <f>[1]Roster_Selection_Men!AB88&amp;" " &amp; "V "</f>
        <v xml:space="preserve">Cleary University V </v>
      </c>
      <c r="C67" s="13" t="str">
        <f>[1]Roster_Selection_Men!AD88</f>
        <v>18-54219</v>
      </c>
      <c r="D67" s="13" t="str">
        <f>[1]Roster_Selection_Men!AE88</f>
        <v>Justin De Bont</v>
      </c>
      <c r="E67" s="15" t="s">
        <v>1</v>
      </c>
      <c r="F67" s="13" t="str">
        <f>IF(ISERROR([1]Baker_Scores_Men_Var!E67), " ", IF([1]Baker_Scores_Men_Var!E67 = "Yes", "Yes", "  "))</f>
        <v>Yes</v>
      </c>
      <c r="G67" s="16">
        <v>188</v>
      </c>
      <c r="H67" s="16">
        <v>174</v>
      </c>
      <c r="I67" s="16">
        <v>169</v>
      </c>
      <c r="J67" s="16">
        <v>157</v>
      </c>
      <c r="K67" s="16">
        <v>0</v>
      </c>
      <c r="L67" s="16">
        <v>121</v>
      </c>
      <c r="M67" s="17">
        <f t="shared" si="16"/>
        <v>809</v>
      </c>
      <c r="N67" s="17">
        <f t="shared" si="17"/>
        <v>5</v>
      </c>
      <c r="O67" s="17">
        <f t="shared" si="18"/>
        <v>161.80000000000001</v>
      </c>
    </row>
    <row r="68" spans="2:15" s="13" customFormat="1" ht="13.9" customHeight="1" x14ac:dyDescent="0.25">
      <c r="B68" s="13" t="str">
        <f>[1]Roster_Selection_Men!AB89&amp;" " &amp; "V "</f>
        <v xml:space="preserve">Cleary University V </v>
      </c>
      <c r="C68" s="13" t="str">
        <f>[1]Roster_Selection_Men!AD89</f>
        <v>21-6393</v>
      </c>
      <c r="D68" s="13" t="str">
        <f>[1]Roster_Selection_Men!AE89</f>
        <v>Justin Perdue</v>
      </c>
      <c r="E68" s="15" t="s">
        <v>1</v>
      </c>
      <c r="F68" s="13" t="str">
        <f>IF(ISERROR([1]Baker_Scores_Men_Var!E68), " ", IF([1]Baker_Scores_Men_Var!E68 = "Yes", "Yes", "  "))</f>
        <v>Yes</v>
      </c>
      <c r="G68" s="16">
        <v>175</v>
      </c>
      <c r="H68" s="16">
        <v>153</v>
      </c>
      <c r="I68" s="16">
        <v>160</v>
      </c>
      <c r="J68" s="16">
        <v>203</v>
      </c>
      <c r="K68" s="16">
        <v>0</v>
      </c>
      <c r="L68" s="16">
        <v>0</v>
      </c>
      <c r="M68" s="17">
        <f t="shared" si="16"/>
        <v>691</v>
      </c>
      <c r="N68" s="17">
        <f t="shared" si="17"/>
        <v>4</v>
      </c>
      <c r="O68" s="17">
        <f t="shared" si="18"/>
        <v>172.75</v>
      </c>
    </row>
    <row r="69" spans="2:15" s="13" customFormat="1" ht="13.9" customHeight="1" x14ac:dyDescent="0.25">
      <c r="B69" s="13" t="str">
        <f>[1]Roster_Selection_Men!AB90&amp;" " &amp; "V "</f>
        <v xml:space="preserve">Cleary University V </v>
      </c>
      <c r="C69" s="13" t="str">
        <f>[1]Roster_Selection_Men!AD90</f>
        <v>15-164847</v>
      </c>
      <c r="D69" s="13" t="str">
        <f>[1]Roster_Selection_Men!AE90</f>
        <v>Reis Stine</v>
      </c>
      <c r="E69" s="15" t="s">
        <v>1</v>
      </c>
      <c r="F69" s="13" t="str">
        <f>IF(ISERROR([1]Baker_Scores_Men_Var!E69), " ", IF([1]Baker_Scores_Men_Var!E69 = "Yes", "Yes", "  "))</f>
        <v>Yes</v>
      </c>
      <c r="G69" s="16">
        <v>0</v>
      </c>
      <c r="H69" s="16">
        <v>0</v>
      </c>
      <c r="I69" s="16">
        <v>0</v>
      </c>
      <c r="J69" s="16">
        <v>0</v>
      </c>
      <c r="K69" s="16">
        <v>193</v>
      </c>
      <c r="L69" s="16">
        <v>140</v>
      </c>
      <c r="M69" s="17">
        <f t="shared" si="16"/>
        <v>333</v>
      </c>
      <c r="N69" s="17">
        <f t="shared" si="17"/>
        <v>2</v>
      </c>
      <c r="O69" s="17">
        <f t="shared" si="18"/>
        <v>166.5</v>
      </c>
    </row>
    <row r="70" spans="2:15" s="13" customFormat="1" ht="13.9" customHeight="1" x14ac:dyDescent="0.25">
      <c r="B70" s="13" t="str">
        <f>[1]Roster_Selection_Men!AB91&amp;" " &amp; "V "</f>
        <v xml:space="preserve">Cleary University V </v>
      </c>
      <c r="C70" s="13" t="str">
        <f>[1]Roster_Selection_Men!AD91</f>
        <v>21-82502</v>
      </c>
      <c r="D70" s="13" t="str">
        <f>[1]Roster_Selection_Men!AE91</f>
        <v>Trevor Cockerill</v>
      </c>
      <c r="E70" s="15" t="s">
        <v>1</v>
      </c>
      <c r="F70" s="13" t="str">
        <f>IF(ISERROR([1]Baker_Scores_Men_Var!E70), " ", IF([1]Baker_Scores_Men_Var!E70 = "Yes", "Yes", "  "))</f>
        <v>Yes</v>
      </c>
      <c r="G70" s="16">
        <v>0</v>
      </c>
      <c r="H70" s="16">
        <v>0</v>
      </c>
      <c r="I70" s="16">
        <v>170</v>
      </c>
      <c r="J70" s="16">
        <v>161</v>
      </c>
      <c r="K70" s="16">
        <v>158</v>
      </c>
      <c r="L70" s="16">
        <v>0</v>
      </c>
      <c r="M70" s="17">
        <f t="shared" si="16"/>
        <v>489</v>
      </c>
      <c r="N70" s="17">
        <f t="shared" si="17"/>
        <v>3</v>
      </c>
      <c r="O70" s="17">
        <f t="shared" si="18"/>
        <v>163</v>
      </c>
    </row>
    <row r="71" spans="2:15" s="13" customFormat="1" ht="13.9" customHeight="1" x14ac:dyDescent="0.25">
      <c r="B71" s="13" t="str">
        <f>[1]Roster_Selection_Men!AB92&amp;" " &amp; "V "</f>
        <v xml:space="preserve">Cleary University V </v>
      </c>
      <c r="C71" s="13" t="str">
        <f>[1]Roster_Selection_Men!AD92</f>
        <v>11-514921</v>
      </c>
      <c r="D71" s="13" t="str">
        <f>[1]Roster_Selection_Men!AE92</f>
        <v>Zachary Delong</v>
      </c>
      <c r="E71" s="15" t="s">
        <v>1</v>
      </c>
      <c r="F71" s="13" t="str">
        <f>IF(ISERROR([1]Baker_Scores_Men_Var!E71), " ", IF([1]Baker_Scores_Men_Var!E71 = "Yes", "Yes", "  "))</f>
        <v>Yes</v>
      </c>
      <c r="G71" s="16">
        <v>156</v>
      </c>
      <c r="H71" s="16">
        <v>216</v>
      </c>
      <c r="I71" s="16">
        <v>171</v>
      </c>
      <c r="J71" s="16">
        <v>164</v>
      </c>
      <c r="K71" s="16">
        <v>158</v>
      </c>
      <c r="L71" s="16">
        <v>0</v>
      </c>
      <c r="M71" s="17">
        <f t="shared" si="16"/>
        <v>865</v>
      </c>
      <c r="N71" s="17">
        <f t="shared" si="17"/>
        <v>5</v>
      </c>
      <c r="O71" s="17">
        <f t="shared" si="18"/>
        <v>173</v>
      </c>
    </row>
    <row r="72" spans="2:15" s="13" customFormat="1" ht="13.9" customHeight="1" x14ac:dyDescent="0.25">
      <c r="B72" s="13" t="s">
        <v>36</v>
      </c>
      <c r="C72" s="18" t="s">
        <v>10</v>
      </c>
      <c r="D72" s="15" t="s">
        <v>10</v>
      </c>
      <c r="E72" s="15"/>
      <c r="F72" s="15"/>
      <c r="G72" s="16"/>
      <c r="H72" s="16"/>
      <c r="I72" s="16"/>
      <c r="J72" s="16"/>
      <c r="K72" s="16"/>
      <c r="L72" s="16"/>
      <c r="M72" s="17">
        <f t="shared" si="16"/>
        <v>0</v>
      </c>
      <c r="N72" s="17">
        <f t="shared" si="17"/>
        <v>0</v>
      </c>
      <c r="O72" s="17">
        <f t="shared" si="18"/>
        <v>0</v>
      </c>
    </row>
    <row r="73" spans="2:15" s="13" customFormat="1" ht="13.9" customHeight="1" x14ac:dyDescent="0.25">
      <c r="B73" s="13" t="s">
        <v>36</v>
      </c>
      <c r="C73" s="18" t="s">
        <v>10</v>
      </c>
      <c r="D73" s="15" t="s">
        <v>10</v>
      </c>
      <c r="E73" s="15"/>
      <c r="F73" s="15"/>
      <c r="G73" s="16"/>
      <c r="H73" s="16"/>
      <c r="I73" s="16"/>
      <c r="J73" s="16"/>
      <c r="K73" s="16"/>
      <c r="L73" s="16"/>
      <c r="M73" s="17">
        <f t="shared" si="16"/>
        <v>0</v>
      </c>
      <c r="N73" s="17">
        <f t="shared" si="17"/>
        <v>0</v>
      </c>
      <c r="O73" s="17">
        <f t="shared" si="18"/>
        <v>0</v>
      </c>
    </row>
    <row r="74" spans="2:15" s="13" customFormat="1" ht="13.9" customHeight="1" thickBot="1" x14ac:dyDescent="0.3">
      <c r="B74" s="13" t="s">
        <v>36</v>
      </c>
      <c r="C74" s="18" t="s">
        <v>10</v>
      </c>
      <c r="D74" s="15" t="s">
        <v>10</v>
      </c>
      <c r="E74" s="15"/>
      <c r="F74" s="15"/>
      <c r="G74" s="19"/>
      <c r="H74" s="19"/>
      <c r="I74" s="19"/>
      <c r="J74" s="19"/>
      <c r="K74" s="19"/>
      <c r="L74" s="19"/>
      <c r="M74" s="20">
        <f t="shared" si="16"/>
        <v>0</v>
      </c>
      <c r="N74" s="20">
        <f t="shared" si="17"/>
        <v>0</v>
      </c>
      <c r="O74" s="17">
        <f t="shared" si="18"/>
        <v>0</v>
      </c>
    </row>
    <row r="75" spans="2:15" s="13" customFormat="1" ht="13.9" customHeight="1" thickTop="1" thickBot="1" x14ac:dyDescent="0.35">
      <c r="B75" s="21"/>
      <c r="G75" s="17">
        <f t="shared" ref="G75:N75" si="19">SUM(G64:G74)</f>
        <v>852</v>
      </c>
      <c r="H75" s="17">
        <f t="shared" si="19"/>
        <v>828</v>
      </c>
      <c r="I75" s="17">
        <f t="shared" si="19"/>
        <v>879</v>
      </c>
      <c r="J75" s="17">
        <f t="shared" si="19"/>
        <v>851</v>
      </c>
      <c r="K75" s="17">
        <f t="shared" si="19"/>
        <v>874</v>
      </c>
      <c r="L75" s="17">
        <f t="shared" si="19"/>
        <v>834</v>
      </c>
      <c r="M75" s="22">
        <f t="shared" si="19"/>
        <v>5118</v>
      </c>
      <c r="N75" s="22">
        <f t="shared" si="19"/>
        <v>30</v>
      </c>
    </row>
    <row r="76" spans="2:15" s="13" customFormat="1" ht="13.9" customHeight="1" thickTop="1" x14ac:dyDescent="0.25"/>
    <row r="77" spans="2:15" s="13" customFormat="1" ht="13.9" customHeight="1" x14ac:dyDescent="0.25">
      <c r="B77" s="13" t="str">
        <f>[1]Roster_Selection_Men!AB99&amp;" " &amp; "V "</f>
        <v xml:space="preserve">Coe College V </v>
      </c>
      <c r="C77" s="13" t="str">
        <f>[1]Roster_Selection_Men!AD99</f>
        <v>16-25815</v>
      </c>
      <c r="D77" s="13" t="str">
        <f>[1]Roster_Selection_Men!AE99</f>
        <v>Alex Dufour</v>
      </c>
      <c r="E77" s="15" t="s">
        <v>1</v>
      </c>
      <c r="F77" s="13" t="str">
        <f>IF(ISERROR([1]Baker_Scores_Men_Var!E77), " ", IF([1]Baker_Scores_Men_Var!E77 = "Yes", "Yes", "  "))</f>
        <v>Yes</v>
      </c>
      <c r="G77" s="16">
        <v>0</v>
      </c>
      <c r="H77" s="16">
        <v>0</v>
      </c>
      <c r="I77" s="16">
        <v>0</v>
      </c>
      <c r="J77" s="16">
        <v>0</v>
      </c>
      <c r="K77" s="16">
        <v>161</v>
      </c>
      <c r="L77" s="16">
        <v>155</v>
      </c>
      <c r="M77" s="17">
        <f t="shared" ref="M77:M87" si="20">SUM(G77:L77)</f>
        <v>316</v>
      </c>
      <c r="N77" s="17">
        <f t="shared" ref="N77:N87" si="21">COUNTIF(G77:L77, "&gt;0" )</f>
        <v>2</v>
      </c>
      <c r="O77" s="17">
        <f t="shared" ref="O77:O87" si="22">IF(N77=0,0,M77/N77)</f>
        <v>158</v>
      </c>
    </row>
    <row r="78" spans="2:15" s="13" customFormat="1" ht="13.9" customHeight="1" x14ac:dyDescent="0.25">
      <c r="B78" s="13" t="str">
        <f>[1]Roster_Selection_Men!AB100&amp;" " &amp; "V "</f>
        <v xml:space="preserve">Coe College V </v>
      </c>
      <c r="C78" s="13" t="str">
        <f>[1]Roster_Selection_Men!AD100</f>
        <v>16-149420</v>
      </c>
      <c r="D78" s="13" t="str">
        <f>[1]Roster_Selection_Men!AE100</f>
        <v>Brady Steere</v>
      </c>
      <c r="E78" s="15" t="s">
        <v>1</v>
      </c>
      <c r="F78" s="13" t="str">
        <f>IF(ISERROR([1]Baker_Scores_Men_Var!E78), " ", IF([1]Baker_Scores_Men_Var!E78 = "Yes", "Yes", "  "))</f>
        <v>Yes</v>
      </c>
      <c r="G78" s="16">
        <v>159</v>
      </c>
      <c r="H78" s="16">
        <v>0</v>
      </c>
      <c r="I78" s="16">
        <v>223</v>
      </c>
      <c r="J78" s="16">
        <v>211</v>
      </c>
      <c r="K78" s="16">
        <v>152</v>
      </c>
      <c r="L78" s="16">
        <v>0</v>
      </c>
      <c r="M78" s="17">
        <f t="shared" si="20"/>
        <v>745</v>
      </c>
      <c r="N78" s="17">
        <f t="shared" si="21"/>
        <v>4</v>
      </c>
      <c r="O78" s="17">
        <f t="shared" si="22"/>
        <v>186.25</v>
      </c>
    </row>
    <row r="79" spans="2:15" s="13" customFormat="1" ht="13.9" customHeight="1" x14ac:dyDescent="0.25">
      <c r="B79" s="13" t="str">
        <f>[1]Roster_Selection_Men!AB101&amp;" " &amp; "V "</f>
        <v xml:space="preserve">Coe College V </v>
      </c>
      <c r="C79" s="13" t="str">
        <f>[1]Roster_Selection_Men!AD101</f>
        <v>11-464684</v>
      </c>
      <c r="D79" s="13" t="str">
        <f>[1]Roster_Selection_Men!AE101</f>
        <v>Bryce Cady</v>
      </c>
      <c r="E79" s="15" t="s">
        <v>1</v>
      </c>
      <c r="F79" s="13" t="str">
        <f>IF(ISERROR([1]Baker_Scores_Men_Var!E79), " ", IF([1]Baker_Scores_Men_Var!E79 = "Yes", "Yes", "  "))</f>
        <v>Yes</v>
      </c>
      <c r="G79" s="16">
        <v>212</v>
      </c>
      <c r="H79" s="16">
        <v>167</v>
      </c>
      <c r="I79" s="16">
        <v>196</v>
      </c>
      <c r="J79" s="16">
        <v>160</v>
      </c>
      <c r="K79" s="16">
        <v>0</v>
      </c>
      <c r="L79" s="16">
        <v>151</v>
      </c>
      <c r="M79" s="17">
        <f t="shared" si="20"/>
        <v>886</v>
      </c>
      <c r="N79" s="17">
        <f t="shared" si="21"/>
        <v>5</v>
      </c>
      <c r="O79" s="17">
        <f t="shared" si="22"/>
        <v>177.2</v>
      </c>
    </row>
    <row r="80" spans="2:15" s="13" customFormat="1" ht="13.9" customHeight="1" x14ac:dyDescent="0.25">
      <c r="B80" s="13" t="str">
        <f>[1]Roster_Selection_Men!AB102&amp;" " &amp; "V "</f>
        <v xml:space="preserve">Coe College V </v>
      </c>
      <c r="C80" s="13" t="str">
        <f>[1]Roster_Selection_Men!AD102</f>
        <v>5816-1477</v>
      </c>
      <c r="D80" s="13" t="str">
        <f>[1]Roster_Selection_Men!AE102</f>
        <v>Dakota Harris</v>
      </c>
      <c r="E80" s="15" t="s">
        <v>1</v>
      </c>
      <c r="F80" s="13" t="str">
        <f>IF(ISERROR([1]Baker_Scores_Men_Var!E80), " ", IF([1]Baker_Scores_Men_Var!E80 = "Yes", "Yes", "  "))</f>
        <v>Yes</v>
      </c>
      <c r="G80" s="16">
        <v>0</v>
      </c>
      <c r="H80" s="16">
        <v>171</v>
      </c>
      <c r="I80" s="16">
        <v>202</v>
      </c>
      <c r="J80" s="16">
        <v>191</v>
      </c>
      <c r="K80" s="16">
        <v>140</v>
      </c>
      <c r="L80" s="16">
        <v>127</v>
      </c>
      <c r="M80" s="17">
        <f t="shared" si="20"/>
        <v>831</v>
      </c>
      <c r="N80" s="17">
        <f t="shared" si="21"/>
        <v>5</v>
      </c>
      <c r="O80" s="17">
        <f t="shared" si="22"/>
        <v>166.2</v>
      </c>
    </row>
    <row r="81" spans="2:15" s="13" customFormat="1" ht="13.9" customHeight="1" x14ac:dyDescent="0.25">
      <c r="B81" s="13" t="str">
        <f>[1]Roster_Selection_Men!AB103&amp;" " &amp; "V "</f>
        <v xml:space="preserve">Coe College V </v>
      </c>
      <c r="C81" s="13" t="str">
        <f>[1]Roster_Selection_Men!AD103</f>
        <v>11-545360</v>
      </c>
      <c r="D81" s="13" t="str">
        <f>[1]Roster_Selection_Men!AE103</f>
        <v>Guyshon Moore</v>
      </c>
      <c r="E81" s="15" t="s">
        <v>1</v>
      </c>
      <c r="F81" s="13" t="str">
        <f>IF(ISERROR([1]Baker_Scores_Men_Var!E81), " ", IF([1]Baker_Scores_Men_Var!E81 = "Yes", "Yes", "  "))</f>
        <v>Yes</v>
      </c>
      <c r="G81" s="16">
        <v>170</v>
      </c>
      <c r="H81" s="16">
        <v>181</v>
      </c>
      <c r="I81" s="16">
        <v>186</v>
      </c>
      <c r="J81" s="16">
        <v>0</v>
      </c>
      <c r="K81" s="16">
        <v>190</v>
      </c>
      <c r="L81" s="16">
        <v>166</v>
      </c>
      <c r="M81" s="17">
        <f t="shared" si="20"/>
        <v>893</v>
      </c>
      <c r="N81" s="17">
        <f t="shared" si="21"/>
        <v>5</v>
      </c>
      <c r="O81" s="17">
        <f t="shared" si="22"/>
        <v>178.6</v>
      </c>
    </row>
    <row r="82" spans="2:15" s="13" customFormat="1" ht="13.9" customHeight="1" x14ac:dyDescent="0.25">
      <c r="B82" s="13" t="str">
        <f>[1]Roster_Selection_Men!AB104&amp;" " &amp; "V "</f>
        <v xml:space="preserve">Coe College V </v>
      </c>
      <c r="C82" s="13" t="str">
        <f>[1]Roster_Selection_Men!AD104</f>
        <v>20-57159</v>
      </c>
      <c r="D82" s="13" t="str">
        <f>[1]Roster_Selection_Men!AE104</f>
        <v>Hayden Vanniewaal</v>
      </c>
      <c r="E82" s="15" t="s">
        <v>1</v>
      </c>
      <c r="F82" s="13" t="str">
        <f>IF(ISERROR([1]Baker_Scores_Men_Var!E82), " ", IF([1]Baker_Scores_Men_Var!E82 = "Yes", "Yes", "  "))</f>
        <v>Yes</v>
      </c>
      <c r="G82" s="16">
        <v>0</v>
      </c>
      <c r="H82" s="16">
        <v>0</v>
      </c>
      <c r="I82" s="16">
        <v>0</v>
      </c>
      <c r="J82" s="16">
        <v>0</v>
      </c>
      <c r="K82" s="16">
        <v>0</v>
      </c>
      <c r="L82" s="16">
        <v>0</v>
      </c>
      <c r="M82" s="17">
        <f t="shared" si="20"/>
        <v>0</v>
      </c>
      <c r="N82" s="17">
        <f t="shared" si="21"/>
        <v>0</v>
      </c>
      <c r="O82" s="17">
        <f t="shared" si="22"/>
        <v>0</v>
      </c>
    </row>
    <row r="83" spans="2:15" s="13" customFormat="1" ht="13.9" customHeight="1" x14ac:dyDescent="0.25">
      <c r="B83" s="13" t="str">
        <f>[1]Roster_Selection_Men!AB105&amp;" " &amp; "V "</f>
        <v xml:space="preserve">Coe College V </v>
      </c>
      <c r="C83" s="13" t="str">
        <f>[1]Roster_Selection_Men!AD105</f>
        <v>21-4165</v>
      </c>
      <c r="D83" s="13" t="str">
        <f>[1]Roster_Selection_Men!AE105</f>
        <v>Ian Tibbott</v>
      </c>
      <c r="E83" s="15" t="s">
        <v>1</v>
      </c>
      <c r="F83" s="13" t="str">
        <f>IF(ISERROR([1]Baker_Scores_Men_Var!E83), " ", IF([1]Baker_Scores_Men_Var!E83 = "Yes", "Yes", "  "))</f>
        <v>Yes</v>
      </c>
      <c r="G83" s="16">
        <v>176</v>
      </c>
      <c r="H83" s="16">
        <v>193</v>
      </c>
      <c r="I83" s="16">
        <v>219</v>
      </c>
      <c r="J83" s="16">
        <v>222</v>
      </c>
      <c r="K83" s="16">
        <v>237</v>
      </c>
      <c r="L83" s="16">
        <v>154</v>
      </c>
      <c r="M83" s="17">
        <f t="shared" si="20"/>
        <v>1201</v>
      </c>
      <c r="N83" s="17">
        <f t="shared" si="21"/>
        <v>6</v>
      </c>
      <c r="O83" s="17">
        <f t="shared" si="22"/>
        <v>200.16666666666666</v>
      </c>
    </row>
    <row r="84" spans="2:15" s="13" customFormat="1" ht="13.9" customHeight="1" x14ac:dyDescent="0.25">
      <c r="B84" s="13" t="str">
        <f>[1]Roster_Selection_Men!AB106&amp;" " &amp; "V "</f>
        <v xml:space="preserve">Coe College V </v>
      </c>
      <c r="C84" s="13" t="str">
        <f>[1]Roster_Selection_Men!AD106</f>
        <v>11-512961</v>
      </c>
      <c r="D84" s="13" t="str">
        <f>[1]Roster_Selection_Men!AE106</f>
        <v>Lucas Dolphin</v>
      </c>
      <c r="E84" s="15" t="s">
        <v>1</v>
      </c>
      <c r="F84" s="13" t="str">
        <f>IF(ISERROR([1]Baker_Scores_Men_Var!E84), " ", IF([1]Baker_Scores_Men_Var!E84 = "Yes", "Yes", "  "))</f>
        <v>Yes</v>
      </c>
      <c r="G84" s="16">
        <v>222</v>
      </c>
      <c r="H84" s="16">
        <v>150</v>
      </c>
      <c r="I84" s="16">
        <v>0</v>
      </c>
      <c r="J84" s="16">
        <v>156</v>
      </c>
      <c r="K84" s="16">
        <v>0</v>
      </c>
      <c r="L84" s="16">
        <v>0</v>
      </c>
      <c r="M84" s="17">
        <f t="shared" si="20"/>
        <v>528</v>
      </c>
      <c r="N84" s="17">
        <f t="shared" si="21"/>
        <v>3</v>
      </c>
      <c r="O84" s="17">
        <f t="shared" si="22"/>
        <v>176</v>
      </c>
    </row>
    <row r="85" spans="2:15" s="13" customFormat="1" ht="13.9" customHeight="1" x14ac:dyDescent="0.25">
      <c r="B85" s="13" t="s">
        <v>37</v>
      </c>
      <c r="C85" s="18" t="s">
        <v>10</v>
      </c>
      <c r="D85" s="15" t="s">
        <v>10</v>
      </c>
      <c r="E85" s="15"/>
      <c r="F85" s="15"/>
      <c r="G85" s="16"/>
      <c r="H85" s="16"/>
      <c r="I85" s="16"/>
      <c r="J85" s="16"/>
      <c r="K85" s="16"/>
      <c r="L85" s="16"/>
      <c r="M85" s="17">
        <f t="shared" si="20"/>
        <v>0</v>
      </c>
      <c r="N85" s="17">
        <f t="shared" si="21"/>
        <v>0</v>
      </c>
      <c r="O85" s="17">
        <f t="shared" si="22"/>
        <v>0</v>
      </c>
    </row>
    <row r="86" spans="2:15" s="13" customFormat="1" ht="13.9" customHeight="1" x14ac:dyDescent="0.25">
      <c r="B86" s="13" t="s">
        <v>37</v>
      </c>
      <c r="C86" s="18" t="s">
        <v>10</v>
      </c>
      <c r="D86" s="15" t="s">
        <v>10</v>
      </c>
      <c r="E86" s="15"/>
      <c r="F86" s="15"/>
      <c r="G86" s="16"/>
      <c r="H86" s="16"/>
      <c r="I86" s="16"/>
      <c r="J86" s="16"/>
      <c r="K86" s="16"/>
      <c r="L86" s="16"/>
      <c r="M86" s="17">
        <f t="shared" si="20"/>
        <v>0</v>
      </c>
      <c r="N86" s="17">
        <f t="shared" si="21"/>
        <v>0</v>
      </c>
      <c r="O86" s="17">
        <f t="shared" si="22"/>
        <v>0</v>
      </c>
    </row>
    <row r="87" spans="2:15" s="13" customFormat="1" ht="13.9" customHeight="1" thickBot="1" x14ac:dyDescent="0.3">
      <c r="B87" s="13" t="s">
        <v>37</v>
      </c>
      <c r="C87" s="18" t="s">
        <v>10</v>
      </c>
      <c r="D87" s="15" t="s">
        <v>10</v>
      </c>
      <c r="E87" s="15"/>
      <c r="F87" s="15"/>
      <c r="G87" s="19"/>
      <c r="H87" s="19"/>
      <c r="I87" s="19"/>
      <c r="J87" s="19"/>
      <c r="K87" s="19"/>
      <c r="L87" s="19"/>
      <c r="M87" s="20">
        <f t="shared" si="20"/>
        <v>0</v>
      </c>
      <c r="N87" s="20">
        <f t="shared" si="21"/>
        <v>0</v>
      </c>
      <c r="O87" s="17">
        <f t="shared" si="22"/>
        <v>0</v>
      </c>
    </row>
    <row r="88" spans="2:15" s="13" customFormat="1" ht="13.9" customHeight="1" thickTop="1" thickBot="1" x14ac:dyDescent="0.35">
      <c r="B88" s="21"/>
      <c r="G88" s="17">
        <f t="shared" ref="G88:N88" si="23">SUM(G77:G87)</f>
        <v>939</v>
      </c>
      <c r="H88" s="17">
        <f t="shared" si="23"/>
        <v>862</v>
      </c>
      <c r="I88" s="17">
        <f t="shared" si="23"/>
        <v>1026</v>
      </c>
      <c r="J88" s="17">
        <f t="shared" si="23"/>
        <v>940</v>
      </c>
      <c r="K88" s="17">
        <f t="shared" si="23"/>
        <v>880</v>
      </c>
      <c r="L88" s="17">
        <f t="shared" si="23"/>
        <v>753</v>
      </c>
      <c r="M88" s="22">
        <f t="shared" si="23"/>
        <v>5400</v>
      </c>
      <c r="N88" s="22">
        <f t="shared" si="23"/>
        <v>30</v>
      </c>
    </row>
    <row r="89" spans="2:15" s="13" customFormat="1" ht="13.9" customHeight="1" thickTop="1" x14ac:dyDescent="0.25"/>
    <row r="90" spans="2:15" s="13" customFormat="1" ht="13.9" customHeight="1" x14ac:dyDescent="0.25">
      <c r="B90" s="13" t="str">
        <f>[1]Roster_Selection_Men!AB115&amp;" " &amp; "V "</f>
        <v xml:space="preserve">Concordia University V </v>
      </c>
      <c r="C90" s="13" t="str">
        <f>[1]Roster_Selection_Men!AD115</f>
        <v>17-59570</v>
      </c>
      <c r="D90" s="13" t="str">
        <f>[1]Roster_Selection_Men!AE115</f>
        <v>Alex Bumpus</v>
      </c>
      <c r="E90" s="15" t="s">
        <v>1</v>
      </c>
      <c r="F90" s="13" t="str">
        <f>IF(ISERROR([1]Baker_Scores_Men_Var!E90), " ", IF([1]Baker_Scores_Men_Var!E90 = "Yes", "Yes", "  "))</f>
        <v>Yes</v>
      </c>
      <c r="G90" s="16">
        <v>226</v>
      </c>
      <c r="H90" s="16">
        <v>158</v>
      </c>
      <c r="I90" s="16">
        <v>0</v>
      </c>
      <c r="J90" s="16">
        <v>179</v>
      </c>
      <c r="K90" s="16">
        <v>0</v>
      </c>
      <c r="L90" s="16">
        <v>186</v>
      </c>
      <c r="M90" s="17">
        <f t="shared" ref="M90:M100" si="24">SUM(G90:L90)</f>
        <v>749</v>
      </c>
      <c r="N90" s="17">
        <f t="shared" ref="N90:N100" si="25">COUNTIF(G90:L90, "&gt;0" )</f>
        <v>4</v>
      </c>
      <c r="O90" s="17">
        <f t="shared" ref="O90:O100" si="26">IF(N90=0,0,M90/N90)</f>
        <v>187.25</v>
      </c>
    </row>
    <row r="91" spans="2:15" s="13" customFormat="1" ht="13.9" customHeight="1" x14ac:dyDescent="0.25">
      <c r="B91" s="13" t="str">
        <f>[1]Roster_Selection_Men!AB116&amp;" " &amp; "V "</f>
        <v xml:space="preserve">Concordia University V </v>
      </c>
      <c r="C91" s="13" t="str">
        <f>[1]Roster_Selection_Men!AD116</f>
        <v>8414-15971</v>
      </c>
      <c r="D91" s="13" t="str">
        <f>[1]Roster_Selection_Men!AE116</f>
        <v>Conner Lackey</v>
      </c>
      <c r="E91" s="15" t="s">
        <v>1</v>
      </c>
      <c r="F91" s="13" t="str">
        <f>IF(ISERROR([1]Baker_Scores_Men_Var!E91), " ", IF([1]Baker_Scores_Men_Var!E91 = "Yes", "Yes", "  "))</f>
        <v xml:space="preserve">  </v>
      </c>
      <c r="G91" s="16">
        <v>0</v>
      </c>
      <c r="H91" s="16">
        <v>0</v>
      </c>
      <c r="I91" s="16">
        <v>0</v>
      </c>
      <c r="J91" s="16">
        <v>0</v>
      </c>
      <c r="K91" s="16">
        <v>197</v>
      </c>
      <c r="L91" s="16">
        <v>0</v>
      </c>
      <c r="M91" s="17">
        <f t="shared" si="24"/>
        <v>197</v>
      </c>
      <c r="N91" s="17">
        <f t="shared" si="25"/>
        <v>1</v>
      </c>
      <c r="O91" s="17">
        <f t="shared" si="26"/>
        <v>197</v>
      </c>
    </row>
    <row r="92" spans="2:15" s="13" customFormat="1" ht="13.9" customHeight="1" x14ac:dyDescent="0.25">
      <c r="B92" s="13" t="str">
        <f>[1]Roster_Selection_Men!AB117&amp;" " &amp; "V "</f>
        <v xml:space="preserve">Concordia University V </v>
      </c>
      <c r="C92" s="13" t="str">
        <f>[1]Roster_Selection_Men!AD117</f>
        <v>7914-20863</v>
      </c>
      <c r="D92" s="13" t="str">
        <f>[1]Roster_Selection_Men!AE117</f>
        <v>Connor Rogus</v>
      </c>
      <c r="E92" s="15" t="s">
        <v>1</v>
      </c>
      <c r="F92" s="13" t="str">
        <f>IF(ISERROR([1]Baker_Scores_Men_Var!E92), " ", IF([1]Baker_Scores_Men_Var!E92 = "Yes", "Yes", "  "))</f>
        <v>Yes</v>
      </c>
      <c r="G92" s="16">
        <v>157</v>
      </c>
      <c r="H92" s="16">
        <v>0</v>
      </c>
      <c r="I92" s="16">
        <v>247</v>
      </c>
      <c r="J92" s="16">
        <v>235</v>
      </c>
      <c r="K92" s="16">
        <v>268</v>
      </c>
      <c r="L92" s="16">
        <v>214</v>
      </c>
      <c r="M92" s="17">
        <f t="shared" si="24"/>
        <v>1121</v>
      </c>
      <c r="N92" s="17">
        <f t="shared" si="25"/>
        <v>5</v>
      </c>
      <c r="O92" s="17">
        <f t="shared" si="26"/>
        <v>224.2</v>
      </c>
    </row>
    <row r="93" spans="2:15" s="13" customFormat="1" ht="13.9" customHeight="1" x14ac:dyDescent="0.25">
      <c r="B93" s="13" t="str">
        <f>[1]Roster_Selection_Men!AB118&amp;" " &amp; "V "</f>
        <v xml:space="preserve">Concordia University V </v>
      </c>
      <c r="C93" s="13" t="str">
        <f>[1]Roster_Selection_Men!AD118</f>
        <v>11-512781</v>
      </c>
      <c r="D93" s="13" t="str">
        <f>[1]Roster_Selection_Men!AE118</f>
        <v>David Schaberg</v>
      </c>
      <c r="E93" s="15" t="s">
        <v>1</v>
      </c>
      <c r="F93" s="13" t="str">
        <f>IF(ISERROR([1]Baker_Scores_Men_Var!E93), " ", IF([1]Baker_Scores_Men_Var!E93 = "Yes", "Yes", "  "))</f>
        <v>Yes</v>
      </c>
      <c r="G93" s="16">
        <v>0</v>
      </c>
      <c r="H93" s="16">
        <v>226</v>
      </c>
      <c r="I93" s="16">
        <v>227</v>
      </c>
      <c r="J93" s="16">
        <v>186</v>
      </c>
      <c r="K93" s="16">
        <v>239</v>
      </c>
      <c r="L93" s="16">
        <v>200</v>
      </c>
      <c r="M93" s="17">
        <f t="shared" si="24"/>
        <v>1078</v>
      </c>
      <c r="N93" s="17">
        <f t="shared" si="25"/>
        <v>5</v>
      </c>
      <c r="O93" s="17">
        <f t="shared" si="26"/>
        <v>215.6</v>
      </c>
    </row>
    <row r="94" spans="2:15" s="13" customFormat="1" ht="13.9" customHeight="1" x14ac:dyDescent="0.25">
      <c r="B94" s="13" t="str">
        <f>[1]Roster_Selection_Men!AB119&amp;" " &amp; "V "</f>
        <v xml:space="preserve">Concordia University V </v>
      </c>
      <c r="C94" s="13" t="str">
        <f>[1]Roster_Selection_Men!AD119</f>
        <v>11-237769</v>
      </c>
      <c r="D94" s="13" t="str">
        <f>[1]Roster_Selection_Men!AE119</f>
        <v>Dylan Jablonski</v>
      </c>
      <c r="E94" s="15" t="s">
        <v>1</v>
      </c>
      <c r="F94" s="13" t="str">
        <f>IF(ISERROR([1]Baker_Scores_Men_Var!E94), " ", IF([1]Baker_Scores_Men_Var!E94 = "Yes", "Yes", "  "))</f>
        <v>Yes</v>
      </c>
      <c r="G94" s="16">
        <v>225</v>
      </c>
      <c r="H94" s="16">
        <v>234</v>
      </c>
      <c r="I94" s="16">
        <v>215</v>
      </c>
      <c r="J94" s="16">
        <v>227</v>
      </c>
      <c r="K94" s="16">
        <v>175</v>
      </c>
      <c r="L94" s="16">
        <v>191</v>
      </c>
      <c r="M94" s="17">
        <f t="shared" si="24"/>
        <v>1267</v>
      </c>
      <c r="N94" s="17">
        <f t="shared" si="25"/>
        <v>6</v>
      </c>
      <c r="O94" s="17">
        <f t="shared" si="26"/>
        <v>211.16666666666666</v>
      </c>
    </row>
    <row r="95" spans="2:15" s="13" customFormat="1" ht="13.9" customHeight="1" x14ac:dyDescent="0.25">
      <c r="B95" s="13" t="str">
        <f>[1]Roster_Selection_Men!AB120&amp;" " &amp; "V "</f>
        <v xml:space="preserve">Concordia University V </v>
      </c>
      <c r="C95" s="13" t="str">
        <f>[1]Roster_Selection_Men!AD120</f>
        <v>5986-57744</v>
      </c>
      <c r="D95" s="13" t="str">
        <f>[1]Roster_Selection_Men!AE120</f>
        <v>Jeffrey Lizewski</v>
      </c>
      <c r="E95" s="15" t="s">
        <v>1</v>
      </c>
      <c r="F95" s="13" t="str">
        <f>IF(ISERROR([1]Baker_Scores_Men_Var!E95), " ", IF([1]Baker_Scores_Men_Var!E95 = "Yes", "Yes", "  "))</f>
        <v>Yes</v>
      </c>
      <c r="G95" s="16">
        <v>255</v>
      </c>
      <c r="H95" s="16">
        <v>204</v>
      </c>
      <c r="I95" s="16">
        <v>218</v>
      </c>
      <c r="J95" s="16">
        <v>224</v>
      </c>
      <c r="K95" s="16">
        <v>185</v>
      </c>
      <c r="L95" s="16">
        <v>189</v>
      </c>
      <c r="M95" s="17">
        <f t="shared" si="24"/>
        <v>1275</v>
      </c>
      <c r="N95" s="17">
        <f t="shared" si="25"/>
        <v>6</v>
      </c>
      <c r="O95" s="17">
        <f t="shared" si="26"/>
        <v>212.5</v>
      </c>
    </row>
    <row r="96" spans="2:15" s="13" customFormat="1" ht="13.9" customHeight="1" x14ac:dyDescent="0.25">
      <c r="B96" s="13" t="str">
        <f>[1]Roster_Selection_Men!AB121&amp;" " &amp; "V "</f>
        <v xml:space="preserve">Concordia University V </v>
      </c>
      <c r="C96" s="13" t="str">
        <f>[1]Roster_Selection_Men!AD121</f>
        <v>15-50179</v>
      </c>
      <c r="D96" s="13" t="str">
        <f>[1]Roster_Selection_Men!AE121</f>
        <v>Kenji London</v>
      </c>
      <c r="E96" s="15" t="s">
        <v>1</v>
      </c>
      <c r="F96" s="13" t="str">
        <f>IF(ISERROR([1]Baker_Scores_Men_Var!E96), " ", IF([1]Baker_Scores_Men_Var!E96 = "Yes", "Yes", "  "))</f>
        <v>Yes</v>
      </c>
      <c r="G96" s="16">
        <v>0</v>
      </c>
      <c r="H96" s="16">
        <v>0</v>
      </c>
      <c r="I96" s="16">
        <v>0</v>
      </c>
      <c r="J96" s="16">
        <v>0</v>
      </c>
      <c r="K96" s="16">
        <v>0</v>
      </c>
      <c r="L96" s="16">
        <v>0</v>
      </c>
      <c r="M96" s="17">
        <f t="shared" si="24"/>
        <v>0</v>
      </c>
      <c r="N96" s="17">
        <f t="shared" si="25"/>
        <v>0</v>
      </c>
      <c r="O96" s="17">
        <f t="shared" si="26"/>
        <v>0</v>
      </c>
    </row>
    <row r="97" spans="2:15" s="13" customFormat="1" ht="13.9" customHeight="1" x14ac:dyDescent="0.25">
      <c r="B97" s="13" t="str">
        <f>[1]Roster_Selection_Men!AB122&amp;" " &amp; "V "</f>
        <v xml:space="preserve">Concordia University V </v>
      </c>
      <c r="C97" s="13" t="str">
        <f>[1]Roster_Selection_Men!AD122</f>
        <v>8649-30292</v>
      </c>
      <c r="D97" s="13" t="str">
        <f>[1]Roster_Selection_Men!AE122</f>
        <v>Patrick Good</v>
      </c>
      <c r="E97" s="15" t="s">
        <v>1</v>
      </c>
      <c r="F97" s="13" t="str">
        <f>IF(ISERROR([1]Baker_Scores_Men_Var!E97), " ", IF([1]Baker_Scores_Men_Var!E97 = "Yes", "Yes", "  "))</f>
        <v>Yes</v>
      </c>
      <c r="G97" s="16">
        <v>190</v>
      </c>
      <c r="H97" s="16">
        <v>184</v>
      </c>
      <c r="I97" s="16">
        <v>151</v>
      </c>
      <c r="J97" s="16">
        <v>0</v>
      </c>
      <c r="K97" s="16">
        <v>0</v>
      </c>
      <c r="L97" s="16">
        <v>0</v>
      </c>
      <c r="M97" s="17">
        <f t="shared" si="24"/>
        <v>525</v>
      </c>
      <c r="N97" s="17">
        <f t="shared" si="25"/>
        <v>3</v>
      </c>
      <c r="O97" s="17">
        <f t="shared" si="26"/>
        <v>175</v>
      </c>
    </row>
    <row r="98" spans="2:15" s="13" customFormat="1" ht="13.9" customHeight="1" x14ac:dyDescent="0.25">
      <c r="B98" s="13" t="s">
        <v>38</v>
      </c>
      <c r="C98" s="18" t="s">
        <v>10</v>
      </c>
      <c r="D98" s="15" t="s">
        <v>10</v>
      </c>
      <c r="E98" s="15"/>
      <c r="F98" s="15"/>
      <c r="G98" s="16"/>
      <c r="H98" s="16"/>
      <c r="I98" s="16"/>
      <c r="J98" s="16"/>
      <c r="K98" s="16"/>
      <c r="L98" s="16"/>
      <c r="M98" s="17">
        <f t="shared" si="24"/>
        <v>0</v>
      </c>
      <c r="N98" s="17">
        <f t="shared" si="25"/>
        <v>0</v>
      </c>
      <c r="O98" s="17">
        <f t="shared" si="26"/>
        <v>0</v>
      </c>
    </row>
    <row r="99" spans="2:15" s="13" customFormat="1" ht="13.9" customHeight="1" x14ac:dyDescent="0.25">
      <c r="B99" s="13" t="s">
        <v>38</v>
      </c>
      <c r="C99" s="18" t="s">
        <v>10</v>
      </c>
      <c r="D99" s="15" t="s">
        <v>10</v>
      </c>
      <c r="E99" s="15"/>
      <c r="F99" s="15"/>
      <c r="G99" s="16"/>
      <c r="H99" s="16"/>
      <c r="I99" s="16"/>
      <c r="J99" s="16"/>
      <c r="K99" s="16"/>
      <c r="L99" s="16"/>
      <c r="M99" s="17">
        <f t="shared" si="24"/>
        <v>0</v>
      </c>
      <c r="N99" s="17">
        <f t="shared" si="25"/>
        <v>0</v>
      </c>
      <c r="O99" s="17">
        <f t="shared" si="26"/>
        <v>0</v>
      </c>
    </row>
    <row r="100" spans="2:15" s="13" customFormat="1" ht="13.9" customHeight="1" thickBot="1" x14ac:dyDescent="0.3">
      <c r="B100" s="13" t="s">
        <v>38</v>
      </c>
      <c r="C100" s="18" t="s">
        <v>10</v>
      </c>
      <c r="D100" s="15" t="s">
        <v>10</v>
      </c>
      <c r="E100" s="15"/>
      <c r="F100" s="15"/>
      <c r="G100" s="19"/>
      <c r="H100" s="19"/>
      <c r="I100" s="19"/>
      <c r="J100" s="19"/>
      <c r="K100" s="19"/>
      <c r="L100" s="19"/>
      <c r="M100" s="20">
        <f t="shared" si="24"/>
        <v>0</v>
      </c>
      <c r="N100" s="20">
        <f t="shared" si="25"/>
        <v>0</v>
      </c>
      <c r="O100" s="17">
        <f t="shared" si="26"/>
        <v>0</v>
      </c>
    </row>
    <row r="101" spans="2:15" s="13" customFormat="1" ht="13.9" customHeight="1" thickTop="1" thickBot="1" x14ac:dyDescent="0.35">
      <c r="B101" s="21"/>
      <c r="G101" s="17">
        <f t="shared" ref="G101:N101" si="27">SUM(G90:G100)</f>
        <v>1053</v>
      </c>
      <c r="H101" s="17">
        <f t="shared" si="27"/>
        <v>1006</v>
      </c>
      <c r="I101" s="17">
        <f t="shared" si="27"/>
        <v>1058</v>
      </c>
      <c r="J101" s="17">
        <f t="shared" si="27"/>
        <v>1051</v>
      </c>
      <c r="K101" s="17">
        <f t="shared" si="27"/>
        <v>1064</v>
      </c>
      <c r="L101" s="17">
        <f t="shared" si="27"/>
        <v>980</v>
      </c>
      <c r="M101" s="22">
        <f t="shared" si="27"/>
        <v>6212</v>
      </c>
      <c r="N101" s="22">
        <f t="shared" si="27"/>
        <v>30</v>
      </c>
    </row>
    <row r="102" spans="2:15" s="13" customFormat="1" ht="13.9" customHeight="1" thickTop="1" x14ac:dyDescent="0.25"/>
    <row r="103" spans="2:15" s="13" customFormat="1" ht="13.9" customHeight="1" x14ac:dyDescent="0.25">
      <c r="B103" s="13" t="str">
        <f>[1]Roster_Selection_Men!AB136&amp;" " &amp; "V "</f>
        <v xml:space="preserve">Culver-Stockton College V </v>
      </c>
      <c r="C103" s="13" t="str">
        <f>[1]Roster_Selection_Men!AD136</f>
        <v>19-3783</v>
      </c>
      <c r="D103" s="13" t="str">
        <f>[1]Roster_Selection_Men!AE136</f>
        <v>Gavin Moeller</v>
      </c>
      <c r="E103" s="15" t="s">
        <v>1</v>
      </c>
      <c r="F103" s="13" t="str">
        <f>IF(ISERROR([1]Baker_Scores_Men_Var!E103), " ", IF([1]Baker_Scores_Men_Var!E103 = "Yes", "Yes", "  "))</f>
        <v>Yes</v>
      </c>
      <c r="G103" s="16">
        <v>0</v>
      </c>
      <c r="H103" s="16">
        <v>0</v>
      </c>
      <c r="I103" s="16">
        <v>0</v>
      </c>
      <c r="J103" s="16">
        <v>0</v>
      </c>
      <c r="K103" s="16">
        <v>0</v>
      </c>
      <c r="L103" s="16">
        <v>0</v>
      </c>
      <c r="M103" s="17">
        <f t="shared" ref="M103:M113" si="28">SUM(G103:L103)</f>
        <v>0</v>
      </c>
      <c r="N103" s="17">
        <f t="shared" ref="N103:N113" si="29">COUNTIF(G103:L103, "&gt;0" )</f>
        <v>0</v>
      </c>
      <c r="O103" s="17">
        <f t="shared" ref="O103:O113" si="30">IF(N103=0,0,M103/N103)</f>
        <v>0</v>
      </c>
    </row>
    <row r="104" spans="2:15" s="13" customFormat="1" ht="13.9" customHeight="1" x14ac:dyDescent="0.25">
      <c r="B104" s="13" t="str">
        <f>[1]Roster_Selection_Men!AB137&amp;" " &amp; "V "</f>
        <v xml:space="preserve">Culver-Stockton College V </v>
      </c>
      <c r="C104" s="13" t="str">
        <f>[1]Roster_Selection_Men!AD137</f>
        <v>11-32574</v>
      </c>
      <c r="D104" s="13" t="str">
        <f>[1]Roster_Selection_Men!AE137</f>
        <v>Jake Evitts</v>
      </c>
      <c r="E104" s="15" t="s">
        <v>1</v>
      </c>
      <c r="F104" s="13" t="str">
        <f>IF(ISERROR([1]Baker_Scores_Men_Var!E104), " ", IF([1]Baker_Scores_Men_Var!E104 = "Yes", "Yes", "  "))</f>
        <v>Yes</v>
      </c>
      <c r="G104" s="16">
        <v>0</v>
      </c>
      <c r="H104" s="16">
        <v>179</v>
      </c>
      <c r="I104" s="16">
        <v>211</v>
      </c>
      <c r="J104" s="16">
        <v>199</v>
      </c>
      <c r="K104" s="16">
        <v>185</v>
      </c>
      <c r="L104" s="16">
        <v>149</v>
      </c>
      <c r="M104" s="17">
        <f t="shared" si="28"/>
        <v>923</v>
      </c>
      <c r="N104" s="17">
        <f t="shared" si="29"/>
        <v>5</v>
      </c>
      <c r="O104" s="17">
        <f t="shared" si="30"/>
        <v>184.6</v>
      </c>
    </row>
    <row r="105" spans="2:15" s="13" customFormat="1" ht="13.9" customHeight="1" x14ac:dyDescent="0.25">
      <c r="B105" s="13" t="str">
        <f>[1]Roster_Selection_Men!AB138&amp;" " &amp; "V "</f>
        <v xml:space="preserve">Culver-Stockton College V </v>
      </c>
      <c r="C105" s="13" t="str">
        <f>[1]Roster_Selection_Men!AD138</f>
        <v>11-499974</v>
      </c>
      <c r="D105" s="13" t="str">
        <f>[1]Roster_Selection_Men!AE138</f>
        <v>Keaten Bieri</v>
      </c>
      <c r="E105" s="15" t="s">
        <v>1</v>
      </c>
      <c r="F105" s="13" t="str">
        <f>IF(ISERROR([1]Baker_Scores_Men_Var!E105), " ", IF([1]Baker_Scores_Men_Var!E105 = "Yes", "Yes", "  "))</f>
        <v>Yes</v>
      </c>
      <c r="G105" s="16">
        <v>243</v>
      </c>
      <c r="H105" s="16">
        <v>177</v>
      </c>
      <c r="I105" s="16">
        <v>268</v>
      </c>
      <c r="J105" s="16">
        <v>235</v>
      </c>
      <c r="K105" s="16">
        <v>269</v>
      </c>
      <c r="L105" s="16">
        <v>195</v>
      </c>
      <c r="M105" s="17">
        <f t="shared" si="28"/>
        <v>1387</v>
      </c>
      <c r="N105" s="17">
        <f t="shared" si="29"/>
        <v>6</v>
      </c>
      <c r="O105" s="17">
        <f t="shared" si="30"/>
        <v>231.16666666666666</v>
      </c>
    </row>
    <row r="106" spans="2:15" s="13" customFormat="1" ht="13.9" customHeight="1" x14ac:dyDescent="0.25">
      <c r="B106" s="13" t="str">
        <f>[1]Roster_Selection_Men!AB139&amp;" " &amp; "V "</f>
        <v xml:space="preserve">Culver-Stockton College V </v>
      </c>
      <c r="C106" s="13" t="str">
        <f>[1]Roster_Selection_Men!AD139</f>
        <v>8497-738</v>
      </c>
      <c r="D106" s="13" t="str">
        <f>[1]Roster_Selection_Men!AE139</f>
        <v>Kiante DePree</v>
      </c>
      <c r="E106" s="15" t="s">
        <v>1</v>
      </c>
      <c r="F106" s="13" t="str">
        <f>IF(ISERROR([1]Baker_Scores_Men_Var!E106), " ", IF([1]Baker_Scores_Men_Var!E106 = "Yes", "Yes", "  "))</f>
        <v>Yes</v>
      </c>
      <c r="G106" s="16">
        <v>160</v>
      </c>
      <c r="H106" s="16">
        <v>0</v>
      </c>
      <c r="I106" s="16">
        <v>0</v>
      </c>
      <c r="J106" s="16">
        <v>204</v>
      </c>
      <c r="K106" s="16">
        <v>195</v>
      </c>
      <c r="L106" s="16">
        <v>227</v>
      </c>
      <c r="M106" s="17">
        <f t="shared" si="28"/>
        <v>786</v>
      </c>
      <c r="N106" s="17">
        <f t="shared" si="29"/>
        <v>4</v>
      </c>
      <c r="O106" s="17">
        <f t="shared" si="30"/>
        <v>196.5</v>
      </c>
    </row>
    <row r="107" spans="2:15" s="13" customFormat="1" ht="13.9" customHeight="1" x14ac:dyDescent="0.25">
      <c r="B107" s="13" t="str">
        <f>[1]Roster_Selection_Men!AB140&amp;" " &amp; "V "</f>
        <v xml:space="preserve">Culver-Stockton College V </v>
      </c>
      <c r="C107" s="13" t="str">
        <f>[1]Roster_Selection_Men!AD140</f>
        <v>7914-19067</v>
      </c>
      <c r="D107" s="13" t="str">
        <f>[1]Roster_Selection_Men!AE140</f>
        <v>Levi Staley</v>
      </c>
      <c r="E107" s="15" t="s">
        <v>1</v>
      </c>
      <c r="F107" s="13" t="str">
        <f>IF(ISERROR([1]Baker_Scores_Men_Var!E107), " ", IF([1]Baker_Scores_Men_Var!E107 = "Yes", "Yes", "  "))</f>
        <v>Yes</v>
      </c>
      <c r="G107" s="16">
        <v>244</v>
      </c>
      <c r="H107" s="16">
        <v>207</v>
      </c>
      <c r="I107" s="16">
        <v>211</v>
      </c>
      <c r="J107" s="16">
        <v>193</v>
      </c>
      <c r="K107" s="16">
        <v>152</v>
      </c>
      <c r="L107" s="16">
        <v>169</v>
      </c>
      <c r="M107" s="17">
        <f t="shared" si="28"/>
        <v>1176</v>
      </c>
      <c r="N107" s="17">
        <f t="shared" si="29"/>
        <v>6</v>
      </c>
      <c r="O107" s="17">
        <f t="shared" si="30"/>
        <v>196</v>
      </c>
    </row>
    <row r="108" spans="2:15" s="13" customFormat="1" ht="13.9" customHeight="1" x14ac:dyDescent="0.25">
      <c r="B108" s="13" t="str">
        <f>[1]Roster_Selection_Men!AB141&amp;" " &amp; "V "</f>
        <v xml:space="preserve">Culver-Stockton College V </v>
      </c>
      <c r="C108" s="13" t="str">
        <f>[1]Roster_Selection_Men!AD141</f>
        <v>11-503053</v>
      </c>
      <c r="D108" s="13" t="str">
        <f>[1]Roster_Selection_Men!AE141</f>
        <v>Mason Will</v>
      </c>
      <c r="E108" s="15" t="s">
        <v>1</v>
      </c>
      <c r="F108" s="13" t="str">
        <f>IF(ISERROR([1]Baker_Scores_Men_Var!E108), " ", IF([1]Baker_Scores_Men_Var!E108 = "Yes", "Yes", "  "))</f>
        <v>Yes</v>
      </c>
      <c r="G108" s="16">
        <v>163</v>
      </c>
      <c r="H108" s="16">
        <v>164</v>
      </c>
      <c r="I108" s="16">
        <v>145</v>
      </c>
      <c r="J108" s="16">
        <v>0</v>
      </c>
      <c r="K108" s="16">
        <v>0</v>
      </c>
      <c r="L108" s="16">
        <v>0</v>
      </c>
      <c r="M108" s="17">
        <f t="shared" si="28"/>
        <v>472</v>
      </c>
      <c r="N108" s="17">
        <f t="shared" si="29"/>
        <v>3</v>
      </c>
      <c r="O108" s="17">
        <f t="shared" si="30"/>
        <v>157.33333333333334</v>
      </c>
    </row>
    <row r="109" spans="2:15" s="13" customFormat="1" ht="13.9" customHeight="1" x14ac:dyDescent="0.25">
      <c r="B109" s="13" t="str">
        <f>[1]Roster_Selection_Men!AB142&amp;" " &amp; "V "</f>
        <v xml:space="preserve">Culver-Stockton College V </v>
      </c>
      <c r="C109" s="13" t="str">
        <f>[1]Roster_Selection_Men!AD142</f>
        <v>17-52681</v>
      </c>
      <c r="D109" s="13" t="str">
        <f>[1]Roster_Selection_Men!AE142</f>
        <v>River Vanveghel</v>
      </c>
      <c r="E109" s="15" t="s">
        <v>1</v>
      </c>
      <c r="F109" s="13" t="str">
        <f>IF(ISERROR([1]Baker_Scores_Men_Var!E109), " ", IF([1]Baker_Scores_Men_Var!E109 = "Yes", "Yes", "  "))</f>
        <v>Yes</v>
      </c>
      <c r="G109" s="16">
        <v>159</v>
      </c>
      <c r="H109" s="16">
        <v>0</v>
      </c>
      <c r="I109" s="16">
        <v>0</v>
      </c>
      <c r="J109" s="16">
        <v>0</v>
      </c>
      <c r="K109" s="16">
        <v>0</v>
      </c>
      <c r="L109" s="16">
        <v>0</v>
      </c>
      <c r="M109" s="17">
        <f t="shared" si="28"/>
        <v>159</v>
      </c>
      <c r="N109" s="17">
        <f t="shared" si="29"/>
        <v>1</v>
      </c>
      <c r="O109" s="17">
        <f t="shared" si="30"/>
        <v>159</v>
      </c>
    </row>
    <row r="110" spans="2:15" s="13" customFormat="1" ht="13.9" customHeight="1" x14ac:dyDescent="0.25">
      <c r="B110" s="13" t="str">
        <f>[1]Roster_Selection_Men!AB143&amp;" " &amp; "V "</f>
        <v xml:space="preserve">Culver-Stockton College V </v>
      </c>
      <c r="C110" s="13" t="str">
        <f>[1]Roster_Selection_Men!AD143</f>
        <v>18-73390</v>
      </c>
      <c r="D110" s="13" t="str">
        <f>[1]Roster_Selection_Men!AE143</f>
        <v>Simon Larsen</v>
      </c>
      <c r="E110" s="15" t="s">
        <v>1</v>
      </c>
      <c r="F110" s="13" t="str">
        <f>IF(ISERROR([1]Baker_Scores_Men_Var!E110), " ", IF([1]Baker_Scores_Men_Var!E110 = "Yes", "Yes", "  "))</f>
        <v>Yes</v>
      </c>
      <c r="G110" s="16">
        <v>0</v>
      </c>
      <c r="H110" s="16">
        <v>264</v>
      </c>
      <c r="I110" s="16">
        <v>169</v>
      </c>
      <c r="J110" s="16">
        <v>187</v>
      </c>
      <c r="K110" s="16">
        <v>203</v>
      </c>
      <c r="L110" s="16">
        <v>195</v>
      </c>
      <c r="M110" s="17">
        <f t="shared" si="28"/>
        <v>1018</v>
      </c>
      <c r="N110" s="17">
        <f t="shared" si="29"/>
        <v>5</v>
      </c>
      <c r="O110" s="17">
        <f t="shared" si="30"/>
        <v>203.6</v>
      </c>
    </row>
    <row r="111" spans="2:15" s="13" customFormat="1" ht="13.9" customHeight="1" x14ac:dyDescent="0.25">
      <c r="B111" s="13" t="s">
        <v>39</v>
      </c>
      <c r="C111" s="18" t="s">
        <v>10</v>
      </c>
      <c r="D111" s="15" t="s">
        <v>10</v>
      </c>
      <c r="E111" s="15"/>
      <c r="F111" s="15"/>
      <c r="G111" s="16"/>
      <c r="H111" s="16"/>
      <c r="I111" s="16"/>
      <c r="J111" s="16"/>
      <c r="K111" s="16"/>
      <c r="L111" s="16"/>
      <c r="M111" s="17">
        <f t="shared" si="28"/>
        <v>0</v>
      </c>
      <c r="N111" s="17">
        <f t="shared" si="29"/>
        <v>0</v>
      </c>
      <c r="O111" s="17">
        <f t="shared" si="30"/>
        <v>0</v>
      </c>
    </row>
    <row r="112" spans="2:15" s="13" customFormat="1" ht="13.9" customHeight="1" x14ac:dyDescent="0.25">
      <c r="B112" s="13" t="s">
        <v>39</v>
      </c>
      <c r="C112" s="18" t="s">
        <v>10</v>
      </c>
      <c r="D112" s="15" t="s">
        <v>10</v>
      </c>
      <c r="E112" s="15"/>
      <c r="F112" s="15"/>
      <c r="G112" s="16"/>
      <c r="H112" s="16"/>
      <c r="I112" s="16"/>
      <c r="J112" s="16"/>
      <c r="K112" s="16"/>
      <c r="L112" s="16"/>
      <c r="M112" s="17">
        <f t="shared" si="28"/>
        <v>0</v>
      </c>
      <c r="N112" s="17">
        <f t="shared" si="29"/>
        <v>0</v>
      </c>
      <c r="O112" s="17">
        <f t="shared" si="30"/>
        <v>0</v>
      </c>
    </row>
    <row r="113" spans="2:15" s="13" customFormat="1" ht="13.9" customHeight="1" thickBot="1" x14ac:dyDescent="0.3">
      <c r="B113" s="13" t="s">
        <v>39</v>
      </c>
      <c r="C113" s="18" t="s">
        <v>10</v>
      </c>
      <c r="D113" s="15" t="s">
        <v>10</v>
      </c>
      <c r="E113" s="15"/>
      <c r="F113" s="15"/>
      <c r="G113" s="19"/>
      <c r="H113" s="19"/>
      <c r="I113" s="19"/>
      <c r="J113" s="19"/>
      <c r="K113" s="19"/>
      <c r="L113" s="19"/>
      <c r="M113" s="20">
        <f t="shared" si="28"/>
        <v>0</v>
      </c>
      <c r="N113" s="20">
        <f t="shared" si="29"/>
        <v>0</v>
      </c>
      <c r="O113" s="17">
        <f t="shared" si="30"/>
        <v>0</v>
      </c>
    </row>
    <row r="114" spans="2:15" s="13" customFormat="1" ht="13.9" customHeight="1" thickTop="1" thickBot="1" x14ac:dyDescent="0.35">
      <c r="B114" s="21"/>
      <c r="G114" s="17">
        <f t="shared" ref="G114:N114" si="31">SUM(G103:G113)</f>
        <v>969</v>
      </c>
      <c r="H114" s="17">
        <f t="shared" si="31"/>
        <v>991</v>
      </c>
      <c r="I114" s="17">
        <f t="shared" si="31"/>
        <v>1004</v>
      </c>
      <c r="J114" s="17">
        <f t="shared" si="31"/>
        <v>1018</v>
      </c>
      <c r="K114" s="17">
        <f t="shared" si="31"/>
        <v>1004</v>
      </c>
      <c r="L114" s="17">
        <f t="shared" si="31"/>
        <v>935</v>
      </c>
      <c r="M114" s="22">
        <f t="shared" si="31"/>
        <v>5921</v>
      </c>
      <c r="N114" s="22">
        <f t="shared" si="31"/>
        <v>30</v>
      </c>
    </row>
    <row r="115" spans="2:15" s="13" customFormat="1" ht="13.9" customHeight="1" thickTop="1" x14ac:dyDescent="0.25"/>
    <row r="116" spans="2:15" s="13" customFormat="1" ht="13.9" customHeight="1" x14ac:dyDescent="0.25">
      <c r="B116" s="13" t="str">
        <f>[1]Roster_Selection_Men!AB145&amp;" " &amp; "V "</f>
        <v xml:space="preserve">Davenport University V </v>
      </c>
      <c r="C116" s="13" t="str">
        <f>[1]Roster_Selection_Men!AD145</f>
        <v>20-4861</v>
      </c>
      <c r="D116" s="13" t="str">
        <f>[1]Roster_Selection_Men!AE145</f>
        <v>Charlie Johnson</v>
      </c>
      <c r="E116" s="15" t="s">
        <v>1</v>
      </c>
      <c r="F116" s="13" t="str">
        <f>IF(ISERROR([1]Baker_Scores_Men_Var!E116), " ", IF([1]Baker_Scores_Men_Var!E116 = "Yes", "Yes", "  "))</f>
        <v>Yes</v>
      </c>
      <c r="G116" s="16">
        <v>0</v>
      </c>
      <c r="H116" s="16">
        <v>0</v>
      </c>
      <c r="I116" s="16">
        <v>0</v>
      </c>
      <c r="J116" s="16">
        <v>0</v>
      </c>
      <c r="K116" s="16">
        <v>0</v>
      </c>
      <c r="L116" s="16">
        <v>177</v>
      </c>
      <c r="M116" s="17">
        <f t="shared" ref="M116:M126" si="32">SUM(G116:L116)</f>
        <v>177</v>
      </c>
      <c r="N116" s="17">
        <f t="shared" ref="N116:N126" si="33">COUNTIF(G116:L116, "&gt;0" )</f>
        <v>1</v>
      </c>
      <c r="O116" s="17">
        <f t="shared" ref="O116:O126" si="34">IF(N116=0,0,M116/N116)</f>
        <v>177</v>
      </c>
    </row>
    <row r="117" spans="2:15" s="13" customFormat="1" ht="13.9" customHeight="1" x14ac:dyDescent="0.25">
      <c r="B117" s="13" t="str">
        <f>[1]Roster_Selection_Men!AB146&amp;" " &amp; "V "</f>
        <v xml:space="preserve">Davenport University V </v>
      </c>
      <c r="C117" s="13" t="str">
        <f>[1]Roster_Selection_Men!AD146</f>
        <v>11-421878</v>
      </c>
      <c r="D117" s="13" t="str">
        <f>[1]Roster_Selection_Men!AE146</f>
        <v>Lucas Buck</v>
      </c>
      <c r="E117" s="15" t="s">
        <v>1</v>
      </c>
      <c r="F117" s="13" t="str">
        <f>IF(ISERROR([1]Baker_Scores_Men_Var!E117), " ", IF([1]Baker_Scores_Men_Var!E117 = "Yes", "Yes", "  "))</f>
        <v>Yes</v>
      </c>
      <c r="G117" s="16">
        <v>190</v>
      </c>
      <c r="H117" s="16">
        <v>240</v>
      </c>
      <c r="I117" s="16">
        <v>211</v>
      </c>
      <c r="J117" s="16">
        <v>215</v>
      </c>
      <c r="K117" s="16">
        <v>240</v>
      </c>
      <c r="L117" s="16">
        <v>184</v>
      </c>
      <c r="M117" s="17">
        <f t="shared" si="32"/>
        <v>1280</v>
      </c>
      <c r="N117" s="17">
        <f t="shared" si="33"/>
        <v>6</v>
      </c>
      <c r="O117" s="17">
        <f t="shared" si="34"/>
        <v>213.33333333333334</v>
      </c>
    </row>
    <row r="118" spans="2:15" s="13" customFormat="1" ht="13.9" customHeight="1" x14ac:dyDescent="0.25">
      <c r="B118" s="13" t="str">
        <f>[1]Roster_Selection_Men!AB147&amp;" " &amp; "V "</f>
        <v xml:space="preserve">Davenport University V </v>
      </c>
      <c r="C118" s="13" t="str">
        <f>[1]Roster_Selection_Men!AD147</f>
        <v>11-153842</v>
      </c>
      <c r="D118" s="13" t="str">
        <f>[1]Roster_Selection_Men!AE147</f>
        <v>Michael Willshire</v>
      </c>
      <c r="E118" s="15" t="s">
        <v>1</v>
      </c>
      <c r="F118" s="13" t="str">
        <f>IF(ISERROR([1]Baker_Scores_Men_Var!E118), " ", IF([1]Baker_Scores_Men_Var!E118 = "Yes", "Yes", "  "))</f>
        <v>Yes</v>
      </c>
      <c r="G118" s="16">
        <v>221</v>
      </c>
      <c r="H118" s="16">
        <v>200</v>
      </c>
      <c r="I118" s="16">
        <v>209</v>
      </c>
      <c r="J118" s="16">
        <v>193</v>
      </c>
      <c r="K118" s="16">
        <v>160</v>
      </c>
      <c r="L118" s="16">
        <v>0</v>
      </c>
      <c r="M118" s="17">
        <f t="shared" si="32"/>
        <v>983</v>
      </c>
      <c r="N118" s="17">
        <f t="shared" si="33"/>
        <v>5</v>
      </c>
      <c r="O118" s="17">
        <f t="shared" si="34"/>
        <v>196.6</v>
      </c>
    </row>
    <row r="119" spans="2:15" s="13" customFormat="1" ht="13.9" customHeight="1" x14ac:dyDescent="0.25">
      <c r="B119" s="13" t="str">
        <f>[1]Roster_Selection_Men!AB148&amp;" " &amp; "V "</f>
        <v xml:space="preserve">Davenport University V </v>
      </c>
      <c r="C119" s="13" t="str">
        <f>[1]Roster_Selection_Men!AD148</f>
        <v>18-93342</v>
      </c>
      <c r="D119" s="13" t="str">
        <f>[1]Roster_Selection_Men!AE148</f>
        <v>Nicholas Luther</v>
      </c>
      <c r="E119" s="15" t="s">
        <v>1</v>
      </c>
      <c r="F119" s="13" t="str">
        <f>IF(ISERROR([1]Baker_Scores_Men_Var!E119), " ", IF([1]Baker_Scores_Men_Var!E119 = "Yes", "Yes", "  "))</f>
        <v>Yes</v>
      </c>
      <c r="G119" s="16">
        <v>181</v>
      </c>
      <c r="H119" s="16">
        <v>178</v>
      </c>
      <c r="I119" s="16">
        <v>216</v>
      </c>
      <c r="J119" s="16">
        <v>235</v>
      </c>
      <c r="K119" s="16">
        <v>216</v>
      </c>
      <c r="L119" s="16">
        <v>169</v>
      </c>
      <c r="M119" s="17">
        <f t="shared" si="32"/>
        <v>1195</v>
      </c>
      <c r="N119" s="17">
        <f t="shared" si="33"/>
        <v>6</v>
      </c>
      <c r="O119" s="17">
        <f t="shared" si="34"/>
        <v>199.16666666666666</v>
      </c>
    </row>
    <row r="120" spans="2:15" s="13" customFormat="1" ht="13.9" customHeight="1" x14ac:dyDescent="0.25">
      <c r="B120" s="13" t="str">
        <f>[1]Roster_Selection_Men!AB149&amp;" " &amp; "V "</f>
        <v xml:space="preserve">Davenport University V </v>
      </c>
      <c r="C120" s="13" t="str">
        <f>[1]Roster_Selection_Men!AD149</f>
        <v>17-97634</v>
      </c>
      <c r="D120" s="13" t="str">
        <f>[1]Roster_Selection_Men!AE149</f>
        <v>Ryan Oyama</v>
      </c>
      <c r="E120" s="15" t="s">
        <v>1</v>
      </c>
      <c r="F120" s="13" t="str">
        <f>IF(ISERROR([1]Baker_Scores_Men_Var!E120), " ", IF([1]Baker_Scores_Men_Var!E120 = "Yes", "Yes", "  "))</f>
        <v>Yes</v>
      </c>
      <c r="G120" s="16">
        <v>0</v>
      </c>
      <c r="H120" s="16">
        <v>0</v>
      </c>
      <c r="I120" s="16">
        <v>0</v>
      </c>
      <c r="J120" s="16">
        <v>0</v>
      </c>
      <c r="K120" s="16">
        <v>0</v>
      </c>
      <c r="L120" s="16">
        <v>0</v>
      </c>
      <c r="M120" s="17">
        <f t="shared" si="32"/>
        <v>0</v>
      </c>
      <c r="N120" s="17">
        <f t="shared" si="33"/>
        <v>0</v>
      </c>
      <c r="O120" s="17">
        <f t="shared" si="34"/>
        <v>0</v>
      </c>
    </row>
    <row r="121" spans="2:15" s="13" customFormat="1" ht="13.9" customHeight="1" x14ac:dyDescent="0.25">
      <c r="B121" s="13" t="str">
        <f>[1]Roster_Selection_Men!AB150&amp;" " &amp; "V "</f>
        <v xml:space="preserve">Davenport University V </v>
      </c>
      <c r="C121" s="13" t="str">
        <f>[1]Roster_Selection_Men!AD150</f>
        <v>7914-47719</v>
      </c>
      <c r="D121" s="13" t="str">
        <f>[1]Roster_Selection_Men!AE150</f>
        <v>Samuel Woolworth</v>
      </c>
      <c r="E121" s="15" t="s">
        <v>1</v>
      </c>
      <c r="F121" s="13" t="str">
        <f>IF(ISERROR([1]Baker_Scores_Men_Var!E121), " ", IF([1]Baker_Scores_Men_Var!E121 = "Yes", "Yes", "  "))</f>
        <v>Yes</v>
      </c>
      <c r="G121" s="16">
        <v>0</v>
      </c>
      <c r="H121" s="16">
        <v>0</v>
      </c>
      <c r="I121" s="16">
        <v>0</v>
      </c>
      <c r="J121" s="16">
        <v>0</v>
      </c>
      <c r="K121" s="16">
        <v>0</v>
      </c>
      <c r="L121" s="16">
        <v>200</v>
      </c>
      <c r="M121" s="17">
        <f t="shared" si="32"/>
        <v>200</v>
      </c>
      <c r="N121" s="17">
        <f t="shared" si="33"/>
        <v>1</v>
      </c>
      <c r="O121" s="17">
        <f t="shared" si="34"/>
        <v>200</v>
      </c>
    </row>
    <row r="122" spans="2:15" s="13" customFormat="1" ht="13.9" customHeight="1" x14ac:dyDescent="0.25">
      <c r="B122" s="13" t="str">
        <f>[1]Roster_Selection_Men!AB151&amp;" " &amp; "V "</f>
        <v xml:space="preserve">Davenport University V </v>
      </c>
      <c r="C122" s="13" t="str">
        <f>[1]Roster_Selection_Men!AD151</f>
        <v>17-56407</v>
      </c>
      <c r="D122" s="13" t="str">
        <f>[1]Roster_Selection_Men!AE151</f>
        <v>Tyler Kelly</v>
      </c>
      <c r="E122" s="15" t="s">
        <v>1</v>
      </c>
      <c r="F122" s="13" t="str">
        <f>IF(ISERROR([1]Baker_Scores_Men_Var!E122), " ", IF([1]Baker_Scores_Men_Var!E122 = "Yes", "Yes", "  "))</f>
        <v>Yes</v>
      </c>
      <c r="G122" s="16">
        <v>185</v>
      </c>
      <c r="H122" s="16">
        <v>181</v>
      </c>
      <c r="I122" s="16">
        <v>220</v>
      </c>
      <c r="J122" s="16">
        <v>182</v>
      </c>
      <c r="K122" s="16">
        <v>194</v>
      </c>
      <c r="L122" s="16">
        <v>167</v>
      </c>
      <c r="M122" s="17">
        <f t="shared" si="32"/>
        <v>1129</v>
      </c>
      <c r="N122" s="17">
        <f t="shared" si="33"/>
        <v>6</v>
      </c>
      <c r="O122" s="17">
        <f t="shared" si="34"/>
        <v>188.16666666666666</v>
      </c>
    </row>
    <row r="123" spans="2:15" s="13" customFormat="1" ht="13.9" customHeight="1" x14ac:dyDescent="0.25">
      <c r="B123" s="13" t="str">
        <f>[1]Roster_Selection_Men!AB152&amp;" " &amp; "V "</f>
        <v xml:space="preserve">Davenport University V </v>
      </c>
      <c r="C123" s="13" t="str">
        <f>[1]Roster_Selection_Men!AD152</f>
        <v>7914-39850</v>
      </c>
      <c r="D123" s="13" t="str">
        <f>[1]Roster_Selection_Men!AE152</f>
        <v>Tyler Miller</v>
      </c>
      <c r="E123" s="15" t="s">
        <v>1</v>
      </c>
      <c r="F123" s="13" t="str">
        <f>IF(ISERROR([1]Baker_Scores_Men_Var!E123), " ", IF([1]Baker_Scores_Men_Var!E123 = "Yes", "Yes", "  "))</f>
        <v>Yes</v>
      </c>
      <c r="G123" s="16">
        <v>214</v>
      </c>
      <c r="H123" s="16">
        <v>151</v>
      </c>
      <c r="I123" s="16">
        <v>204</v>
      </c>
      <c r="J123" s="16">
        <v>183</v>
      </c>
      <c r="K123" s="16">
        <v>178</v>
      </c>
      <c r="L123" s="16">
        <v>0</v>
      </c>
      <c r="M123" s="17">
        <f t="shared" si="32"/>
        <v>930</v>
      </c>
      <c r="N123" s="17">
        <f t="shared" si="33"/>
        <v>5</v>
      </c>
      <c r="O123" s="17">
        <f t="shared" si="34"/>
        <v>186</v>
      </c>
    </row>
    <row r="124" spans="2:15" s="13" customFormat="1" ht="13.9" customHeight="1" x14ac:dyDescent="0.25">
      <c r="B124" s="13" t="s">
        <v>40</v>
      </c>
      <c r="C124" s="18" t="s">
        <v>10</v>
      </c>
      <c r="D124" s="15" t="s">
        <v>10</v>
      </c>
      <c r="E124" s="15"/>
      <c r="F124" s="15"/>
      <c r="G124" s="16"/>
      <c r="H124" s="16"/>
      <c r="I124" s="16"/>
      <c r="J124" s="16"/>
      <c r="K124" s="16"/>
      <c r="L124" s="16"/>
      <c r="M124" s="17">
        <f t="shared" si="32"/>
        <v>0</v>
      </c>
      <c r="N124" s="17">
        <f t="shared" si="33"/>
        <v>0</v>
      </c>
      <c r="O124" s="17">
        <f t="shared" si="34"/>
        <v>0</v>
      </c>
    </row>
    <row r="125" spans="2:15" s="13" customFormat="1" ht="13.9" customHeight="1" x14ac:dyDescent="0.25">
      <c r="B125" s="13" t="s">
        <v>40</v>
      </c>
      <c r="C125" s="18" t="s">
        <v>10</v>
      </c>
      <c r="D125" s="15" t="s">
        <v>10</v>
      </c>
      <c r="E125" s="15"/>
      <c r="F125" s="15"/>
      <c r="G125" s="16"/>
      <c r="H125" s="16"/>
      <c r="I125" s="16"/>
      <c r="J125" s="16"/>
      <c r="K125" s="16"/>
      <c r="L125" s="16"/>
      <c r="M125" s="17">
        <f t="shared" si="32"/>
        <v>0</v>
      </c>
      <c r="N125" s="17">
        <f t="shared" si="33"/>
        <v>0</v>
      </c>
      <c r="O125" s="17">
        <f t="shared" si="34"/>
        <v>0</v>
      </c>
    </row>
    <row r="126" spans="2:15" s="13" customFormat="1" ht="13.9" customHeight="1" thickBot="1" x14ac:dyDescent="0.3">
      <c r="B126" s="13" t="s">
        <v>40</v>
      </c>
      <c r="C126" s="18" t="s">
        <v>10</v>
      </c>
      <c r="D126" s="15" t="s">
        <v>10</v>
      </c>
      <c r="E126" s="15"/>
      <c r="F126" s="15"/>
      <c r="G126" s="19"/>
      <c r="H126" s="19"/>
      <c r="I126" s="19"/>
      <c r="J126" s="19"/>
      <c r="K126" s="19"/>
      <c r="L126" s="19"/>
      <c r="M126" s="20">
        <f t="shared" si="32"/>
        <v>0</v>
      </c>
      <c r="N126" s="20">
        <f t="shared" si="33"/>
        <v>0</v>
      </c>
      <c r="O126" s="17">
        <f t="shared" si="34"/>
        <v>0</v>
      </c>
    </row>
    <row r="127" spans="2:15" s="13" customFormat="1" ht="13.9" customHeight="1" thickTop="1" thickBot="1" x14ac:dyDescent="0.35">
      <c r="B127" s="21"/>
      <c r="G127" s="17">
        <f t="shared" ref="G127:N127" si="35">SUM(G116:G126)</f>
        <v>991</v>
      </c>
      <c r="H127" s="17">
        <f t="shared" si="35"/>
        <v>950</v>
      </c>
      <c r="I127" s="17">
        <f t="shared" si="35"/>
        <v>1060</v>
      </c>
      <c r="J127" s="17">
        <f t="shared" si="35"/>
        <v>1008</v>
      </c>
      <c r="K127" s="17">
        <f t="shared" si="35"/>
        <v>988</v>
      </c>
      <c r="L127" s="17">
        <f t="shared" si="35"/>
        <v>897</v>
      </c>
      <c r="M127" s="22">
        <f t="shared" si="35"/>
        <v>5894</v>
      </c>
      <c r="N127" s="22">
        <f t="shared" si="35"/>
        <v>30</v>
      </c>
    </row>
    <row r="128" spans="2:15" s="13" customFormat="1" ht="13.9" customHeight="1" thickTop="1" x14ac:dyDescent="0.25"/>
    <row r="129" spans="2:15" s="13" customFormat="1" ht="13.9" customHeight="1" x14ac:dyDescent="0.25">
      <c r="B129" s="13" t="str">
        <f>[1]Roster_Selection_Men!AB153&amp;" " &amp; "V "</f>
        <v xml:space="preserve">Grace College V </v>
      </c>
      <c r="C129" s="13" t="str">
        <f>[1]Roster_Selection_Men!AD153</f>
        <v>19-42922</v>
      </c>
      <c r="D129" s="13" t="str">
        <f>[1]Roster_Selection_Men!AE153</f>
        <v>Braydon Kunz</v>
      </c>
      <c r="E129" s="15" t="s">
        <v>1</v>
      </c>
      <c r="F129" s="13" t="str">
        <f>IF(ISERROR([1]Baker_Scores_Men_Var!E129), " ", IF([1]Baker_Scores_Men_Var!E129 = "Yes", "Yes", "  "))</f>
        <v>Yes</v>
      </c>
      <c r="G129" s="16">
        <v>212</v>
      </c>
      <c r="H129" s="16">
        <v>226</v>
      </c>
      <c r="I129" s="16">
        <v>152</v>
      </c>
      <c r="J129" s="16">
        <v>127</v>
      </c>
      <c r="K129" s="16">
        <v>0</v>
      </c>
      <c r="L129" s="16">
        <v>151</v>
      </c>
      <c r="M129" s="17">
        <f t="shared" ref="M129:M139" si="36">SUM(G129:L129)</f>
        <v>868</v>
      </c>
      <c r="N129" s="17">
        <f t="shared" ref="N129:N139" si="37">COUNTIF(G129:L129, "&gt;0" )</f>
        <v>5</v>
      </c>
      <c r="O129" s="17">
        <f t="shared" ref="O129:O139" si="38">IF(N129=0,0,M129/N129)</f>
        <v>173.6</v>
      </c>
    </row>
    <row r="130" spans="2:15" s="13" customFormat="1" ht="13.9" customHeight="1" x14ac:dyDescent="0.25">
      <c r="B130" s="13" t="str">
        <f>[1]Roster_Selection_Men!AB154&amp;" " &amp; "V "</f>
        <v xml:space="preserve">Grace College V </v>
      </c>
      <c r="C130" s="13" t="str">
        <f>[1]Roster_Selection_Men!AD154</f>
        <v>18-73674</v>
      </c>
      <c r="D130" s="13" t="str">
        <f>[1]Roster_Selection_Men!AE154</f>
        <v>Cameron Hyser</v>
      </c>
      <c r="E130" s="15" t="s">
        <v>1</v>
      </c>
      <c r="F130" s="13" t="str">
        <f>IF(ISERROR([1]Baker_Scores_Men_Var!E130), " ", IF([1]Baker_Scores_Men_Var!E130 = "Yes", "Yes", "  "))</f>
        <v>Yes</v>
      </c>
      <c r="G130" s="16">
        <v>0</v>
      </c>
      <c r="H130" s="16">
        <v>0</v>
      </c>
      <c r="I130" s="16">
        <v>209</v>
      </c>
      <c r="J130" s="16">
        <v>179</v>
      </c>
      <c r="K130" s="16">
        <v>173</v>
      </c>
      <c r="L130" s="16">
        <v>167</v>
      </c>
      <c r="M130" s="17">
        <f t="shared" si="36"/>
        <v>728</v>
      </c>
      <c r="N130" s="17">
        <f t="shared" si="37"/>
        <v>4</v>
      </c>
      <c r="O130" s="17">
        <f t="shared" si="38"/>
        <v>182</v>
      </c>
    </row>
    <row r="131" spans="2:15" s="13" customFormat="1" ht="13.9" customHeight="1" x14ac:dyDescent="0.25">
      <c r="B131" s="13" t="str">
        <f>[1]Roster_Selection_Men!AB155&amp;" " &amp; "V "</f>
        <v xml:space="preserve">Grace College V </v>
      </c>
      <c r="C131" s="13" t="str">
        <f>[1]Roster_Selection_Men!AD155</f>
        <v>11-120648</v>
      </c>
      <c r="D131" s="13" t="str">
        <f>[1]Roster_Selection_Men!AE155</f>
        <v>Corbin Payne</v>
      </c>
      <c r="E131" s="15" t="s">
        <v>1</v>
      </c>
      <c r="F131" s="13" t="str">
        <f>IF(ISERROR([1]Baker_Scores_Men_Var!E131), " ", IF([1]Baker_Scores_Men_Var!E131 = "Yes", "Yes", "  "))</f>
        <v>Yes</v>
      </c>
      <c r="G131" s="16">
        <v>156</v>
      </c>
      <c r="H131" s="16">
        <v>124</v>
      </c>
      <c r="I131" s="16">
        <v>0</v>
      </c>
      <c r="J131" s="16">
        <v>0</v>
      </c>
      <c r="K131" s="16">
        <v>0</v>
      </c>
      <c r="L131" s="16">
        <v>161</v>
      </c>
      <c r="M131" s="17">
        <f t="shared" si="36"/>
        <v>441</v>
      </c>
      <c r="N131" s="17">
        <f t="shared" si="37"/>
        <v>3</v>
      </c>
      <c r="O131" s="17">
        <f t="shared" si="38"/>
        <v>147</v>
      </c>
    </row>
    <row r="132" spans="2:15" s="13" customFormat="1" ht="13.9" customHeight="1" x14ac:dyDescent="0.25">
      <c r="B132" s="13" t="str">
        <f>[1]Roster_Selection_Men!AB156&amp;" " &amp; "V "</f>
        <v xml:space="preserve">Grace College V </v>
      </c>
      <c r="C132" s="13" t="str">
        <f>[1]Roster_Selection_Men!AD156</f>
        <v>22-1009</v>
      </c>
      <c r="D132" s="13" t="str">
        <f>[1]Roster_Selection_Men!AE156</f>
        <v>Erik Haegeland</v>
      </c>
      <c r="E132" s="15" t="s">
        <v>1</v>
      </c>
      <c r="F132" s="13" t="str">
        <f>IF(ISERROR([1]Baker_Scores_Men_Var!E132), " ", IF([1]Baker_Scores_Men_Var!E132 = "Yes", "Yes", "  "))</f>
        <v>Yes</v>
      </c>
      <c r="G132" s="16">
        <v>165</v>
      </c>
      <c r="H132" s="16">
        <v>135</v>
      </c>
      <c r="I132" s="16">
        <v>176</v>
      </c>
      <c r="J132" s="16">
        <v>178</v>
      </c>
      <c r="K132" s="16">
        <v>147</v>
      </c>
      <c r="L132" s="16">
        <v>218</v>
      </c>
      <c r="M132" s="17">
        <f t="shared" si="36"/>
        <v>1019</v>
      </c>
      <c r="N132" s="17">
        <f t="shared" si="37"/>
        <v>6</v>
      </c>
      <c r="O132" s="17">
        <f t="shared" si="38"/>
        <v>169.83333333333334</v>
      </c>
    </row>
    <row r="133" spans="2:15" s="13" customFormat="1" ht="13.9" customHeight="1" x14ac:dyDescent="0.25">
      <c r="B133" s="13" t="str">
        <f>[1]Roster_Selection_Men!AB157&amp;" " &amp; "V "</f>
        <v xml:space="preserve">Grace College V </v>
      </c>
      <c r="C133" s="13" t="str">
        <f>[1]Roster_Selection_Men!AD157</f>
        <v>18-90068</v>
      </c>
      <c r="D133" s="13" t="str">
        <f>[1]Roster_Selection_Men!AE157</f>
        <v>Joseph Larison</v>
      </c>
      <c r="E133" s="15" t="s">
        <v>1</v>
      </c>
      <c r="F133" s="13" t="str">
        <f>IF(ISERROR([1]Baker_Scores_Men_Var!E133), " ", IF([1]Baker_Scores_Men_Var!E133 = "Yes", "Yes", "  "))</f>
        <v>Yes</v>
      </c>
      <c r="G133" s="16">
        <v>228</v>
      </c>
      <c r="H133" s="16">
        <v>189</v>
      </c>
      <c r="I133" s="16">
        <v>166</v>
      </c>
      <c r="J133" s="16">
        <v>194</v>
      </c>
      <c r="K133" s="16">
        <v>166</v>
      </c>
      <c r="L133" s="16">
        <v>0</v>
      </c>
      <c r="M133" s="17">
        <f t="shared" si="36"/>
        <v>943</v>
      </c>
      <c r="N133" s="17">
        <f t="shared" si="37"/>
        <v>5</v>
      </c>
      <c r="O133" s="17">
        <f t="shared" si="38"/>
        <v>188.6</v>
      </c>
    </row>
    <row r="134" spans="2:15" s="13" customFormat="1" ht="13.9" customHeight="1" x14ac:dyDescent="0.25">
      <c r="B134" s="13" t="str">
        <f>[1]Roster_Selection_Men!AB158&amp;" " &amp; "V "</f>
        <v xml:space="preserve">Grace College V </v>
      </c>
      <c r="C134" s="13" t="str">
        <f>[1]Roster_Selection_Men!AD158</f>
        <v>11-658075</v>
      </c>
      <c r="D134" s="13" t="str">
        <f>[1]Roster_Selection_Men!AE158</f>
        <v>Michael Wright</v>
      </c>
      <c r="E134" s="15" t="s">
        <v>1</v>
      </c>
      <c r="F134" s="13" t="str">
        <f>IF(ISERROR([1]Baker_Scores_Men_Var!E134), " ", IF([1]Baker_Scores_Men_Var!E134 = "Yes", "Yes", "  "))</f>
        <v>Yes</v>
      </c>
      <c r="G134" s="16">
        <v>0</v>
      </c>
      <c r="H134" s="16">
        <v>0</v>
      </c>
      <c r="I134" s="16">
        <v>0</v>
      </c>
      <c r="J134" s="16">
        <v>0</v>
      </c>
      <c r="K134" s="16">
        <v>146</v>
      </c>
      <c r="L134" s="16">
        <v>0</v>
      </c>
      <c r="M134" s="17">
        <f t="shared" si="36"/>
        <v>146</v>
      </c>
      <c r="N134" s="17">
        <f t="shared" si="37"/>
        <v>1</v>
      </c>
      <c r="O134" s="17">
        <f t="shared" si="38"/>
        <v>146</v>
      </c>
    </row>
    <row r="135" spans="2:15" s="13" customFormat="1" ht="13.9" customHeight="1" x14ac:dyDescent="0.25">
      <c r="B135" s="13" t="str">
        <f>[1]Roster_Selection_Men!AB159&amp;" " &amp; "V "</f>
        <v xml:space="preserve">Grace College V </v>
      </c>
      <c r="C135" s="13" t="str">
        <f>[1]Roster_Selection_Men!AD159</f>
        <v>20-9915</v>
      </c>
      <c r="D135" s="13" t="str">
        <f>[1]Roster_Selection_Men!AE159</f>
        <v>Thomas O'Neil</v>
      </c>
      <c r="E135" s="15" t="s">
        <v>1</v>
      </c>
      <c r="F135" s="13" t="str">
        <f>IF(ISERROR([1]Baker_Scores_Men_Var!E135), " ", IF([1]Baker_Scores_Men_Var!E135 = "Yes", "Yes", "  "))</f>
        <v>Yes</v>
      </c>
      <c r="G135" s="16">
        <v>156</v>
      </c>
      <c r="H135" s="16">
        <v>157</v>
      </c>
      <c r="I135" s="16">
        <v>0</v>
      </c>
      <c r="J135" s="16">
        <v>156</v>
      </c>
      <c r="K135" s="16">
        <v>150</v>
      </c>
      <c r="L135" s="16">
        <v>151</v>
      </c>
      <c r="M135" s="17">
        <f t="shared" si="36"/>
        <v>770</v>
      </c>
      <c r="N135" s="17">
        <f t="shared" si="37"/>
        <v>5</v>
      </c>
      <c r="O135" s="17">
        <f t="shared" si="38"/>
        <v>154</v>
      </c>
    </row>
    <row r="136" spans="2:15" s="13" customFormat="1" ht="13.9" customHeight="1" x14ac:dyDescent="0.25">
      <c r="B136" s="13" t="str">
        <f>[1]Roster_Selection_Men!AB160&amp;" " &amp; "V "</f>
        <v xml:space="preserve">Grace College V </v>
      </c>
      <c r="C136" s="13" t="str">
        <f>[1]Roster_Selection_Men!AD160</f>
        <v>18-98179</v>
      </c>
      <c r="D136" s="13" t="str">
        <f>[1]Roster_Selection_Men!AE160</f>
        <v>Tyler White</v>
      </c>
      <c r="E136" s="15" t="s">
        <v>3</v>
      </c>
      <c r="F136" s="13" t="str">
        <f>IF(ISERROR([1]Baker_Scores_Men_Var!E136), " ", IF([1]Baker_Scores_Men_Var!E136 = "Yes", "Yes", "  "))</f>
        <v>Yes</v>
      </c>
      <c r="G136" s="16">
        <v>0</v>
      </c>
      <c r="H136" s="16">
        <v>0</v>
      </c>
      <c r="I136" s="16">
        <v>162</v>
      </c>
      <c r="J136" s="16">
        <v>0</v>
      </c>
      <c r="K136" s="16">
        <v>0</v>
      </c>
      <c r="L136" s="16">
        <v>0</v>
      </c>
      <c r="M136" s="17">
        <f t="shared" si="36"/>
        <v>162</v>
      </c>
      <c r="N136" s="17">
        <f t="shared" si="37"/>
        <v>1</v>
      </c>
      <c r="O136" s="17">
        <f t="shared" si="38"/>
        <v>162</v>
      </c>
    </row>
    <row r="137" spans="2:15" s="13" customFormat="1" ht="13.9" customHeight="1" x14ac:dyDescent="0.25">
      <c r="B137" s="13" t="s">
        <v>41</v>
      </c>
      <c r="C137" s="18" t="s">
        <v>10</v>
      </c>
      <c r="D137" s="15" t="s">
        <v>10</v>
      </c>
      <c r="E137" s="15"/>
      <c r="F137" s="15"/>
      <c r="G137" s="16"/>
      <c r="H137" s="16"/>
      <c r="I137" s="16"/>
      <c r="J137" s="16"/>
      <c r="K137" s="16"/>
      <c r="L137" s="16"/>
      <c r="M137" s="17">
        <f t="shared" si="36"/>
        <v>0</v>
      </c>
      <c r="N137" s="17">
        <f t="shared" si="37"/>
        <v>0</v>
      </c>
      <c r="O137" s="17">
        <f t="shared" si="38"/>
        <v>0</v>
      </c>
    </row>
    <row r="138" spans="2:15" s="13" customFormat="1" ht="13.9" customHeight="1" x14ac:dyDescent="0.25">
      <c r="B138" s="13" t="s">
        <v>41</v>
      </c>
      <c r="C138" s="18" t="s">
        <v>10</v>
      </c>
      <c r="D138" s="15" t="s">
        <v>10</v>
      </c>
      <c r="E138" s="15"/>
      <c r="F138" s="15"/>
      <c r="G138" s="16"/>
      <c r="H138" s="16"/>
      <c r="I138" s="16"/>
      <c r="J138" s="16"/>
      <c r="K138" s="16"/>
      <c r="L138" s="16"/>
      <c r="M138" s="17">
        <f t="shared" si="36"/>
        <v>0</v>
      </c>
      <c r="N138" s="17">
        <f t="shared" si="37"/>
        <v>0</v>
      </c>
      <c r="O138" s="17">
        <f t="shared" si="38"/>
        <v>0</v>
      </c>
    </row>
    <row r="139" spans="2:15" s="13" customFormat="1" ht="13.9" customHeight="1" thickBot="1" x14ac:dyDescent="0.3">
      <c r="B139" s="13" t="s">
        <v>41</v>
      </c>
      <c r="C139" s="18" t="s">
        <v>10</v>
      </c>
      <c r="D139" s="15" t="s">
        <v>10</v>
      </c>
      <c r="E139" s="15"/>
      <c r="F139" s="15"/>
      <c r="G139" s="19"/>
      <c r="H139" s="19"/>
      <c r="I139" s="19"/>
      <c r="J139" s="19"/>
      <c r="K139" s="19"/>
      <c r="L139" s="19"/>
      <c r="M139" s="20">
        <f t="shared" si="36"/>
        <v>0</v>
      </c>
      <c r="N139" s="20">
        <f t="shared" si="37"/>
        <v>0</v>
      </c>
      <c r="O139" s="17">
        <f t="shared" si="38"/>
        <v>0</v>
      </c>
    </row>
    <row r="140" spans="2:15" s="13" customFormat="1" ht="13.9" customHeight="1" thickTop="1" thickBot="1" x14ac:dyDescent="0.35">
      <c r="B140" s="21"/>
      <c r="G140" s="17">
        <f t="shared" ref="G140:N140" si="39">SUM(G129:G139)</f>
        <v>917</v>
      </c>
      <c r="H140" s="17">
        <f t="shared" si="39"/>
        <v>831</v>
      </c>
      <c r="I140" s="17">
        <f t="shared" si="39"/>
        <v>865</v>
      </c>
      <c r="J140" s="17">
        <f t="shared" si="39"/>
        <v>834</v>
      </c>
      <c r="K140" s="17">
        <f t="shared" si="39"/>
        <v>782</v>
      </c>
      <c r="L140" s="17">
        <f t="shared" si="39"/>
        <v>848</v>
      </c>
      <c r="M140" s="22">
        <f t="shared" si="39"/>
        <v>5077</v>
      </c>
      <c r="N140" s="22">
        <f t="shared" si="39"/>
        <v>30</v>
      </c>
    </row>
    <row r="141" spans="2:15" s="13" customFormat="1" ht="13.9" customHeight="1" thickTop="1" x14ac:dyDescent="0.25"/>
    <row r="142" spans="2:15" s="13" customFormat="1" ht="13.9" customHeight="1" x14ac:dyDescent="0.25">
      <c r="B142" s="13" t="str">
        <f>[1]Roster_Selection_Men!AB163&amp;" " &amp; "V "</f>
        <v xml:space="preserve">Grand View University V </v>
      </c>
      <c r="C142" s="13" t="str">
        <f>[1]Roster_Selection_Men!AD163</f>
        <v>11-389770</v>
      </c>
      <c r="D142" s="13" t="str">
        <f>[1]Roster_Selection_Men!AE163</f>
        <v>Andru Wilder</v>
      </c>
      <c r="E142" s="15" t="s">
        <v>1</v>
      </c>
      <c r="F142" s="13" t="str">
        <f>IF(ISERROR([1]Baker_Scores_Men_Var!E142), " ", IF([1]Baker_Scores_Men_Var!E142 = "Yes", "Yes", "  "))</f>
        <v>Yes</v>
      </c>
      <c r="G142" s="16">
        <v>157</v>
      </c>
      <c r="H142" s="16">
        <v>189</v>
      </c>
      <c r="I142" s="16">
        <v>257</v>
      </c>
      <c r="J142" s="16">
        <v>168</v>
      </c>
      <c r="K142" s="16">
        <v>201</v>
      </c>
      <c r="L142" s="16">
        <v>180</v>
      </c>
      <c r="M142" s="17">
        <f t="shared" ref="M142:M152" si="40">SUM(G142:L142)</f>
        <v>1152</v>
      </c>
      <c r="N142" s="17">
        <f t="shared" ref="N142:N152" si="41">COUNTIF(G142:L142, "&gt;0" )</f>
        <v>6</v>
      </c>
      <c r="O142" s="17">
        <f t="shared" ref="O142:O152" si="42">IF(N142=0,0,M142/N142)</f>
        <v>192</v>
      </c>
    </row>
    <row r="143" spans="2:15" s="13" customFormat="1" ht="13.9" customHeight="1" x14ac:dyDescent="0.25">
      <c r="B143" s="13" t="str">
        <f>[1]Roster_Selection_Men!AB164&amp;" " &amp; "V "</f>
        <v xml:space="preserve">Grand View University V </v>
      </c>
      <c r="C143" s="13" t="str">
        <f>[1]Roster_Selection_Men!AD164</f>
        <v>11-742664</v>
      </c>
      <c r="D143" s="13" t="str">
        <f>[1]Roster_Selection_Men!AE164</f>
        <v>Caden Ziegler</v>
      </c>
      <c r="E143" s="15" t="s">
        <v>1</v>
      </c>
      <c r="F143" s="13" t="str">
        <f>IF(ISERROR([1]Baker_Scores_Men_Var!E143), " ", IF([1]Baker_Scores_Men_Var!E143 = "Yes", "Yes", "  "))</f>
        <v>Yes</v>
      </c>
      <c r="G143" s="16">
        <v>145</v>
      </c>
      <c r="H143" s="16">
        <v>0</v>
      </c>
      <c r="I143" s="16">
        <v>0</v>
      </c>
      <c r="J143" s="16">
        <v>0</v>
      </c>
      <c r="K143" s="16">
        <v>0</v>
      </c>
      <c r="L143" s="16">
        <v>0</v>
      </c>
      <c r="M143" s="17">
        <f t="shared" si="40"/>
        <v>145</v>
      </c>
      <c r="N143" s="17">
        <f t="shared" si="41"/>
        <v>1</v>
      </c>
      <c r="O143" s="17">
        <f t="shared" si="42"/>
        <v>145</v>
      </c>
    </row>
    <row r="144" spans="2:15" s="13" customFormat="1" ht="13.9" customHeight="1" x14ac:dyDescent="0.25">
      <c r="B144" s="13" t="str">
        <f>[1]Roster_Selection_Men!AB165&amp;" " &amp; "V "</f>
        <v xml:space="preserve">Grand View University V </v>
      </c>
      <c r="C144" s="13" t="str">
        <f>[1]Roster_Selection_Men!AD165</f>
        <v>9138-8600</v>
      </c>
      <c r="D144" s="13" t="str">
        <f>[1]Roster_Selection_Men!AE165</f>
        <v>Johnathan Hemmingsen</v>
      </c>
      <c r="E144" s="15" t="s">
        <v>1</v>
      </c>
      <c r="F144" s="13" t="str">
        <f>IF(ISERROR([1]Baker_Scores_Men_Var!E144), " ", IF([1]Baker_Scores_Men_Var!E144 = "Yes", "Yes", "  "))</f>
        <v>Yes</v>
      </c>
      <c r="G144" s="16">
        <v>205</v>
      </c>
      <c r="H144" s="16">
        <v>186</v>
      </c>
      <c r="I144" s="16">
        <v>147</v>
      </c>
      <c r="J144" s="16">
        <v>184</v>
      </c>
      <c r="K144" s="16">
        <v>222</v>
      </c>
      <c r="L144" s="16">
        <v>195</v>
      </c>
      <c r="M144" s="17">
        <f t="shared" si="40"/>
        <v>1139</v>
      </c>
      <c r="N144" s="17">
        <f t="shared" si="41"/>
        <v>6</v>
      </c>
      <c r="O144" s="17">
        <f t="shared" si="42"/>
        <v>189.83333333333334</v>
      </c>
    </row>
    <row r="145" spans="2:15" s="13" customFormat="1" ht="13.9" customHeight="1" x14ac:dyDescent="0.25">
      <c r="B145" s="13" t="str">
        <f>[1]Roster_Selection_Men!AB166&amp;" " &amp; "V "</f>
        <v xml:space="preserve">Grand View University V </v>
      </c>
      <c r="C145" s="13" t="str">
        <f>[1]Roster_Selection_Men!AD166</f>
        <v>11-230185</v>
      </c>
      <c r="D145" s="13" t="str">
        <f>[1]Roster_Selection_Men!AE166</f>
        <v>Jonathan Featherston</v>
      </c>
      <c r="E145" s="15" t="s">
        <v>1</v>
      </c>
      <c r="F145" s="13" t="str">
        <f>IF(ISERROR([1]Baker_Scores_Men_Var!E145), " ", IF([1]Baker_Scores_Men_Var!E145 = "Yes", "Yes", "  "))</f>
        <v>Yes</v>
      </c>
      <c r="G145" s="16">
        <v>0</v>
      </c>
      <c r="H145" s="16">
        <v>0</v>
      </c>
      <c r="I145" s="16">
        <v>0</v>
      </c>
      <c r="J145" s="16">
        <v>162</v>
      </c>
      <c r="K145" s="16">
        <v>160</v>
      </c>
      <c r="L145" s="16">
        <v>0</v>
      </c>
      <c r="M145" s="17">
        <f t="shared" si="40"/>
        <v>322</v>
      </c>
      <c r="N145" s="17">
        <f t="shared" si="41"/>
        <v>2</v>
      </c>
      <c r="O145" s="17">
        <f t="shared" si="42"/>
        <v>161</v>
      </c>
    </row>
    <row r="146" spans="2:15" s="13" customFormat="1" ht="13.9" customHeight="1" x14ac:dyDescent="0.25">
      <c r="B146" s="13" t="str">
        <f>[1]Roster_Selection_Men!AB167&amp;" " &amp; "V "</f>
        <v xml:space="preserve">Grand View University V </v>
      </c>
      <c r="C146" s="13" t="str">
        <f>[1]Roster_Selection_Men!AD167</f>
        <v>5860-323</v>
      </c>
      <c r="D146" s="13" t="str">
        <f>[1]Roster_Selection_Men!AE167</f>
        <v>Lucas Kramer</v>
      </c>
      <c r="E146" s="15" t="s">
        <v>1</v>
      </c>
      <c r="F146" s="13" t="str">
        <f>IF(ISERROR([1]Baker_Scores_Men_Var!E146), " ", IF([1]Baker_Scores_Men_Var!E146 = "Yes", "Yes", "  "))</f>
        <v>Yes</v>
      </c>
      <c r="G146" s="16">
        <v>168</v>
      </c>
      <c r="H146" s="16">
        <v>246</v>
      </c>
      <c r="I146" s="16">
        <v>177</v>
      </c>
      <c r="J146" s="16">
        <v>222</v>
      </c>
      <c r="K146" s="16">
        <v>211</v>
      </c>
      <c r="L146" s="16">
        <v>211</v>
      </c>
      <c r="M146" s="17">
        <f t="shared" si="40"/>
        <v>1235</v>
      </c>
      <c r="N146" s="17">
        <f t="shared" si="41"/>
        <v>6</v>
      </c>
      <c r="O146" s="17">
        <f t="shared" si="42"/>
        <v>205.83333333333334</v>
      </c>
    </row>
    <row r="147" spans="2:15" s="13" customFormat="1" ht="13.9" customHeight="1" x14ac:dyDescent="0.25">
      <c r="B147" s="13" t="str">
        <f>[1]Roster_Selection_Men!AB168&amp;" " &amp; "V "</f>
        <v xml:space="preserve">Grand View University V </v>
      </c>
      <c r="C147" s="13" t="str">
        <f>[1]Roster_Selection_Men!AD168</f>
        <v>5689-4652</v>
      </c>
      <c r="D147" s="13" t="str">
        <f>[1]Roster_Selection_Men!AE168</f>
        <v>Nicholas Prochnow</v>
      </c>
      <c r="E147" s="15" t="s">
        <v>1</v>
      </c>
      <c r="F147" s="13" t="str">
        <f>IF(ISERROR([1]Baker_Scores_Men_Var!E147), " ", IF([1]Baker_Scores_Men_Var!E147 = "Yes", "Yes", "  "))</f>
        <v>Yes</v>
      </c>
      <c r="G147" s="16">
        <v>182</v>
      </c>
      <c r="H147" s="16">
        <v>148</v>
      </c>
      <c r="I147" s="16">
        <v>136</v>
      </c>
      <c r="J147" s="16">
        <v>0</v>
      </c>
      <c r="K147" s="16">
        <v>0</v>
      </c>
      <c r="L147" s="16">
        <v>151</v>
      </c>
      <c r="M147" s="17">
        <f t="shared" si="40"/>
        <v>617</v>
      </c>
      <c r="N147" s="17">
        <f t="shared" si="41"/>
        <v>4</v>
      </c>
      <c r="O147" s="17">
        <f t="shared" si="42"/>
        <v>154.25</v>
      </c>
    </row>
    <row r="148" spans="2:15" s="13" customFormat="1" ht="13.9" customHeight="1" x14ac:dyDescent="0.25">
      <c r="B148" s="13" t="str">
        <f>[1]Roster_Selection_Men!AB169&amp;" " &amp; "V "</f>
        <v xml:space="preserve">Grand View University V </v>
      </c>
      <c r="C148" s="13" t="str">
        <f>[1]Roster_Selection_Men!AD169</f>
        <v>11-242166</v>
      </c>
      <c r="D148" s="13" t="str">
        <f>[1]Roster_Selection_Men!AE169</f>
        <v>Xander Pickett</v>
      </c>
      <c r="E148" s="15" t="s">
        <v>1</v>
      </c>
      <c r="F148" s="13" t="str">
        <f>IF(ISERROR([1]Baker_Scores_Men_Var!E148), " ", IF([1]Baker_Scores_Men_Var!E148 = "Yes", "Yes", "  "))</f>
        <v>Yes</v>
      </c>
      <c r="G148" s="16">
        <v>0</v>
      </c>
      <c r="H148" s="16">
        <v>185</v>
      </c>
      <c r="I148" s="16">
        <v>178</v>
      </c>
      <c r="J148" s="16">
        <v>191</v>
      </c>
      <c r="K148" s="16">
        <v>210</v>
      </c>
      <c r="L148" s="16">
        <v>168</v>
      </c>
      <c r="M148" s="17">
        <f t="shared" si="40"/>
        <v>932</v>
      </c>
      <c r="N148" s="17">
        <f t="shared" si="41"/>
        <v>5</v>
      </c>
      <c r="O148" s="17">
        <f t="shared" si="42"/>
        <v>186.4</v>
      </c>
    </row>
    <row r="149" spans="2:15" s="13" customFormat="1" ht="13.9" customHeight="1" x14ac:dyDescent="0.25">
      <c r="B149" s="13" t="str">
        <f>[1]Roster_Selection_Men!AB170&amp;" " &amp; "V "</f>
        <v xml:space="preserve"> V </v>
      </c>
      <c r="C149" s="13" t="str">
        <f>[1]Roster_Selection_Men!AD170</f>
        <v/>
      </c>
      <c r="D149" s="13" t="str">
        <f>[1]Roster_Selection_Men!AE170</f>
        <v/>
      </c>
      <c r="E149" s="15"/>
      <c r="F149" s="13" t="str">
        <f>IF(ISERROR([1]Baker_Scores_Men_Var!E149), " ", IF([1]Baker_Scores_Men_Var!E149 = "Yes", "Yes", "  "))</f>
        <v xml:space="preserve">  </v>
      </c>
      <c r="G149" s="16">
        <v>0</v>
      </c>
      <c r="H149" s="16">
        <v>0</v>
      </c>
      <c r="I149" s="16">
        <v>0</v>
      </c>
      <c r="J149" s="16">
        <v>0</v>
      </c>
      <c r="K149" s="16">
        <v>0</v>
      </c>
      <c r="L149" s="16">
        <v>0</v>
      </c>
      <c r="M149" s="17">
        <f t="shared" si="40"/>
        <v>0</v>
      </c>
      <c r="N149" s="17">
        <f t="shared" si="41"/>
        <v>0</v>
      </c>
      <c r="O149" s="17">
        <f t="shared" si="42"/>
        <v>0</v>
      </c>
    </row>
    <row r="150" spans="2:15" s="13" customFormat="1" ht="13.9" customHeight="1" x14ac:dyDescent="0.25">
      <c r="B150" s="13" t="s">
        <v>42</v>
      </c>
      <c r="C150" s="18" t="s">
        <v>10</v>
      </c>
      <c r="D150" s="15" t="s">
        <v>10</v>
      </c>
      <c r="E150" s="15"/>
      <c r="F150" s="15"/>
      <c r="G150" s="16"/>
      <c r="H150" s="16"/>
      <c r="I150" s="16"/>
      <c r="J150" s="16"/>
      <c r="K150" s="16"/>
      <c r="L150" s="16"/>
      <c r="M150" s="17">
        <f t="shared" si="40"/>
        <v>0</v>
      </c>
      <c r="N150" s="17">
        <f t="shared" si="41"/>
        <v>0</v>
      </c>
      <c r="O150" s="17">
        <f t="shared" si="42"/>
        <v>0</v>
      </c>
    </row>
    <row r="151" spans="2:15" s="13" customFormat="1" ht="13.9" customHeight="1" x14ac:dyDescent="0.25">
      <c r="B151" s="13" t="s">
        <v>42</v>
      </c>
      <c r="C151" s="18" t="s">
        <v>10</v>
      </c>
      <c r="D151" s="15" t="s">
        <v>10</v>
      </c>
      <c r="E151" s="15"/>
      <c r="F151" s="15"/>
      <c r="G151" s="16"/>
      <c r="H151" s="16"/>
      <c r="I151" s="16"/>
      <c r="J151" s="16"/>
      <c r="K151" s="16"/>
      <c r="L151" s="16"/>
      <c r="M151" s="17">
        <f t="shared" si="40"/>
        <v>0</v>
      </c>
      <c r="N151" s="17">
        <f t="shared" si="41"/>
        <v>0</v>
      </c>
      <c r="O151" s="17">
        <f t="shared" si="42"/>
        <v>0</v>
      </c>
    </row>
    <row r="152" spans="2:15" s="13" customFormat="1" ht="13.9" customHeight="1" thickBot="1" x14ac:dyDescent="0.3">
      <c r="B152" s="13" t="s">
        <v>42</v>
      </c>
      <c r="C152" s="18" t="s">
        <v>10</v>
      </c>
      <c r="D152" s="15" t="s">
        <v>10</v>
      </c>
      <c r="E152" s="15"/>
      <c r="F152" s="15"/>
      <c r="G152" s="19"/>
      <c r="H152" s="19"/>
      <c r="I152" s="19"/>
      <c r="J152" s="19"/>
      <c r="K152" s="19"/>
      <c r="L152" s="19"/>
      <c r="M152" s="20">
        <f t="shared" si="40"/>
        <v>0</v>
      </c>
      <c r="N152" s="20">
        <f t="shared" si="41"/>
        <v>0</v>
      </c>
      <c r="O152" s="17">
        <f t="shared" si="42"/>
        <v>0</v>
      </c>
    </row>
    <row r="153" spans="2:15" s="13" customFormat="1" ht="13.9" customHeight="1" thickTop="1" thickBot="1" x14ac:dyDescent="0.35">
      <c r="B153" s="21"/>
      <c r="G153" s="17">
        <f t="shared" ref="G153:N153" si="43">SUM(G142:G152)</f>
        <v>857</v>
      </c>
      <c r="H153" s="17">
        <f t="shared" si="43"/>
        <v>954</v>
      </c>
      <c r="I153" s="17">
        <f t="shared" si="43"/>
        <v>895</v>
      </c>
      <c r="J153" s="17">
        <f t="shared" si="43"/>
        <v>927</v>
      </c>
      <c r="K153" s="17">
        <f t="shared" si="43"/>
        <v>1004</v>
      </c>
      <c r="L153" s="17">
        <f t="shared" si="43"/>
        <v>905</v>
      </c>
      <c r="M153" s="22">
        <f t="shared" si="43"/>
        <v>5542</v>
      </c>
      <c r="N153" s="22">
        <f t="shared" si="43"/>
        <v>30</v>
      </c>
    </row>
    <row r="154" spans="2:15" s="13" customFormat="1" ht="13.9" customHeight="1" thickTop="1" x14ac:dyDescent="0.25"/>
    <row r="155" spans="2:15" s="13" customFormat="1" ht="13.9" customHeight="1" x14ac:dyDescent="0.25">
      <c r="B155" s="13" t="str">
        <f>[1]Roster_Selection_Men!AB181&amp;" " &amp; "V "</f>
        <v xml:space="preserve"> V </v>
      </c>
      <c r="C155" s="13" t="str">
        <f>[1]Roster_Selection_Men!AD181</f>
        <v/>
      </c>
      <c r="D155" s="13" t="str">
        <f>[1]Roster_Selection_Men!AE181</f>
        <v/>
      </c>
      <c r="E155" s="15" t="s">
        <v>3</v>
      </c>
      <c r="F155" s="13" t="str">
        <f>IF(ISERROR([1]Baker_Scores_Men_Var!E155), " ", IF([1]Baker_Scores_Men_Var!E155 = "Yes", "Yes", "  "))</f>
        <v xml:space="preserve">  </v>
      </c>
      <c r="G155" s="16">
        <v>0</v>
      </c>
      <c r="H155" s="16">
        <v>0</v>
      </c>
      <c r="I155" s="16">
        <v>0</v>
      </c>
      <c r="J155" s="16">
        <v>0</v>
      </c>
      <c r="K155" s="16">
        <v>0</v>
      </c>
      <c r="L155" s="16">
        <v>0</v>
      </c>
      <c r="M155" s="17">
        <f t="shared" ref="M155:M165" si="44">SUM(G155:L155)</f>
        <v>0</v>
      </c>
      <c r="N155" s="17">
        <f t="shared" ref="N155:N165" si="45">COUNTIF(G155:L155, "&gt;0" )</f>
        <v>0</v>
      </c>
      <c r="O155" s="17">
        <f t="shared" ref="O155:O165" si="46">IF(N155=0,0,M155/N155)</f>
        <v>0</v>
      </c>
    </row>
    <row r="156" spans="2:15" s="13" customFormat="1" ht="13.9" customHeight="1" x14ac:dyDescent="0.25">
      <c r="B156" s="13" t="str">
        <f>[1]Roster_Selection_Men!AB182&amp;" " &amp; "V "</f>
        <v xml:space="preserve"> V </v>
      </c>
      <c r="C156" s="13" t="str">
        <f>[1]Roster_Selection_Men!AD182</f>
        <v/>
      </c>
      <c r="D156" s="13" t="str">
        <f>[1]Roster_Selection_Men!AE182</f>
        <v/>
      </c>
      <c r="E156" s="15" t="s">
        <v>3</v>
      </c>
      <c r="F156" s="13" t="str">
        <f>IF(ISERROR([1]Baker_Scores_Men_Var!E156), " ", IF([1]Baker_Scores_Men_Var!E156 = "Yes", "Yes", "  "))</f>
        <v xml:space="preserve">  </v>
      </c>
      <c r="G156" s="16">
        <v>0</v>
      </c>
      <c r="H156" s="16">
        <v>0</v>
      </c>
      <c r="I156" s="16">
        <v>0</v>
      </c>
      <c r="J156" s="16">
        <v>0</v>
      </c>
      <c r="K156" s="16">
        <v>0</v>
      </c>
      <c r="L156" s="16">
        <v>0</v>
      </c>
      <c r="M156" s="17">
        <f t="shared" si="44"/>
        <v>0</v>
      </c>
      <c r="N156" s="17">
        <f t="shared" si="45"/>
        <v>0</v>
      </c>
      <c r="O156" s="17">
        <f t="shared" si="46"/>
        <v>0</v>
      </c>
    </row>
    <row r="157" spans="2:15" s="13" customFormat="1" ht="13.9" customHeight="1" x14ac:dyDescent="0.25">
      <c r="B157" s="13" t="str">
        <f>[1]Roster_Selection_Men!AB183&amp;" " &amp; "V "</f>
        <v xml:space="preserve"> V </v>
      </c>
      <c r="C157" s="13" t="str">
        <f>[1]Roster_Selection_Men!AD183</f>
        <v/>
      </c>
      <c r="D157" s="13" t="str">
        <f>[1]Roster_Selection_Men!AE183</f>
        <v/>
      </c>
      <c r="E157" s="15" t="s">
        <v>3</v>
      </c>
      <c r="F157" s="13" t="str">
        <f>IF(ISERROR([1]Baker_Scores_Men_Var!E157), " ", IF([1]Baker_Scores_Men_Var!E157 = "Yes", "Yes", "  "))</f>
        <v xml:space="preserve">  </v>
      </c>
      <c r="G157" s="16">
        <v>0</v>
      </c>
      <c r="H157" s="16">
        <v>0</v>
      </c>
      <c r="I157" s="16">
        <v>0</v>
      </c>
      <c r="J157" s="16">
        <v>0</v>
      </c>
      <c r="K157" s="16">
        <v>0</v>
      </c>
      <c r="L157" s="16">
        <v>0</v>
      </c>
      <c r="M157" s="17">
        <f t="shared" si="44"/>
        <v>0</v>
      </c>
      <c r="N157" s="17">
        <f t="shared" si="45"/>
        <v>0</v>
      </c>
      <c r="O157" s="17">
        <f t="shared" si="46"/>
        <v>0</v>
      </c>
    </row>
    <row r="158" spans="2:15" s="13" customFormat="1" ht="13.9" customHeight="1" x14ac:dyDescent="0.25">
      <c r="B158" s="13" t="str">
        <f>[1]Roster_Selection_Men!AB184&amp;" " &amp; "V "</f>
        <v xml:space="preserve"> V </v>
      </c>
      <c r="C158" s="13" t="str">
        <f>[1]Roster_Selection_Men!AD184</f>
        <v/>
      </c>
      <c r="D158" s="13" t="str">
        <f>[1]Roster_Selection_Men!AE184</f>
        <v/>
      </c>
      <c r="E158" s="15" t="s">
        <v>3</v>
      </c>
      <c r="F158" s="13" t="str">
        <f>IF(ISERROR([1]Baker_Scores_Men_Var!E158), " ", IF([1]Baker_Scores_Men_Var!E158 = "Yes", "Yes", "  "))</f>
        <v xml:space="preserve">  </v>
      </c>
      <c r="G158" s="16">
        <v>0</v>
      </c>
      <c r="H158" s="16">
        <v>0</v>
      </c>
      <c r="I158" s="16">
        <v>0</v>
      </c>
      <c r="J158" s="16">
        <v>0</v>
      </c>
      <c r="K158" s="16">
        <v>0</v>
      </c>
      <c r="L158" s="16">
        <v>0</v>
      </c>
      <c r="M158" s="17">
        <f t="shared" si="44"/>
        <v>0</v>
      </c>
      <c r="N158" s="17">
        <f t="shared" si="45"/>
        <v>0</v>
      </c>
      <c r="O158" s="17">
        <f t="shared" si="46"/>
        <v>0</v>
      </c>
    </row>
    <row r="159" spans="2:15" s="13" customFormat="1" ht="13.9" customHeight="1" x14ac:dyDescent="0.25">
      <c r="B159" s="13" t="str">
        <f>[1]Roster_Selection_Men!AB185&amp;" " &amp; "V "</f>
        <v xml:space="preserve"> V </v>
      </c>
      <c r="C159" s="13" t="str">
        <f>[1]Roster_Selection_Men!AD185</f>
        <v/>
      </c>
      <c r="D159" s="13" t="str">
        <f>[1]Roster_Selection_Men!AE185</f>
        <v/>
      </c>
      <c r="E159" s="15" t="s">
        <v>3</v>
      </c>
      <c r="F159" s="13" t="str">
        <f>IF(ISERROR([1]Baker_Scores_Men_Var!E159), " ", IF([1]Baker_Scores_Men_Var!E159 = "Yes", "Yes", "  "))</f>
        <v xml:space="preserve">  </v>
      </c>
      <c r="G159" s="16">
        <v>0</v>
      </c>
      <c r="H159" s="16">
        <v>0</v>
      </c>
      <c r="I159" s="16">
        <v>0</v>
      </c>
      <c r="J159" s="16">
        <v>0</v>
      </c>
      <c r="K159" s="16">
        <v>0</v>
      </c>
      <c r="L159" s="16">
        <v>0</v>
      </c>
      <c r="M159" s="17">
        <f t="shared" si="44"/>
        <v>0</v>
      </c>
      <c r="N159" s="17">
        <f t="shared" si="45"/>
        <v>0</v>
      </c>
      <c r="O159" s="17">
        <f t="shared" si="46"/>
        <v>0</v>
      </c>
    </row>
    <row r="160" spans="2:15" s="13" customFormat="1" ht="13.9" customHeight="1" x14ac:dyDescent="0.25">
      <c r="B160" s="13" t="str">
        <f>[1]Roster_Selection_Men!AB186&amp;" " &amp; "V "</f>
        <v xml:space="preserve"> V </v>
      </c>
      <c r="C160" s="13" t="str">
        <f>[1]Roster_Selection_Men!AD186</f>
        <v/>
      </c>
      <c r="D160" s="13" t="str">
        <f>[1]Roster_Selection_Men!AE186</f>
        <v/>
      </c>
      <c r="E160" s="15" t="s">
        <v>3</v>
      </c>
      <c r="F160" s="13" t="str">
        <f>IF(ISERROR([1]Baker_Scores_Men_Var!E160), " ", IF([1]Baker_Scores_Men_Var!E160 = "Yes", "Yes", "  "))</f>
        <v xml:space="preserve">  </v>
      </c>
      <c r="G160" s="16">
        <v>0</v>
      </c>
      <c r="H160" s="16">
        <v>0</v>
      </c>
      <c r="I160" s="16">
        <v>0</v>
      </c>
      <c r="J160" s="16">
        <v>0</v>
      </c>
      <c r="K160" s="16">
        <v>0</v>
      </c>
      <c r="L160" s="16">
        <v>0</v>
      </c>
      <c r="M160" s="17">
        <f t="shared" si="44"/>
        <v>0</v>
      </c>
      <c r="N160" s="17">
        <f t="shared" si="45"/>
        <v>0</v>
      </c>
      <c r="O160" s="17">
        <f t="shared" si="46"/>
        <v>0</v>
      </c>
    </row>
    <row r="161" spans="2:15" s="13" customFormat="1" ht="13.9" customHeight="1" x14ac:dyDescent="0.25">
      <c r="B161" s="13" t="str">
        <f>[1]Roster_Selection_Men!AB187&amp;" " &amp; "V "</f>
        <v xml:space="preserve"> V </v>
      </c>
      <c r="C161" s="13" t="str">
        <f>[1]Roster_Selection_Men!AD187</f>
        <v/>
      </c>
      <c r="D161" s="13" t="str">
        <f>[1]Roster_Selection_Men!AE187</f>
        <v/>
      </c>
      <c r="E161" s="15" t="s">
        <v>3</v>
      </c>
      <c r="F161" s="13" t="str">
        <f>IF(ISERROR([1]Baker_Scores_Men_Var!E161), " ", IF([1]Baker_Scores_Men_Var!E161 = "Yes", "Yes", "  "))</f>
        <v xml:space="preserve">  </v>
      </c>
      <c r="G161" s="16">
        <v>0</v>
      </c>
      <c r="H161" s="16">
        <v>0</v>
      </c>
      <c r="I161" s="16">
        <v>0</v>
      </c>
      <c r="J161" s="16">
        <v>0</v>
      </c>
      <c r="K161" s="16">
        <v>0</v>
      </c>
      <c r="L161" s="16">
        <v>0</v>
      </c>
      <c r="M161" s="17">
        <f t="shared" si="44"/>
        <v>0</v>
      </c>
      <c r="N161" s="17">
        <f t="shared" si="45"/>
        <v>0</v>
      </c>
      <c r="O161" s="17">
        <f t="shared" si="46"/>
        <v>0</v>
      </c>
    </row>
    <row r="162" spans="2:15" s="13" customFormat="1" ht="13.9" customHeight="1" x14ac:dyDescent="0.25">
      <c r="B162" s="13" t="str">
        <f>[1]Roster_Selection_Men!AB188&amp;" " &amp; "V "</f>
        <v xml:space="preserve"> V </v>
      </c>
      <c r="C162" s="13" t="str">
        <f>[1]Roster_Selection_Men!AD188</f>
        <v/>
      </c>
      <c r="D162" s="13" t="str">
        <f>[1]Roster_Selection_Men!AE188</f>
        <v/>
      </c>
      <c r="E162" s="15" t="s">
        <v>3</v>
      </c>
      <c r="F162" s="13" t="str">
        <f>IF(ISERROR([1]Baker_Scores_Men_Var!E162), " ", IF([1]Baker_Scores_Men_Var!E162 = "Yes", "Yes", "  "))</f>
        <v xml:space="preserve">  </v>
      </c>
      <c r="G162" s="16">
        <v>0</v>
      </c>
      <c r="H162" s="16">
        <v>0</v>
      </c>
      <c r="I162" s="16">
        <v>0</v>
      </c>
      <c r="J162" s="16">
        <v>0</v>
      </c>
      <c r="K162" s="16">
        <v>0</v>
      </c>
      <c r="L162" s="16">
        <v>0</v>
      </c>
      <c r="M162" s="17">
        <f t="shared" si="44"/>
        <v>0</v>
      </c>
      <c r="N162" s="17">
        <f t="shared" si="45"/>
        <v>0</v>
      </c>
      <c r="O162" s="17">
        <f t="shared" si="46"/>
        <v>0</v>
      </c>
    </row>
    <row r="163" spans="2:15" s="13" customFormat="1" ht="13.9" customHeight="1" x14ac:dyDescent="0.25">
      <c r="B163" s="13" t="s">
        <v>43</v>
      </c>
      <c r="C163" s="18" t="s">
        <v>10</v>
      </c>
      <c r="D163" s="15" t="s">
        <v>10</v>
      </c>
      <c r="E163" s="15"/>
      <c r="F163" s="15"/>
      <c r="G163" s="16"/>
      <c r="H163" s="16"/>
      <c r="I163" s="16"/>
      <c r="J163" s="16"/>
      <c r="K163" s="16"/>
      <c r="L163" s="16"/>
      <c r="M163" s="17">
        <f t="shared" si="44"/>
        <v>0</v>
      </c>
      <c r="N163" s="17">
        <f t="shared" si="45"/>
        <v>0</v>
      </c>
      <c r="O163" s="17">
        <f t="shared" si="46"/>
        <v>0</v>
      </c>
    </row>
    <row r="164" spans="2:15" s="13" customFormat="1" ht="13.9" customHeight="1" x14ac:dyDescent="0.25">
      <c r="B164" s="13" t="s">
        <v>43</v>
      </c>
      <c r="C164" s="18" t="s">
        <v>10</v>
      </c>
      <c r="D164" s="15" t="s">
        <v>10</v>
      </c>
      <c r="E164" s="15"/>
      <c r="F164" s="15"/>
      <c r="G164" s="16"/>
      <c r="H164" s="16"/>
      <c r="I164" s="16"/>
      <c r="J164" s="16"/>
      <c r="K164" s="16"/>
      <c r="L164" s="16"/>
      <c r="M164" s="17">
        <f t="shared" si="44"/>
        <v>0</v>
      </c>
      <c r="N164" s="17">
        <f t="shared" si="45"/>
        <v>0</v>
      </c>
      <c r="O164" s="17">
        <f t="shared" si="46"/>
        <v>0</v>
      </c>
    </row>
    <row r="165" spans="2:15" s="13" customFormat="1" ht="13.9" customHeight="1" thickBot="1" x14ac:dyDescent="0.3">
      <c r="B165" s="13" t="s">
        <v>43</v>
      </c>
      <c r="C165" s="18" t="s">
        <v>10</v>
      </c>
      <c r="D165" s="15" t="s">
        <v>10</v>
      </c>
      <c r="E165" s="15"/>
      <c r="F165" s="15"/>
      <c r="G165" s="19"/>
      <c r="H165" s="19"/>
      <c r="I165" s="19"/>
      <c r="J165" s="19"/>
      <c r="K165" s="19"/>
      <c r="L165" s="19"/>
      <c r="M165" s="20">
        <f t="shared" si="44"/>
        <v>0</v>
      </c>
      <c r="N165" s="20">
        <f t="shared" si="45"/>
        <v>0</v>
      </c>
      <c r="O165" s="17">
        <f t="shared" si="46"/>
        <v>0</v>
      </c>
    </row>
    <row r="166" spans="2:15" s="13" customFormat="1" ht="13.9" customHeight="1" thickTop="1" thickBot="1" x14ac:dyDescent="0.35">
      <c r="B166" s="21"/>
      <c r="G166" s="17">
        <f t="shared" ref="G166:N166" si="47">SUM(G155:G165)</f>
        <v>0</v>
      </c>
      <c r="H166" s="17">
        <f t="shared" si="47"/>
        <v>0</v>
      </c>
      <c r="I166" s="17">
        <f t="shared" si="47"/>
        <v>0</v>
      </c>
      <c r="J166" s="17">
        <f t="shared" si="47"/>
        <v>0</v>
      </c>
      <c r="K166" s="17">
        <f t="shared" si="47"/>
        <v>0</v>
      </c>
      <c r="L166" s="17">
        <f t="shared" si="47"/>
        <v>0</v>
      </c>
      <c r="M166" s="22">
        <f t="shared" si="47"/>
        <v>0</v>
      </c>
      <c r="N166" s="22">
        <f t="shared" si="47"/>
        <v>0</v>
      </c>
    </row>
    <row r="167" spans="2:15" s="13" customFormat="1" ht="13.9" customHeight="1" thickTop="1" x14ac:dyDescent="0.25"/>
    <row r="168" spans="2:15" s="13" customFormat="1" ht="13.9" customHeight="1" x14ac:dyDescent="0.25">
      <c r="B168" s="13" t="str">
        <f>[1]Roster_Selection_Men!AB197&amp;" " &amp; "V "</f>
        <v xml:space="preserve">Illinois State University V </v>
      </c>
      <c r="C168" s="13" t="str">
        <f>[1]Roster_Selection_Men!AD197</f>
        <v>23-6397</v>
      </c>
      <c r="D168" s="13" t="str">
        <f>[1]Roster_Selection_Men!AE197</f>
        <v>Benjamin Miller</v>
      </c>
      <c r="E168" s="15" t="s">
        <v>1</v>
      </c>
      <c r="F168" s="13" t="str">
        <f>IF(ISERROR([1]Baker_Scores_Men_Var!E168), " ", IF([1]Baker_Scores_Men_Var!E168 = "Yes", "Yes", "  "))</f>
        <v>Yes</v>
      </c>
      <c r="G168" s="16">
        <v>0</v>
      </c>
      <c r="H168" s="16">
        <v>0</v>
      </c>
      <c r="I168" s="16">
        <v>170</v>
      </c>
      <c r="J168" s="16">
        <v>150</v>
      </c>
      <c r="K168" s="16">
        <v>157</v>
      </c>
      <c r="L168" s="16">
        <v>163</v>
      </c>
      <c r="M168" s="17">
        <f t="shared" ref="M168:M178" si="48">SUM(G168:L168)</f>
        <v>640</v>
      </c>
      <c r="N168" s="17">
        <f t="shared" ref="N168:N178" si="49">COUNTIF(G168:L168, "&gt;0" )</f>
        <v>4</v>
      </c>
      <c r="O168" s="17">
        <f t="shared" ref="O168:O178" si="50">IF(N168=0,0,M168/N168)</f>
        <v>160</v>
      </c>
    </row>
    <row r="169" spans="2:15" s="13" customFormat="1" ht="13.9" customHeight="1" x14ac:dyDescent="0.25">
      <c r="B169" s="13" t="str">
        <f>[1]Roster_Selection_Men!AB198&amp;" " &amp; "V "</f>
        <v xml:space="preserve">Illinois State University V </v>
      </c>
      <c r="C169" s="13" t="str">
        <f>[1]Roster_Selection_Men!AD198</f>
        <v>21-5937</v>
      </c>
      <c r="D169" s="13" t="str">
        <f>[1]Roster_Selection_Men!AE198</f>
        <v>Darius Botley</v>
      </c>
      <c r="E169" s="15" t="s">
        <v>1</v>
      </c>
      <c r="F169" s="13" t="str">
        <f>IF(ISERROR([1]Baker_Scores_Men_Var!E169), " ", IF([1]Baker_Scores_Men_Var!E169 = "Yes", "Yes", "  "))</f>
        <v>Yes</v>
      </c>
      <c r="G169" s="16">
        <v>158</v>
      </c>
      <c r="H169" s="16">
        <v>226</v>
      </c>
      <c r="I169" s="16">
        <v>223</v>
      </c>
      <c r="J169" s="16">
        <v>232</v>
      </c>
      <c r="K169" s="16">
        <v>203</v>
      </c>
      <c r="L169" s="16">
        <v>148</v>
      </c>
      <c r="M169" s="17">
        <f t="shared" si="48"/>
        <v>1190</v>
      </c>
      <c r="N169" s="17">
        <f t="shared" si="49"/>
        <v>6</v>
      </c>
      <c r="O169" s="17">
        <f t="shared" si="50"/>
        <v>198.33333333333334</v>
      </c>
    </row>
    <row r="170" spans="2:15" s="13" customFormat="1" ht="13.9" customHeight="1" x14ac:dyDescent="0.25">
      <c r="B170" s="13" t="str">
        <f>[1]Roster_Selection_Men!AB199&amp;" " &amp; "V "</f>
        <v xml:space="preserve">Illinois State University V </v>
      </c>
      <c r="C170" s="13" t="str">
        <f>[1]Roster_Selection_Men!AD199</f>
        <v>11-446230</v>
      </c>
      <c r="D170" s="13" t="str">
        <f>[1]Roster_Selection_Men!AE199</f>
        <v>Jacob Lanza</v>
      </c>
      <c r="E170" s="15" t="s">
        <v>1</v>
      </c>
      <c r="F170" s="13" t="str">
        <f>IF(ISERROR([1]Baker_Scores_Men_Var!E170), " ", IF([1]Baker_Scores_Men_Var!E170 = "Yes", "Yes", "  "))</f>
        <v>Yes</v>
      </c>
      <c r="G170" s="16">
        <v>155</v>
      </c>
      <c r="H170" s="16">
        <v>213</v>
      </c>
      <c r="I170" s="16">
        <v>223</v>
      </c>
      <c r="J170" s="16">
        <v>152</v>
      </c>
      <c r="K170" s="16">
        <v>191</v>
      </c>
      <c r="L170" s="16">
        <v>185</v>
      </c>
      <c r="M170" s="17">
        <f t="shared" si="48"/>
        <v>1119</v>
      </c>
      <c r="N170" s="17">
        <f t="shared" si="49"/>
        <v>6</v>
      </c>
      <c r="O170" s="17">
        <f t="shared" si="50"/>
        <v>186.5</v>
      </c>
    </row>
    <row r="171" spans="2:15" s="13" customFormat="1" ht="13.9" customHeight="1" x14ac:dyDescent="0.25">
      <c r="B171" s="13" t="str">
        <f>[1]Roster_Selection_Men!AB200&amp;" " &amp; "V "</f>
        <v xml:space="preserve">Illinois State University V </v>
      </c>
      <c r="C171" s="13" t="str">
        <f>[1]Roster_Selection_Men!AD200</f>
        <v>23-6360</v>
      </c>
      <c r="D171" s="13" t="str">
        <f>[1]Roster_Selection_Men!AE200</f>
        <v>Joseph Macias</v>
      </c>
      <c r="E171" s="15" t="s">
        <v>1</v>
      </c>
      <c r="F171" s="13" t="str">
        <f>IF(ISERROR([1]Baker_Scores_Men_Var!E171), " ", IF([1]Baker_Scores_Men_Var!E171 = "Yes", "Yes", "  "))</f>
        <v>Yes</v>
      </c>
      <c r="G171" s="16">
        <v>133</v>
      </c>
      <c r="H171" s="16">
        <v>0</v>
      </c>
      <c r="I171" s="16">
        <v>0</v>
      </c>
      <c r="J171" s="16">
        <v>0</v>
      </c>
      <c r="K171" s="16">
        <v>0</v>
      </c>
      <c r="L171" s="16">
        <v>0</v>
      </c>
      <c r="M171" s="17">
        <f t="shared" si="48"/>
        <v>133</v>
      </c>
      <c r="N171" s="17">
        <f t="shared" si="49"/>
        <v>1</v>
      </c>
      <c r="O171" s="17">
        <f t="shared" si="50"/>
        <v>133</v>
      </c>
    </row>
    <row r="172" spans="2:15" s="13" customFormat="1" ht="13.9" customHeight="1" x14ac:dyDescent="0.25">
      <c r="B172" s="13" t="str">
        <f>[1]Roster_Selection_Men!AB201&amp;" " &amp; "V "</f>
        <v xml:space="preserve">Illinois State University V </v>
      </c>
      <c r="C172" s="13" t="str">
        <f>[1]Roster_Selection_Men!AD201</f>
        <v>9639-20055</v>
      </c>
      <c r="D172" s="13" t="str">
        <f>[1]Roster_Selection_Men!AE201</f>
        <v>Kent Buffington</v>
      </c>
      <c r="E172" s="15" t="s">
        <v>1</v>
      </c>
      <c r="F172" s="13" t="str">
        <f>IF(ISERROR([1]Baker_Scores_Men_Var!E172), " ", IF([1]Baker_Scores_Men_Var!E172 = "Yes", "Yes", "  "))</f>
        <v>Yes</v>
      </c>
      <c r="G172" s="16">
        <v>157</v>
      </c>
      <c r="H172" s="16">
        <v>114</v>
      </c>
      <c r="I172" s="16">
        <v>0</v>
      </c>
      <c r="J172" s="16">
        <v>0</v>
      </c>
      <c r="K172" s="16">
        <v>0</v>
      </c>
      <c r="L172" s="16">
        <v>0</v>
      </c>
      <c r="M172" s="17">
        <f t="shared" si="48"/>
        <v>271</v>
      </c>
      <c r="N172" s="17">
        <f t="shared" si="49"/>
        <v>2</v>
      </c>
      <c r="O172" s="17">
        <f t="shared" si="50"/>
        <v>135.5</v>
      </c>
    </row>
    <row r="173" spans="2:15" s="13" customFormat="1" ht="13.9" customHeight="1" x14ac:dyDescent="0.25">
      <c r="B173" s="13" t="str">
        <f>[1]Roster_Selection_Men!AB202&amp;" " &amp; "V "</f>
        <v xml:space="preserve">Illinois State University V </v>
      </c>
      <c r="C173" s="13" t="str">
        <f>[1]Roster_Selection_Men!AD202</f>
        <v>22-11062</v>
      </c>
      <c r="D173" s="13" t="str">
        <f>[1]Roster_Selection_Men!AE202</f>
        <v>Mark Parker</v>
      </c>
      <c r="E173" s="15" t="s">
        <v>1</v>
      </c>
      <c r="F173" s="13" t="str">
        <f>IF(ISERROR([1]Baker_Scores_Men_Var!E173), " ", IF([1]Baker_Scores_Men_Var!E173 = "Yes", "Yes", "  "))</f>
        <v>Yes</v>
      </c>
      <c r="G173" s="16">
        <v>174</v>
      </c>
      <c r="H173" s="16">
        <v>190</v>
      </c>
      <c r="I173" s="16">
        <v>149</v>
      </c>
      <c r="J173" s="16">
        <v>152</v>
      </c>
      <c r="K173" s="16">
        <v>166</v>
      </c>
      <c r="L173" s="16">
        <v>150</v>
      </c>
      <c r="M173" s="17">
        <f t="shared" si="48"/>
        <v>981</v>
      </c>
      <c r="N173" s="17">
        <f t="shared" si="49"/>
        <v>6</v>
      </c>
      <c r="O173" s="17">
        <f t="shared" si="50"/>
        <v>163.5</v>
      </c>
    </row>
    <row r="174" spans="2:15" s="13" customFormat="1" ht="13.9" customHeight="1" x14ac:dyDescent="0.25">
      <c r="B174" s="13" t="str">
        <f>[1]Roster_Selection_Men!AB203&amp;" " &amp; "V "</f>
        <v xml:space="preserve">Illinois State University V </v>
      </c>
      <c r="C174" s="13" t="str">
        <f>[1]Roster_Selection_Men!AD203</f>
        <v>11-423976</v>
      </c>
      <c r="D174" s="13" t="str">
        <f>[1]Roster_Selection_Men!AE203</f>
        <v>Terill Dorsey</v>
      </c>
      <c r="E174" s="15" t="s">
        <v>1</v>
      </c>
      <c r="F174" s="13" t="str">
        <f>IF(ISERROR([1]Baker_Scores_Men_Var!E174), " ", IF([1]Baker_Scores_Men_Var!E174 = "Yes", "Yes", "  "))</f>
        <v>Yes</v>
      </c>
      <c r="G174" s="16">
        <v>0</v>
      </c>
      <c r="H174" s="16">
        <v>157</v>
      </c>
      <c r="I174" s="16">
        <v>154</v>
      </c>
      <c r="J174" s="16">
        <v>151</v>
      </c>
      <c r="K174" s="16">
        <v>194</v>
      </c>
      <c r="L174" s="16">
        <v>134</v>
      </c>
      <c r="M174" s="17">
        <f t="shared" si="48"/>
        <v>790</v>
      </c>
      <c r="N174" s="17">
        <f t="shared" si="49"/>
        <v>5</v>
      </c>
      <c r="O174" s="17">
        <f t="shared" si="50"/>
        <v>158</v>
      </c>
    </row>
    <row r="175" spans="2:15" s="13" customFormat="1" ht="13.9" customHeight="1" x14ac:dyDescent="0.25">
      <c r="B175" s="13" t="str">
        <f>[1]Roster_Selection_Men!AB204&amp;" " &amp; "V "</f>
        <v xml:space="preserve"> V </v>
      </c>
      <c r="C175" s="13" t="str">
        <f>[1]Roster_Selection_Men!AD204</f>
        <v/>
      </c>
      <c r="D175" s="13" t="str">
        <f>[1]Roster_Selection_Men!AE204</f>
        <v/>
      </c>
      <c r="E175" s="15"/>
      <c r="F175" s="13" t="str">
        <f>IF(ISERROR([1]Baker_Scores_Men_Var!E175), " ", IF([1]Baker_Scores_Men_Var!E175 = "Yes", "Yes", "  "))</f>
        <v xml:space="preserve">  </v>
      </c>
      <c r="G175" s="16">
        <v>0</v>
      </c>
      <c r="H175" s="16">
        <v>0</v>
      </c>
      <c r="I175" s="16">
        <v>0</v>
      </c>
      <c r="J175" s="16">
        <v>0</v>
      </c>
      <c r="K175" s="16">
        <v>0</v>
      </c>
      <c r="L175" s="16">
        <v>0</v>
      </c>
      <c r="M175" s="17">
        <f t="shared" si="48"/>
        <v>0</v>
      </c>
      <c r="N175" s="17">
        <f t="shared" si="49"/>
        <v>0</v>
      </c>
      <c r="O175" s="17">
        <f t="shared" si="50"/>
        <v>0</v>
      </c>
    </row>
    <row r="176" spans="2:15" s="13" customFormat="1" ht="13.9" customHeight="1" x14ac:dyDescent="0.25">
      <c r="B176" s="13" t="s">
        <v>44</v>
      </c>
      <c r="C176" s="18" t="s">
        <v>10</v>
      </c>
      <c r="D176" s="15" t="s">
        <v>10</v>
      </c>
      <c r="E176" s="15"/>
      <c r="F176" s="15"/>
      <c r="G176" s="16"/>
      <c r="H176" s="16"/>
      <c r="I176" s="16"/>
      <c r="J176" s="16"/>
      <c r="K176" s="16"/>
      <c r="L176" s="16"/>
      <c r="M176" s="17">
        <f t="shared" si="48"/>
        <v>0</v>
      </c>
      <c r="N176" s="17">
        <f t="shared" si="49"/>
        <v>0</v>
      </c>
      <c r="O176" s="17">
        <f t="shared" si="50"/>
        <v>0</v>
      </c>
    </row>
    <row r="177" spans="2:15" s="13" customFormat="1" ht="13.9" customHeight="1" x14ac:dyDescent="0.25">
      <c r="B177" s="13" t="s">
        <v>44</v>
      </c>
      <c r="C177" s="18" t="s">
        <v>10</v>
      </c>
      <c r="D177" s="15" t="s">
        <v>10</v>
      </c>
      <c r="E177" s="15"/>
      <c r="F177" s="15"/>
      <c r="G177" s="16"/>
      <c r="H177" s="16"/>
      <c r="I177" s="16"/>
      <c r="J177" s="16"/>
      <c r="K177" s="16"/>
      <c r="L177" s="16"/>
      <c r="M177" s="17">
        <f t="shared" si="48"/>
        <v>0</v>
      </c>
      <c r="N177" s="17">
        <f t="shared" si="49"/>
        <v>0</v>
      </c>
      <c r="O177" s="17">
        <f t="shared" si="50"/>
        <v>0</v>
      </c>
    </row>
    <row r="178" spans="2:15" s="13" customFormat="1" ht="13.9" customHeight="1" thickBot="1" x14ac:dyDescent="0.3">
      <c r="B178" s="13" t="s">
        <v>44</v>
      </c>
      <c r="C178" s="18" t="s">
        <v>10</v>
      </c>
      <c r="D178" s="15" t="s">
        <v>10</v>
      </c>
      <c r="E178" s="15"/>
      <c r="F178" s="15"/>
      <c r="G178" s="19"/>
      <c r="H178" s="19"/>
      <c r="I178" s="19"/>
      <c r="J178" s="19"/>
      <c r="K178" s="19"/>
      <c r="L178" s="19"/>
      <c r="M178" s="20">
        <f t="shared" si="48"/>
        <v>0</v>
      </c>
      <c r="N178" s="20">
        <f t="shared" si="49"/>
        <v>0</v>
      </c>
      <c r="O178" s="17">
        <f t="shared" si="50"/>
        <v>0</v>
      </c>
    </row>
    <row r="179" spans="2:15" s="13" customFormat="1" ht="13.9" customHeight="1" thickTop="1" thickBot="1" x14ac:dyDescent="0.35">
      <c r="B179" s="21"/>
      <c r="G179" s="17">
        <f t="shared" ref="G179:N179" si="51">SUM(G168:G178)</f>
        <v>777</v>
      </c>
      <c r="H179" s="17">
        <f t="shared" si="51"/>
        <v>900</v>
      </c>
      <c r="I179" s="17">
        <f t="shared" si="51"/>
        <v>919</v>
      </c>
      <c r="J179" s="17">
        <f t="shared" si="51"/>
        <v>837</v>
      </c>
      <c r="K179" s="17">
        <f t="shared" si="51"/>
        <v>911</v>
      </c>
      <c r="L179" s="17">
        <f t="shared" si="51"/>
        <v>780</v>
      </c>
      <c r="M179" s="22">
        <f t="shared" si="51"/>
        <v>5124</v>
      </c>
      <c r="N179" s="22">
        <f t="shared" si="51"/>
        <v>30</v>
      </c>
    </row>
    <row r="180" spans="2:15" s="13" customFormat="1" ht="13.9" customHeight="1" thickTop="1" x14ac:dyDescent="0.25"/>
    <row r="181" spans="2:15" s="13" customFormat="1" ht="13.9" customHeight="1" x14ac:dyDescent="0.25">
      <c r="B181" s="13" t="str">
        <f>[1]Roster_Selection_Men!AB211&amp;" " &amp; "V "</f>
        <v xml:space="preserve">Indiana Institute Of Technology V </v>
      </c>
      <c r="C181" s="13" t="str">
        <f>[1]Roster_Selection_Men!AD211</f>
        <v>8766-17343</v>
      </c>
      <c r="D181" s="13" t="str">
        <f>[1]Roster_Selection_Men!AE211</f>
        <v>Alexander Horton</v>
      </c>
      <c r="E181" s="15" t="s">
        <v>1</v>
      </c>
      <c r="F181" s="13" t="str">
        <f>IF(ISERROR([1]Baker_Scores_Men_Var!E181), " ", IF([1]Baker_Scores_Men_Var!E181 = "Yes", "Yes", "  "))</f>
        <v>Yes</v>
      </c>
      <c r="G181" s="16">
        <v>194</v>
      </c>
      <c r="H181" s="16">
        <v>191</v>
      </c>
      <c r="I181" s="16">
        <v>193</v>
      </c>
      <c r="J181" s="16">
        <v>277</v>
      </c>
      <c r="K181" s="16">
        <v>266</v>
      </c>
      <c r="L181" s="16">
        <v>168</v>
      </c>
      <c r="M181" s="17">
        <f t="shared" ref="M181:M191" si="52">SUM(G181:L181)</f>
        <v>1289</v>
      </c>
      <c r="N181" s="17">
        <f t="shared" ref="N181:N191" si="53">COUNTIF(G181:L181, "&gt;0" )</f>
        <v>6</v>
      </c>
      <c r="O181" s="17">
        <f t="shared" ref="O181:O191" si="54">IF(N181=0,0,M181/N181)</f>
        <v>214.83333333333334</v>
      </c>
    </row>
    <row r="182" spans="2:15" s="13" customFormat="1" ht="13.9" customHeight="1" x14ac:dyDescent="0.25">
      <c r="B182" s="13" t="str">
        <f>[1]Roster_Selection_Men!AB212&amp;" " &amp; "V "</f>
        <v xml:space="preserve">Indiana Institute Of Technology V </v>
      </c>
      <c r="C182" s="13" t="str">
        <f>[1]Roster_Selection_Men!AD212</f>
        <v>11-528368</v>
      </c>
      <c r="D182" s="13" t="str">
        <f>[1]Roster_Selection_Men!AE212</f>
        <v>Brandon Haney</v>
      </c>
      <c r="E182" s="15" t="s">
        <v>1</v>
      </c>
      <c r="F182" s="13" t="str">
        <f>IF(ISERROR([1]Baker_Scores_Men_Var!E182), " ", IF([1]Baker_Scores_Men_Var!E182 = "Yes", "Yes", "  "))</f>
        <v>Yes</v>
      </c>
      <c r="G182" s="16">
        <v>211</v>
      </c>
      <c r="H182" s="16">
        <v>257</v>
      </c>
      <c r="I182" s="16">
        <v>210</v>
      </c>
      <c r="J182" s="16">
        <v>178</v>
      </c>
      <c r="K182" s="16">
        <v>181</v>
      </c>
      <c r="L182" s="16">
        <v>221</v>
      </c>
      <c r="M182" s="17">
        <f t="shared" si="52"/>
        <v>1258</v>
      </c>
      <c r="N182" s="17">
        <f t="shared" si="53"/>
        <v>6</v>
      </c>
      <c r="O182" s="17">
        <f t="shared" si="54"/>
        <v>209.66666666666666</v>
      </c>
    </row>
    <row r="183" spans="2:15" s="13" customFormat="1" ht="13.9" customHeight="1" x14ac:dyDescent="0.25">
      <c r="B183" s="13" t="str">
        <f>[1]Roster_Selection_Men!AB213&amp;" " &amp; "V "</f>
        <v xml:space="preserve">Indiana Institute Of Technology V </v>
      </c>
      <c r="C183" s="13" t="str">
        <f>[1]Roster_Selection_Men!AD213</f>
        <v>11-73178</v>
      </c>
      <c r="D183" s="13" t="str">
        <f>[1]Roster_Selection_Men!AE213</f>
        <v>Brent Shroyer</v>
      </c>
      <c r="E183" s="15" t="s">
        <v>1</v>
      </c>
      <c r="F183" s="13" t="str">
        <f>IF(ISERROR([1]Baker_Scores_Men_Var!E183), " ", IF([1]Baker_Scores_Men_Var!E183 = "Yes", "Yes", "  "))</f>
        <v>Yes</v>
      </c>
      <c r="G183" s="16">
        <v>0</v>
      </c>
      <c r="H183" s="16">
        <v>0</v>
      </c>
      <c r="I183" s="16">
        <v>0</v>
      </c>
      <c r="J183" s="16">
        <v>0</v>
      </c>
      <c r="K183" s="16">
        <v>191</v>
      </c>
      <c r="L183" s="16">
        <v>180</v>
      </c>
      <c r="M183" s="17">
        <f t="shared" si="52"/>
        <v>371</v>
      </c>
      <c r="N183" s="17">
        <f t="shared" si="53"/>
        <v>2</v>
      </c>
      <c r="O183" s="17">
        <f t="shared" si="54"/>
        <v>185.5</v>
      </c>
    </row>
    <row r="184" spans="2:15" s="13" customFormat="1" ht="13.9" customHeight="1" x14ac:dyDescent="0.25">
      <c r="B184" s="13" t="str">
        <f>[1]Roster_Selection_Men!AB214&amp;" " &amp; "V "</f>
        <v xml:space="preserve">Indiana Institute Of Technology V </v>
      </c>
      <c r="C184" s="13" t="str">
        <f>[1]Roster_Selection_Men!AD214</f>
        <v>7914-34818</v>
      </c>
      <c r="D184" s="13" t="str">
        <f>[1]Roster_Selection_Men!AE214</f>
        <v>Chayton Bass</v>
      </c>
      <c r="E184" s="15" t="s">
        <v>1</v>
      </c>
      <c r="F184" s="13" t="str">
        <f>IF(ISERROR([1]Baker_Scores_Men_Var!E184), " ", IF([1]Baker_Scores_Men_Var!E184 = "Yes", "Yes", "  "))</f>
        <v>Yes</v>
      </c>
      <c r="G184" s="16">
        <v>169</v>
      </c>
      <c r="H184" s="16">
        <v>174</v>
      </c>
      <c r="I184" s="16">
        <v>0</v>
      </c>
      <c r="J184" s="16">
        <v>0</v>
      </c>
      <c r="K184" s="16">
        <v>0</v>
      </c>
      <c r="L184" s="16">
        <v>0</v>
      </c>
      <c r="M184" s="17">
        <f t="shared" si="52"/>
        <v>343</v>
      </c>
      <c r="N184" s="17">
        <f t="shared" si="53"/>
        <v>2</v>
      </c>
      <c r="O184" s="17">
        <f t="shared" si="54"/>
        <v>171.5</v>
      </c>
    </row>
    <row r="185" spans="2:15" s="13" customFormat="1" ht="13.9" customHeight="1" x14ac:dyDescent="0.25">
      <c r="B185" s="13" t="str">
        <f>[1]Roster_Selection_Men!AB215&amp;" " &amp; "V "</f>
        <v xml:space="preserve">Indiana Institute Of Technology V </v>
      </c>
      <c r="C185" s="13" t="str">
        <f>[1]Roster_Selection_Men!AD215</f>
        <v>7919-191</v>
      </c>
      <c r="D185" s="13" t="str">
        <f>[1]Roster_Selection_Men!AE215</f>
        <v>Jayden Combs</v>
      </c>
      <c r="E185" s="15" t="s">
        <v>1</v>
      </c>
      <c r="F185" s="13" t="str">
        <f>IF(ISERROR([1]Baker_Scores_Men_Var!E185), " ", IF([1]Baker_Scores_Men_Var!E185 = "Yes", "Yes", "  "))</f>
        <v>Yes</v>
      </c>
      <c r="G185" s="16">
        <v>150</v>
      </c>
      <c r="H185" s="16">
        <v>0</v>
      </c>
      <c r="I185" s="16">
        <v>234</v>
      </c>
      <c r="J185" s="16">
        <v>173</v>
      </c>
      <c r="K185" s="16">
        <v>0</v>
      </c>
      <c r="L185" s="16">
        <v>182</v>
      </c>
      <c r="M185" s="17">
        <f t="shared" si="52"/>
        <v>739</v>
      </c>
      <c r="N185" s="17">
        <f t="shared" si="53"/>
        <v>4</v>
      </c>
      <c r="O185" s="17">
        <f t="shared" si="54"/>
        <v>184.75</v>
      </c>
    </row>
    <row r="186" spans="2:15" s="13" customFormat="1" ht="13.9" customHeight="1" x14ac:dyDescent="0.25">
      <c r="B186" s="13" t="str">
        <f>[1]Roster_Selection_Men!AB216&amp;" " &amp; "V "</f>
        <v xml:space="preserve">Indiana Institute Of Technology V </v>
      </c>
      <c r="C186" s="13" t="str">
        <f>[1]Roster_Selection_Men!AD216</f>
        <v>18-59855</v>
      </c>
      <c r="D186" s="13" t="str">
        <f>[1]Roster_Selection_Men!AE216</f>
        <v>Nick Schwartz</v>
      </c>
      <c r="E186" s="15" t="s">
        <v>1</v>
      </c>
      <c r="F186" s="13" t="str">
        <f>IF(ISERROR([1]Baker_Scores_Men_Var!E186), " ", IF([1]Baker_Scores_Men_Var!E186 = "Yes", "Yes", "  "))</f>
        <v>Yes</v>
      </c>
      <c r="G186" s="16">
        <v>0</v>
      </c>
      <c r="H186" s="16">
        <v>0</v>
      </c>
      <c r="I186" s="16">
        <v>0</v>
      </c>
      <c r="J186" s="16">
        <v>177</v>
      </c>
      <c r="K186" s="16">
        <v>0</v>
      </c>
      <c r="L186" s="16">
        <v>0</v>
      </c>
      <c r="M186" s="17">
        <f t="shared" si="52"/>
        <v>177</v>
      </c>
      <c r="N186" s="17">
        <f t="shared" si="53"/>
        <v>1</v>
      </c>
      <c r="O186" s="17">
        <f t="shared" si="54"/>
        <v>177</v>
      </c>
    </row>
    <row r="187" spans="2:15" s="13" customFormat="1" ht="13.9" customHeight="1" x14ac:dyDescent="0.25">
      <c r="B187" s="13" t="str">
        <f>[1]Roster_Selection_Men!AB217&amp;" " &amp; "V "</f>
        <v xml:space="preserve">Indiana Institute Of Technology V </v>
      </c>
      <c r="C187" s="13" t="str">
        <f>[1]Roster_Selection_Men!AD217</f>
        <v>11-456297</v>
      </c>
      <c r="D187" s="13" t="str">
        <f>[1]Roster_Selection_Men!AE217</f>
        <v>Parker Laubach</v>
      </c>
      <c r="E187" s="15" t="s">
        <v>1</v>
      </c>
      <c r="F187" s="13" t="str">
        <f>IF(ISERROR([1]Baker_Scores_Men_Var!E187), " ", IF([1]Baker_Scores_Men_Var!E187 = "Yes", "Yes", "  "))</f>
        <v>Yes</v>
      </c>
      <c r="G187" s="16">
        <v>208</v>
      </c>
      <c r="H187" s="16">
        <v>193</v>
      </c>
      <c r="I187" s="16">
        <v>159</v>
      </c>
      <c r="J187" s="16">
        <v>0</v>
      </c>
      <c r="K187" s="16">
        <v>172</v>
      </c>
      <c r="L187" s="16">
        <v>0</v>
      </c>
      <c r="M187" s="17">
        <f t="shared" si="52"/>
        <v>732</v>
      </c>
      <c r="N187" s="17">
        <f t="shared" si="53"/>
        <v>4</v>
      </c>
      <c r="O187" s="17">
        <f t="shared" si="54"/>
        <v>183</v>
      </c>
    </row>
    <row r="188" spans="2:15" s="13" customFormat="1" ht="13.9" customHeight="1" x14ac:dyDescent="0.25">
      <c r="B188" s="13" t="str">
        <f>[1]Roster_Selection_Men!AB218&amp;" " &amp; "V "</f>
        <v xml:space="preserve">Indiana Institute Of Technology V </v>
      </c>
      <c r="C188" s="13" t="str">
        <f>[1]Roster_Selection_Men!AD218</f>
        <v>11-136310</v>
      </c>
      <c r="D188" s="13" t="str">
        <f>[1]Roster_Selection_Men!AE218</f>
        <v>Race Lowder</v>
      </c>
      <c r="E188" s="15" t="s">
        <v>1</v>
      </c>
      <c r="F188" s="13" t="str">
        <f>IF(ISERROR([1]Baker_Scores_Men_Var!E188), " ", IF([1]Baker_Scores_Men_Var!E188 = "Yes", "Yes", "  "))</f>
        <v>Yes</v>
      </c>
      <c r="G188" s="16">
        <v>0</v>
      </c>
      <c r="H188" s="16">
        <v>233</v>
      </c>
      <c r="I188" s="16">
        <v>235</v>
      </c>
      <c r="J188" s="16">
        <v>247</v>
      </c>
      <c r="K188" s="16">
        <v>220</v>
      </c>
      <c r="L188" s="16">
        <v>182</v>
      </c>
      <c r="M188" s="17">
        <f t="shared" si="52"/>
        <v>1117</v>
      </c>
      <c r="N188" s="17">
        <f t="shared" si="53"/>
        <v>5</v>
      </c>
      <c r="O188" s="17">
        <f t="shared" si="54"/>
        <v>223.4</v>
      </c>
    </row>
    <row r="189" spans="2:15" s="13" customFormat="1" ht="13.9" customHeight="1" x14ac:dyDescent="0.25">
      <c r="B189" s="13" t="s">
        <v>45</v>
      </c>
      <c r="C189" s="18" t="s">
        <v>10</v>
      </c>
      <c r="D189" s="15" t="s">
        <v>10</v>
      </c>
      <c r="E189" s="15"/>
      <c r="F189" s="15"/>
      <c r="G189" s="16"/>
      <c r="H189" s="16"/>
      <c r="I189" s="16"/>
      <c r="J189" s="16"/>
      <c r="K189" s="16"/>
      <c r="L189" s="16"/>
      <c r="M189" s="17">
        <f t="shared" si="52"/>
        <v>0</v>
      </c>
      <c r="N189" s="17">
        <f t="shared" si="53"/>
        <v>0</v>
      </c>
      <c r="O189" s="17">
        <f t="shared" si="54"/>
        <v>0</v>
      </c>
    </row>
    <row r="190" spans="2:15" s="13" customFormat="1" ht="13.9" customHeight="1" x14ac:dyDescent="0.25">
      <c r="B190" s="13" t="s">
        <v>45</v>
      </c>
      <c r="C190" s="18" t="s">
        <v>10</v>
      </c>
      <c r="D190" s="15" t="s">
        <v>10</v>
      </c>
      <c r="E190" s="15"/>
      <c r="F190" s="15"/>
      <c r="G190" s="16"/>
      <c r="H190" s="16"/>
      <c r="I190" s="16"/>
      <c r="J190" s="16"/>
      <c r="K190" s="16"/>
      <c r="L190" s="16"/>
      <c r="M190" s="17">
        <f t="shared" si="52"/>
        <v>0</v>
      </c>
      <c r="N190" s="17">
        <f t="shared" si="53"/>
        <v>0</v>
      </c>
      <c r="O190" s="17">
        <f t="shared" si="54"/>
        <v>0</v>
      </c>
    </row>
    <row r="191" spans="2:15" s="13" customFormat="1" ht="13.9" customHeight="1" thickBot="1" x14ac:dyDescent="0.3">
      <c r="B191" s="13" t="s">
        <v>45</v>
      </c>
      <c r="C191" s="18" t="s">
        <v>10</v>
      </c>
      <c r="D191" s="15" t="s">
        <v>10</v>
      </c>
      <c r="E191" s="15"/>
      <c r="F191" s="15"/>
      <c r="G191" s="19"/>
      <c r="H191" s="19"/>
      <c r="I191" s="19"/>
      <c r="J191" s="19"/>
      <c r="K191" s="19"/>
      <c r="L191" s="19"/>
      <c r="M191" s="20">
        <f t="shared" si="52"/>
        <v>0</v>
      </c>
      <c r="N191" s="20">
        <f t="shared" si="53"/>
        <v>0</v>
      </c>
      <c r="O191" s="17">
        <f t="shared" si="54"/>
        <v>0</v>
      </c>
    </row>
    <row r="192" spans="2:15" s="13" customFormat="1" ht="13.9" customHeight="1" thickTop="1" thickBot="1" x14ac:dyDescent="0.35">
      <c r="B192" s="21"/>
      <c r="G192" s="17">
        <f t="shared" ref="G192:N192" si="55">SUM(G181:G191)</f>
        <v>932</v>
      </c>
      <c r="H192" s="17">
        <f t="shared" si="55"/>
        <v>1048</v>
      </c>
      <c r="I192" s="17">
        <f t="shared" si="55"/>
        <v>1031</v>
      </c>
      <c r="J192" s="17">
        <f t="shared" si="55"/>
        <v>1052</v>
      </c>
      <c r="K192" s="17">
        <f t="shared" si="55"/>
        <v>1030</v>
      </c>
      <c r="L192" s="17">
        <f t="shared" si="55"/>
        <v>933</v>
      </c>
      <c r="M192" s="22">
        <f t="shared" si="55"/>
        <v>6026</v>
      </c>
      <c r="N192" s="22">
        <f t="shared" si="55"/>
        <v>30</v>
      </c>
    </row>
    <row r="193" spans="2:15" s="13" customFormat="1" ht="13.9" customHeight="1" thickTop="1" x14ac:dyDescent="0.25"/>
    <row r="194" spans="2:15" s="13" customFormat="1" ht="13.9" customHeight="1" x14ac:dyDescent="0.25">
      <c r="B194" s="13" t="str">
        <f>[1]Roster_Selection_Men!AB235&amp;" " &amp; "V "</f>
        <v xml:space="preserve">Iowa Central Community College V </v>
      </c>
      <c r="C194" s="13" t="str">
        <f>[1]Roster_Selection_Men!AD235</f>
        <v>11-672372</v>
      </c>
      <c r="D194" s="13" t="str">
        <f>[1]Roster_Selection_Men!AE235</f>
        <v>Carson Werning</v>
      </c>
      <c r="E194" s="15" t="s">
        <v>1</v>
      </c>
      <c r="F194" s="13" t="str">
        <f>IF(ISERROR([1]Baker_Scores_Men_Var!E194), " ", IF([1]Baker_Scores_Men_Var!E194 = "Yes", "Yes", "  "))</f>
        <v>Yes</v>
      </c>
      <c r="G194" s="16">
        <v>0</v>
      </c>
      <c r="H194" s="16">
        <v>187</v>
      </c>
      <c r="I194" s="16">
        <v>149</v>
      </c>
      <c r="J194" s="16">
        <v>0</v>
      </c>
      <c r="K194" s="16">
        <v>0</v>
      </c>
      <c r="L194" s="16">
        <v>112</v>
      </c>
      <c r="M194" s="17">
        <f t="shared" ref="M194:M204" si="56">SUM(G194:L194)</f>
        <v>448</v>
      </c>
      <c r="N194" s="17">
        <f t="shared" ref="N194:N204" si="57">COUNTIF(G194:L194, "&gt;0" )</f>
        <v>3</v>
      </c>
      <c r="O194" s="17">
        <f t="shared" ref="O194:O204" si="58">IF(N194=0,0,M194/N194)</f>
        <v>149.33333333333334</v>
      </c>
    </row>
    <row r="195" spans="2:15" s="13" customFormat="1" ht="13.9" customHeight="1" x14ac:dyDescent="0.25">
      <c r="B195" s="13" t="str">
        <f>[1]Roster_Selection_Men!AB236&amp;" " &amp; "V "</f>
        <v xml:space="preserve">Iowa Central Community College V </v>
      </c>
      <c r="C195" s="13" t="str">
        <f>[1]Roster_Selection_Men!AD236</f>
        <v>11-724955</v>
      </c>
      <c r="D195" s="13" t="str">
        <f>[1]Roster_Selection_Men!AE236</f>
        <v>Cody Hunker</v>
      </c>
      <c r="E195" s="15" t="s">
        <v>1</v>
      </c>
      <c r="F195" s="13" t="str">
        <f>IF(ISERROR([1]Baker_Scores_Men_Var!E195), " ", IF([1]Baker_Scores_Men_Var!E195 = "Yes", "Yes", "  "))</f>
        <v>Yes</v>
      </c>
      <c r="G195" s="16">
        <v>235</v>
      </c>
      <c r="H195" s="16">
        <v>188</v>
      </c>
      <c r="I195" s="16">
        <v>171</v>
      </c>
      <c r="J195" s="16">
        <v>219</v>
      </c>
      <c r="K195" s="16">
        <v>181</v>
      </c>
      <c r="L195" s="16">
        <v>164</v>
      </c>
      <c r="M195" s="17">
        <f t="shared" si="56"/>
        <v>1158</v>
      </c>
      <c r="N195" s="17">
        <f t="shared" si="57"/>
        <v>6</v>
      </c>
      <c r="O195" s="17">
        <f t="shared" si="58"/>
        <v>193</v>
      </c>
    </row>
    <row r="196" spans="2:15" s="13" customFormat="1" ht="13.9" customHeight="1" x14ac:dyDescent="0.25">
      <c r="B196" s="13" t="str">
        <f>[1]Roster_Selection_Men!AB237&amp;" " &amp; "V "</f>
        <v xml:space="preserve">Iowa Central Community College V </v>
      </c>
      <c r="C196" s="13" t="str">
        <f>[1]Roster_Selection_Men!AD237</f>
        <v>11-695219</v>
      </c>
      <c r="D196" s="13" t="str">
        <f>[1]Roster_Selection_Men!AE237</f>
        <v>Ethan Gonzalez</v>
      </c>
      <c r="E196" s="15" t="s">
        <v>1</v>
      </c>
      <c r="F196" s="13" t="str">
        <f>IF(ISERROR([1]Baker_Scores_Men_Var!E196), " ", IF([1]Baker_Scores_Men_Var!E196 = "Yes", "Yes", "  "))</f>
        <v>Yes</v>
      </c>
      <c r="G196" s="16">
        <v>0</v>
      </c>
      <c r="H196" s="16">
        <v>0</v>
      </c>
      <c r="I196" s="16">
        <v>0</v>
      </c>
      <c r="J196" s="16">
        <v>173</v>
      </c>
      <c r="K196" s="16">
        <v>170</v>
      </c>
      <c r="L196" s="16">
        <v>135</v>
      </c>
      <c r="M196" s="17">
        <f t="shared" si="56"/>
        <v>478</v>
      </c>
      <c r="N196" s="17">
        <f t="shared" si="57"/>
        <v>3</v>
      </c>
      <c r="O196" s="17">
        <f t="shared" si="58"/>
        <v>159.33333333333334</v>
      </c>
    </row>
    <row r="197" spans="2:15" s="13" customFormat="1" ht="13.9" customHeight="1" x14ac:dyDescent="0.25">
      <c r="B197" s="13" t="str">
        <f>[1]Roster_Selection_Men!AB238&amp;" " &amp; "V "</f>
        <v xml:space="preserve">Iowa Central Community College V </v>
      </c>
      <c r="C197" s="13" t="str">
        <f>[1]Roster_Selection_Men!AD238</f>
        <v>11-55807</v>
      </c>
      <c r="D197" s="13" t="str">
        <f>[1]Roster_Selection_Men!AE238</f>
        <v>James Stubbs</v>
      </c>
      <c r="E197" s="15" t="s">
        <v>1</v>
      </c>
      <c r="F197" s="13" t="str">
        <f>IF(ISERROR([1]Baker_Scores_Men_Var!E197), " ", IF([1]Baker_Scores_Men_Var!E197 = "Yes", "Yes", "  "))</f>
        <v>Yes</v>
      </c>
      <c r="G197" s="16">
        <v>0</v>
      </c>
      <c r="H197" s="16">
        <v>0</v>
      </c>
      <c r="I197" s="16">
        <v>0</v>
      </c>
      <c r="J197" s="16">
        <v>169</v>
      </c>
      <c r="K197" s="16">
        <v>0</v>
      </c>
      <c r="L197" s="16">
        <v>0</v>
      </c>
      <c r="M197" s="17">
        <f t="shared" si="56"/>
        <v>169</v>
      </c>
      <c r="N197" s="17">
        <f t="shared" si="57"/>
        <v>1</v>
      </c>
      <c r="O197" s="17">
        <f t="shared" si="58"/>
        <v>169</v>
      </c>
    </row>
    <row r="198" spans="2:15" s="13" customFormat="1" ht="13.9" customHeight="1" x14ac:dyDescent="0.25">
      <c r="B198" s="13" t="str">
        <f>[1]Roster_Selection_Men!AB239&amp;" " &amp; "V "</f>
        <v xml:space="preserve">Iowa Central Community College V </v>
      </c>
      <c r="C198" s="13" t="str">
        <f>[1]Roster_Selection_Men!AD239</f>
        <v>15-90342</v>
      </c>
      <c r="D198" s="13" t="str">
        <f>[1]Roster_Selection_Men!AE239</f>
        <v>Lucas Segebart</v>
      </c>
      <c r="E198" s="15" t="s">
        <v>1</v>
      </c>
      <c r="F198" s="13" t="str">
        <f>IF(ISERROR([1]Baker_Scores_Men_Var!E198), " ", IF([1]Baker_Scores_Men_Var!E198 = "Yes", "Yes", "  "))</f>
        <v>Yes</v>
      </c>
      <c r="G198" s="16">
        <v>202</v>
      </c>
      <c r="H198" s="16">
        <v>220</v>
      </c>
      <c r="I198" s="16">
        <v>147</v>
      </c>
      <c r="J198" s="16">
        <v>0</v>
      </c>
      <c r="K198" s="16">
        <v>188</v>
      </c>
      <c r="L198" s="16">
        <v>181</v>
      </c>
      <c r="M198" s="17">
        <f t="shared" si="56"/>
        <v>938</v>
      </c>
      <c r="N198" s="17">
        <f t="shared" si="57"/>
        <v>5</v>
      </c>
      <c r="O198" s="17">
        <f t="shared" si="58"/>
        <v>187.6</v>
      </c>
    </row>
    <row r="199" spans="2:15" s="13" customFormat="1" ht="13.9" customHeight="1" x14ac:dyDescent="0.25">
      <c r="B199" s="13" t="str">
        <f>[1]Roster_Selection_Men!AB240&amp;" " &amp; "V "</f>
        <v xml:space="preserve">Iowa Central Community College V </v>
      </c>
      <c r="C199" s="13" t="str">
        <f>[1]Roster_Selection_Men!AD240</f>
        <v>11-429741</v>
      </c>
      <c r="D199" s="13" t="str">
        <f>[1]Roster_Selection_Men!AE240</f>
        <v>Niklaus Kreider</v>
      </c>
      <c r="E199" s="15" t="s">
        <v>1</v>
      </c>
      <c r="F199" s="13" t="str">
        <f>IF(ISERROR([1]Baker_Scores_Men_Var!E199), " ", IF([1]Baker_Scores_Men_Var!E199 = "Yes", "Yes", "  "))</f>
        <v>Yes</v>
      </c>
      <c r="G199" s="16">
        <v>181</v>
      </c>
      <c r="H199" s="16">
        <v>202</v>
      </c>
      <c r="I199" s="16">
        <v>181</v>
      </c>
      <c r="J199" s="16">
        <v>185</v>
      </c>
      <c r="K199" s="16">
        <v>166</v>
      </c>
      <c r="L199" s="16">
        <v>0</v>
      </c>
      <c r="M199" s="17">
        <f t="shared" si="56"/>
        <v>915</v>
      </c>
      <c r="N199" s="17">
        <f t="shared" si="57"/>
        <v>5</v>
      </c>
      <c r="O199" s="17">
        <f t="shared" si="58"/>
        <v>183</v>
      </c>
    </row>
    <row r="200" spans="2:15" s="13" customFormat="1" ht="13.9" customHeight="1" x14ac:dyDescent="0.25">
      <c r="B200" s="13" t="str">
        <f>[1]Roster_Selection_Men!AB241&amp;" " &amp; "V "</f>
        <v xml:space="preserve">Iowa Central Community College V </v>
      </c>
      <c r="C200" s="13" t="str">
        <f>[1]Roster_Selection_Men!AD241</f>
        <v>17-29871</v>
      </c>
      <c r="D200" s="13" t="str">
        <f>[1]Roster_Selection_Men!AE241</f>
        <v>Steven Stone</v>
      </c>
      <c r="E200" s="15" t="s">
        <v>1</v>
      </c>
      <c r="F200" s="13" t="str">
        <f>IF(ISERROR([1]Baker_Scores_Men_Var!E200), " ", IF([1]Baker_Scores_Men_Var!E200 = "Yes", "Yes", "  "))</f>
        <v>Yes</v>
      </c>
      <c r="G200" s="16">
        <v>209</v>
      </c>
      <c r="H200" s="16">
        <v>179</v>
      </c>
      <c r="I200" s="16">
        <v>141</v>
      </c>
      <c r="J200" s="16">
        <v>0</v>
      </c>
      <c r="K200" s="16">
        <v>168</v>
      </c>
      <c r="L200" s="16">
        <v>178</v>
      </c>
      <c r="M200" s="17">
        <f t="shared" si="56"/>
        <v>875</v>
      </c>
      <c r="N200" s="17">
        <f t="shared" si="57"/>
        <v>5</v>
      </c>
      <c r="O200" s="17">
        <f t="shared" si="58"/>
        <v>175</v>
      </c>
    </row>
    <row r="201" spans="2:15" s="13" customFormat="1" ht="13.9" customHeight="1" x14ac:dyDescent="0.25">
      <c r="B201" s="13" t="str">
        <f>[1]Roster_Selection_Men!AB242&amp;" " &amp; "V "</f>
        <v xml:space="preserve">Iowa Central Community College V </v>
      </c>
      <c r="C201" s="13" t="str">
        <f>[1]Roster_Selection_Men!AD242</f>
        <v>21-58757</v>
      </c>
      <c r="D201" s="13" t="str">
        <f>[1]Roster_Selection_Men!AE242</f>
        <v>Zach Reeck</v>
      </c>
      <c r="E201" s="15" t="s">
        <v>1</v>
      </c>
      <c r="F201" s="13" t="str">
        <f>IF(ISERROR([1]Baker_Scores_Men_Var!E201), " ", IF([1]Baker_Scores_Men_Var!E201 = "Yes", "Yes", "  "))</f>
        <v>Yes</v>
      </c>
      <c r="G201" s="16">
        <v>166</v>
      </c>
      <c r="H201" s="16">
        <v>0</v>
      </c>
      <c r="I201" s="16">
        <v>0</v>
      </c>
      <c r="J201" s="16">
        <v>172</v>
      </c>
      <c r="K201" s="16">
        <v>0</v>
      </c>
      <c r="L201" s="16">
        <v>0</v>
      </c>
      <c r="M201" s="17">
        <f t="shared" si="56"/>
        <v>338</v>
      </c>
      <c r="N201" s="17">
        <f t="shared" si="57"/>
        <v>2</v>
      </c>
      <c r="O201" s="17">
        <f t="shared" si="58"/>
        <v>169</v>
      </c>
    </row>
    <row r="202" spans="2:15" s="13" customFormat="1" ht="13.9" customHeight="1" x14ac:dyDescent="0.25">
      <c r="B202" s="13" t="s">
        <v>46</v>
      </c>
      <c r="C202" s="18" t="s">
        <v>10</v>
      </c>
      <c r="D202" s="15" t="s">
        <v>10</v>
      </c>
      <c r="E202" s="15"/>
      <c r="F202" s="15"/>
      <c r="G202" s="16"/>
      <c r="H202" s="16"/>
      <c r="I202" s="16"/>
      <c r="J202" s="16"/>
      <c r="K202" s="16"/>
      <c r="L202" s="16"/>
      <c r="M202" s="17">
        <f t="shared" si="56"/>
        <v>0</v>
      </c>
      <c r="N202" s="17">
        <f t="shared" si="57"/>
        <v>0</v>
      </c>
      <c r="O202" s="17">
        <f t="shared" si="58"/>
        <v>0</v>
      </c>
    </row>
    <row r="203" spans="2:15" s="13" customFormat="1" ht="13.9" customHeight="1" x14ac:dyDescent="0.25">
      <c r="B203" s="13" t="s">
        <v>46</v>
      </c>
      <c r="C203" s="18" t="s">
        <v>10</v>
      </c>
      <c r="D203" s="15" t="s">
        <v>10</v>
      </c>
      <c r="E203" s="15"/>
      <c r="F203" s="15"/>
      <c r="G203" s="16"/>
      <c r="H203" s="16"/>
      <c r="I203" s="16"/>
      <c r="J203" s="16"/>
      <c r="K203" s="16"/>
      <c r="L203" s="16"/>
      <c r="M203" s="17">
        <f t="shared" si="56"/>
        <v>0</v>
      </c>
      <c r="N203" s="17">
        <f t="shared" si="57"/>
        <v>0</v>
      </c>
      <c r="O203" s="17">
        <f t="shared" si="58"/>
        <v>0</v>
      </c>
    </row>
    <row r="204" spans="2:15" s="13" customFormat="1" ht="13.9" customHeight="1" thickBot="1" x14ac:dyDescent="0.3">
      <c r="B204" s="13" t="s">
        <v>46</v>
      </c>
      <c r="C204" s="18" t="s">
        <v>10</v>
      </c>
      <c r="D204" s="15" t="s">
        <v>10</v>
      </c>
      <c r="E204" s="15"/>
      <c r="F204" s="15"/>
      <c r="G204" s="19"/>
      <c r="H204" s="19"/>
      <c r="I204" s="19"/>
      <c r="J204" s="19"/>
      <c r="K204" s="19"/>
      <c r="L204" s="19"/>
      <c r="M204" s="20">
        <f t="shared" si="56"/>
        <v>0</v>
      </c>
      <c r="N204" s="20">
        <f t="shared" si="57"/>
        <v>0</v>
      </c>
      <c r="O204" s="17">
        <f t="shared" si="58"/>
        <v>0</v>
      </c>
    </row>
    <row r="205" spans="2:15" s="13" customFormat="1" ht="13.9" customHeight="1" thickTop="1" thickBot="1" x14ac:dyDescent="0.35">
      <c r="B205" s="21"/>
      <c r="G205" s="17">
        <f t="shared" ref="G205:N205" si="59">SUM(G194:G204)</f>
        <v>993</v>
      </c>
      <c r="H205" s="17">
        <f t="shared" si="59"/>
        <v>976</v>
      </c>
      <c r="I205" s="17">
        <f t="shared" si="59"/>
        <v>789</v>
      </c>
      <c r="J205" s="17">
        <f t="shared" si="59"/>
        <v>918</v>
      </c>
      <c r="K205" s="17">
        <f t="shared" si="59"/>
        <v>873</v>
      </c>
      <c r="L205" s="17">
        <f t="shared" si="59"/>
        <v>770</v>
      </c>
      <c r="M205" s="22">
        <f t="shared" si="59"/>
        <v>5319</v>
      </c>
      <c r="N205" s="22">
        <f t="shared" si="59"/>
        <v>30</v>
      </c>
    </row>
    <row r="206" spans="2:15" s="13" customFormat="1" ht="13.9" customHeight="1" thickTop="1" x14ac:dyDescent="0.25"/>
    <row r="207" spans="2:15" s="13" customFormat="1" ht="13.9" customHeight="1" x14ac:dyDescent="0.25">
      <c r="B207" s="13" t="str">
        <f>[1]Roster_Selection_Men!AB257&amp;" " &amp; "V "</f>
        <v xml:space="preserve">Iowa Western Community College V </v>
      </c>
      <c r="C207" s="13" t="str">
        <f>[1]Roster_Selection_Men!AD257</f>
        <v>11-581962</v>
      </c>
      <c r="D207" s="13" t="str">
        <f>[1]Roster_Selection_Men!AE257</f>
        <v>Allen Stauffer</v>
      </c>
      <c r="E207" s="15" t="s">
        <v>1</v>
      </c>
      <c r="F207" s="13" t="str">
        <f>IF(ISERROR([1]Baker_Scores_Men_Var!E207), " ", IF([1]Baker_Scores_Men_Var!E207 = "Yes", "Yes", "  "))</f>
        <v>Yes</v>
      </c>
      <c r="G207" s="16">
        <v>244</v>
      </c>
      <c r="H207" s="16">
        <v>210</v>
      </c>
      <c r="I207" s="16">
        <v>217</v>
      </c>
      <c r="J207" s="16">
        <v>185</v>
      </c>
      <c r="K207" s="16">
        <v>193</v>
      </c>
      <c r="L207" s="16">
        <v>161</v>
      </c>
      <c r="M207" s="17">
        <f t="shared" ref="M207:M217" si="60">SUM(G207:L207)</f>
        <v>1210</v>
      </c>
      <c r="N207" s="17">
        <f t="shared" ref="N207:N217" si="61">COUNTIF(G207:L207, "&gt;0" )</f>
        <v>6</v>
      </c>
      <c r="O207" s="17">
        <f t="shared" ref="O207:O217" si="62">IF(N207=0,0,M207/N207)</f>
        <v>201.66666666666666</v>
      </c>
    </row>
    <row r="208" spans="2:15" s="13" customFormat="1" ht="13.9" customHeight="1" x14ac:dyDescent="0.25">
      <c r="B208" s="13" t="str">
        <f>[1]Roster_Selection_Men!AB258&amp;" " &amp; "V "</f>
        <v xml:space="preserve">Iowa Western Community College V </v>
      </c>
      <c r="C208" s="13" t="str">
        <f>[1]Roster_Selection_Men!AD258</f>
        <v>18-43125</v>
      </c>
      <c r="D208" s="13" t="str">
        <f>[1]Roster_Selection_Men!AE258</f>
        <v>Aydan Belfiore</v>
      </c>
      <c r="E208" s="15" t="s">
        <v>1</v>
      </c>
      <c r="F208" s="13" t="str">
        <f>IF(ISERROR([1]Baker_Scores_Men_Var!E208), " ", IF([1]Baker_Scores_Men_Var!E208 = "Yes", "Yes", "  "))</f>
        <v>Yes</v>
      </c>
      <c r="G208" s="16">
        <v>183</v>
      </c>
      <c r="H208" s="16">
        <v>141</v>
      </c>
      <c r="I208" s="16">
        <v>0</v>
      </c>
      <c r="J208" s="16">
        <v>0</v>
      </c>
      <c r="K208" s="16">
        <v>216</v>
      </c>
      <c r="L208" s="16">
        <v>159</v>
      </c>
      <c r="M208" s="17">
        <f t="shared" si="60"/>
        <v>699</v>
      </c>
      <c r="N208" s="17">
        <f t="shared" si="61"/>
        <v>4</v>
      </c>
      <c r="O208" s="17">
        <f t="shared" si="62"/>
        <v>174.75</v>
      </c>
    </row>
    <row r="209" spans="2:15" s="13" customFormat="1" ht="13.9" customHeight="1" x14ac:dyDescent="0.25">
      <c r="B209" s="13" t="str">
        <f>[1]Roster_Selection_Men!AB259&amp;" " &amp; "V "</f>
        <v xml:space="preserve">Iowa Western Community College V </v>
      </c>
      <c r="C209" s="13" t="str">
        <f>[1]Roster_Selection_Men!AD259</f>
        <v>8092-68493</v>
      </c>
      <c r="D209" s="13" t="str">
        <f>[1]Roster_Selection_Men!AE259</f>
        <v>Casey Montgomery</v>
      </c>
      <c r="E209" s="15" t="s">
        <v>1</v>
      </c>
      <c r="F209" s="13" t="str">
        <f>IF(ISERROR([1]Baker_Scores_Men_Var!E209), " ", IF([1]Baker_Scores_Men_Var!E209 = "Yes", "Yes", "  "))</f>
        <v>Yes</v>
      </c>
      <c r="G209" s="16">
        <v>0</v>
      </c>
      <c r="H209" s="16">
        <v>0</v>
      </c>
      <c r="I209" s="16">
        <v>138</v>
      </c>
      <c r="J209" s="16">
        <v>0</v>
      </c>
      <c r="K209" s="16">
        <v>0</v>
      </c>
      <c r="L209" s="16">
        <v>192</v>
      </c>
      <c r="M209" s="17">
        <f t="shared" si="60"/>
        <v>330</v>
      </c>
      <c r="N209" s="17">
        <f t="shared" si="61"/>
        <v>2</v>
      </c>
      <c r="O209" s="17">
        <f t="shared" si="62"/>
        <v>165</v>
      </c>
    </row>
    <row r="210" spans="2:15" s="13" customFormat="1" ht="13.9" customHeight="1" x14ac:dyDescent="0.25">
      <c r="B210" s="13" t="str">
        <f>[1]Roster_Selection_Men!AB260&amp;" " &amp; "V "</f>
        <v xml:space="preserve">Iowa Western Community College V </v>
      </c>
      <c r="C210" s="13" t="str">
        <f>[1]Roster_Selection_Men!AD260</f>
        <v>11-409126</v>
      </c>
      <c r="D210" s="13" t="str">
        <f>[1]Roster_Selection_Men!AE260</f>
        <v>Dylan Gray</v>
      </c>
      <c r="E210" s="15" t="s">
        <v>1</v>
      </c>
      <c r="F210" s="13" t="str">
        <f>IF(ISERROR([1]Baker_Scores_Men_Var!E210), " ", IF([1]Baker_Scores_Men_Var!E210 = "Yes", "Yes", "  "))</f>
        <v>Yes</v>
      </c>
      <c r="G210" s="16">
        <v>200</v>
      </c>
      <c r="H210" s="16">
        <v>215</v>
      </c>
      <c r="I210" s="16">
        <v>158</v>
      </c>
      <c r="J210" s="16">
        <v>186</v>
      </c>
      <c r="K210" s="16">
        <v>0</v>
      </c>
      <c r="L210" s="16">
        <v>0</v>
      </c>
      <c r="M210" s="17">
        <f t="shared" si="60"/>
        <v>759</v>
      </c>
      <c r="N210" s="17">
        <f t="shared" si="61"/>
        <v>4</v>
      </c>
      <c r="O210" s="17">
        <f t="shared" si="62"/>
        <v>189.75</v>
      </c>
    </row>
    <row r="211" spans="2:15" s="13" customFormat="1" ht="13.9" customHeight="1" x14ac:dyDescent="0.25">
      <c r="B211" s="13" t="str">
        <f>[1]Roster_Selection_Men!AB261&amp;" " &amp; "V "</f>
        <v xml:space="preserve">Iowa Western Community College V </v>
      </c>
      <c r="C211" s="13" t="str">
        <f>[1]Roster_Selection_Men!AD261</f>
        <v>22-67371</v>
      </c>
      <c r="D211" s="13" t="str">
        <f>[1]Roster_Selection_Men!AE261</f>
        <v>Gable Tunink</v>
      </c>
      <c r="E211" s="15" t="s">
        <v>1</v>
      </c>
      <c r="F211" s="13" t="str">
        <f>IF(ISERROR([1]Baker_Scores_Men_Var!E211), " ", IF([1]Baker_Scores_Men_Var!E211 = "Yes", "Yes", "  "))</f>
        <v>Yes</v>
      </c>
      <c r="G211" s="16">
        <v>0</v>
      </c>
      <c r="H211" s="16">
        <v>0</v>
      </c>
      <c r="I211" s="16">
        <v>0</v>
      </c>
      <c r="J211" s="16">
        <v>160</v>
      </c>
      <c r="K211" s="16">
        <v>214</v>
      </c>
      <c r="L211" s="16">
        <v>134</v>
      </c>
      <c r="M211" s="17">
        <f t="shared" si="60"/>
        <v>508</v>
      </c>
      <c r="N211" s="17">
        <f t="shared" si="61"/>
        <v>3</v>
      </c>
      <c r="O211" s="17">
        <f t="shared" si="62"/>
        <v>169.33333333333334</v>
      </c>
    </row>
    <row r="212" spans="2:15" s="13" customFormat="1" ht="13.9" customHeight="1" x14ac:dyDescent="0.25">
      <c r="B212" s="13" t="str">
        <f>[1]Roster_Selection_Men!AB262&amp;" " &amp; "V "</f>
        <v xml:space="preserve">Iowa Western Community College V </v>
      </c>
      <c r="C212" s="13" t="str">
        <f>[1]Roster_Selection_Men!AD262</f>
        <v>19-55595</v>
      </c>
      <c r="D212" s="13" t="str">
        <f>[1]Roster_Selection_Men!AE262</f>
        <v>Jordan Killmer</v>
      </c>
      <c r="E212" s="15" t="s">
        <v>1</v>
      </c>
      <c r="F212" s="13" t="str">
        <f>IF(ISERROR([1]Baker_Scores_Men_Var!E212), " ", IF([1]Baker_Scores_Men_Var!E212 = "Yes", "Yes", "  "))</f>
        <v>Yes</v>
      </c>
      <c r="G212" s="16">
        <v>220</v>
      </c>
      <c r="H212" s="16">
        <v>196</v>
      </c>
      <c r="I212" s="16">
        <v>171</v>
      </c>
      <c r="J212" s="16">
        <v>172</v>
      </c>
      <c r="K212" s="16">
        <v>167</v>
      </c>
      <c r="L212" s="16">
        <v>179</v>
      </c>
      <c r="M212" s="17">
        <f t="shared" si="60"/>
        <v>1105</v>
      </c>
      <c r="N212" s="17">
        <f t="shared" si="61"/>
        <v>6</v>
      </c>
      <c r="O212" s="17">
        <f t="shared" si="62"/>
        <v>184.16666666666666</v>
      </c>
    </row>
    <row r="213" spans="2:15" s="13" customFormat="1" ht="13.9" customHeight="1" x14ac:dyDescent="0.25">
      <c r="B213" s="13" t="str">
        <f>[1]Roster_Selection_Men!AB263&amp;" " &amp; "V "</f>
        <v xml:space="preserve">Iowa Western Community College V </v>
      </c>
      <c r="C213" s="13" t="str">
        <f>[1]Roster_Selection_Men!AD263</f>
        <v>21-70115</v>
      </c>
      <c r="D213" s="13" t="str">
        <f>[1]Roster_Selection_Men!AE263</f>
        <v>Trey Hanke</v>
      </c>
      <c r="E213" s="15" t="s">
        <v>1</v>
      </c>
      <c r="F213" s="13" t="str">
        <f>IF(ISERROR([1]Baker_Scores_Men_Var!E213), " ", IF([1]Baker_Scores_Men_Var!E213 = "Yes", "Yes", "  "))</f>
        <v>Yes</v>
      </c>
      <c r="G213" s="16">
        <v>213</v>
      </c>
      <c r="H213" s="16">
        <v>192</v>
      </c>
      <c r="I213" s="16">
        <v>195</v>
      </c>
      <c r="J213" s="16">
        <v>202</v>
      </c>
      <c r="K213" s="16">
        <v>171</v>
      </c>
      <c r="L213" s="16">
        <v>0</v>
      </c>
      <c r="M213" s="17">
        <f t="shared" si="60"/>
        <v>973</v>
      </c>
      <c r="N213" s="17">
        <f t="shared" si="61"/>
        <v>5</v>
      </c>
      <c r="O213" s="17">
        <f t="shared" si="62"/>
        <v>194.6</v>
      </c>
    </row>
    <row r="214" spans="2:15" s="13" customFormat="1" ht="13.9" customHeight="1" x14ac:dyDescent="0.25">
      <c r="B214" s="13" t="str">
        <f>[1]Roster_Selection_Men!AB264&amp;" " &amp; "V "</f>
        <v xml:space="preserve"> V </v>
      </c>
      <c r="C214" s="13" t="str">
        <f>[1]Roster_Selection_Men!AD264</f>
        <v/>
      </c>
      <c r="D214" s="13" t="str">
        <f>[1]Roster_Selection_Men!AE264</f>
        <v/>
      </c>
      <c r="E214" s="15"/>
      <c r="F214" s="13" t="str">
        <f>IF(ISERROR([1]Baker_Scores_Men_Var!E214), " ", IF([1]Baker_Scores_Men_Var!E214 = "Yes", "Yes", "  "))</f>
        <v xml:space="preserve">  </v>
      </c>
      <c r="G214" s="16">
        <v>0</v>
      </c>
      <c r="H214" s="16">
        <v>0</v>
      </c>
      <c r="I214" s="16">
        <v>0</v>
      </c>
      <c r="J214" s="16">
        <v>0</v>
      </c>
      <c r="K214" s="16">
        <v>0</v>
      </c>
      <c r="L214" s="16">
        <v>0</v>
      </c>
      <c r="M214" s="17">
        <f t="shared" si="60"/>
        <v>0</v>
      </c>
      <c r="N214" s="17">
        <f t="shared" si="61"/>
        <v>0</v>
      </c>
      <c r="O214" s="17">
        <f t="shared" si="62"/>
        <v>0</v>
      </c>
    </row>
    <row r="215" spans="2:15" s="13" customFormat="1" ht="13.9" customHeight="1" x14ac:dyDescent="0.25">
      <c r="B215" s="13" t="s">
        <v>47</v>
      </c>
      <c r="C215" s="18" t="s">
        <v>10</v>
      </c>
      <c r="D215" s="15" t="s">
        <v>10</v>
      </c>
      <c r="E215" s="15"/>
      <c r="F215" s="15"/>
      <c r="G215" s="16"/>
      <c r="H215" s="16"/>
      <c r="I215" s="16"/>
      <c r="J215" s="16"/>
      <c r="K215" s="16"/>
      <c r="L215" s="16"/>
      <c r="M215" s="17">
        <f t="shared" si="60"/>
        <v>0</v>
      </c>
      <c r="N215" s="17">
        <f t="shared" si="61"/>
        <v>0</v>
      </c>
      <c r="O215" s="17">
        <f t="shared" si="62"/>
        <v>0</v>
      </c>
    </row>
    <row r="216" spans="2:15" s="13" customFormat="1" ht="13.9" customHeight="1" x14ac:dyDescent="0.25">
      <c r="B216" s="13" t="s">
        <v>47</v>
      </c>
      <c r="C216" s="18" t="s">
        <v>10</v>
      </c>
      <c r="D216" s="15" t="s">
        <v>10</v>
      </c>
      <c r="E216" s="15"/>
      <c r="F216" s="15"/>
      <c r="G216" s="16"/>
      <c r="H216" s="16"/>
      <c r="I216" s="16"/>
      <c r="J216" s="16"/>
      <c r="K216" s="16"/>
      <c r="L216" s="16"/>
      <c r="M216" s="17">
        <f t="shared" si="60"/>
        <v>0</v>
      </c>
      <c r="N216" s="17">
        <f t="shared" si="61"/>
        <v>0</v>
      </c>
      <c r="O216" s="17">
        <f t="shared" si="62"/>
        <v>0</v>
      </c>
    </row>
    <row r="217" spans="2:15" s="13" customFormat="1" ht="13.9" customHeight="1" thickBot="1" x14ac:dyDescent="0.3">
      <c r="B217" s="13" t="s">
        <v>47</v>
      </c>
      <c r="C217" s="18" t="s">
        <v>10</v>
      </c>
      <c r="D217" s="15" t="s">
        <v>10</v>
      </c>
      <c r="E217" s="15"/>
      <c r="F217" s="15"/>
      <c r="G217" s="19"/>
      <c r="H217" s="19"/>
      <c r="I217" s="19"/>
      <c r="J217" s="19"/>
      <c r="K217" s="19"/>
      <c r="L217" s="19"/>
      <c r="M217" s="20">
        <f t="shared" si="60"/>
        <v>0</v>
      </c>
      <c r="N217" s="20">
        <f t="shared" si="61"/>
        <v>0</v>
      </c>
      <c r="O217" s="17">
        <f t="shared" si="62"/>
        <v>0</v>
      </c>
    </row>
    <row r="218" spans="2:15" s="13" customFormat="1" ht="13.9" customHeight="1" thickTop="1" thickBot="1" x14ac:dyDescent="0.35">
      <c r="B218" s="21"/>
      <c r="G218" s="17">
        <f t="shared" ref="G218:N218" si="63">SUM(G207:G217)</f>
        <v>1060</v>
      </c>
      <c r="H218" s="17">
        <f t="shared" si="63"/>
        <v>954</v>
      </c>
      <c r="I218" s="17">
        <f t="shared" si="63"/>
        <v>879</v>
      </c>
      <c r="J218" s="17">
        <f t="shared" si="63"/>
        <v>905</v>
      </c>
      <c r="K218" s="17">
        <f t="shared" si="63"/>
        <v>961</v>
      </c>
      <c r="L218" s="17">
        <f t="shared" si="63"/>
        <v>825</v>
      </c>
      <c r="M218" s="22">
        <f t="shared" si="63"/>
        <v>5584</v>
      </c>
      <c r="N218" s="22">
        <f t="shared" si="63"/>
        <v>30</v>
      </c>
    </row>
    <row r="219" spans="2:15" s="13" customFormat="1" ht="13.9" customHeight="1" thickTop="1" x14ac:dyDescent="0.25"/>
    <row r="220" spans="2:15" s="13" customFormat="1" ht="13.9" customHeight="1" x14ac:dyDescent="0.25">
      <c r="B220" s="13" t="str">
        <f>[1]Roster_Selection_Men!AB272&amp;" " &amp; "V "</f>
        <v xml:space="preserve">Judson University V </v>
      </c>
      <c r="C220" s="13" t="str">
        <f>[1]Roster_Selection_Men!AD272</f>
        <v>11-403448</v>
      </c>
      <c r="D220" s="13" t="str">
        <f>[1]Roster_Selection_Men!AE272</f>
        <v>Brenden Jones</v>
      </c>
      <c r="E220" s="15" t="s">
        <v>1</v>
      </c>
      <c r="F220" s="13" t="str">
        <f>IF(ISERROR([1]Baker_Scores_Men_Var!E220), " ", IF([1]Baker_Scores_Men_Var!E220 = "Yes", "Yes", "  "))</f>
        <v>Yes</v>
      </c>
      <c r="G220" s="16">
        <v>0</v>
      </c>
      <c r="H220" s="16">
        <v>0</v>
      </c>
      <c r="I220" s="16">
        <v>0</v>
      </c>
      <c r="J220" s="16">
        <v>0</v>
      </c>
      <c r="K220" s="16">
        <v>0</v>
      </c>
      <c r="L220" s="16">
        <v>170</v>
      </c>
      <c r="M220" s="17">
        <f t="shared" ref="M220:M230" si="64">SUM(G220:L220)</f>
        <v>170</v>
      </c>
      <c r="N220" s="17">
        <f t="shared" ref="N220:N230" si="65">COUNTIF(G220:L220, "&gt;0" )</f>
        <v>1</v>
      </c>
      <c r="O220" s="17">
        <f t="shared" ref="O220:O230" si="66">IF(N220=0,0,M220/N220)</f>
        <v>170</v>
      </c>
    </row>
    <row r="221" spans="2:15" s="13" customFormat="1" ht="13.9" customHeight="1" x14ac:dyDescent="0.25">
      <c r="B221" s="13" t="str">
        <f>[1]Roster_Selection_Men!AB273&amp;" " &amp; "V "</f>
        <v xml:space="preserve">Judson University V </v>
      </c>
      <c r="C221" s="13" t="str">
        <f>[1]Roster_Selection_Men!AD273</f>
        <v>7914-31287</v>
      </c>
      <c r="D221" s="13" t="str">
        <f>[1]Roster_Selection_Men!AE273</f>
        <v>Caleb Parent</v>
      </c>
      <c r="E221" s="15" t="s">
        <v>1</v>
      </c>
      <c r="F221" s="13" t="str">
        <f>IF(ISERROR([1]Baker_Scores_Men_Var!E221), " ", IF([1]Baker_Scores_Men_Var!E221 = "Yes", "Yes", "  "))</f>
        <v>Yes</v>
      </c>
      <c r="G221" s="16">
        <v>0</v>
      </c>
      <c r="H221" s="16">
        <v>0</v>
      </c>
      <c r="I221" s="16">
        <v>144</v>
      </c>
      <c r="J221" s="16">
        <v>0</v>
      </c>
      <c r="K221" s="16">
        <v>0</v>
      </c>
      <c r="L221" s="16">
        <v>164</v>
      </c>
      <c r="M221" s="17">
        <f t="shared" si="64"/>
        <v>308</v>
      </c>
      <c r="N221" s="17">
        <f t="shared" si="65"/>
        <v>2</v>
      </c>
      <c r="O221" s="17">
        <f t="shared" si="66"/>
        <v>154</v>
      </c>
    </row>
    <row r="222" spans="2:15" s="13" customFormat="1" ht="13.9" customHeight="1" x14ac:dyDescent="0.25">
      <c r="B222" s="13" t="str">
        <f>[1]Roster_Selection_Men!AB274&amp;" " &amp; "V "</f>
        <v xml:space="preserve">Judson University V </v>
      </c>
      <c r="C222" s="13" t="str">
        <f>[1]Roster_Selection_Men!AD274</f>
        <v>11-275352</v>
      </c>
      <c r="D222" s="13" t="str">
        <f>[1]Roster_Selection_Men!AE274</f>
        <v>Eric Roberts</v>
      </c>
      <c r="E222" s="15" t="s">
        <v>1</v>
      </c>
      <c r="F222" s="13" t="str">
        <f>IF(ISERROR([1]Baker_Scores_Men_Var!E222), " ", IF([1]Baker_Scores_Men_Var!E222 = "Yes", "Yes", "  "))</f>
        <v>Yes</v>
      </c>
      <c r="G222" s="16">
        <v>180</v>
      </c>
      <c r="H222" s="16">
        <v>201</v>
      </c>
      <c r="I222" s="16">
        <v>231</v>
      </c>
      <c r="J222" s="16">
        <v>177</v>
      </c>
      <c r="K222" s="16">
        <v>158</v>
      </c>
      <c r="L222" s="16">
        <v>0</v>
      </c>
      <c r="M222" s="17">
        <f t="shared" si="64"/>
        <v>947</v>
      </c>
      <c r="N222" s="17">
        <f t="shared" si="65"/>
        <v>5</v>
      </c>
      <c r="O222" s="17">
        <f t="shared" si="66"/>
        <v>189.4</v>
      </c>
    </row>
    <row r="223" spans="2:15" s="13" customFormat="1" ht="13.9" customHeight="1" x14ac:dyDescent="0.25">
      <c r="B223" s="13" t="str">
        <f>[1]Roster_Selection_Men!AB275&amp;" " &amp; "V "</f>
        <v xml:space="preserve">Judson University V </v>
      </c>
      <c r="C223" s="13" t="str">
        <f>[1]Roster_Selection_Men!AD275</f>
        <v>11-402529</v>
      </c>
      <c r="D223" s="13" t="str">
        <f>[1]Roster_Selection_Men!AE275</f>
        <v>Griffin Roake</v>
      </c>
      <c r="E223" s="15" t="s">
        <v>1</v>
      </c>
      <c r="F223" s="13" t="str">
        <f>IF(ISERROR([1]Baker_Scores_Men_Var!E223), " ", IF([1]Baker_Scores_Men_Var!E223 = "Yes", "Yes", "  "))</f>
        <v>Yes</v>
      </c>
      <c r="G223" s="16">
        <v>0</v>
      </c>
      <c r="H223" s="16">
        <v>135</v>
      </c>
      <c r="I223" s="16">
        <v>0</v>
      </c>
      <c r="J223" s="16">
        <v>0</v>
      </c>
      <c r="K223" s="16">
        <v>136</v>
      </c>
      <c r="L223" s="16">
        <v>0</v>
      </c>
      <c r="M223" s="17">
        <f t="shared" si="64"/>
        <v>271</v>
      </c>
      <c r="N223" s="17">
        <f t="shared" si="65"/>
        <v>2</v>
      </c>
      <c r="O223" s="17">
        <f t="shared" si="66"/>
        <v>135.5</v>
      </c>
    </row>
    <row r="224" spans="2:15" s="13" customFormat="1" ht="13.9" customHeight="1" x14ac:dyDescent="0.25">
      <c r="B224" s="13" t="str">
        <f>[1]Roster_Selection_Men!AB276&amp;" " &amp; "V "</f>
        <v xml:space="preserve">Judson University V </v>
      </c>
      <c r="C224" s="13" t="str">
        <f>[1]Roster_Selection_Men!AD276</f>
        <v>11-661643</v>
      </c>
      <c r="D224" s="13" t="str">
        <f>[1]Roster_Selection_Men!AE276</f>
        <v>James Kontos</v>
      </c>
      <c r="E224" s="15" t="s">
        <v>1</v>
      </c>
      <c r="F224" s="13" t="str">
        <f>IF(ISERROR([1]Baker_Scores_Men_Var!E224), " ", IF([1]Baker_Scores_Men_Var!E224 = "Yes", "Yes", "  "))</f>
        <v>Yes</v>
      </c>
      <c r="G224" s="16">
        <v>182</v>
      </c>
      <c r="H224" s="16">
        <v>217</v>
      </c>
      <c r="I224" s="16">
        <v>183</v>
      </c>
      <c r="J224" s="16">
        <v>178</v>
      </c>
      <c r="K224" s="16">
        <v>194</v>
      </c>
      <c r="L224" s="16">
        <v>215</v>
      </c>
      <c r="M224" s="17">
        <f t="shared" si="64"/>
        <v>1169</v>
      </c>
      <c r="N224" s="17">
        <f t="shared" si="65"/>
        <v>6</v>
      </c>
      <c r="O224" s="17">
        <f t="shared" si="66"/>
        <v>194.83333333333334</v>
      </c>
    </row>
    <row r="225" spans="2:15" s="13" customFormat="1" ht="13.9" customHeight="1" x14ac:dyDescent="0.25">
      <c r="B225" s="13" t="str">
        <f>[1]Roster_Selection_Men!AB277&amp;" " &amp; "V "</f>
        <v xml:space="preserve">Judson University V </v>
      </c>
      <c r="C225" s="13" t="str">
        <f>[1]Roster_Selection_Men!AD277</f>
        <v>11-33116</v>
      </c>
      <c r="D225" s="13" t="str">
        <f>[1]Roster_Selection_Men!AE277</f>
        <v>Phillip Heuser</v>
      </c>
      <c r="E225" s="15" t="s">
        <v>1</v>
      </c>
      <c r="F225" s="13" t="str">
        <f>IF(ISERROR([1]Baker_Scores_Men_Var!E225), " ", IF([1]Baker_Scores_Men_Var!E225 = "Yes", "Yes", "  "))</f>
        <v>Yes</v>
      </c>
      <c r="G225" s="16">
        <v>193</v>
      </c>
      <c r="H225" s="16">
        <v>181</v>
      </c>
      <c r="I225" s="16">
        <v>136</v>
      </c>
      <c r="J225" s="16">
        <v>189</v>
      </c>
      <c r="K225" s="16">
        <v>0</v>
      </c>
      <c r="L225" s="16">
        <v>0</v>
      </c>
      <c r="M225" s="17">
        <f t="shared" si="64"/>
        <v>699</v>
      </c>
      <c r="N225" s="17">
        <f t="shared" si="65"/>
        <v>4</v>
      </c>
      <c r="O225" s="17">
        <f t="shared" si="66"/>
        <v>174.75</v>
      </c>
    </row>
    <row r="226" spans="2:15" s="13" customFormat="1" ht="13.9" customHeight="1" x14ac:dyDescent="0.25">
      <c r="B226" s="13" t="str">
        <f>[1]Roster_Selection_Men!AB278&amp;" " &amp; "V "</f>
        <v xml:space="preserve">Judson University V </v>
      </c>
      <c r="C226" s="13" t="str">
        <f>[1]Roster_Selection_Men!AD278</f>
        <v>11-29650</v>
      </c>
      <c r="D226" s="13" t="str">
        <f>[1]Roster_Selection_Men!AE278</f>
        <v>Sebastian Beth</v>
      </c>
      <c r="E226" s="15" t="s">
        <v>1</v>
      </c>
      <c r="F226" s="13" t="str">
        <f>IF(ISERROR([1]Baker_Scores_Men_Var!E226), " ", IF([1]Baker_Scores_Men_Var!E226 = "Yes", "Yes", "  "))</f>
        <v>Yes</v>
      </c>
      <c r="G226" s="16">
        <v>184</v>
      </c>
      <c r="H226" s="16">
        <v>209</v>
      </c>
      <c r="I226" s="16">
        <v>220</v>
      </c>
      <c r="J226" s="16">
        <v>278</v>
      </c>
      <c r="K226" s="16">
        <v>222</v>
      </c>
      <c r="L226" s="16">
        <v>198</v>
      </c>
      <c r="M226" s="17">
        <f t="shared" si="64"/>
        <v>1311</v>
      </c>
      <c r="N226" s="17">
        <f t="shared" si="65"/>
        <v>6</v>
      </c>
      <c r="O226" s="17">
        <f t="shared" si="66"/>
        <v>218.5</v>
      </c>
    </row>
    <row r="227" spans="2:15" s="13" customFormat="1" ht="13.9" customHeight="1" x14ac:dyDescent="0.25">
      <c r="B227" s="13" t="str">
        <f>[1]Roster_Selection_Men!AB279&amp;" " &amp; "V "</f>
        <v xml:space="preserve">Judson University V </v>
      </c>
      <c r="C227" s="13" t="str">
        <f>[1]Roster_Selection_Men!AD279</f>
        <v>11-120704</v>
      </c>
      <c r="D227" s="13" t="str">
        <f>[1]Roster_Selection_Men!AE279</f>
        <v>Tommy Antonson</v>
      </c>
      <c r="E227" s="15" t="s">
        <v>1</v>
      </c>
      <c r="F227" s="13" t="str">
        <f>IF(ISERROR([1]Baker_Scores_Men_Var!E227), " ", IF([1]Baker_Scores_Men_Var!E227 = "Yes", "Yes", "  "))</f>
        <v>Yes</v>
      </c>
      <c r="G227" s="16">
        <v>138</v>
      </c>
      <c r="H227" s="16">
        <v>0</v>
      </c>
      <c r="I227" s="16">
        <v>0</v>
      </c>
      <c r="J227" s="16">
        <v>193</v>
      </c>
      <c r="K227" s="16">
        <v>208</v>
      </c>
      <c r="L227" s="16">
        <v>156</v>
      </c>
      <c r="M227" s="17">
        <f t="shared" si="64"/>
        <v>695</v>
      </c>
      <c r="N227" s="17">
        <f t="shared" si="65"/>
        <v>4</v>
      </c>
      <c r="O227" s="17">
        <f t="shared" si="66"/>
        <v>173.75</v>
      </c>
    </row>
    <row r="228" spans="2:15" s="13" customFormat="1" ht="13.9" customHeight="1" x14ac:dyDescent="0.25">
      <c r="B228" s="13" t="s">
        <v>48</v>
      </c>
      <c r="C228" s="18" t="s">
        <v>10</v>
      </c>
      <c r="D228" s="15" t="s">
        <v>10</v>
      </c>
      <c r="E228" s="15"/>
      <c r="F228" s="15"/>
      <c r="G228" s="16"/>
      <c r="H228" s="16"/>
      <c r="I228" s="16"/>
      <c r="J228" s="16"/>
      <c r="K228" s="16"/>
      <c r="L228" s="16"/>
      <c r="M228" s="17">
        <f t="shared" si="64"/>
        <v>0</v>
      </c>
      <c r="N228" s="17">
        <f t="shared" si="65"/>
        <v>0</v>
      </c>
      <c r="O228" s="17">
        <f t="shared" si="66"/>
        <v>0</v>
      </c>
    </row>
    <row r="229" spans="2:15" s="13" customFormat="1" ht="13.9" customHeight="1" x14ac:dyDescent="0.25">
      <c r="B229" s="13" t="s">
        <v>48</v>
      </c>
      <c r="C229" s="18" t="s">
        <v>10</v>
      </c>
      <c r="D229" s="15" t="s">
        <v>10</v>
      </c>
      <c r="E229" s="15"/>
      <c r="F229" s="15"/>
      <c r="G229" s="16"/>
      <c r="H229" s="16"/>
      <c r="I229" s="16"/>
      <c r="J229" s="16"/>
      <c r="K229" s="16"/>
      <c r="L229" s="16"/>
      <c r="M229" s="17">
        <f t="shared" si="64"/>
        <v>0</v>
      </c>
      <c r="N229" s="17">
        <f t="shared" si="65"/>
        <v>0</v>
      </c>
      <c r="O229" s="17">
        <f t="shared" si="66"/>
        <v>0</v>
      </c>
    </row>
    <row r="230" spans="2:15" s="13" customFormat="1" ht="13.9" customHeight="1" thickBot="1" x14ac:dyDescent="0.3">
      <c r="B230" s="13" t="s">
        <v>48</v>
      </c>
      <c r="C230" s="18" t="s">
        <v>10</v>
      </c>
      <c r="D230" s="15" t="s">
        <v>10</v>
      </c>
      <c r="E230" s="15"/>
      <c r="F230" s="15"/>
      <c r="G230" s="19"/>
      <c r="H230" s="19"/>
      <c r="I230" s="19"/>
      <c r="J230" s="19"/>
      <c r="K230" s="19"/>
      <c r="L230" s="19"/>
      <c r="M230" s="20">
        <f t="shared" si="64"/>
        <v>0</v>
      </c>
      <c r="N230" s="20">
        <f t="shared" si="65"/>
        <v>0</v>
      </c>
      <c r="O230" s="17">
        <f t="shared" si="66"/>
        <v>0</v>
      </c>
    </row>
    <row r="231" spans="2:15" s="13" customFormat="1" ht="13.9" customHeight="1" thickTop="1" thickBot="1" x14ac:dyDescent="0.35">
      <c r="B231" s="21"/>
      <c r="G231" s="17">
        <f t="shared" ref="G231:N231" si="67">SUM(G220:G230)</f>
        <v>877</v>
      </c>
      <c r="H231" s="17">
        <f t="shared" si="67"/>
        <v>943</v>
      </c>
      <c r="I231" s="17">
        <f t="shared" si="67"/>
        <v>914</v>
      </c>
      <c r="J231" s="17">
        <f t="shared" si="67"/>
        <v>1015</v>
      </c>
      <c r="K231" s="17">
        <f t="shared" si="67"/>
        <v>918</v>
      </c>
      <c r="L231" s="17">
        <f t="shared" si="67"/>
        <v>903</v>
      </c>
      <c r="M231" s="22">
        <f t="shared" si="67"/>
        <v>5570</v>
      </c>
      <c r="N231" s="22">
        <f t="shared" si="67"/>
        <v>30</v>
      </c>
    </row>
    <row r="232" spans="2:15" s="13" customFormat="1" ht="13.9" customHeight="1" thickTop="1" x14ac:dyDescent="0.25"/>
    <row r="233" spans="2:15" s="13" customFormat="1" ht="13.9" customHeight="1" x14ac:dyDescent="0.25">
      <c r="B233" s="13" t="str">
        <f>[1]Roster_Selection_Men!AB289&amp;" " &amp; "V "</f>
        <v xml:space="preserve">Kishwaukee College V </v>
      </c>
      <c r="C233" s="13" t="str">
        <f>[1]Roster_Selection_Men!AD289</f>
        <v>23-2740</v>
      </c>
      <c r="D233" s="13" t="str">
        <f>[1]Roster_Selection_Men!AE289</f>
        <v>Avie Truran</v>
      </c>
      <c r="E233" s="15" t="s">
        <v>1</v>
      </c>
      <c r="F233" s="13" t="str">
        <f>IF(ISERROR([1]Baker_Scores_Men_Var!E233), " ", IF([1]Baker_Scores_Men_Var!E233 = "Yes", "Yes", "  "))</f>
        <v>Yes</v>
      </c>
      <c r="G233" s="16">
        <v>136</v>
      </c>
      <c r="H233" s="16">
        <v>100</v>
      </c>
      <c r="I233" s="16">
        <v>0</v>
      </c>
      <c r="J233" s="16">
        <v>0</v>
      </c>
      <c r="K233" s="16">
        <v>0</v>
      </c>
      <c r="L233" s="16">
        <v>146</v>
      </c>
      <c r="M233" s="17">
        <f t="shared" ref="M233:M243" si="68">SUM(G233:L233)</f>
        <v>382</v>
      </c>
      <c r="N233" s="17">
        <f t="shared" ref="N233:N243" si="69">COUNTIF(G233:L233, "&gt;0" )</f>
        <v>3</v>
      </c>
      <c r="O233" s="17">
        <f t="shared" ref="O233:O243" si="70">IF(N233=0,0,M233/N233)</f>
        <v>127.33333333333333</v>
      </c>
    </row>
    <row r="234" spans="2:15" s="13" customFormat="1" ht="13.9" customHeight="1" x14ac:dyDescent="0.25">
      <c r="B234" s="13" t="str">
        <f>[1]Roster_Selection_Men!AB290&amp;" " &amp; "V "</f>
        <v xml:space="preserve">Kishwaukee College V </v>
      </c>
      <c r="C234" s="13" t="str">
        <f>[1]Roster_Selection_Men!AD290</f>
        <v>21-57754</v>
      </c>
      <c r="D234" s="13" t="str">
        <f>[1]Roster_Selection_Men!AE290</f>
        <v>Bryan Immel</v>
      </c>
      <c r="E234" s="15" t="s">
        <v>1</v>
      </c>
      <c r="F234" s="13" t="str">
        <f>IF(ISERROR([1]Baker_Scores_Men_Var!E234), " ", IF([1]Baker_Scores_Men_Var!E234 = "Yes", "Yes", "  "))</f>
        <v>Yes</v>
      </c>
      <c r="G234" s="16">
        <v>149</v>
      </c>
      <c r="H234" s="16">
        <v>172</v>
      </c>
      <c r="I234" s="16">
        <v>213</v>
      </c>
      <c r="J234" s="16">
        <v>192</v>
      </c>
      <c r="K234" s="16">
        <v>158</v>
      </c>
      <c r="L234" s="16">
        <v>112</v>
      </c>
      <c r="M234" s="17">
        <f t="shared" si="68"/>
        <v>996</v>
      </c>
      <c r="N234" s="17">
        <f t="shared" si="69"/>
        <v>6</v>
      </c>
      <c r="O234" s="17">
        <f t="shared" si="70"/>
        <v>166</v>
      </c>
    </row>
    <row r="235" spans="2:15" s="13" customFormat="1" ht="13.9" customHeight="1" x14ac:dyDescent="0.25">
      <c r="B235" s="13" t="str">
        <f>[1]Roster_Selection_Men!AB291&amp;" " &amp; "V "</f>
        <v xml:space="preserve">Kishwaukee College V </v>
      </c>
      <c r="C235" s="13" t="str">
        <f>[1]Roster_Selection_Men!AD291</f>
        <v>22-2903</v>
      </c>
      <c r="D235" s="13" t="str">
        <f>[1]Roster_Selection_Men!AE291</f>
        <v>Carly Summers</v>
      </c>
      <c r="E235" s="15" t="s">
        <v>1</v>
      </c>
      <c r="F235" s="13" t="str">
        <f>IF(ISERROR([1]Baker_Scores_Men_Var!E235), " ", IF([1]Baker_Scores_Men_Var!E235 = "Yes", "Yes", "  "))</f>
        <v>Yes</v>
      </c>
      <c r="G235" s="16">
        <v>0</v>
      </c>
      <c r="H235" s="16">
        <v>0</v>
      </c>
      <c r="I235" s="16">
        <v>148</v>
      </c>
      <c r="J235" s="16">
        <v>147</v>
      </c>
      <c r="K235" s="16">
        <v>89</v>
      </c>
      <c r="L235" s="16">
        <v>0</v>
      </c>
      <c r="M235" s="17">
        <f t="shared" si="68"/>
        <v>384</v>
      </c>
      <c r="N235" s="17">
        <f t="shared" si="69"/>
        <v>3</v>
      </c>
      <c r="O235" s="17">
        <f t="shared" si="70"/>
        <v>128</v>
      </c>
    </row>
    <row r="236" spans="2:15" s="13" customFormat="1" ht="13.9" customHeight="1" x14ac:dyDescent="0.25">
      <c r="B236" s="13" t="str">
        <f>[1]Roster_Selection_Men!AB292&amp;" " &amp; "V "</f>
        <v xml:space="preserve">Kishwaukee College V </v>
      </c>
      <c r="C236" s="13" t="str">
        <f>[1]Roster_Selection_Men!AD292</f>
        <v>22-2900</v>
      </c>
      <c r="D236" s="13" t="str">
        <f>[1]Roster_Selection_Men!AE292</f>
        <v>Jaylen Edwards</v>
      </c>
      <c r="E236" s="15" t="s">
        <v>1</v>
      </c>
      <c r="F236" s="13" t="str">
        <f>IF(ISERROR([1]Baker_Scores_Men_Var!E236), " ", IF([1]Baker_Scores_Men_Var!E236 = "Yes", "Yes", "  "))</f>
        <v xml:space="preserve">  </v>
      </c>
      <c r="G236" s="16">
        <v>142</v>
      </c>
      <c r="H236" s="16">
        <v>190</v>
      </c>
      <c r="I236" s="16">
        <v>123</v>
      </c>
      <c r="J236" s="16">
        <v>141</v>
      </c>
      <c r="K236" s="16">
        <v>0</v>
      </c>
      <c r="L236" s="16">
        <v>176</v>
      </c>
      <c r="M236" s="17">
        <f t="shared" si="68"/>
        <v>772</v>
      </c>
      <c r="N236" s="17">
        <f t="shared" si="69"/>
        <v>5</v>
      </c>
      <c r="O236" s="17">
        <f t="shared" si="70"/>
        <v>154.4</v>
      </c>
    </row>
    <row r="237" spans="2:15" s="13" customFormat="1" ht="13.9" customHeight="1" x14ac:dyDescent="0.25">
      <c r="B237" s="13" t="str">
        <f>[1]Roster_Selection_Men!AB293&amp;" " &amp; "V "</f>
        <v xml:space="preserve">Kishwaukee College V </v>
      </c>
      <c r="C237" s="13" t="str">
        <f>[1]Roster_Selection_Men!AD293</f>
        <v>9795-23403</v>
      </c>
      <c r="D237" s="13" t="str">
        <f>[1]Roster_Selection_Men!AE293</f>
        <v>Kyra Pyburn</v>
      </c>
      <c r="E237" s="15" t="s">
        <v>1</v>
      </c>
      <c r="F237" s="13" t="str">
        <f>IF(ISERROR([1]Baker_Scores_Men_Var!E237), " ", IF([1]Baker_Scores_Men_Var!E237 = "Yes", "Yes", "  "))</f>
        <v>Yes</v>
      </c>
      <c r="G237" s="16">
        <v>0</v>
      </c>
      <c r="H237" s="16">
        <v>0</v>
      </c>
      <c r="I237" s="16">
        <v>0</v>
      </c>
      <c r="J237" s="16">
        <v>0</v>
      </c>
      <c r="K237" s="16">
        <v>98</v>
      </c>
      <c r="L237" s="16">
        <v>0</v>
      </c>
      <c r="M237" s="17">
        <f t="shared" si="68"/>
        <v>98</v>
      </c>
      <c r="N237" s="17">
        <f t="shared" si="69"/>
        <v>1</v>
      </c>
      <c r="O237" s="17">
        <f t="shared" si="70"/>
        <v>98</v>
      </c>
    </row>
    <row r="238" spans="2:15" s="13" customFormat="1" ht="13.9" customHeight="1" x14ac:dyDescent="0.25">
      <c r="B238" s="13" t="str">
        <f>[1]Roster_Selection_Men!AB294&amp;" " &amp; "V "</f>
        <v xml:space="preserve">Kishwaukee College V </v>
      </c>
      <c r="C238" s="13" t="str">
        <f>[1]Roster_Selection_Men!AD294</f>
        <v>22-75648</v>
      </c>
      <c r="D238" s="13" t="str">
        <f>[1]Roster_Selection_Men!AE294</f>
        <v>Shea Hansen</v>
      </c>
      <c r="E238" s="15" t="s">
        <v>1</v>
      </c>
      <c r="F238" s="13" t="str">
        <f>IF(ISERROR([1]Baker_Scores_Men_Var!E238), " ", IF([1]Baker_Scores_Men_Var!E238 = "Yes", "Yes", "  "))</f>
        <v>Yes</v>
      </c>
      <c r="G238" s="16">
        <v>196</v>
      </c>
      <c r="H238" s="16">
        <v>158</v>
      </c>
      <c r="I238" s="16">
        <v>182</v>
      </c>
      <c r="J238" s="16">
        <v>126</v>
      </c>
      <c r="K238" s="16">
        <v>145</v>
      </c>
      <c r="L238" s="16">
        <v>174</v>
      </c>
      <c r="M238" s="17">
        <f t="shared" si="68"/>
        <v>981</v>
      </c>
      <c r="N238" s="17">
        <f t="shared" si="69"/>
        <v>6</v>
      </c>
      <c r="O238" s="17">
        <f t="shared" si="70"/>
        <v>163.5</v>
      </c>
    </row>
    <row r="239" spans="2:15" s="13" customFormat="1" ht="13.9" customHeight="1" x14ac:dyDescent="0.25">
      <c r="B239" s="13" t="str">
        <f>[1]Roster_Selection_Men!AB295&amp;" " &amp; "V "</f>
        <v xml:space="preserve">Kishwaukee College V </v>
      </c>
      <c r="C239" s="13" t="str">
        <f>[1]Roster_Selection_Men!AD295</f>
        <v>23-2738</v>
      </c>
      <c r="D239" s="13" t="str">
        <f>[1]Roster_Selection_Men!AE295</f>
        <v>Stylar Long</v>
      </c>
      <c r="E239" s="15" t="s">
        <v>1</v>
      </c>
      <c r="F239" s="13" t="str">
        <f>IF(ISERROR([1]Baker_Scores_Men_Var!E239), " ", IF([1]Baker_Scores_Men_Var!E239 = "Yes", "Yes", "  "))</f>
        <v>Yes</v>
      </c>
      <c r="G239" s="16">
        <v>159</v>
      </c>
      <c r="H239" s="16">
        <v>201</v>
      </c>
      <c r="I239" s="16">
        <v>176</v>
      </c>
      <c r="J239" s="16">
        <v>138</v>
      </c>
      <c r="K239" s="16">
        <v>155</v>
      </c>
      <c r="L239" s="16">
        <v>170</v>
      </c>
      <c r="M239" s="17">
        <f t="shared" si="68"/>
        <v>999</v>
      </c>
      <c r="N239" s="17">
        <f t="shared" si="69"/>
        <v>6</v>
      </c>
      <c r="O239" s="17">
        <f t="shared" si="70"/>
        <v>166.5</v>
      </c>
    </row>
    <row r="240" spans="2:15" s="13" customFormat="1" ht="13.9" customHeight="1" x14ac:dyDescent="0.25">
      <c r="B240" s="13" t="str">
        <f>[1]Roster_Selection_Men!AB296&amp;" " &amp; "V "</f>
        <v xml:space="preserve"> V </v>
      </c>
      <c r="C240" s="13" t="str">
        <f>[1]Roster_Selection_Men!AD296</f>
        <v/>
      </c>
      <c r="D240" s="13" t="str">
        <f>[1]Roster_Selection_Men!AE296</f>
        <v/>
      </c>
      <c r="E240" s="15"/>
      <c r="F240" s="13" t="str">
        <f>IF(ISERROR([1]Baker_Scores_Men_Var!E240), " ", IF([1]Baker_Scores_Men_Var!E240 = "Yes", "Yes", "  "))</f>
        <v xml:space="preserve">  </v>
      </c>
      <c r="G240" s="16">
        <v>0</v>
      </c>
      <c r="H240" s="16">
        <v>0</v>
      </c>
      <c r="I240" s="16">
        <v>0</v>
      </c>
      <c r="J240" s="16">
        <v>0</v>
      </c>
      <c r="K240" s="16">
        <v>0</v>
      </c>
      <c r="L240" s="16">
        <v>0</v>
      </c>
      <c r="M240" s="17">
        <f t="shared" si="68"/>
        <v>0</v>
      </c>
      <c r="N240" s="17">
        <f t="shared" si="69"/>
        <v>0</v>
      </c>
      <c r="O240" s="17">
        <f t="shared" si="70"/>
        <v>0</v>
      </c>
    </row>
    <row r="241" spans="2:15" s="13" customFormat="1" ht="13.9" customHeight="1" x14ac:dyDescent="0.25">
      <c r="B241" s="13" t="s">
        <v>49</v>
      </c>
      <c r="C241" s="18" t="s">
        <v>10</v>
      </c>
      <c r="D241" s="15" t="s">
        <v>10</v>
      </c>
      <c r="E241" s="15"/>
      <c r="F241" s="15"/>
      <c r="G241" s="16"/>
      <c r="H241" s="16"/>
      <c r="I241" s="16"/>
      <c r="J241" s="16"/>
      <c r="K241" s="16"/>
      <c r="L241" s="16"/>
      <c r="M241" s="17">
        <f t="shared" si="68"/>
        <v>0</v>
      </c>
      <c r="N241" s="17">
        <f t="shared" si="69"/>
        <v>0</v>
      </c>
      <c r="O241" s="17">
        <f t="shared" si="70"/>
        <v>0</v>
      </c>
    </row>
    <row r="242" spans="2:15" s="13" customFormat="1" ht="13.9" customHeight="1" x14ac:dyDescent="0.25">
      <c r="B242" s="13" t="s">
        <v>49</v>
      </c>
      <c r="C242" s="18" t="s">
        <v>10</v>
      </c>
      <c r="D242" s="15" t="s">
        <v>10</v>
      </c>
      <c r="E242" s="15"/>
      <c r="F242" s="15"/>
      <c r="G242" s="16"/>
      <c r="H242" s="16"/>
      <c r="I242" s="16"/>
      <c r="J242" s="16"/>
      <c r="K242" s="16"/>
      <c r="L242" s="16"/>
      <c r="M242" s="17">
        <f t="shared" si="68"/>
        <v>0</v>
      </c>
      <c r="N242" s="17">
        <f t="shared" si="69"/>
        <v>0</v>
      </c>
      <c r="O242" s="17">
        <f t="shared" si="70"/>
        <v>0</v>
      </c>
    </row>
    <row r="243" spans="2:15" s="13" customFormat="1" ht="13.9" customHeight="1" thickBot="1" x14ac:dyDescent="0.3">
      <c r="B243" s="13" t="s">
        <v>49</v>
      </c>
      <c r="C243" s="18" t="s">
        <v>10</v>
      </c>
      <c r="D243" s="15" t="s">
        <v>10</v>
      </c>
      <c r="E243" s="15"/>
      <c r="F243" s="15"/>
      <c r="G243" s="19"/>
      <c r="H243" s="19"/>
      <c r="I243" s="19"/>
      <c r="J243" s="19"/>
      <c r="K243" s="19"/>
      <c r="L243" s="19"/>
      <c r="M243" s="20">
        <f t="shared" si="68"/>
        <v>0</v>
      </c>
      <c r="N243" s="20">
        <f t="shared" si="69"/>
        <v>0</v>
      </c>
      <c r="O243" s="17">
        <f t="shared" si="70"/>
        <v>0</v>
      </c>
    </row>
    <row r="244" spans="2:15" s="13" customFormat="1" ht="13.9" customHeight="1" thickTop="1" thickBot="1" x14ac:dyDescent="0.35">
      <c r="B244" s="21"/>
      <c r="G244" s="17">
        <f t="shared" ref="G244:N244" si="71">SUM(G233:G243)</f>
        <v>782</v>
      </c>
      <c r="H244" s="17">
        <f t="shared" si="71"/>
        <v>821</v>
      </c>
      <c r="I244" s="17">
        <f t="shared" si="71"/>
        <v>842</v>
      </c>
      <c r="J244" s="17">
        <f t="shared" si="71"/>
        <v>744</v>
      </c>
      <c r="K244" s="17">
        <f t="shared" si="71"/>
        <v>645</v>
      </c>
      <c r="L244" s="17">
        <f t="shared" si="71"/>
        <v>778</v>
      </c>
      <c r="M244" s="22">
        <f t="shared" si="71"/>
        <v>4612</v>
      </c>
      <c r="N244" s="22">
        <f t="shared" si="71"/>
        <v>30</v>
      </c>
    </row>
    <row r="245" spans="2:15" s="13" customFormat="1" ht="13.9" customHeight="1" thickTop="1" x14ac:dyDescent="0.25"/>
    <row r="246" spans="2:15" s="13" customFormat="1" ht="13.9" customHeight="1" x14ac:dyDescent="0.25">
      <c r="B246" s="13" t="str">
        <f>[1]Roster_Selection_Men!AB297&amp;" " &amp; "V "</f>
        <v xml:space="preserve">Lawrence Technological University V </v>
      </c>
      <c r="C246" s="13" t="str">
        <f>[1]Roster_Selection_Men!AD297</f>
        <v>8766-19598</v>
      </c>
      <c r="D246" s="13" t="str">
        <f>[1]Roster_Selection_Men!AE297</f>
        <v>Ayden Davis</v>
      </c>
      <c r="E246" s="15" t="s">
        <v>1</v>
      </c>
      <c r="F246" s="13" t="str">
        <f>IF(ISERROR([1]Baker_Scores_Men_Var!E246), " ", IF([1]Baker_Scores_Men_Var!E246 = "Yes", "Yes", "  "))</f>
        <v>Yes</v>
      </c>
      <c r="G246" s="16">
        <v>199</v>
      </c>
      <c r="H246" s="16">
        <v>0</v>
      </c>
      <c r="I246" s="16">
        <v>0</v>
      </c>
      <c r="J246" s="16">
        <v>197</v>
      </c>
      <c r="K246" s="16">
        <v>193</v>
      </c>
      <c r="L246" s="16">
        <v>0</v>
      </c>
      <c r="M246" s="17">
        <f t="shared" ref="M246:M256" si="72">SUM(G246:L246)</f>
        <v>589</v>
      </c>
      <c r="N246" s="17">
        <f t="shared" ref="N246:N256" si="73">COUNTIF(G246:L246, "&gt;0" )</f>
        <v>3</v>
      </c>
      <c r="O246" s="17">
        <f t="shared" ref="O246:O256" si="74">IF(N246=0,0,M246/N246)</f>
        <v>196.33333333333334</v>
      </c>
    </row>
    <row r="247" spans="2:15" s="13" customFormat="1" ht="13.9" customHeight="1" x14ac:dyDescent="0.25">
      <c r="B247" s="13" t="str">
        <f>[1]Roster_Selection_Men!AB298&amp;" " &amp; "V "</f>
        <v xml:space="preserve">Lawrence Technological University V </v>
      </c>
      <c r="C247" s="13" t="str">
        <f>[1]Roster_Selection_Men!AD298</f>
        <v>17-71210</v>
      </c>
      <c r="D247" s="13" t="str">
        <f>[1]Roster_Selection_Men!AE298</f>
        <v>Callum Meredith</v>
      </c>
      <c r="E247" s="15" t="s">
        <v>1</v>
      </c>
      <c r="F247" s="13" t="str">
        <f>IF(ISERROR([1]Baker_Scores_Men_Var!E247), " ", IF([1]Baker_Scores_Men_Var!E247 = "Yes", "Yes", "  "))</f>
        <v>Yes</v>
      </c>
      <c r="G247" s="16">
        <v>180</v>
      </c>
      <c r="H247" s="16">
        <v>0</v>
      </c>
      <c r="I247" s="16">
        <v>201</v>
      </c>
      <c r="J247" s="16">
        <v>0</v>
      </c>
      <c r="K247" s="16">
        <v>0</v>
      </c>
      <c r="L247" s="16">
        <v>0</v>
      </c>
      <c r="M247" s="17">
        <f t="shared" si="72"/>
        <v>381</v>
      </c>
      <c r="N247" s="17">
        <f t="shared" si="73"/>
        <v>2</v>
      </c>
      <c r="O247" s="17">
        <f t="shared" si="74"/>
        <v>190.5</v>
      </c>
    </row>
    <row r="248" spans="2:15" s="13" customFormat="1" ht="13.9" customHeight="1" x14ac:dyDescent="0.25">
      <c r="B248" s="13" t="str">
        <f>[1]Roster_Selection_Men!AB299&amp;" " &amp; "V "</f>
        <v xml:space="preserve">Lawrence Technological University V </v>
      </c>
      <c r="C248" s="13" t="str">
        <f>[1]Roster_Selection_Men!AD299</f>
        <v>11-386200</v>
      </c>
      <c r="D248" s="13" t="str">
        <f>[1]Roster_Selection_Men!AE299</f>
        <v>Cayleb Carey</v>
      </c>
      <c r="E248" s="15" t="s">
        <v>1</v>
      </c>
      <c r="F248" s="13" t="str">
        <f>IF(ISERROR([1]Baker_Scores_Men_Var!E248), " ", IF([1]Baker_Scores_Men_Var!E248 = "Yes", "Yes", "  "))</f>
        <v>Yes</v>
      </c>
      <c r="G248" s="16">
        <v>233</v>
      </c>
      <c r="H248" s="16">
        <v>135</v>
      </c>
      <c r="I248" s="16">
        <v>0</v>
      </c>
      <c r="J248" s="16">
        <v>196</v>
      </c>
      <c r="K248" s="16">
        <v>220</v>
      </c>
      <c r="L248" s="16">
        <v>214</v>
      </c>
      <c r="M248" s="17">
        <f t="shared" si="72"/>
        <v>998</v>
      </c>
      <c r="N248" s="17">
        <f t="shared" si="73"/>
        <v>5</v>
      </c>
      <c r="O248" s="17">
        <f t="shared" si="74"/>
        <v>199.6</v>
      </c>
    </row>
    <row r="249" spans="2:15" s="13" customFormat="1" ht="13.9" customHeight="1" x14ac:dyDescent="0.25">
      <c r="B249" s="13" t="str">
        <f>[1]Roster_Selection_Men!AB300&amp;" " &amp; "V "</f>
        <v xml:space="preserve">Lawrence Technological University V </v>
      </c>
      <c r="C249" s="13" t="str">
        <f>[1]Roster_Selection_Men!AD300</f>
        <v>11-528575</v>
      </c>
      <c r="D249" s="13" t="str">
        <f>[1]Roster_Selection_Men!AE300</f>
        <v>Connor Nowak</v>
      </c>
      <c r="E249" s="15" t="s">
        <v>1</v>
      </c>
      <c r="F249" s="13" t="str">
        <f>IF(ISERROR([1]Baker_Scores_Men_Var!E249), " ", IF([1]Baker_Scores_Men_Var!E249 = "Yes", "Yes", "  "))</f>
        <v>Yes</v>
      </c>
      <c r="G249" s="16">
        <v>0</v>
      </c>
      <c r="H249" s="16">
        <v>182</v>
      </c>
      <c r="I249" s="16">
        <v>202</v>
      </c>
      <c r="J249" s="16">
        <v>0</v>
      </c>
      <c r="K249" s="16">
        <v>0</v>
      </c>
      <c r="L249" s="16">
        <v>204</v>
      </c>
      <c r="M249" s="17">
        <f t="shared" si="72"/>
        <v>588</v>
      </c>
      <c r="N249" s="17">
        <f t="shared" si="73"/>
        <v>3</v>
      </c>
      <c r="O249" s="17">
        <f t="shared" si="74"/>
        <v>196</v>
      </c>
    </row>
    <row r="250" spans="2:15" s="13" customFormat="1" ht="13.9" customHeight="1" x14ac:dyDescent="0.25">
      <c r="B250" s="13" t="str">
        <f>[1]Roster_Selection_Men!AB301&amp;" " &amp; "V "</f>
        <v xml:space="preserve">Lawrence Technological University V </v>
      </c>
      <c r="C250" s="13" t="str">
        <f>[1]Roster_Selection_Men!AD301</f>
        <v>11-540891</v>
      </c>
      <c r="D250" s="13" t="str">
        <f>[1]Roster_Selection_Men!AE301</f>
        <v>Costa Gastouniotis</v>
      </c>
      <c r="E250" s="15" t="s">
        <v>1</v>
      </c>
      <c r="F250" s="13" t="str">
        <f>IF(ISERROR([1]Baker_Scores_Men_Var!E250), " ", IF([1]Baker_Scores_Men_Var!E250 = "Yes", "Yes", "  "))</f>
        <v>Yes</v>
      </c>
      <c r="G250" s="16">
        <v>0</v>
      </c>
      <c r="H250" s="16">
        <v>162</v>
      </c>
      <c r="I250" s="16">
        <v>0</v>
      </c>
      <c r="J250" s="16">
        <v>244</v>
      </c>
      <c r="K250" s="16">
        <v>209</v>
      </c>
      <c r="L250" s="16">
        <v>208</v>
      </c>
      <c r="M250" s="17">
        <f t="shared" si="72"/>
        <v>823</v>
      </c>
      <c r="N250" s="17">
        <f t="shared" si="73"/>
        <v>4</v>
      </c>
      <c r="O250" s="17">
        <f t="shared" si="74"/>
        <v>205.75</v>
      </c>
    </row>
    <row r="251" spans="2:15" s="13" customFormat="1" ht="13.9" customHeight="1" x14ac:dyDescent="0.25">
      <c r="B251" s="13" t="str">
        <f>[1]Roster_Selection_Men!AB302&amp;" " &amp; "V "</f>
        <v xml:space="preserve">Lawrence Technological University V </v>
      </c>
      <c r="C251" s="13" t="str">
        <f>[1]Roster_Selection_Men!AD302</f>
        <v>5617-4041</v>
      </c>
      <c r="D251" s="13" t="str">
        <f>[1]Roster_Selection_Men!AE302</f>
        <v>Jarin Kurashige</v>
      </c>
      <c r="E251" s="15" t="s">
        <v>1</v>
      </c>
      <c r="F251" s="13" t="str">
        <f>IF(ISERROR([1]Baker_Scores_Men_Var!E251), " ", IF([1]Baker_Scores_Men_Var!E251 = "Yes", "Yes", "  "))</f>
        <v>Yes</v>
      </c>
      <c r="G251" s="16">
        <v>0</v>
      </c>
      <c r="H251" s="16">
        <v>0</v>
      </c>
      <c r="I251" s="16">
        <v>198</v>
      </c>
      <c r="J251" s="16">
        <v>0</v>
      </c>
      <c r="K251" s="16">
        <v>0</v>
      </c>
      <c r="L251" s="16">
        <v>0</v>
      </c>
      <c r="M251" s="17">
        <f t="shared" si="72"/>
        <v>198</v>
      </c>
      <c r="N251" s="17">
        <f t="shared" si="73"/>
        <v>1</v>
      </c>
      <c r="O251" s="17">
        <f t="shared" si="74"/>
        <v>198</v>
      </c>
    </row>
    <row r="252" spans="2:15" s="13" customFormat="1" ht="13.9" customHeight="1" x14ac:dyDescent="0.25">
      <c r="B252" s="13" t="str">
        <f>[1]Roster_Selection_Men!AB303&amp;" " &amp; "V "</f>
        <v xml:space="preserve">Lawrence Technological University V </v>
      </c>
      <c r="C252" s="13" t="str">
        <f>[1]Roster_Selection_Men!AD303</f>
        <v>8431-14652</v>
      </c>
      <c r="D252" s="13" t="str">
        <f>[1]Roster_Selection_Men!AE303</f>
        <v>Michael Weber</v>
      </c>
      <c r="E252" s="15" t="s">
        <v>1</v>
      </c>
      <c r="F252" s="13" t="str">
        <f>IF(ISERROR([1]Baker_Scores_Men_Var!E252), " ", IF([1]Baker_Scores_Men_Var!E252 = "Yes", "Yes", "  "))</f>
        <v>Yes</v>
      </c>
      <c r="G252" s="16">
        <v>205</v>
      </c>
      <c r="H252" s="16">
        <v>204</v>
      </c>
      <c r="I252" s="16">
        <v>182</v>
      </c>
      <c r="J252" s="16">
        <v>213</v>
      </c>
      <c r="K252" s="16">
        <v>221</v>
      </c>
      <c r="L252" s="16">
        <v>163</v>
      </c>
      <c r="M252" s="17">
        <f t="shared" si="72"/>
        <v>1188</v>
      </c>
      <c r="N252" s="17">
        <f t="shared" si="73"/>
        <v>6</v>
      </c>
      <c r="O252" s="17">
        <f t="shared" si="74"/>
        <v>198</v>
      </c>
    </row>
    <row r="253" spans="2:15" s="13" customFormat="1" ht="13.9" customHeight="1" x14ac:dyDescent="0.25">
      <c r="B253" s="13" t="str">
        <f>[1]Roster_Selection_Men!AB304&amp;" " &amp; "V "</f>
        <v xml:space="preserve">Lawrence Technological University V </v>
      </c>
      <c r="C253" s="13" t="str">
        <f>[1]Roster_Selection_Men!AD304</f>
        <v>11-392577</v>
      </c>
      <c r="D253" s="13" t="str">
        <f>[1]Roster_Selection_Men!AE304</f>
        <v>Noah Samuels</v>
      </c>
      <c r="E253" s="15" t="s">
        <v>1</v>
      </c>
      <c r="F253" s="13" t="str">
        <f>IF(ISERROR([1]Baker_Scores_Men_Var!E253), " ", IF([1]Baker_Scores_Men_Var!E253 = "Yes", "Yes", "  "))</f>
        <v>Yes</v>
      </c>
      <c r="G253" s="16">
        <v>208</v>
      </c>
      <c r="H253" s="16">
        <v>237</v>
      </c>
      <c r="I253" s="16">
        <v>178</v>
      </c>
      <c r="J253" s="16">
        <v>205</v>
      </c>
      <c r="K253" s="16">
        <v>238</v>
      </c>
      <c r="L253" s="16">
        <v>202</v>
      </c>
      <c r="M253" s="17">
        <f t="shared" si="72"/>
        <v>1268</v>
      </c>
      <c r="N253" s="17">
        <f t="shared" si="73"/>
        <v>6</v>
      </c>
      <c r="O253" s="17">
        <f t="shared" si="74"/>
        <v>211.33333333333334</v>
      </c>
    </row>
    <row r="254" spans="2:15" s="13" customFormat="1" ht="13.9" customHeight="1" x14ac:dyDescent="0.25">
      <c r="B254" s="13" t="s">
        <v>50</v>
      </c>
      <c r="C254" s="18" t="s">
        <v>10</v>
      </c>
      <c r="D254" s="15" t="s">
        <v>10</v>
      </c>
      <c r="E254" s="15"/>
      <c r="F254" s="15"/>
      <c r="G254" s="16"/>
      <c r="H254" s="16"/>
      <c r="I254" s="16"/>
      <c r="J254" s="16"/>
      <c r="K254" s="16"/>
      <c r="L254" s="16"/>
      <c r="M254" s="17">
        <f t="shared" si="72"/>
        <v>0</v>
      </c>
      <c r="N254" s="17">
        <f t="shared" si="73"/>
        <v>0</v>
      </c>
      <c r="O254" s="17">
        <f t="shared" si="74"/>
        <v>0</v>
      </c>
    </row>
    <row r="255" spans="2:15" s="13" customFormat="1" ht="13.9" customHeight="1" x14ac:dyDescent="0.25">
      <c r="B255" s="13" t="s">
        <v>50</v>
      </c>
      <c r="C255" s="18" t="s">
        <v>10</v>
      </c>
      <c r="D255" s="15" t="s">
        <v>10</v>
      </c>
      <c r="E255" s="15"/>
      <c r="F255" s="15"/>
      <c r="G255" s="16"/>
      <c r="H255" s="16"/>
      <c r="I255" s="16"/>
      <c r="J255" s="16"/>
      <c r="K255" s="16"/>
      <c r="L255" s="16"/>
      <c r="M255" s="17">
        <f t="shared" si="72"/>
        <v>0</v>
      </c>
      <c r="N255" s="17">
        <f t="shared" si="73"/>
        <v>0</v>
      </c>
      <c r="O255" s="17">
        <f t="shared" si="74"/>
        <v>0</v>
      </c>
    </row>
    <row r="256" spans="2:15" s="13" customFormat="1" ht="13.9" customHeight="1" thickBot="1" x14ac:dyDescent="0.3">
      <c r="B256" s="13" t="s">
        <v>50</v>
      </c>
      <c r="C256" s="18" t="s">
        <v>10</v>
      </c>
      <c r="D256" s="15" t="s">
        <v>10</v>
      </c>
      <c r="E256" s="15"/>
      <c r="F256" s="15"/>
      <c r="G256" s="19"/>
      <c r="H256" s="19"/>
      <c r="I256" s="19"/>
      <c r="J256" s="19"/>
      <c r="K256" s="19"/>
      <c r="L256" s="19"/>
      <c r="M256" s="20">
        <f t="shared" si="72"/>
        <v>0</v>
      </c>
      <c r="N256" s="20">
        <f t="shared" si="73"/>
        <v>0</v>
      </c>
      <c r="O256" s="17">
        <f t="shared" si="74"/>
        <v>0</v>
      </c>
    </row>
    <row r="257" spans="2:15" s="13" customFormat="1" ht="13.9" customHeight="1" thickTop="1" thickBot="1" x14ac:dyDescent="0.35">
      <c r="B257" s="21"/>
      <c r="G257" s="17">
        <f t="shared" ref="G257:N257" si="75">SUM(G246:G256)</f>
        <v>1025</v>
      </c>
      <c r="H257" s="17">
        <f t="shared" si="75"/>
        <v>920</v>
      </c>
      <c r="I257" s="17">
        <f t="shared" si="75"/>
        <v>961</v>
      </c>
      <c r="J257" s="17">
        <f t="shared" si="75"/>
        <v>1055</v>
      </c>
      <c r="K257" s="17">
        <f t="shared" si="75"/>
        <v>1081</v>
      </c>
      <c r="L257" s="17">
        <f t="shared" si="75"/>
        <v>991</v>
      </c>
      <c r="M257" s="22">
        <f t="shared" si="75"/>
        <v>6033</v>
      </c>
      <c r="N257" s="22">
        <f t="shared" si="75"/>
        <v>30</v>
      </c>
    </row>
    <row r="258" spans="2:15" s="13" customFormat="1" ht="13.9" customHeight="1" thickTop="1" x14ac:dyDescent="0.25"/>
    <row r="259" spans="2:15" s="13" customFormat="1" ht="13.9" customHeight="1" x14ac:dyDescent="0.25">
      <c r="B259" s="13" t="str">
        <f>[1]Roster_Selection_Men!AB317&amp;" " &amp; "V "</f>
        <v xml:space="preserve">Lindenwood University V </v>
      </c>
      <c r="C259" s="13" t="str">
        <f>[1]Roster_Selection_Men!AD317</f>
        <v>11-305608</v>
      </c>
      <c r="D259" s="13" t="str">
        <f>[1]Roster_Selection_Men!AE317</f>
        <v>Blake Reiger</v>
      </c>
      <c r="E259" s="15" t="s">
        <v>1</v>
      </c>
      <c r="F259" s="13" t="str">
        <f>IF(ISERROR([1]Baker_Scores_Men_Var!E259), " ", IF([1]Baker_Scores_Men_Var!E259 = "Yes", "Yes", "  "))</f>
        <v>Yes</v>
      </c>
      <c r="G259" s="16">
        <v>219</v>
      </c>
      <c r="H259" s="16">
        <v>180</v>
      </c>
      <c r="I259" s="16">
        <v>231</v>
      </c>
      <c r="J259" s="16">
        <v>230</v>
      </c>
      <c r="K259" s="16">
        <v>205</v>
      </c>
      <c r="L259" s="16">
        <v>210</v>
      </c>
      <c r="M259" s="17">
        <f t="shared" ref="M259:M269" si="76">SUM(G259:L259)</f>
        <v>1275</v>
      </c>
      <c r="N259" s="17">
        <f t="shared" ref="N259:N269" si="77">COUNTIF(G259:L259, "&gt;0" )</f>
        <v>6</v>
      </c>
      <c r="O259" s="17">
        <f t="shared" ref="O259:O269" si="78">IF(N259=0,0,M259/N259)</f>
        <v>212.5</v>
      </c>
    </row>
    <row r="260" spans="2:15" s="13" customFormat="1" ht="13.9" customHeight="1" x14ac:dyDescent="0.25">
      <c r="B260" s="13" t="str">
        <f>[1]Roster_Selection_Men!AB318&amp;" " &amp; "V "</f>
        <v xml:space="preserve">Lindenwood University V </v>
      </c>
      <c r="C260" s="13" t="str">
        <f>[1]Roster_Selection_Men!AD318</f>
        <v>7914-19385</v>
      </c>
      <c r="D260" s="13" t="str">
        <f>[1]Roster_Selection_Men!AE318</f>
        <v>Emmanuel McPherson</v>
      </c>
      <c r="E260" s="15" t="s">
        <v>1</v>
      </c>
      <c r="F260" s="13" t="str">
        <f>IF(ISERROR([1]Baker_Scores_Men_Var!E260), " ", IF([1]Baker_Scores_Men_Var!E260 = "Yes", "Yes", "  "))</f>
        <v>Yes</v>
      </c>
      <c r="G260" s="16">
        <v>202</v>
      </c>
      <c r="H260" s="16">
        <v>204</v>
      </c>
      <c r="I260" s="16">
        <v>172</v>
      </c>
      <c r="J260" s="16">
        <v>232</v>
      </c>
      <c r="K260" s="16">
        <v>179</v>
      </c>
      <c r="L260" s="16">
        <v>205</v>
      </c>
      <c r="M260" s="17">
        <f t="shared" si="76"/>
        <v>1194</v>
      </c>
      <c r="N260" s="17">
        <f t="shared" si="77"/>
        <v>6</v>
      </c>
      <c r="O260" s="17">
        <f t="shared" si="78"/>
        <v>199</v>
      </c>
    </row>
    <row r="261" spans="2:15" s="13" customFormat="1" ht="13.9" customHeight="1" x14ac:dyDescent="0.25">
      <c r="B261" s="13" t="str">
        <f>[1]Roster_Selection_Men!AB319&amp;" " &amp; "V "</f>
        <v xml:space="preserve">Lindenwood University V </v>
      </c>
      <c r="C261" s="13" t="str">
        <f>[1]Roster_Selection_Men!AD319</f>
        <v>16-147279</v>
      </c>
      <c r="D261" s="13" t="str">
        <f>[1]Roster_Selection_Men!AE319</f>
        <v>Graham Mortimore</v>
      </c>
      <c r="E261" s="15" t="s">
        <v>1</v>
      </c>
      <c r="F261" s="13" t="str">
        <f>IF(ISERROR([1]Baker_Scores_Men_Var!E261), " ", IF([1]Baker_Scores_Men_Var!E261 = "Yes", "Yes", "  "))</f>
        <v>Yes</v>
      </c>
      <c r="G261" s="16">
        <v>0</v>
      </c>
      <c r="H261" s="16">
        <v>0</v>
      </c>
      <c r="I261" s="16">
        <v>177</v>
      </c>
      <c r="J261" s="16">
        <v>0</v>
      </c>
      <c r="K261" s="16">
        <v>0</v>
      </c>
      <c r="L261" s="16">
        <v>0</v>
      </c>
      <c r="M261" s="17">
        <f t="shared" si="76"/>
        <v>177</v>
      </c>
      <c r="N261" s="17">
        <f t="shared" si="77"/>
        <v>1</v>
      </c>
      <c r="O261" s="17">
        <f t="shared" si="78"/>
        <v>177</v>
      </c>
    </row>
    <row r="262" spans="2:15" s="13" customFormat="1" ht="13.9" customHeight="1" x14ac:dyDescent="0.25">
      <c r="B262" s="13" t="str">
        <f>[1]Roster_Selection_Men!AB320&amp;" " &amp; "V "</f>
        <v xml:space="preserve">Lindenwood University V </v>
      </c>
      <c r="C262" s="13" t="str">
        <f>[1]Roster_Selection_Men!AD320</f>
        <v>11-719508</v>
      </c>
      <c r="D262" s="13" t="str">
        <f>[1]Roster_Selection_Men!AE320</f>
        <v>Jared Felipa</v>
      </c>
      <c r="E262" s="15" t="s">
        <v>1</v>
      </c>
      <c r="F262" s="13" t="str">
        <f>IF(ISERROR([1]Baker_Scores_Men_Var!E262), " ", IF([1]Baker_Scores_Men_Var!E262 = "Yes", "Yes", "  "))</f>
        <v>Yes</v>
      </c>
      <c r="G262" s="16">
        <v>226</v>
      </c>
      <c r="H262" s="16">
        <v>242</v>
      </c>
      <c r="I262" s="16">
        <v>181</v>
      </c>
      <c r="J262" s="16">
        <v>191</v>
      </c>
      <c r="K262" s="16">
        <v>135</v>
      </c>
      <c r="L262" s="16">
        <v>0</v>
      </c>
      <c r="M262" s="17">
        <f t="shared" si="76"/>
        <v>975</v>
      </c>
      <c r="N262" s="17">
        <f t="shared" si="77"/>
        <v>5</v>
      </c>
      <c r="O262" s="17">
        <f t="shared" si="78"/>
        <v>195</v>
      </c>
    </row>
    <row r="263" spans="2:15" s="13" customFormat="1" ht="13.9" customHeight="1" x14ac:dyDescent="0.25">
      <c r="B263" s="13" t="str">
        <f>[1]Roster_Selection_Men!AB321&amp;" " &amp; "V "</f>
        <v xml:space="preserve">Lindenwood University V </v>
      </c>
      <c r="C263" s="13" t="str">
        <f>[1]Roster_Selection_Men!AD321</f>
        <v>7063-2626</v>
      </c>
      <c r="D263" s="13" t="str">
        <f>[1]Roster_Selection_Men!AE321</f>
        <v>Javier Muniz Vega</v>
      </c>
      <c r="E263" s="15" t="s">
        <v>1</v>
      </c>
      <c r="F263" s="13" t="str">
        <f>IF(ISERROR([1]Baker_Scores_Men_Var!E263), " ", IF([1]Baker_Scores_Men_Var!E263 = "Yes", "Yes", "  "))</f>
        <v>Yes</v>
      </c>
      <c r="G263" s="16">
        <v>181</v>
      </c>
      <c r="H263" s="16">
        <v>182</v>
      </c>
      <c r="I263" s="16">
        <v>141</v>
      </c>
      <c r="J263" s="16">
        <v>0</v>
      </c>
      <c r="K263" s="16">
        <v>0</v>
      </c>
      <c r="L263" s="16">
        <v>0</v>
      </c>
      <c r="M263" s="17">
        <f t="shared" si="76"/>
        <v>504</v>
      </c>
      <c r="N263" s="17">
        <f t="shared" si="77"/>
        <v>3</v>
      </c>
      <c r="O263" s="17">
        <f t="shared" si="78"/>
        <v>168</v>
      </c>
    </row>
    <row r="264" spans="2:15" s="13" customFormat="1" ht="13.9" customHeight="1" x14ac:dyDescent="0.25">
      <c r="B264" s="13" t="str">
        <f>[1]Roster_Selection_Men!AB322&amp;" " &amp; "V "</f>
        <v xml:space="preserve">Lindenwood University V </v>
      </c>
      <c r="C264" s="13" t="str">
        <f>[1]Roster_Selection_Men!AD322</f>
        <v>21-12175</v>
      </c>
      <c r="D264" s="13" t="str">
        <f>[1]Roster_Selection_Men!AE322</f>
        <v>Juan Pablo Aguirre Moreno</v>
      </c>
      <c r="E264" s="15" t="s">
        <v>1</v>
      </c>
      <c r="F264" s="13" t="str">
        <f>IF(ISERROR([1]Baker_Scores_Men_Var!E264), " ", IF([1]Baker_Scores_Men_Var!E264 = "Yes", "Yes", "  "))</f>
        <v xml:space="preserve">  </v>
      </c>
      <c r="G264" s="16">
        <v>177</v>
      </c>
      <c r="H264" s="16">
        <v>138</v>
      </c>
      <c r="I264" s="16">
        <v>0</v>
      </c>
      <c r="J264" s="16">
        <v>0</v>
      </c>
      <c r="K264" s="16">
        <v>0</v>
      </c>
      <c r="L264" s="16">
        <v>191</v>
      </c>
      <c r="M264" s="17">
        <f t="shared" si="76"/>
        <v>506</v>
      </c>
      <c r="N264" s="17">
        <f t="shared" si="77"/>
        <v>3</v>
      </c>
      <c r="O264" s="17">
        <f t="shared" si="78"/>
        <v>168.66666666666666</v>
      </c>
    </row>
    <row r="265" spans="2:15" s="13" customFormat="1" ht="13.9" customHeight="1" x14ac:dyDescent="0.25">
      <c r="B265" s="13" t="str">
        <f>[1]Roster_Selection_Men!AB323&amp;" " &amp; "V "</f>
        <v xml:space="preserve">Lindenwood University V </v>
      </c>
      <c r="C265" s="13" t="str">
        <f>[1]Roster_Selection_Men!AD323</f>
        <v>18-93932</v>
      </c>
      <c r="D265" s="13" t="str">
        <f>[1]Roster_Selection_Men!AE323</f>
        <v>Luke Batchelor</v>
      </c>
      <c r="E265" s="15" t="s">
        <v>1</v>
      </c>
      <c r="F265" s="13" t="str">
        <f>IF(ISERROR([1]Baker_Scores_Men_Var!E265), " ", IF([1]Baker_Scores_Men_Var!E265 = "Yes", "Yes", "  "))</f>
        <v>Yes</v>
      </c>
      <c r="G265" s="16">
        <v>0</v>
      </c>
      <c r="H265" s="16">
        <v>0</v>
      </c>
      <c r="I265" s="16">
        <v>0</v>
      </c>
      <c r="J265" s="16">
        <v>189</v>
      </c>
      <c r="K265" s="16">
        <v>253</v>
      </c>
      <c r="L265" s="16">
        <v>200</v>
      </c>
      <c r="M265" s="17">
        <f t="shared" si="76"/>
        <v>642</v>
      </c>
      <c r="N265" s="17">
        <f t="shared" si="77"/>
        <v>3</v>
      </c>
      <c r="O265" s="17">
        <f t="shared" si="78"/>
        <v>214</v>
      </c>
    </row>
    <row r="266" spans="2:15" s="13" customFormat="1" ht="13.9" customHeight="1" x14ac:dyDescent="0.25">
      <c r="B266" s="13" t="str">
        <f>[1]Roster_Selection_Men!AB324&amp;" " &amp; "V "</f>
        <v xml:space="preserve">Lindenwood University V </v>
      </c>
      <c r="C266" s="13" t="str">
        <f>[1]Roster_Selection_Men!AD324</f>
        <v>11-611549</v>
      </c>
      <c r="D266" s="13" t="str">
        <f>[1]Roster_Selection_Men!AE324</f>
        <v>Nathan Bassford</v>
      </c>
      <c r="E266" s="15" t="s">
        <v>1</v>
      </c>
      <c r="F266" s="13" t="str">
        <f>IF(ISERROR([1]Baker_Scores_Men_Var!E266), " ", IF([1]Baker_Scores_Men_Var!E266 = "Yes", "Yes", "  "))</f>
        <v>Yes</v>
      </c>
      <c r="G266" s="16">
        <v>0</v>
      </c>
      <c r="H266" s="16">
        <v>0</v>
      </c>
      <c r="I266" s="16">
        <v>0</v>
      </c>
      <c r="J266" s="16">
        <v>212</v>
      </c>
      <c r="K266" s="16">
        <v>249</v>
      </c>
      <c r="L266" s="16">
        <v>204</v>
      </c>
      <c r="M266" s="17">
        <f t="shared" si="76"/>
        <v>665</v>
      </c>
      <c r="N266" s="17">
        <f t="shared" si="77"/>
        <v>3</v>
      </c>
      <c r="O266" s="17">
        <f t="shared" si="78"/>
        <v>221.66666666666666</v>
      </c>
    </row>
    <row r="267" spans="2:15" s="13" customFormat="1" ht="13.9" customHeight="1" x14ac:dyDescent="0.25">
      <c r="B267" s="13" t="s">
        <v>51</v>
      </c>
      <c r="C267" s="18" t="s">
        <v>10</v>
      </c>
      <c r="D267" s="15" t="s">
        <v>10</v>
      </c>
      <c r="E267" s="15"/>
      <c r="F267" s="15"/>
      <c r="G267" s="16"/>
      <c r="H267" s="16"/>
      <c r="I267" s="16"/>
      <c r="J267" s="16"/>
      <c r="K267" s="16"/>
      <c r="L267" s="16"/>
      <c r="M267" s="17">
        <f t="shared" si="76"/>
        <v>0</v>
      </c>
      <c r="N267" s="17">
        <f t="shared" si="77"/>
        <v>0</v>
      </c>
      <c r="O267" s="17">
        <f t="shared" si="78"/>
        <v>0</v>
      </c>
    </row>
    <row r="268" spans="2:15" s="13" customFormat="1" ht="13.9" customHeight="1" x14ac:dyDescent="0.25">
      <c r="B268" s="13" t="s">
        <v>51</v>
      </c>
      <c r="C268" s="18" t="s">
        <v>10</v>
      </c>
      <c r="D268" s="15" t="s">
        <v>10</v>
      </c>
      <c r="E268" s="15"/>
      <c r="F268" s="15"/>
      <c r="G268" s="16"/>
      <c r="H268" s="16"/>
      <c r="I268" s="16"/>
      <c r="J268" s="16"/>
      <c r="K268" s="16"/>
      <c r="L268" s="16"/>
      <c r="M268" s="17">
        <f t="shared" si="76"/>
        <v>0</v>
      </c>
      <c r="N268" s="17">
        <f t="shared" si="77"/>
        <v>0</v>
      </c>
      <c r="O268" s="17">
        <f t="shared" si="78"/>
        <v>0</v>
      </c>
    </row>
    <row r="269" spans="2:15" s="13" customFormat="1" ht="13.9" customHeight="1" thickBot="1" x14ac:dyDescent="0.3">
      <c r="B269" s="13" t="s">
        <v>51</v>
      </c>
      <c r="C269" s="18" t="s">
        <v>10</v>
      </c>
      <c r="D269" s="15" t="s">
        <v>10</v>
      </c>
      <c r="E269" s="15"/>
      <c r="F269" s="15"/>
      <c r="G269" s="19"/>
      <c r="H269" s="19"/>
      <c r="I269" s="19"/>
      <c r="J269" s="19"/>
      <c r="K269" s="19"/>
      <c r="L269" s="19"/>
      <c r="M269" s="20">
        <f t="shared" si="76"/>
        <v>0</v>
      </c>
      <c r="N269" s="20">
        <f t="shared" si="77"/>
        <v>0</v>
      </c>
      <c r="O269" s="17">
        <f t="shared" si="78"/>
        <v>0</v>
      </c>
    </row>
    <row r="270" spans="2:15" s="13" customFormat="1" ht="13.9" customHeight="1" thickTop="1" thickBot="1" x14ac:dyDescent="0.35">
      <c r="B270" s="21"/>
      <c r="G270" s="17">
        <f t="shared" ref="G270:N270" si="79">SUM(G259:G269)</f>
        <v>1005</v>
      </c>
      <c r="H270" s="17">
        <f t="shared" si="79"/>
        <v>946</v>
      </c>
      <c r="I270" s="17">
        <f t="shared" si="79"/>
        <v>902</v>
      </c>
      <c r="J270" s="17">
        <f t="shared" si="79"/>
        <v>1054</v>
      </c>
      <c r="K270" s="17">
        <f t="shared" si="79"/>
        <v>1021</v>
      </c>
      <c r="L270" s="17">
        <f t="shared" si="79"/>
        <v>1010</v>
      </c>
      <c r="M270" s="22">
        <f t="shared" si="79"/>
        <v>5938</v>
      </c>
      <c r="N270" s="22">
        <f t="shared" si="79"/>
        <v>30</v>
      </c>
    </row>
    <row r="271" spans="2:15" s="13" customFormat="1" ht="13.9" customHeight="1" thickTop="1" x14ac:dyDescent="0.25"/>
    <row r="272" spans="2:15" s="13" customFormat="1" ht="13.9" customHeight="1" x14ac:dyDescent="0.25">
      <c r="B272" s="13" t="str">
        <f>[1]Roster_Selection_Men!AB325&amp;" " &amp; "V "</f>
        <v xml:space="preserve">Lourdes University V </v>
      </c>
      <c r="C272" s="13" t="str">
        <f>[1]Roster_Selection_Men!AD325</f>
        <v>11-530264</v>
      </c>
      <c r="D272" s="13" t="str">
        <f>[1]Roster_Selection_Men!AE325</f>
        <v>Aaron Lenz</v>
      </c>
      <c r="E272" s="15" t="s">
        <v>1</v>
      </c>
      <c r="F272" s="13" t="str">
        <f>IF(ISERROR([1]Baker_Scores_Men_Var!E272), " ", IF([1]Baker_Scores_Men_Var!E272 = "Yes", "Yes", "  "))</f>
        <v>Yes</v>
      </c>
      <c r="G272" s="16">
        <v>177</v>
      </c>
      <c r="H272" s="16">
        <v>179</v>
      </c>
      <c r="I272" s="16">
        <v>157</v>
      </c>
      <c r="J272" s="16">
        <v>207</v>
      </c>
      <c r="K272" s="16">
        <v>171</v>
      </c>
      <c r="L272" s="16">
        <v>121</v>
      </c>
      <c r="M272" s="17">
        <f t="shared" ref="M272:M282" si="80">SUM(G272:L272)</f>
        <v>1012</v>
      </c>
      <c r="N272" s="17">
        <f t="shared" ref="N272:N282" si="81">COUNTIF(G272:L272, "&gt;0" )</f>
        <v>6</v>
      </c>
      <c r="O272" s="17">
        <f t="shared" ref="O272:O282" si="82">IF(N272=0,0,M272/N272)</f>
        <v>168.66666666666666</v>
      </c>
    </row>
    <row r="273" spans="2:15" s="13" customFormat="1" ht="13.9" customHeight="1" x14ac:dyDescent="0.25">
      <c r="B273" s="13" t="str">
        <f>[1]Roster_Selection_Men!AB326&amp;" " &amp; "V "</f>
        <v xml:space="preserve">Lourdes University V </v>
      </c>
      <c r="C273" s="13" t="str">
        <f>[1]Roster_Selection_Men!AD326</f>
        <v>11-428934</v>
      </c>
      <c r="D273" s="13" t="str">
        <f>[1]Roster_Selection_Men!AE326</f>
        <v>DJ Barton</v>
      </c>
      <c r="E273" s="15" t="s">
        <v>1</v>
      </c>
      <c r="F273" s="13" t="str">
        <f>IF(ISERROR([1]Baker_Scores_Men_Var!E273), " ", IF([1]Baker_Scores_Men_Var!E273 = "Yes", "Yes", "  "))</f>
        <v>Yes</v>
      </c>
      <c r="G273" s="16">
        <v>149</v>
      </c>
      <c r="H273" s="16">
        <v>234</v>
      </c>
      <c r="I273" s="16">
        <v>184</v>
      </c>
      <c r="J273" s="16">
        <v>176</v>
      </c>
      <c r="K273" s="16">
        <v>213</v>
      </c>
      <c r="L273" s="16">
        <v>184</v>
      </c>
      <c r="M273" s="17">
        <f t="shared" si="80"/>
        <v>1140</v>
      </c>
      <c r="N273" s="17">
        <f t="shared" si="81"/>
        <v>6</v>
      </c>
      <c r="O273" s="17">
        <f t="shared" si="82"/>
        <v>190</v>
      </c>
    </row>
    <row r="274" spans="2:15" s="13" customFormat="1" ht="13.9" customHeight="1" x14ac:dyDescent="0.25">
      <c r="B274" s="13" t="str">
        <f>[1]Roster_Selection_Men!AB327&amp;" " &amp; "V "</f>
        <v xml:space="preserve">Lourdes University V </v>
      </c>
      <c r="C274" s="13" t="str">
        <f>[1]Roster_Selection_Men!AD327</f>
        <v>23-13645</v>
      </c>
      <c r="D274" s="13" t="str">
        <f>[1]Roster_Selection_Men!AE327</f>
        <v>Dylan Erway</v>
      </c>
      <c r="E274" s="15" t="s">
        <v>1</v>
      </c>
      <c r="F274" s="13" t="str">
        <f>IF(ISERROR([1]Baker_Scores_Men_Var!E274), " ", IF([1]Baker_Scores_Men_Var!E274 = "Yes", "Yes", "  "))</f>
        <v>Yes</v>
      </c>
      <c r="G274" s="16">
        <v>101</v>
      </c>
      <c r="H274" s="16">
        <v>121</v>
      </c>
      <c r="I274" s="16">
        <v>142</v>
      </c>
      <c r="J274" s="16">
        <v>122</v>
      </c>
      <c r="K274" s="16">
        <v>126</v>
      </c>
      <c r="L274" s="16">
        <v>107</v>
      </c>
      <c r="M274" s="17">
        <f t="shared" si="80"/>
        <v>719</v>
      </c>
      <c r="N274" s="17">
        <f t="shared" si="81"/>
        <v>6</v>
      </c>
      <c r="O274" s="17">
        <f t="shared" si="82"/>
        <v>119.83333333333333</v>
      </c>
    </row>
    <row r="275" spans="2:15" s="13" customFormat="1" ht="13.9" customHeight="1" x14ac:dyDescent="0.25">
      <c r="B275" s="13" t="str">
        <f>[1]Roster_Selection_Men!AB328&amp;" " &amp; "V "</f>
        <v xml:space="preserve">Lourdes University V </v>
      </c>
      <c r="C275" s="13" t="str">
        <f>[1]Roster_Selection_Men!AD328</f>
        <v>5777-2939</v>
      </c>
      <c r="D275" s="13" t="str">
        <f>[1]Roster_Selection_Men!AE328</f>
        <v>Ethan Achten</v>
      </c>
      <c r="E275" s="15" t="s">
        <v>1</v>
      </c>
      <c r="F275" s="13" t="str">
        <f>IF(ISERROR([1]Baker_Scores_Men_Var!E275), " ", IF([1]Baker_Scores_Men_Var!E275 = "Yes", "Yes", "  "))</f>
        <v>Yes</v>
      </c>
      <c r="G275" s="16">
        <v>182</v>
      </c>
      <c r="H275" s="16">
        <v>154</v>
      </c>
      <c r="I275" s="16">
        <v>222</v>
      </c>
      <c r="J275" s="16">
        <v>195</v>
      </c>
      <c r="K275" s="16">
        <v>228</v>
      </c>
      <c r="L275" s="16">
        <v>193</v>
      </c>
      <c r="M275" s="17">
        <f t="shared" si="80"/>
        <v>1174</v>
      </c>
      <c r="N275" s="17">
        <f t="shared" si="81"/>
        <v>6</v>
      </c>
      <c r="O275" s="17">
        <f t="shared" si="82"/>
        <v>195.66666666666666</v>
      </c>
    </row>
    <row r="276" spans="2:15" s="13" customFormat="1" ht="13.9" customHeight="1" x14ac:dyDescent="0.25">
      <c r="B276" s="13" t="str">
        <f>[1]Roster_Selection_Men!AB329&amp;" " &amp; "V "</f>
        <v xml:space="preserve">Lourdes University V </v>
      </c>
      <c r="C276" s="13" t="str">
        <f>[1]Roster_Selection_Men!AD329</f>
        <v>22-23086</v>
      </c>
      <c r="D276" s="13" t="str">
        <f>[1]Roster_Selection_Men!AE329</f>
        <v>Michael Keane</v>
      </c>
      <c r="E276" s="15" t="s">
        <v>3</v>
      </c>
      <c r="F276" s="13" t="str">
        <f>IF(ISERROR([1]Baker_Scores_Men_Var!E276), " ", IF([1]Baker_Scores_Men_Var!E276 = "Yes", "Yes", "  "))</f>
        <v xml:space="preserve">  </v>
      </c>
      <c r="G276" s="16">
        <v>0</v>
      </c>
      <c r="H276" s="16">
        <v>0</v>
      </c>
      <c r="I276" s="16">
        <v>0</v>
      </c>
      <c r="J276" s="16">
        <v>0</v>
      </c>
      <c r="K276" s="16">
        <v>0</v>
      </c>
      <c r="L276" s="16">
        <v>0</v>
      </c>
      <c r="M276" s="17">
        <f t="shared" si="80"/>
        <v>0</v>
      </c>
      <c r="N276" s="17">
        <f t="shared" si="81"/>
        <v>0</v>
      </c>
      <c r="O276" s="17">
        <f t="shared" si="82"/>
        <v>0</v>
      </c>
    </row>
    <row r="277" spans="2:15" s="13" customFormat="1" ht="13.9" customHeight="1" x14ac:dyDescent="0.25">
      <c r="B277" s="13" t="str">
        <f>[1]Roster_Selection_Men!AB330&amp;" " &amp; "V "</f>
        <v xml:space="preserve">Lourdes University V </v>
      </c>
      <c r="C277" s="13" t="str">
        <f>[1]Roster_Selection_Men!AD330</f>
        <v>11-83799</v>
      </c>
      <c r="D277" s="13" t="str">
        <f>[1]Roster_Selection_Men!AE330</f>
        <v>Tyler Rose</v>
      </c>
      <c r="E277" s="15" t="s">
        <v>1</v>
      </c>
      <c r="F277" s="13" t="str">
        <f>IF(ISERROR([1]Baker_Scores_Men_Var!E277), " ", IF([1]Baker_Scores_Men_Var!E277 = "Yes", "Yes", "  "))</f>
        <v>Yes</v>
      </c>
      <c r="G277" s="16">
        <v>145</v>
      </c>
      <c r="H277" s="16">
        <v>120</v>
      </c>
      <c r="I277" s="16">
        <v>127</v>
      </c>
      <c r="J277" s="16">
        <v>113</v>
      </c>
      <c r="K277" s="16">
        <v>166</v>
      </c>
      <c r="L277" s="16">
        <v>159</v>
      </c>
      <c r="M277" s="17">
        <f t="shared" si="80"/>
        <v>830</v>
      </c>
      <c r="N277" s="17">
        <f t="shared" si="81"/>
        <v>6</v>
      </c>
      <c r="O277" s="17">
        <f t="shared" si="82"/>
        <v>138.33333333333334</v>
      </c>
    </row>
    <row r="278" spans="2:15" s="13" customFormat="1" ht="13.9" customHeight="1" x14ac:dyDescent="0.25">
      <c r="B278" s="13" t="str">
        <f>[1]Roster_Selection_Men!AB331&amp;" " &amp; "V "</f>
        <v xml:space="preserve"> V </v>
      </c>
      <c r="C278" s="13" t="str">
        <f>[1]Roster_Selection_Men!AD331</f>
        <v/>
      </c>
      <c r="D278" s="13" t="str">
        <f>[1]Roster_Selection_Men!AE331</f>
        <v/>
      </c>
      <c r="E278" s="15"/>
      <c r="F278" s="13" t="str">
        <f>IF(ISERROR([1]Baker_Scores_Men_Var!E278), " ", IF([1]Baker_Scores_Men_Var!E278 = "Yes", "Yes", "  "))</f>
        <v xml:space="preserve">  </v>
      </c>
      <c r="G278" s="16">
        <v>0</v>
      </c>
      <c r="H278" s="16">
        <v>0</v>
      </c>
      <c r="I278" s="16">
        <v>0</v>
      </c>
      <c r="J278" s="16">
        <v>0</v>
      </c>
      <c r="K278" s="16">
        <v>0</v>
      </c>
      <c r="L278" s="16">
        <v>0</v>
      </c>
      <c r="M278" s="17">
        <f t="shared" si="80"/>
        <v>0</v>
      </c>
      <c r="N278" s="17">
        <f t="shared" si="81"/>
        <v>0</v>
      </c>
      <c r="O278" s="17">
        <f t="shared" si="82"/>
        <v>0</v>
      </c>
    </row>
    <row r="279" spans="2:15" s="13" customFormat="1" ht="13.9" customHeight="1" x14ac:dyDescent="0.25">
      <c r="B279" s="13" t="str">
        <f>[1]Roster_Selection_Men!AB332&amp;" " &amp; "V "</f>
        <v xml:space="preserve"> V </v>
      </c>
      <c r="C279" s="13" t="str">
        <f>[1]Roster_Selection_Men!AD332</f>
        <v/>
      </c>
      <c r="D279" s="13" t="str">
        <f>[1]Roster_Selection_Men!AE332</f>
        <v/>
      </c>
      <c r="E279" s="15"/>
      <c r="F279" s="13" t="str">
        <f>IF(ISERROR([1]Baker_Scores_Men_Var!E279), " ", IF([1]Baker_Scores_Men_Var!E279 = "Yes", "Yes", "  "))</f>
        <v xml:space="preserve">  </v>
      </c>
      <c r="G279" s="16">
        <v>0</v>
      </c>
      <c r="H279" s="16">
        <v>0</v>
      </c>
      <c r="I279" s="16">
        <v>0</v>
      </c>
      <c r="J279" s="16">
        <v>0</v>
      </c>
      <c r="K279" s="16">
        <v>0</v>
      </c>
      <c r="L279" s="16">
        <v>0</v>
      </c>
      <c r="M279" s="17">
        <f t="shared" si="80"/>
        <v>0</v>
      </c>
      <c r="N279" s="17">
        <f t="shared" si="81"/>
        <v>0</v>
      </c>
      <c r="O279" s="17">
        <f t="shared" si="82"/>
        <v>0</v>
      </c>
    </row>
    <row r="280" spans="2:15" s="13" customFormat="1" ht="13.9" customHeight="1" x14ac:dyDescent="0.25">
      <c r="B280" s="13" t="s">
        <v>52</v>
      </c>
      <c r="C280" s="18" t="s">
        <v>10</v>
      </c>
      <c r="D280" s="15" t="s">
        <v>10</v>
      </c>
      <c r="E280" s="15"/>
      <c r="F280" s="15"/>
      <c r="G280" s="16"/>
      <c r="H280" s="16"/>
      <c r="I280" s="16"/>
      <c r="J280" s="16"/>
      <c r="K280" s="16"/>
      <c r="L280" s="16"/>
      <c r="M280" s="17">
        <f t="shared" si="80"/>
        <v>0</v>
      </c>
      <c r="N280" s="17">
        <f t="shared" si="81"/>
        <v>0</v>
      </c>
      <c r="O280" s="17">
        <f t="shared" si="82"/>
        <v>0</v>
      </c>
    </row>
    <row r="281" spans="2:15" s="13" customFormat="1" ht="13.9" customHeight="1" x14ac:dyDescent="0.25">
      <c r="B281" s="13" t="s">
        <v>52</v>
      </c>
      <c r="C281" s="18" t="s">
        <v>10</v>
      </c>
      <c r="D281" s="15" t="s">
        <v>10</v>
      </c>
      <c r="E281" s="15"/>
      <c r="F281" s="15"/>
      <c r="G281" s="16"/>
      <c r="H281" s="16"/>
      <c r="I281" s="16"/>
      <c r="J281" s="16"/>
      <c r="K281" s="16"/>
      <c r="L281" s="16"/>
      <c r="M281" s="17">
        <f t="shared" si="80"/>
        <v>0</v>
      </c>
      <c r="N281" s="17">
        <f t="shared" si="81"/>
        <v>0</v>
      </c>
      <c r="O281" s="17">
        <f t="shared" si="82"/>
        <v>0</v>
      </c>
    </row>
    <row r="282" spans="2:15" s="13" customFormat="1" ht="13.9" customHeight="1" thickBot="1" x14ac:dyDescent="0.3">
      <c r="B282" s="13" t="s">
        <v>52</v>
      </c>
      <c r="C282" s="18" t="s">
        <v>10</v>
      </c>
      <c r="D282" s="15" t="s">
        <v>10</v>
      </c>
      <c r="E282" s="15"/>
      <c r="F282" s="15"/>
      <c r="G282" s="19"/>
      <c r="H282" s="19"/>
      <c r="I282" s="19"/>
      <c r="J282" s="19"/>
      <c r="K282" s="19"/>
      <c r="L282" s="19"/>
      <c r="M282" s="20">
        <f t="shared" si="80"/>
        <v>0</v>
      </c>
      <c r="N282" s="20">
        <f t="shared" si="81"/>
        <v>0</v>
      </c>
      <c r="O282" s="17">
        <f t="shared" si="82"/>
        <v>0</v>
      </c>
    </row>
    <row r="283" spans="2:15" s="13" customFormat="1" ht="13.9" customHeight="1" thickTop="1" thickBot="1" x14ac:dyDescent="0.35">
      <c r="B283" s="21"/>
      <c r="G283" s="17">
        <f t="shared" ref="G283:N283" si="83">SUM(G272:G282)</f>
        <v>754</v>
      </c>
      <c r="H283" s="17">
        <f t="shared" si="83"/>
        <v>808</v>
      </c>
      <c r="I283" s="17">
        <f t="shared" si="83"/>
        <v>832</v>
      </c>
      <c r="J283" s="17">
        <f t="shared" si="83"/>
        <v>813</v>
      </c>
      <c r="K283" s="17">
        <f t="shared" si="83"/>
        <v>904</v>
      </c>
      <c r="L283" s="17">
        <f t="shared" si="83"/>
        <v>764</v>
      </c>
      <c r="M283" s="22">
        <f t="shared" si="83"/>
        <v>4875</v>
      </c>
      <c r="N283" s="22">
        <f t="shared" si="83"/>
        <v>30</v>
      </c>
    </row>
    <row r="284" spans="2:15" s="13" customFormat="1" ht="13.9" customHeight="1" thickTop="1" x14ac:dyDescent="0.25"/>
    <row r="285" spans="2:15" s="13" customFormat="1" ht="13.9" customHeight="1" x14ac:dyDescent="0.25">
      <c r="B285" s="13" t="str">
        <f>[1]Roster_Selection_Men!AB333&amp;" " &amp; "V "</f>
        <v xml:space="preserve">Marian University (WI) V </v>
      </c>
      <c r="C285" s="13" t="str">
        <f>[1]Roster_Selection_Men!AD333</f>
        <v>11-88607</v>
      </c>
      <c r="D285" s="13" t="str">
        <f>[1]Roster_Selection_Men!AE333</f>
        <v>Brett Brohelden</v>
      </c>
      <c r="E285" s="15" t="s">
        <v>1</v>
      </c>
      <c r="F285" s="13" t="str">
        <f>IF(ISERROR([1]Baker_Scores_Men_Var!E285), " ", IF([1]Baker_Scores_Men_Var!E285 = "Yes", "Yes", "  "))</f>
        <v xml:space="preserve">  </v>
      </c>
      <c r="G285" s="16">
        <v>0</v>
      </c>
      <c r="H285" s="16">
        <v>0</v>
      </c>
      <c r="I285" s="16">
        <v>256</v>
      </c>
      <c r="J285" s="16">
        <v>179</v>
      </c>
      <c r="K285" s="16">
        <v>224</v>
      </c>
      <c r="L285" s="16">
        <v>153</v>
      </c>
      <c r="M285" s="17">
        <f t="shared" ref="M285:M295" si="84">SUM(G285:L285)</f>
        <v>812</v>
      </c>
      <c r="N285" s="17">
        <f t="shared" ref="N285:N295" si="85">COUNTIF(G285:L285, "&gt;0" )</f>
        <v>4</v>
      </c>
      <c r="O285" s="17">
        <f t="shared" ref="O285:O295" si="86">IF(N285=0,0,M285/N285)</f>
        <v>203</v>
      </c>
    </row>
    <row r="286" spans="2:15" s="13" customFormat="1" ht="13.9" customHeight="1" x14ac:dyDescent="0.25">
      <c r="B286" s="13" t="str">
        <f>[1]Roster_Selection_Men!AB334&amp;" " &amp; "V "</f>
        <v xml:space="preserve">Marian University (WI) V </v>
      </c>
      <c r="C286" s="13" t="str">
        <f>[1]Roster_Selection_Men!AD334</f>
        <v>18-64797</v>
      </c>
      <c r="D286" s="13" t="str">
        <f>[1]Roster_Selection_Men!AE334</f>
        <v>Evan Rae</v>
      </c>
      <c r="E286" s="15" t="s">
        <v>1</v>
      </c>
      <c r="F286" s="13" t="str">
        <f>IF(ISERROR([1]Baker_Scores_Men_Var!E286), " ", IF([1]Baker_Scores_Men_Var!E286 = "Yes", "Yes", "  "))</f>
        <v>Yes</v>
      </c>
      <c r="G286" s="16">
        <v>0</v>
      </c>
      <c r="H286" s="16">
        <v>245</v>
      </c>
      <c r="I286" s="16">
        <v>210</v>
      </c>
      <c r="J286" s="16">
        <v>188</v>
      </c>
      <c r="K286" s="16">
        <v>158</v>
      </c>
      <c r="L286" s="16">
        <v>0</v>
      </c>
      <c r="M286" s="17">
        <f t="shared" si="84"/>
        <v>801</v>
      </c>
      <c r="N286" s="17">
        <f t="shared" si="85"/>
        <v>4</v>
      </c>
      <c r="O286" s="17">
        <f t="shared" si="86"/>
        <v>200.25</v>
      </c>
    </row>
    <row r="287" spans="2:15" s="13" customFormat="1" ht="13.9" customHeight="1" x14ac:dyDescent="0.25">
      <c r="B287" s="13" t="str">
        <f>[1]Roster_Selection_Men!AB335&amp;" " &amp; "V "</f>
        <v xml:space="preserve">Marian University (WI) V </v>
      </c>
      <c r="C287" s="13" t="str">
        <f>[1]Roster_Selection_Men!AD335</f>
        <v>11-159778</v>
      </c>
      <c r="D287" s="13" t="str">
        <f>[1]Roster_Selection_Men!AE335</f>
        <v>Jaysen Spanbauer</v>
      </c>
      <c r="E287" s="15" t="s">
        <v>1</v>
      </c>
      <c r="F287" s="13" t="str">
        <f>IF(ISERROR([1]Baker_Scores_Men_Var!E287), " ", IF([1]Baker_Scores_Men_Var!E287 = "Yes", "Yes", "  "))</f>
        <v>Yes</v>
      </c>
      <c r="G287" s="16">
        <v>255</v>
      </c>
      <c r="H287" s="16">
        <v>242</v>
      </c>
      <c r="I287" s="16">
        <v>183</v>
      </c>
      <c r="J287" s="16">
        <v>191</v>
      </c>
      <c r="K287" s="16">
        <v>214</v>
      </c>
      <c r="L287" s="16">
        <v>249</v>
      </c>
      <c r="M287" s="17">
        <f t="shared" si="84"/>
        <v>1334</v>
      </c>
      <c r="N287" s="17">
        <f t="shared" si="85"/>
        <v>6</v>
      </c>
      <c r="O287" s="17">
        <f t="shared" si="86"/>
        <v>222.33333333333334</v>
      </c>
    </row>
    <row r="288" spans="2:15" s="13" customFormat="1" ht="13.9" customHeight="1" x14ac:dyDescent="0.25">
      <c r="B288" s="13" t="str">
        <f>[1]Roster_Selection_Men!AB336&amp;" " &amp; "V "</f>
        <v xml:space="preserve">Marian University (WI) V </v>
      </c>
      <c r="C288" s="13" t="str">
        <f>[1]Roster_Selection_Men!AD336</f>
        <v>11-665576</v>
      </c>
      <c r="D288" s="13" t="str">
        <f>[1]Roster_Selection_Men!AE336</f>
        <v>Kody Litzen</v>
      </c>
      <c r="E288" s="15" t="s">
        <v>1</v>
      </c>
      <c r="F288" s="13" t="str">
        <f>IF(ISERROR([1]Baker_Scores_Men_Var!E288), " ", IF([1]Baker_Scores_Men_Var!E288 = "Yes", "Yes", "  "))</f>
        <v>Yes</v>
      </c>
      <c r="G288" s="16">
        <v>187</v>
      </c>
      <c r="H288" s="16">
        <v>165</v>
      </c>
      <c r="I288" s="16">
        <v>0</v>
      </c>
      <c r="J288" s="16">
        <v>0</v>
      </c>
      <c r="K288" s="16">
        <v>0</v>
      </c>
      <c r="L288" s="16">
        <v>0</v>
      </c>
      <c r="M288" s="17">
        <f t="shared" si="84"/>
        <v>352</v>
      </c>
      <c r="N288" s="17">
        <f t="shared" si="85"/>
        <v>2</v>
      </c>
      <c r="O288" s="17">
        <f t="shared" si="86"/>
        <v>176</v>
      </c>
    </row>
    <row r="289" spans="2:15" s="13" customFormat="1" ht="13.9" customHeight="1" x14ac:dyDescent="0.25">
      <c r="B289" s="13" t="str">
        <f>[1]Roster_Selection_Men!AB337&amp;" " &amp; "V "</f>
        <v xml:space="preserve">Marian University (WI) V </v>
      </c>
      <c r="C289" s="13" t="str">
        <f>[1]Roster_Selection_Men!AD337</f>
        <v>11-63345</v>
      </c>
      <c r="D289" s="13" t="str">
        <f>[1]Roster_Selection_Men!AE337</f>
        <v>Nole Hefty</v>
      </c>
      <c r="E289" s="15" t="s">
        <v>1</v>
      </c>
      <c r="F289" s="13" t="str">
        <f>IF(ISERROR([1]Baker_Scores_Men_Var!E289), " ", IF([1]Baker_Scores_Men_Var!E289 = "Yes", "Yes", "  "))</f>
        <v>Yes</v>
      </c>
      <c r="G289" s="16">
        <v>150</v>
      </c>
      <c r="H289" s="16">
        <v>0</v>
      </c>
      <c r="I289" s="16">
        <v>0</v>
      </c>
      <c r="J289" s="16">
        <v>0</v>
      </c>
      <c r="K289" s="16">
        <v>0</v>
      </c>
      <c r="L289" s="16">
        <v>178</v>
      </c>
      <c r="M289" s="17">
        <f t="shared" si="84"/>
        <v>328</v>
      </c>
      <c r="N289" s="17">
        <f t="shared" si="85"/>
        <v>2</v>
      </c>
      <c r="O289" s="17">
        <f t="shared" si="86"/>
        <v>164</v>
      </c>
    </row>
    <row r="290" spans="2:15" s="13" customFormat="1" ht="13.9" customHeight="1" x14ac:dyDescent="0.25">
      <c r="B290" s="13" t="str">
        <f>[1]Roster_Selection_Men!AB338&amp;" " &amp; "V "</f>
        <v xml:space="preserve">Marian University (WI) V </v>
      </c>
      <c r="C290" s="13" t="str">
        <f>[1]Roster_Selection_Men!AD338</f>
        <v>11-428913</v>
      </c>
      <c r="D290" s="13" t="str">
        <f>[1]Roster_Selection_Men!AE338</f>
        <v>Parker Annis</v>
      </c>
      <c r="E290" s="15" t="s">
        <v>1</v>
      </c>
      <c r="F290" s="13" t="str">
        <f>IF(ISERROR([1]Baker_Scores_Men_Var!E290), " ", IF([1]Baker_Scores_Men_Var!E290 = "Yes", "Yes", "  "))</f>
        <v>Yes</v>
      </c>
      <c r="G290" s="16">
        <v>0</v>
      </c>
      <c r="H290" s="16">
        <v>0</v>
      </c>
      <c r="I290" s="16">
        <v>0</v>
      </c>
      <c r="J290" s="16">
        <v>0</v>
      </c>
      <c r="K290" s="16">
        <v>0</v>
      </c>
      <c r="L290" s="16">
        <v>0</v>
      </c>
      <c r="M290" s="17">
        <f t="shared" si="84"/>
        <v>0</v>
      </c>
      <c r="N290" s="17">
        <f t="shared" si="85"/>
        <v>0</v>
      </c>
      <c r="O290" s="17">
        <f t="shared" si="86"/>
        <v>0</v>
      </c>
    </row>
    <row r="291" spans="2:15" s="13" customFormat="1" ht="13.9" customHeight="1" x14ac:dyDescent="0.25">
      <c r="B291" s="13" t="str">
        <f>[1]Roster_Selection_Men!AB339&amp;" " &amp; "V "</f>
        <v xml:space="preserve">Marian University (WI) V </v>
      </c>
      <c r="C291" s="13" t="str">
        <f>[1]Roster_Selection_Men!AD339</f>
        <v>17-68919</v>
      </c>
      <c r="D291" s="13" t="str">
        <f>[1]Roster_Selection_Men!AE339</f>
        <v>Rory Clark</v>
      </c>
      <c r="E291" s="15" t="s">
        <v>1</v>
      </c>
      <c r="F291" s="13" t="str">
        <f>IF(ISERROR([1]Baker_Scores_Men_Var!E291), " ", IF([1]Baker_Scores_Men_Var!E291 = "Yes", "Yes", "  "))</f>
        <v>Yes</v>
      </c>
      <c r="G291" s="16">
        <v>220</v>
      </c>
      <c r="H291" s="16">
        <v>203</v>
      </c>
      <c r="I291" s="16">
        <v>192</v>
      </c>
      <c r="J291" s="16">
        <v>234</v>
      </c>
      <c r="K291" s="16">
        <v>197</v>
      </c>
      <c r="L291" s="16">
        <v>285</v>
      </c>
      <c r="M291" s="17">
        <f t="shared" si="84"/>
        <v>1331</v>
      </c>
      <c r="N291" s="17">
        <f t="shared" si="85"/>
        <v>6</v>
      </c>
      <c r="O291" s="17">
        <f t="shared" si="86"/>
        <v>221.83333333333334</v>
      </c>
    </row>
    <row r="292" spans="2:15" s="13" customFormat="1" ht="13.9" customHeight="1" x14ac:dyDescent="0.25">
      <c r="B292" s="13" t="str">
        <f>[1]Roster_Selection_Men!AB340&amp;" " &amp; "V "</f>
        <v xml:space="preserve">Marian University (WI) V </v>
      </c>
      <c r="C292" s="13" t="str">
        <f>[1]Roster_Selection_Men!AD340</f>
        <v>11-340972</v>
      </c>
      <c r="D292" s="13" t="str">
        <f>[1]Roster_Selection_Men!AE340</f>
        <v>Ryan Dreikosen</v>
      </c>
      <c r="E292" s="15" t="s">
        <v>1</v>
      </c>
      <c r="F292" s="13" t="str">
        <f>IF(ISERROR([1]Baker_Scores_Men_Var!E292), " ", IF([1]Baker_Scores_Men_Var!E292 = "Yes", "Yes", "  "))</f>
        <v>Yes</v>
      </c>
      <c r="G292" s="16">
        <v>238</v>
      </c>
      <c r="H292" s="16">
        <v>172</v>
      </c>
      <c r="I292" s="16">
        <v>270</v>
      </c>
      <c r="J292" s="16">
        <v>222</v>
      </c>
      <c r="K292" s="16">
        <v>206</v>
      </c>
      <c r="L292" s="16">
        <v>289</v>
      </c>
      <c r="M292" s="17">
        <f t="shared" si="84"/>
        <v>1397</v>
      </c>
      <c r="N292" s="17">
        <f t="shared" si="85"/>
        <v>6</v>
      </c>
      <c r="O292" s="17">
        <f t="shared" si="86"/>
        <v>232.83333333333334</v>
      </c>
    </row>
    <row r="293" spans="2:15" s="13" customFormat="1" ht="13.9" customHeight="1" x14ac:dyDescent="0.25">
      <c r="B293" s="13" t="s">
        <v>53</v>
      </c>
      <c r="C293" s="18" t="s">
        <v>10</v>
      </c>
      <c r="D293" s="15" t="s">
        <v>10</v>
      </c>
      <c r="E293" s="15"/>
      <c r="F293" s="15"/>
      <c r="G293" s="16"/>
      <c r="H293" s="16"/>
      <c r="I293" s="16"/>
      <c r="J293" s="16"/>
      <c r="K293" s="16"/>
      <c r="L293" s="16"/>
      <c r="M293" s="17">
        <f t="shared" si="84"/>
        <v>0</v>
      </c>
      <c r="N293" s="17">
        <f t="shared" si="85"/>
        <v>0</v>
      </c>
      <c r="O293" s="17">
        <f t="shared" si="86"/>
        <v>0</v>
      </c>
    </row>
    <row r="294" spans="2:15" s="13" customFormat="1" ht="13.9" customHeight="1" x14ac:dyDescent="0.25">
      <c r="B294" s="13" t="s">
        <v>53</v>
      </c>
      <c r="C294" s="18" t="s">
        <v>10</v>
      </c>
      <c r="D294" s="15" t="s">
        <v>10</v>
      </c>
      <c r="E294" s="15"/>
      <c r="F294" s="15"/>
      <c r="G294" s="16"/>
      <c r="H294" s="16"/>
      <c r="I294" s="16"/>
      <c r="J294" s="16"/>
      <c r="K294" s="16"/>
      <c r="L294" s="16"/>
      <c r="M294" s="17">
        <f t="shared" si="84"/>
        <v>0</v>
      </c>
      <c r="N294" s="17">
        <f t="shared" si="85"/>
        <v>0</v>
      </c>
      <c r="O294" s="17">
        <f t="shared" si="86"/>
        <v>0</v>
      </c>
    </row>
    <row r="295" spans="2:15" s="13" customFormat="1" ht="13.9" customHeight="1" thickBot="1" x14ac:dyDescent="0.3">
      <c r="B295" s="13" t="s">
        <v>53</v>
      </c>
      <c r="C295" s="18" t="s">
        <v>10</v>
      </c>
      <c r="D295" s="15" t="s">
        <v>10</v>
      </c>
      <c r="E295" s="15"/>
      <c r="F295" s="15"/>
      <c r="G295" s="19"/>
      <c r="H295" s="19"/>
      <c r="I295" s="19"/>
      <c r="J295" s="19"/>
      <c r="K295" s="19"/>
      <c r="L295" s="19"/>
      <c r="M295" s="20">
        <f t="shared" si="84"/>
        <v>0</v>
      </c>
      <c r="N295" s="20">
        <f t="shared" si="85"/>
        <v>0</v>
      </c>
      <c r="O295" s="17">
        <f t="shared" si="86"/>
        <v>0</v>
      </c>
    </row>
    <row r="296" spans="2:15" s="13" customFormat="1" ht="13.9" customHeight="1" thickTop="1" thickBot="1" x14ac:dyDescent="0.35">
      <c r="B296" s="21"/>
      <c r="G296" s="17">
        <f t="shared" ref="G296:N296" si="87">SUM(G285:G295)</f>
        <v>1050</v>
      </c>
      <c r="H296" s="17">
        <f t="shared" si="87"/>
        <v>1027</v>
      </c>
      <c r="I296" s="17">
        <f t="shared" si="87"/>
        <v>1111</v>
      </c>
      <c r="J296" s="17">
        <f t="shared" si="87"/>
        <v>1014</v>
      </c>
      <c r="K296" s="17">
        <f t="shared" si="87"/>
        <v>999</v>
      </c>
      <c r="L296" s="17">
        <f t="shared" si="87"/>
        <v>1154</v>
      </c>
      <c r="M296" s="22">
        <f t="shared" si="87"/>
        <v>6355</v>
      </c>
      <c r="N296" s="22">
        <f t="shared" si="87"/>
        <v>30</v>
      </c>
    </row>
    <row r="297" spans="2:15" s="13" customFormat="1" ht="13.9" customHeight="1" thickTop="1" x14ac:dyDescent="0.25"/>
    <row r="298" spans="2:15" s="13" customFormat="1" ht="13.9" customHeight="1" x14ac:dyDescent="0.25">
      <c r="B298" s="13" t="str">
        <f>[1]Roster_Selection_Men!AB348&amp;" " &amp; "V "</f>
        <v xml:space="preserve">McKendree University V </v>
      </c>
      <c r="C298" s="13" t="str">
        <f>[1]Roster_Selection_Men!AD348</f>
        <v>11-302034</v>
      </c>
      <c r="D298" s="13" t="str">
        <f>[1]Roster_Selection_Men!AE348</f>
        <v>Connor Brink</v>
      </c>
      <c r="E298" s="15" t="s">
        <v>1</v>
      </c>
      <c r="F298" s="13" t="str">
        <f>IF(ISERROR([1]Baker_Scores_Men_Var!E298), " ", IF([1]Baker_Scores_Men_Var!E298 = "Yes", "Yes", "  "))</f>
        <v>Yes</v>
      </c>
      <c r="G298" s="16">
        <v>195</v>
      </c>
      <c r="H298" s="16">
        <v>233</v>
      </c>
      <c r="I298" s="16">
        <v>177</v>
      </c>
      <c r="J298" s="16">
        <v>173</v>
      </c>
      <c r="K298" s="16">
        <v>218</v>
      </c>
      <c r="L298" s="16">
        <v>193</v>
      </c>
      <c r="M298" s="17">
        <f t="shared" ref="M298:M308" si="88">SUM(G298:L298)</f>
        <v>1189</v>
      </c>
      <c r="N298" s="17">
        <f t="shared" ref="N298:N308" si="89">COUNTIF(G298:L298, "&gt;0" )</f>
        <v>6</v>
      </c>
      <c r="O298" s="17">
        <f t="shared" ref="O298:O308" si="90">IF(N298=0,0,M298/N298)</f>
        <v>198.16666666666666</v>
      </c>
    </row>
    <row r="299" spans="2:15" s="13" customFormat="1" ht="13.9" customHeight="1" x14ac:dyDescent="0.25">
      <c r="B299" s="13" t="str">
        <f>[1]Roster_Selection_Men!AB349&amp;" " &amp; "V "</f>
        <v xml:space="preserve">McKendree University V </v>
      </c>
      <c r="C299" s="13" t="str">
        <f>[1]Roster_Selection_Men!AD349</f>
        <v>8985-4623</v>
      </c>
      <c r="D299" s="13" t="str">
        <f>[1]Roster_Selection_Men!AE349</f>
        <v>Darren Zombro</v>
      </c>
      <c r="E299" s="15" t="s">
        <v>1</v>
      </c>
      <c r="F299" s="13" t="str">
        <f>IF(ISERROR([1]Baker_Scores_Men_Var!E299), " ", IF([1]Baker_Scores_Men_Var!E299 = "Yes", "Yes", "  "))</f>
        <v>Yes</v>
      </c>
      <c r="G299" s="16">
        <v>224</v>
      </c>
      <c r="H299" s="16">
        <v>193</v>
      </c>
      <c r="I299" s="16">
        <v>169</v>
      </c>
      <c r="J299" s="16">
        <v>235</v>
      </c>
      <c r="K299" s="16">
        <v>213</v>
      </c>
      <c r="L299" s="16">
        <v>207</v>
      </c>
      <c r="M299" s="17">
        <f t="shared" si="88"/>
        <v>1241</v>
      </c>
      <c r="N299" s="17">
        <f t="shared" si="89"/>
        <v>6</v>
      </c>
      <c r="O299" s="17">
        <f t="shared" si="90"/>
        <v>206.83333333333334</v>
      </c>
    </row>
    <row r="300" spans="2:15" s="13" customFormat="1" ht="13.9" customHeight="1" x14ac:dyDescent="0.25">
      <c r="B300" s="13" t="str">
        <f>[1]Roster_Selection_Men!AB350&amp;" " &amp; "V "</f>
        <v xml:space="preserve">McKendree University V </v>
      </c>
      <c r="C300" s="13" t="str">
        <f>[1]Roster_Selection_Men!AD350</f>
        <v>8736-2166</v>
      </c>
      <c r="D300" s="13" t="str">
        <f>[1]Roster_Selection_Men!AE350</f>
        <v>David Johnson</v>
      </c>
      <c r="E300" s="15" t="s">
        <v>1</v>
      </c>
      <c r="F300" s="13" t="str">
        <f>IF(ISERROR([1]Baker_Scores_Men_Var!E300), " ", IF([1]Baker_Scores_Men_Var!E300 = "Yes", "Yes", "  "))</f>
        <v>Yes</v>
      </c>
      <c r="G300" s="16">
        <v>0</v>
      </c>
      <c r="H300" s="16">
        <v>0</v>
      </c>
      <c r="I300" s="16">
        <v>0</v>
      </c>
      <c r="J300" s="16">
        <v>204</v>
      </c>
      <c r="K300" s="16">
        <v>0</v>
      </c>
      <c r="L300" s="16">
        <v>0</v>
      </c>
      <c r="M300" s="17">
        <f t="shared" si="88"/>
        <v>204</v>
      </c>
      <c r="N300" s="17">
        <f t="shared" si="89"/>
        <v>1</v>
      </c>
      <c r="O300" s="17">
        <f t="shared" si="90"/>
        <v>204</v>
      </c>
    </row>
    <row r="301" spans="2:15" s="13" customFormat="1" ht="13.9" customHeight="1" x14ac:dyDescent="0.25">
      <c r="B301" s="13" t="str">
        <f>[1]Roster_Selection_Men!AB351&amp;" " &amp; "V "</f>
        <v xml:space="preserve">McKendree University V </v>
      </c>
      <c r="C301" s="13" t="str">
        <f>[1]Roster_Selection_Men!AD351</f>
        <v>11-756258</v>
      </c>
      <c r="D301" s="13" t="str">
        <f>[1]Roster_Selection_Men!AE351</f>
        <v>Donovan Vincent</v>
      </c>
      <c r="E301" s="15" t="s">
        <v>1</v>
      </c>
      <c r="F301" s="13" t="str">
        <f>IF(ISERROR([1]Baker_Scores_Men_Var!E301), " ", IF([1]Baker_Scores_Men_Var!E301 = "Yes", "Yes", "  "))</f>
        <v>Yes</v>
      </c>
      <c r="G301" s="16">
        <v>0</v>
      </c>
      <c r="H301" s="16">
        <v>0</v>
      </c>
      <c r="I301" s="16">
        <v>214</v>
      </c>
      <c r="J301" s="16">
        <v>0</v>
      </c>
      <c r="K301" s="16">
        <v>210</v>
      </c>
      <c r="L301" s="16">
        <v>200</v>
      </c>
      <c r="M301" s="17">
        <f t="shared" si="88"/>
        <v>624</v>
      </c>
      <c r="N301" s="17">
        <f t="shared" si="89"/>
        <v>3</v>
      </c>
      <c r="O301" s="17">
        <f t="shared" si="90"/>
        <v>208</v>
      </c>
    </row>
    <row r="302" spans="2:15" s="13" customFormat="1" ht="13.9" customHeight="1" x14ac:dyDescent="0.25">
      <c r="B302" s="13" t="str">
        <f>[1]Roster_Selection_Men!AB352&amp;" " &amp; "V "</f>
        <v xml:space="preserve">McKendree University V </v>
      </c>
      <c r="C302" s="13" t="str">
        <f>[1]Roster_Selection_Men!AD352</f>
        <v>8812-32498</v>
      </c>
      <c r="D302" s="13" t="str">
        <f>[1]Roster_Selection_Men!AE352</f>
        <v>Garrett Lee</v>
      </c>
      <c r="E302" s="15" t="s">
        <v>1</v>
      </c>
      <c r="F302" s="13" t="str">
        <f>IF(ISERROR([1]Baker_Scores_Men_Var!E302), " ", IF([1]Baker_Scores_Men_Var!E302 = "Yes", "Yes", "  "))</f>
        <v>Yes</v>
      </c>
      <c r="G302" s="16">
        <v>218</v>
      </c>
      <c r="H302" s="16">
        <v>226</v>
      </c>
      <c r="I302" s="16">
        <v>0</v>
      </c>
      <c r="J302" s="16">
        <v>160</v>
      </c>
      <c r="K302" s="16">
        <v>0</v>
      </c>
      <c r="L302" s="16">
        <v>0</v>
      </c>
      <c r="M302" s="17">
        <f t="shared" si="88"/>
        <v>604</v>
      </c>
      <c r="N302" s="17">
        <f t="shared" si="89"/>
        <v>3</v>
      </c>
      <c r="O302" s="17">
        <f t="shared" si="90"/>
        <v>201.33333333333334</v>
      </c>
    </row>
    <row r="303" spans="2:15" s="13" customFormat="1" ht="13.9" customHeight="1" x14ac:dyDescent="0.25">
      <c r="B303" s="13" t="str">
        <f>[1]Roster_Selection_Men!AB353&amp;" " &amp; "V "</f>
        <v xml:space="preserve">McKendree University V </v>
      </c>
      <c r="C303" s="13" t="str">
        <f>[1]Roster_Selection_Men!AD353</f>
        <v>8569-8309</v>
      </c>
      <c r="D303" s="13" t="str">
        <f>[1]Roster_Selection_Men!AE353</f>
        <v>Jeremy Kinealy</v>
      </c>
      <c r="E303" s="15" t="s">
        <v>1</v>
      </c>
      <c r="F303" s="13" t="str">
        <f>IF(ISERROR([1]Baker_Scores_Men_Var!E303), " ", IF([1]Baker_Scores_Men_Var!E303 = "Yes", "Yes", "  "))</f>
        <v>Yes</v>
      </c>
      <c r="G303" s="16">
        <v>213</v>
      </c>
      <c r="H303" s="16">
        <v>183</v>
      </c>
      <c r="I303" s="16">
        <v>158</v>
      </c>
      <c r="J303" s="16">
        <v>0</v>
      </c>
      <c r="K303" s="16">
        <v>0</v>
      </c>
      <c r="L303" s="16">
        <v>0</v>
      </c>
      <c r="M303" s="17">
        <f t="shared" si="88"/>
        <v>554</v>
      </c>
      <c r="N303" s="17">
        <f t="shared" si="89"/>
        <v>3</v>
      </c>
      <c r="O303" s="17">
        <f t="shared" si="90"/>
        <v>184.66666666666666</v>
      </c>
    </row>
    <row r="304" spans="2:15" s="13" customFormat="1" ht="13.9" customHeight="1" x14ac:dyDescent="0.25">
      <c r="B304" s="13" t="str">
        <f>[1]Roster_Selection_Men!AB354&amp;" " &amp; "V "</f>
        <v xml:space="preserve">McKendree University V </v>
      </c>
      <c r="C304" s="13" t="str">
        <f>[1]Roster_Selection_Men!AD354</f>
        <v>8985-5026</v>
      </c>
      <c r="D304" s="13" t="str">
        <f>[1]Roster_Selection_Men!AE354</f>
        <v>Kolby Bennett</v>
      </c>
      <c r="E304" s="15" t="s">
        <v>1</v>
      </c>
      <c r="F304" s="13" t="str">
        <f>IF(ISERROR([1]Baker_Scores_Men_Var!E304), " ", IF([1]Baker_Scores_Men_Var!E304 = "Yes", "Yes", "  "))</f>
        <v>Yes</v>
      </c>
      <c r="G304" s="16">
        <v>0</v>
      </c>
      <c r="H304" s="16">
        <v>0</v>
      </c>
      <c r="I304" s="16">
        <v>0</v>
      </c>
      <c r="J304" s="16">
        <v>0</v>
      </c>
      <c r="K304" s="16">
        <v>179</v>
      </c>
      <c r="L304" s="16">
        <v>198</v>
      </c>
      <c r="M304" s="17">
        <f t="shared" si="88"/>
        <v>377</v>
      </c>
      <c r="N304" s="17">
        <f t="shared" si="89"/>
        <v>2</v>
      </c>
      <c r="O304" s="17">
        <f t="shared" si="90"/>
        <v>188.5</v>
      </c>
    </row>
    <row r="305" spans="2:15" s="13" customFormat="1" ht="13.9" customHeight="1" x14ac:dyDescent="0.25">
      <c r="B305" s="13" t="str">
        <f>[1]Roster_Selection_Men!AB355&amp;" " &amp; "V "</f>
        <v xml:space="preserve">McKendree University V </v>
      </c>
      <c r="C305" s="13" t="str">
        <f>[1]Roster_Selection_Men!AD355</f>
        <v>7914-337</v>
      </c>
      <c r="D305" s="13" t="str">
        <f>[1]Roster_Selection_Men!AE355</f>
        <v>Nicholas Blagojevic</v>
      </c>
      <c r="E305" s="15" t="s">
        <v>1</v>
      </c>
      <c r="F305" s="13" t="str">
        <f>IF(ISERROR([1]Baker_Scores_Men_Var!E305), " ", IF([1]Baker_Scores_Men_Var!E305 = "Yes", "Yes", "  "))</f>
        <v>Yes</v>
      </c>
      <c r="G305" s="16">
        <v>163</v>
      </c>
      <c r="H305" s="16">
        <v>200</v>
      </c>
      <c r="I305" s="16">
        <v>204</v>
      </c>
      <c r="J305" s="16">
        <v>207</v>
      </c>
      <c r="K305" s="16">
        <v>219</v>
      </c>
      <c r="L305" s="16">
        <v>203</v>
      </c>
      <c r="M305" s="17">
        <f t="shared" si="88"/>
        <v>1196</v>
      </c>
      <c r="N305" s="17">
        <f t="shared" si="89"/>
        <v>6</v>
      </c>
      <c r="O305" s="17">
        <f t="shared" si="90"/>
        <v>199.33333333333334</v>
      </c>
    </row>
    <row r="306" spans="2:15" s="13" customFormat="1" ht="13.9" customHeight="1" x14ac:dyDescent="0.25">
      <c r="B306" s="13" t="s">
        <v>54</v>
      </c>
      <c r="C306" s="18" t="s">
        <v>10</v>
      </c>
      <c r="D306" s="15" t="s">
        <v>10</v>
      </c>
      <c r="E306" s="15"/>
      <c r="F306" s="15"/>
      <c r="G306" s="16"/>
      <c r="H306" s="16"/>
      <c r="I306" s="16"/>
      <c r="J306" s="16"/>
      <c r="K306" s="16"/>
      <c r="L306" s="16"/>
      <c r="M306" s="17">
        <f t="shared" si="88"/>
        <v>0</v>
      </c>
      <c r="N306" s="17">
        <f t="shared" si="89"/>
        <v>0</v>
      </c>
      <c r="O306" s="17">
        <f t="shared" si="90"/>
        <v>0</v>
      </c>
    </row>
    <row r="307" spans="2:15" s="13" customFormat="1" ht="13.9" customHeight="1" x14ac:dyDescent="0.25">
      <c r="B307" s="13" t="s">
        <v>54</v>
      </c>
      <c r="C307" s="18" t="s">
        <v>10</v>
      </c>
      <c r="D307" s="15" t="s">
        <v>10</v>
      </c>
      <c r="E307" s="15"/>
      <c r="F307" s="15"/>
      <c r="G307" s="16"/>
      <c r="H307" s="16"/>
      <c r="I307" s="16"/>
      <c r="J307" s="16"/>
      <c r="K307" s="16"/>
      <c r="L307" s="16"/>
      <c r="M307" s="17">
        <f t="shared" si="88"/>
        <v>0</v>
      </c>
      <c r="N307" s="17">
        <f t="shared" si="89"/>
        <v>0</v>
      </c>
      <c r="O307" s="17">
        <f t="shared" si="90"/>
        <v>0</v>
      </c>
    </row>
    <row r="308" spans="2:15" s="13" customFormat="1" ht="13.9" customHeight="1" thickBot="1" x14ac:dyDescent="0.3">
      <c r="B308" s="13" t="s">
        <v>54</v>
      </c>
      <c r="C308" s="18" t="s">
        <v>10</v>
      </c>
      <c r="D308" s="15" t="s">
        <v>10</v>
      </c>
      <c r="E308" s="15"/>
      <c r="F308" s="15"/>
      <c r="G308" s="19"/>
      <c r="H308" s="19"/>
      <c r="I308" s="19"/>
      <c r="J308" s="19"/>
      <c r="K308" s="19"/>
      <c r="L308" s="19"/>
      <c r="M308" s="20">
        <f t="shared" si="88"/>
        <v>0</v>
      </c>
      <c r="N308" s="20">
        <f t="shared" si="89"/>
        <v>0</v>
      </c>
      <c r="O308" s="17">
        <f t="shared" si="90"/>
        <v>0</v>
      </c>
    </row>
    <row r="309" spans="2:15" s="13" customFormat="1" ht="13.9" customHeight="1" thickTop="1" thickBot="1" x14ac:dyDescent="0.35">
      <c r="B309" s="21"/>
      <c r="G309" s="17">
        <f t="shared" ref="G309:N309" si="91">SUM(G298:G308)</f>
        <v>1013</v>
      </c>
      <c r="H309" s="17">
        <f t="shared" si="91"/>
        <v>1035</v>
      </c>
      <c r="I309" s="17">
        <f t="shared" si="91"/>
        <v>922</v>
      </c>
      <c r="J309" s="17">
        <f t="shared" si="91"/>
        <v>979</v>
      </c>
      <c r="K309" s="17">
        <f t="shared" si="91"/>
        <v>1039</v>
      </c>
      <c r="L309" s="17">
        <f t="shared" si="91"/>
        <v>1001</v>
      </c>
      <c r="M309" s="22">
        <f t="shared" si="91"/>
        <v>5989</v>
      </c>
      <c r="N309" s="22">
        <f t="shared" si="91"/>
        <v>30</v>
      </c>
    </row>
    <row r="310" spans="2:15" s="13" customFormat="1" ht="13.9" customHeight="1" thickTop="1" x14ac:dyDescent="0.25"/>
    <row r="311" spans="2:15" s="13" customFormat="1" ht="13.9" customHeight="1" x14ac:dyDescent="0.25">
      <c r="B311" s="13" t="str">
        <f>[1]Roster_Selection_Men!AB371&amp;" " &amp; "V "</f>
        <v xml:space="preserve">Minnesota State University-Mankato V </v>
      </c>
      <c r="C311" s="13" t="str">
        <f>[1]Roster_Selection_Men!AD371</f>
        <v>16-98714</v>
      </c>
      <c r="D311" s="13" t="str">
        <f>[1]Roster_Selection_Men!AE371</f>
        <v>Caleb Kudrna</v>
      </c>
      <c r="E311" s="15" t="s">
        <v>1</v>
      </c>
      <c r="F311" s="13" t="str">
        <f>IF(ISERROR([1]Baker_Scores_Men_Var!E311), " ", IF([1]Baker_Scores_Men_Var!E311 = "Yes", "Yes", "  "))</f>
        <v>Yes</v>
      </c>
      <c r="G311" s="16">
        <v>163</v>
      </c>
      <c r="H311" s="16">
        <v>162</v>
      </c>
      <c r="I311" s="16">
        <v>157</v>
      </c>
      <c r="J311" s="16">
        <v>206</v>
      </c>
      <c r="K311" s="16">
        <v>167</v>
      </c>
      <c r="L311" s="16">
        <v>194</v>
      </c>
      <c r="M311" s="17">
        <f t="shared" ref="M311:M321" si="92">SUM(G311:L311)</f>
        <v>1049</v>
      </c>
      <c r="N311" s="17">
        <f t="shared" ref="N311:N321" si="93">COUNTIF(G311:L311, "&gt;0" )</f>
        <v>6</v>
      </c>
      <c r="O311" s="17">
        <f t="shared" ref="O311:O321" si="94">IF(N311=0,0,M311/N311)</f>
        <v>174.83333333333334</v>
      </c>
    </row>
    <row r="312" spans="2:15" s="13" customFormat="1" ht="13.9" customHeight="1" x14ac:dyDescent="0.25">
      <c r="B312" s="13" t="str">
        <f>[1]Roster_Selection_Men!AB372&amp;" " &amp; "V "</f>
        <v xml:space="preserve">Minnesota State University-Mankato V </v>
      </c>
      <c r="C312" s="13" t="str">
        <f>[1]Roster_Selection_Men!AD372</f>
        <v>23-3405</v>
      </c>
      <c r="D312" s="13" t="str">
        <f>[1]Roster_Selection_Men!AE372</f>
        <v>Dalton Fields</v>
      </c>
      <c r="E312" s="15" t="s">
        <v>1</v>
      </c>
      <c r="F312" s="13" t="str">
        <f>IF(ISERROR([1]Baker_Scores_Men_Var!E312), " ", IF([1]Baker_Scores_Men_Var!E312 = "Yes", "Yes", "  "))</f>
        <v>Yes</v>
      </c>
      <c r="G312" s="16">
        <v>0</v>
      </c>
      <c r="H312" s="16">
        <v>134</v>
      </c>
      <c r="I312" s="16">
        <v>0</v>
      </c>
      <c r="J312" s="16">
        <v>165</v>
      </c>
      <c r="K312" s="16">
        <v>168</v>
      </c>
      <c r="L312" s="16">
        <v>0</v>
      </c>
      <c r="M312" s="17">
        <f t="shared" si="92"/>
        <v>467</v>
      </c>
      <c r="N312" s="17">
        <f t="shared" si="93"/>
        <v>3</v>
      </c>
      <c r="O312" s="17">
        <f t="shared" si="94"/>
        <v>155.66666666666666</v>
      </c>
    </row>
    <row r="313" spans="2:15" s="13" customFormat="1" ht="13.9" customHeight="1" x14ac:dyDescent="0.25">
      <c r="B313" s="13" t="str">
        <f>[1]Roster_Selection_Men!AB373&amp;" " &amp; "V "</f>
        <v xml:space="preserve">Minnesota State University-Mankato V </v>
      </c>
      <c r="C313" s="13" t="str">
        <f>[1]Roster_Selection_Men!AD373</f>
        <v>18-9280</v>
      </c>
      <c r="D313" s="13" t="str">
        <f>[1]Roster_Selection_Men!AE373</f>
        <v>Jacob Garrett</v>
      </c>
      <c r="E313" s="15" t="s">
        <v>1</v>
      </c>
      <c r="F313" s="13" t="str">
        <f>IF(ISERROR([1]Baker_Scores_Men_Var!E313), " ", IF([1]Baker_Scores_Men_Var!E313 = "Yes", "Yes", "  "))</f>
        <v>Yes</v>
      </c>
      <c r="G313" s="16">
        <v>185</v>
      </c>
      <c r="H313" s="16">
        <v>154</v>
      </c>
      <c r="I313" s="16">
        <v>130</v>
      </c>
      <c r="J313" s="16">
        <v>152</v>
      </c>
      <c r="K313" s="16">
        <v>173</v>
      </c>
      <c r="L313" s="16">
        <v>175</v>
      </c>
      <c r="M313" s="17">
        <f t="shared" si="92"/>
        <v>969</v>
      </c>
      <c r="N313" s="17">
        <f t="shared" si="93"/>
        <v>6</v>
      </c>
      <c r="O313" s="17">
        <f t="shared" si="94"/>
        <v>161.5</v>
      </c>
    </row>
    <row r="314" spans="2:15" s="13" customFormat="1" ht="13.9" customHeight="1" x14ac:dyDescent="0.25">
      <c r="B314" s="13" t="str">
        <f>[1]Roster_Selection_Men!AB374&amp;" " &amp; "V "</f>
        <v xml:space="preserve">Minnesota State University-Mankato V </v>
      </c>
      <c r="C314" s="13" t="str">
        <f>[1]Roster_Selection_Men!AD374</f>
        <v>15-183042</v>
      </c>
      <c r="D314" s="13" t="str">
        <f>[1]Roster_Selection_Men!AE374</f>
        <v>Jacob Otto</v>
      </c>
      <c r="E314" s="15" t="s">
        <v>1</v>
      </c>
      <c r="F314" s="13" t="str">
        <f>IF(ISERROR([1]Baker_Scores_Men_Var!E314), " ", IF([1]Baker_Scores_Men_Var!E314 = "Yes", "Yes", "  "))</f>
        <v>Yes</v>
      </c>
      <c r="G314" s="16">
        <v>159</v>
      </c>
      <c r="H314" s="16">
        <v>210</v>
      </c>
      <c r="I314" s="16">
        <v>184</v>
      </c>
      <c r="J314" s="16">
        <v>207</v>
      </c>
      <c r="K314" s="16">
        <v>183</v>
      </c>
      <c r="L314" s="16">
        <v>148</v>
      </c>
      <c r="M314" s="17">
        <f t="shared" si="92"/>
        <v>1091</v>
      </c>
      <c r="N314" s="17">
        <f t="shared" si="93"/>
        <v>6</v>
      </c>
      <c r="O314" s="17">
        <f t="shared" si="94"/>
        <v>181.83333333333334</v>
      </c>
    </row>
    <row r="315" spans="2:15" s="13" customFormat="1" ht="13.9" customHeight="1" x14ac:dyDescent="0.25">
      <c r="B315" s="13" t="str">
        <f>[1]Roster_Selection_Men!AB375&amp;" " &amp; "V "</f>
        <v xml:space="preserve">Minnesota State University-Mankato V </v>
      </c>
      <c r="C315" s="13" t="str">
        <f>[1]Roster_Selection_Men!AD375</f>
        <v>21-17663</v>
      </c>
      <c r="D315" s="13" t="str">
        <f>[1]Roster_Selection_Men!AE375</f>
        <v>Liam Olive</v>
      </c>
      <c r="E315" s="15" t="s">
        <v>1</v>
      </c>
      <c r="F315" s="13" t="str">
        <f>IF(ISERROR([1]Baker_Scores_Men_Var!E315), " ", IF([1]Baker_Scores_Men_Var!E315 = "Yes", "Yes", "  "))</f>
        <v>Yes</v>
      </c>
      <c r="G315" s="16">
        <v>155</v>
      </c>
      <c r="H315" s="16">
        <v>0</v>
      </c>
      <c r="I315" s="16">
        <v>0</v>
      </c>
      <c r="J315" s="16">
        <v>0</v>
      </c>
      <c r="K315" s="16">
        <v>0</v>
      </c>
      <c r="L315" s="16">
        <v>0</v>
      </c>
      <c r="M315" s="17">
        <f t="shared" si="92"/>
        <v>155</v>
      </c>
      <c r="N315" s="17">
        <f t="shared" si="93"/>
        <v>1</v>
      </c>
      <c r="O315" s="17">
        <f t="shared" si="94"/>
        <v>155</v>
      </c>
    </row>
    <row r="316" spans="2:15" s="13" customFormat="1" ht="13.9" customHeight="1" x14ac:dyDescent="0.25">
      <c r="B316" s="13" t="str">
        <f>[1]Roster_Selection_Men!AB376&amp;" " &amp; "V "</f>
        <v xml:space="preserve">Minnesota State University-Mankato V </v>
      </c>
      <c r="C316" s="13" t="str">
        <f>[1]Roster_Selection_Men!AD376</f>
        <v>21-17676</v>
      </c>
      <c r="D316" s="13" t="str">
        <f>[1]Roster_Selection_Men!AE376</f>
        <v>Seamus Olive</v>
      </c>
      <c r="E316" s="15" t="s">
        <v>1</v>
      </c>
      <c r="F316" s="13" t="str">
        <f>IF(ISERROR([1]Baker_Scores_Men_Var!E316), " ", IF([1]Baker_Scores_Men_Var!E316 = "Yes", "Yes", "  "))</f>
        <v>Yes</v>
      </c>
      <c r="G316" s="16">
        <v>0</v>
      </c>
      <c r="H316" s="16">
        <v>0</v>
      </c>
      <c r="I316" s="16">
        <v>127</v>
      </c>
      <c r="J316" s="16">
        <v>0</v>
      </c>
      <c r="K316" s="16">
        <v>155</v>
      </c>
      <c r="L316" s="16">
        <v>155</v>
      </c>
      <c r="M316" s="17">
        <f t="shared" si="92"/>
        <v>437</v>
      </c>
      <c r="N316" s="17">
        <f t="shared" si="93"/>
        <v>3</v>
      </c>
      <c r="O316" s="17">
        <f t="shared" si="94"/>
        <v>145.66666666666666</v>
      </c>
    </row>
    <row r="317" spans="2:15" s="13" customFormat="1" ht="13.9" customHeight="1" x14ac:dyDescent="0.25">
      <c r="B317" s="13" t="str">
        <f>[1]Roster_Selection_Men!AB377&amp;" " &amp; "V "</f>
        <v xml:space="preserve">Minnesota State University-Mankato V </v>
      </c>
      <c r="C317" s="13" t="str">
        <f>[1]Roster_Selection_Men!AD377</f>
        <v>22-13888</v>
      </c>
      <c r="D317" s="13" t="str">
        <f>[1]Roster_Selection_Men!AE377</f>
        <v>Tiara Nietfeld</v>
      </c>
      <c r="E317" s="15" t="s">
        <v>1</v>
      </c>
      <c r="F317" s="13" t="str">
        <f>IF(ISERROR([1]Baker_Scores_Men_Var!E317), " ", IF([1]Baker_Scores_Men_Var!E317 = "Yes", "Yes", "  "))</f>
        <v>Yes</v>
      </c>
      <c r="G317" s="16">
        <v>0</v>
      </c>
      <c r="H317" s="16">
        <v>0</v>
      </c>
      <c r="I317" s="16">
        <v>134</v>
      </c>
      <c r="J317" s="16">
        <v>123</v>
      </c>
      <c r="K317" s="16">
        <v>0</v>
      </c>
      <c r="L317" s="16">
        <v>0</v>
      </c>
      <c r="M317" s="17">
        <f t="shared" si="92"/>
        <v>257</v>
      </c>
      <c r="N317" s="17">
        <f t="shared" si="93"/>
        <v>2</v>
      </c>
      <c r="O317" s="17">
        <f t="shared" si="94"/>
        <v>128.5</v>
      </c>
    </row>
    <row r="318" spans="2:15" s="13" customFormat="1" ht="13.9" customHeight="1" x14ac:dyDescent="0.25">
      <c r="B318" s="13" t="str">
        <f>[1]Roster_Selection_Men!AB378&amp;" " &amp; "V "</f>
        <v xml:space="preserve">Minnesota State University-Mankato V </v>
      </c>
      <c r="C318" s="13" t="str">
        <f>[1]Roster_Selection_Men!AD378</f>
        <v>8553-2702</v>
      </c>
      <c r="D318" s="13" t="str">
        <f>[1]Roster_Selection_Men!AE378</f>
        <v>Tiffany Hallisy</v>
      </c>
      <c r="E318" s="15" t="s">
        <v>1</v>
      </c>
      <c r="F318" s="13" t="str">
        <f>IF(ISERROR([1]Baker_Scores_Men_Var!E318), " ", IF([1]Baker_Scores_Men_Var!E318 = "Yes", "Yes", "  "))</f>
        <v>Yes</v>
      </c>
      <c r="G318" s="16">
        <v>159</v>
      </c>
      <c r="H318" s="16">
        <v>124</v>
      </c>
      <c r="I318" s="16">
        <v>0</v>
      </c>
      <c r="J318" s="16">
        <v>0</v>
      </c>
      <c r="K318" s="16">
        <v>0</v>
      </c>
      <c r="L318" s="16">
        <v>131</v>
      </c>
      <c r="M318" s="17">
        <f t="shared" si="92"/>
        <v>414</v>
      </c>
      <c r="N318" s="17">
        <f t="shared" si="93"/>
        <v>3</v>
      </c>
      <c r="O318" s="17">
        <f t="shared" si="94"/>
        <v>138</v>
      </c>
    </row>
    <row r="319" spans="2:15" s="13" customFormat="1" ht="13.9" customHeight="1" x14ac:dyDescent="0.25">
      <c r="B319" s="13" t="s">
        <v>55</v>
      </c>
      <c r="C319" s="18" t="s">
        <v>10</v>
      </c>
      <c r="D319" s="15" t="s">
        <v>10</v>
      </c>
      <c r="E319" s="15"/>
      <c r="F319" s="15"/>
      <c r="G319" s="16"/>
      <c r="H319" s="16"/>
      <c r="I319" s="16"/>
      <c r="J319" s="16"/>
      <c r="K319" s="16"/>
      <c r="L319" s="16"/>
      <c r="M319" s="17">
        <f t="shared" si="92"/>
        <v>0</v>
      </c>
      <c r="N319" s="17">
        <f t="shared" si="93"/>
        <v>0</v>
      </c>
      <c r="O319" s="17">
        <f t="shared" si="94"/>
        <v>0</v>
      </c>
    </row>
    <row r="320" spans="2:15" s="13" customFormat="1" ht="13.9" customHeight="1" x14ac:dyDescent="0.25">
      <c r="B320" s="13" t="s">
        <v>55</v>
      </c>
      <c r="C320" s="18" t="s">
        <v>10</v>
      </c>
      <c r="D320" s="15" t="s">
        <v>10</v>
      </c>
      <c r="E320" s="15"/>
      <c r="F320" s="15"/>
      <c r="G320" s="16"/>
      <c r="H320" s="16"/>
      <c r="I320" s="16"/>
      <c r="J320" s="16"/>
      <c r="K320" s="16"/>
      <c r="L320" s="16"/>
      <c r="M320" s="17">
        <f t="shared" si="92"/>
        <v>0</v>
      </c>
      <c r="N320" s="17">
        <f t="shared" si="93"/>
        <v>0</v>
      </c>
      <c r="O320" s="17">
        <f t="shared" si="94"/>
        <v>0</v>
      </c>
    </row>
    <row r="321" spans="2:15" s="13" customFormat="1" ht="13.9" customHeight="1" thickBot="1" x14ac:dyDescent="0.3">
      <c r="B321" s="13" t="s">
        <v>55</v>
      </c>
      <c r="C321" s="18" t="s">
        <v>10</v>
      </c>
      <c r="D321" s="15" t="s">
        <v>10</v>
      </c>
      <c r="E321" s="15"/>
      <c r="F321" s="15"/>
      <c r="G321" s="19"/>
      <c r="H321" s="19"/>
      <c r="I321" s="19"/>
      <c r="J321" s="19"/>
      <c r="K321" s="19"/>
      <c r="L321" s="19"/>
      <c r="M321" s="20">
        <f t="shared" si="92"/>
        <v>0</v>
      </c>
      <c r="N321" s="20">
        <f t="shared" si="93"/>
        <v>0</v>
      </c>
      <c r="O321" s="17">
        <f t="shared" si="94"/>
        <v>0</v>
      </c>
    </row>
    <row r="322" spans="2:15" s="13" customFormat="1" ht="13.9" customHeight="1" thickTop="1" thickBot="1" x14ac:dyDescent="0.35">
      <c r="B322" s="21"/>
      <c r="G322" s="17">
        <f t="shared" ref="G322:N322" si="95">SUM(G311:G321)</f>
        <v>821</v>
      </c>
      <c r="H322" s="17">
        <f t="shared" si="95"/>
        <v>784</v>
      </c>
      <c r="I322" s="17">
        <f t="shared" si="95"/>
        <v>732</v>
      </c>
      <c r="J322" s="17">
        <f t="shared" si="95"/>
        <v>853</v>
      </c>
      <c r="K322" s="17">
        <f t="shared" si="95"/>
        <v>846</v>
      </c>
      <c r="L322" s="17">
        <f t="shared" si="95"/>
        <v>803</v>
      </c>
      <c r="M322" s="22">
        <f t="shared" si="95"/>
        <v>4839</v>
      </c>
      <c r="N322" s="22">
        <f t="shared" si="95"/>
        <v>30</v>
      </c>
    </row>
    <row r="323" spans="2:15" s="13" customFormat="1" ht="13.9" customHeight="1" thickTop="1" x14ac:dyDescent="0.25"/>
    <row r="324" spans="2:15" s="13" customFormat="1" ht="13.9" customHeight="1" x14ac:dyDescent="0.25">
      <c r="B324" s="13" t="str">
        <f>[1]Roster_Selection_Men!AB388&amp;" " &amp; "V "</f>
        <v xml:space="preserve">Missouri Baptist University V </v>
      </c>
      <c r="C324" s="13" t="str">
        <f>[1]Roster_Selection_Men!AD388</f>
        <v>11-389189</v>
      </c>
      <c r="D324" s="13" t="str">
        <f>[1]Roster_Selection_Men!AE388</f>
        <v>Bryce Thurman</v>
      </c>
      <c r="E324" s="15" t="s">
        <v>1</v>
      </c>
      <c r="F324" s="13" t="str">
        <f>IF(ISERROR([1]Baker_Scores_Men_Var!E324), " ", IF([1]Baker_Scores_Men_Var!E324 = "Yes", "Yes", "  "))</f>
        <v>Yes</v>
      </c>
      <c r="G324" s="16">
        <v>205</v>
      </c>
      <c r="H324" s="16">
        <v>205</v>
      </c>
      <c r="I324" s="16">
        <v>232</v>
      </c>
      <c r="J324" s="16">
        <v>226</v>
      </c>
      <c r="K324" s="16">
        <v>174</v>
      </c>
      <c r="L324" s="16">
        <v>191</v>
      </c>
      <c r="M324" s="17">
        <f t="shared" ref="M324:M334" si="96">SUM(G324:L324)</f>
        <v>1233</v>
      </c>
      <c r="N324" s="17">
        <f t="shared" ref="N324:N334" si="97">COUNTIF(G324:L324, "&gt;0" )</f>
        <v>6</v>
      </c>
      <c r="O324" s="17">
        <f t="shared" ref="O324:O334" si="98">IF(N324=0,0,M324/N324)</f>
        <v>205.5</v>
      </c>
    </row>
    <row r="325" spans="2:15" s="13" customFormat="1" ht="13.9" customHeight="1" x14ac:dyDescent="0.25">
      <c r="B325" s="13" t="str">
        <f>[1]Roster_Selection_Men!AB389&amp;" " &amp; "V "</f>
        <v xml:space="preserve">Missouri Baptist University V </v>
      </c>
      <c r="C325" s="13" t="str">
        <f>[1]Roster_Selection_Men!AD389</f>
        <v>19-85337</v>
      </c>
      <c r="D325" s="13" t="str">
        <f>[1]Roster_Selection_Men!AE389</f>
        <v>Cameron Peters</v>
      </c>
      <c r="E325" s="15" t="s">
        <v>3</v>
      </c>
      <c r="F325" s="13" t="str">
        <f>IF(ISERROR([1]Baker_Scores_Men_Var!E325), " ", IF([1]Baker_Scores_Men_Var!E325 = "Yes", "Yes", "  "))</f>
        <v>Yes</v>
      </c>
      <c r="G325" s="16">
        <v>0</v>
      </c>
      <c r="H325" s="16">
        <v>0</v>
      </c>
      <c r="I325" s="16">
        <v>0</v>
      </c>
      <c r="J325" s="16">
        <v>0</v>
      </c>
      <c r="K325" s="16">
        <v>0</v>
      </c>
      <c r="L325" s="16">
        <v>0</v>
      </c>
      <c r="M325" s="17">
        <f t="shared" si="96"/>
        <v>0</v>
      </c>
      <c r="N325" s="17">
        <f t="shared" si="97"/>
        <v>0</v>
      </c>
      <c r="O325" s="17">
        <f t="shared" si="98"/>
        <v>0</v>
      </c>
    </row>
    <row r="326" spans="2:15" s="13" customFormat="1" ht="13.9" customHeight="1" x14ac:dyDescent="0.25">
      <c r="B326" s="13" t="str">
        <f>[1]Roster_Selection_Men!AB390&amp;" " &amp; "V "</f>
        <v xml:space="preserve">Missouri Baptist University V </v>
      </c>
      <c r="C326" s="13" t="str">
        <f>[1]Roster_Selection_Men!AD390</f>
        <v>19-4456</v>
      </c>
      <c r="D326" s="13" t="str">
        <f>[1]Roster_Selection_Men!AE390</f>
        <v>Charles Hunter</v>
      </c>
      <c r="E326" s="15" t="s">
        <v>1</v>
      </c>
      <c r="F326" s="13" t="str">
        <f>IF(ISERROR([1]Baker_Scores_Men_Var!E326), " ", IF([1]Baker_Scores_Men_Var!E326 = "Yes", "Yes", "  "))</f>
        <v>Yes</v>
      </c>
      <c r="G326" s="16">
        <v>244</v>
      </c>
      <c r="H326" s="16">
        <v>213</v>
      </c>
      <c r="I326" s="16">
        <v>234</v>
      </c>
      <c r="J326" s="16">
        <v>218</v>
      </c>
      <c r="K326" s="16">
        <v>225</v>
      </c>
      <c r="L326" s="16">
        <v>174</v>
      </c>
      <c r="M326" s="17">
        <f t="shared" si="96"/>
        <v>1308</v>
      </c>
      <c r="N326" s="17">
        <f t="shared" si="97"/>
        <v>6</v>
      </c>
      <c r="O326" s="17">
        <f t="shared" si="98"/>
        <v>218</v>
      </c>
    </row>
    <row r="327" spans="2:15" s="13" customFormat="1" ht="13.9" customHeight="1" x14ac:dyDescent="0.25">
      <c r="B327" s="13" t="str">
        <f>[1]Roster_Selection_Men!AB391&amp;" " &amp; "V "</f>
        <v xml:space="preserve">Missouri Baptist University V </v>
      </c>
      <c r="C327" s="13" t="str">
        <f>[1]Roster_Selection_Men!AD391</f>
        <v>6124-1515</v>
      </c>
      <c r="D327" s="13" t="str">
        <f>[1]Roster_Selection_Men!AE391</f>
        <v>Hunter Jones</v>
      </c>
      <c r="E327" s="15" t="s">
        <v>1</v>
      </c>
      <c r="F327" s="13" t="str">
        <f>IF(ISERROR([1]Baker_Scores_Men_Var!E327), " ", IF([1]Baker_Scores_Men_Var!E327 = "Yes", "Yes", "  "))</f>
        <v>Yes</v>
      </c>
      <c r="G327" s="16">
        <v>204</v>
      </c>
      <c r="H327" s="16">
        <v>218</v>
      </c>
      <c r="I327" s="16">
        <v>224</v>
      </c>
      <c r="J327" s="16">
        <v>209</v>
      </c>
      <c r="K327" s="16">
        <v>203</v>
      </c>
      <c r="L327" s="16">
        <v>225</v>
      </c>
      <c r="M327" s="17">
        <f t="shared" si="96"/>
        <v>1283</v>
      </c>
      <c r="N327" s="17">
        <f t="shared" si="97"/>
        <v>6</v>
      </c>
      <c r="O327" s="17">
        <f t="shared" si="98"/>
        <v>213.83333333333334</v>
      </c>
    </row>
    <row r="328" spans="2:15" s="13" customFormat="1" ht="13.9" customHeight="1" x14ac:dyDescent="0.25">
      <c r="B328" s="13" t="str">
        <f>[1]Roster_Selection_Men!AB392&amp;" " &amp; "V "</f>
        <v xml:space="preserve">Missouri Baptist University V </v>
      </c>
      <c r="C328" s="13" t="str">
        <f>[1]Roster_Selection_Men!AD392</f>
        <v>18-52896</v>
      </c>
      <c r="D328" s="13" t="str">
        <f>[1]Roster_Selection_Men!AE392</f>
        <v>James Bennett</v>
      </c>
      <c r="E328" s="15" t="s">
        <v>1</v>
      </c>
      <c r="F328" s="13" t="str">
        <f>IF(ISERROR([1]Baker_Scores_Men_Var!E328), " ", IF([1]Baker_Scores_Men_Var!E328 = "Yes", "Yes", "  "))</f>
        <v>Yes</v>
      </c>
      <c r="G328" s="16">
        <v>0</v>
      </c>
      <c r="H328" s="16">
        <v>0</v>
      </c>
      <c r="I328" s="16">
        <v>0</v>
      </c>
      <c r="J328" s="16">
        <v>0</v>
      </c>
      <c r="K328" s="16">
        <v>154</v>
      </c>
      <c r="L328" s="16">
        <v>0</v>
      </c>
      <c r="M328" s="17">
        <f t="shared" si="96"/>
        <v>154</v>
      </c>
      <c r="N328" s="17">
        <f t="shared" si="97"/>
        <v>1</v>
      </c>
      <c r="O328" s="17">
        <f t="shared" si="98"/>
        <v>154</v>
      </c>
    </row>
    <row r="329" spans="2:15" s="13" customFormat="1" ht="13.9" customHeight="1" x14ac:dyDescent="0.25">
      <c r="B329" s="13" t="str">
        <f>[1]Roster_Selection_Men!AB393&amp;" " &amp; "V "</f>
        <v xml:space="preserve">Missouri Baptist University V </v>
      </c>
      <c r="C329" s="13" t="str">
        <f>[1]Roster_Selection_Men!AD393</f>
        <v>11-231885</v>
      </c>
      <c r="D329" s="13" t="str">
        <f>[1]Roster_Selection_Men!AE393</f>
        <v>Kevin Brown</v>
      </c>
      <c r="E329" s="15" t="s">
        <v>1</v>
      </c>
      <c r="F329" s="13" t="str">
        <f>IF(ISERROR([1]Baker_Scores_Men_Var!E329), " ", IF([1]Baker_Scores_Men_Var!E329 = "Yes", "Yes", "  "))</f>
        <v>Yes</v>
      </c>
      <c r="G329" s="16">
        <v>159</v>
      </c>
      <c r="H329" s="16">
        <v>212</v>
      </c>
      <c r="I329" s="16">
        <v>203</v>
      </c>
      <c r="J329" s="16">
        <v>170</v>
      </c>
      <c r="K329" s="16">
        <v>0</v>
      </c>
      <c r="L329" s="16">
        <v>159</v>
      </c>
      <c r="M329" s="17">
        <f t="shared" si="96"/>
        <v>903</v>
      </c>
      <c r="N329" s="17">
        <f t="shared" si="97"/>
        <v>5</v>
      </c>
      <c r="O329" s="17">
        <f t="shared" si="98"/>
        <v>180.6</v>
      </c>
    </row>
    <row r="330" spans="2:15" s="13" customFormat="1" ht="13.9" customHeight="1" x14ac:dyDescent="0.25">
      <c r="B330" s="13" t="str">
        <f>[1]Roster_Selection_Men!AB394&amp;" " &amp; "V "</f>
        <v xml:space="preserve">Missouri Baptist University V </v>
      </c>
      <c r="C330" s="13" t="str">
        <f>[1]Roster_Selection_Men!AD394</f>
        <v>8572-19533</v>
      </c>
      <c r="D330" s="13" t="str">
        <f>[1]Roster_Selection_Men!AE394</f>
        <v>Seth Harris</v>
      </c>
      <c r="E330" s="15" t="s">
        <v>1</v>
      </c>
      <c r="F330" s="13" t="str">
        <f>IF(ISERROR([1]Baker_Scores_Men_Var!E330), " ", IF([1]Baker_Scores_Men_Var!E330 = "Yes", "Yes", "  "))</f>
        <v>Yes</v>
      </c>
      <c r="G330" s="16">
        <v>232</v>
      </c>
      <c r="H330" s="16">
        <v>178</v>
      </c>
      <c r="I330" s="16">
        <v>202</v>
      </c>
      <c r="J330" s="16">
        <v>227</v>
      </c>
      <c r="K330" s="16">
        <v>177</v>
      </c>
      <c r="L330" s="16">
        <v>161</v>
      </c>
      <c r="M330" s="17">
        <f t="shared" si="96"/>
        <v>1177</v>
      </c>
      <c r="N330" s="17">
        <f t="shared" si="97"/>
        <v>6</v>
      </c>
      <c r="O330" s="17">
        <f t="shared" si="98"/>
        <v>196.16666666666666</v>
      </c>
    </row>
    <row r="331" spans="2:15" s="13" customFormat="1" ht="13.9" customHeight="1" x14ac:dyDescent="0.25">
      <c r="B331" s="13" t="str">
        <f>[1]Roster_Selection_Men!AB395&amp;" " &amp; "V "</f>
        <v xml:space="preserve"> V </v>
      </c>
      <c r="C331" s="13" t="str">
        <f>[1]Roster_Selection_Men!AD395</f>
        <v/>
      </c>
      <c r="D331" s="13" t="str">
        <f>[1]Roster_Selection_Men!AE395</f>
        <v/>
      </c>
      <c r="E331" s="15"/>
      <c r="F331" s="13" t="str">
        <f>IF(ISERROR([1]Baker_Scores_Men_Var!E331), " ", IF([1]Baker_Scores_Men_Var!E331 = "Yes", "Yes", "  "))</f>
        <v xml:space="preserve">  </v>
      </c>
      <c r="G331" s="16">
        <v>0</v>
      </c>
      <c r="H331" s="16">
        <v>0</v>
      </c>
      <c r="I331" s="16">
        <v>0</v>
      </c>
      <c r="J331" s="16">
        <v>0</v>
      </c>
      <c r="K331" s="16">
        <v>0</v>
      </c>
      <c r="L331" s="16">
        <v>0</v>
      </c>
      <c r="M331" s="17">
        <f t="shared" si="96"/>
        <v>0</v>
      </c>
      <c r="N331" s="17">
        <f t="shared" si="97"/>
        <v>0</v>
      </c>
      <c r="O331" s="17">
        <f t="shared" si="98"/>
        <v>0</v>
      </c>
    </row>
    <row r="332" spans="2:15" s="13" customFormat="1" ht="13.9" customHeight="1" x14ac:dyDescent="0.25">
      <c r="B332" s="13" t="s">
        <v>56</v>
      </c>
      <c r="C332" s="18" t="s">
        <v>10</v>
      </c>
      <c r="D332" s="15" t="s">
        <v>10</v>
      </c>
      <c r="E332" s="15"/>
      <c r="F332" s="15"/>
      <c r="G332" s="16"/>
      <c r="H332" s="16"/>
      <c r="I332" s="16"/>
      <c r="J332" s="16"/>
      <c r="K332" s="16"/>
      <c r="L332" s="16"/>
      <c r="M332" s="17">
        <f t="shared" si="96"/>
        <v>0</v>
      </c>
      <c r="N332" s="17">
        <f t="shared" si="97"/>
        <v>0</v>
      </c>
      <c r="O332" s="17">
        <f t="shared" si="98"/>
        <v>0</v>
      </c>
    </row>
    <row r="333" spans="2:15" s="13" customFormat="1" ht="13.9" customHeight="1" x14ac:dyDescent="0.25">
      <c r="B333" s="13" t="s">
        <v>56</v>
      </c>
      <c r="C333" s="18" t="s">
        <v>10</v>
      </c>
      <c r="D333" s="15" t="s">
        <v>10</v>
      </c>
      <c r="E333" s="15"/>
      <c r="F333" s="15"/>
      <c r="G333" s="16"/>
      <c r="H333" s="16"/>
      <c r="I333" s="16"/>
      <c r="J333" s="16"/>
      <c r="K333" s="16"/>
      <c r="L333" s="16"/>
      <c r="M333" s="17">
        <f t="shared" si="96"/>
        <v>0</v>
      </c>
      <c r="N333" s="17">
        <f t="shared" si="97"/>
        <v>0</v>
      </c>
      <c r="O333" s="17">
        <f t="shared" si="98"/>
        <v>0</v>
      </c>
    </row>
    <row r="334" spans="2:15" s="13" customFormat="1" ht="13.9" customHeight="1" thickBot="1" x14ac:dyDescent="0.3">
      <c r="B334" s="13" t="s">
        <v>56</v>
      </c>
      <c r="C334" s="18" t="s">
        <v>10</v>
      </c>
      <c r="D334" s="15" t="s">
        <v>10</v>
      </c>
      <c r="E334" s="15"/>
      <c r="F334" s="15"/>
      <c r="G334" s="19"/>
      <c r="H334" s="19"/>
      <c r="I334" s="19"/>
      <c r="J334" s="19"/>
      <c r="K334" s="19"/>
      <c r="L334" s="19"/>
      <c r="M334" s="20">
        <f t="shared" si="96"/>
        <v>0</v>
      </c>
      <c r="N334" s="20">
        <f t="shared" si="97"/>
        <v>0</v>
      </c>
      <c r="O334" s="17">
        <f t="shared" si="98"/>
        <v>0</v>
      </c>
    </row>
    <row r="335" spans="2:15" s="13" customFormat="1" ht="13.9" customHeight="1" thickTop="1" thickBot="1" x14ac:dyDescent="0.35">
      <c r="B335" s="21"/>
      <c r="G335" s="17">
        <f t="shared" ref="G335:N335" si="99">SUM(G324:G334)</f>
        <v>1044</v>
      </c>
      <c r="H335" s="17">
        <f t="shared" si="99"/>
        <v>1026</v>
      </c>
      <c r="I335" s="17">
        <f t="shared" si="99"/>
        <v>1095</v>
      </c>
      <c r="J335" s="17">
        <f t="shared" si="99"/>
        <v>1050</v>
      </c>
      <c r="K335" s="17">
        <f t="shared" si="99"/>
        <v>933</v>
      </c>
      <c r="L335" s="17">
        <f t="shared" si="99"/>
        <v>910</v>
      </c>
      <c r="M335" s="22">
        <f t="shared" si="99"/>
        <v>6058</v>
      </c>
      <c r="N335" s="22">
        <f t="shared" si="99"/>
        <v>30</v>
      </c>
    </row>
    <row r="336" spans="2:15" s="13" customFormat="1" ht="13.9" customHeight="1" thickTop="1" x14ac:dyDescent="0.25"/>
    <row r="337" spans="2:15" s="13" customFormat="1" ht="13.9" customHeight="1" x14ac:dyDescent="0.25">
      <c r="B337" s="13" t="str">
        <f>[1]Roster_Selection_Men!AB409&amp;" " &amp; "V "</f>
        <v xml:space="preserve">Morningside University V </v>
      </c>
      <c r="C337" s="13" t="str">
        <f>[1]Roster_Selection_Men!AD409</f>
        <v>6661-372</v>
      </c>
      <c r="D337" s="13" t="str">
        <f>[1]Roster_Selection_Men!AE409</f>
        <v>Alex Badger</v>
      </c>
      <c r="E337" s="15" t="s">
        <v>1</v>
      </c>
      <c r="F337" s="13" t="str">
        <f>IF(ISERROR([1]Baker_Scores_Men_Var!E337), " ", IF([1]Baker_Scores_Men_Var!E337 = "Yes", "Yes", "  "))</f>
        <v>Yes</v>
      </c>
      <c r="G337" s="16">
        <v>224</v>
      </c>
      <c r="H337" s="16">
        <v>207</v>
      </c>
      <c r="I337" s="16">
        <v>193</v>
      </c>
      <c r="J337" s="16">
        <v>176</v>
      </c>
      <c r="K337" s="16">
        <v>177</v>
      </c>
      <c r="L337" s="16">
        <v>189</v>
      </c>
      <c r="M337" s="17">
        <f t="shared" ref="M337:M347" si="100">SUM(G337:L337)</f>
        <v>1166</v>
      </c>
      <c r="N337" s="17">
        <f t="shared" ref="N337:N347" si="101">COUNTIF(G337:L337, "&gt;0" )</f>
        <v>6</v>
      </c>
      <c r="O337" s="17">
        <f t="shared" ref="O337:O347" si="102">IF(N337=0,0,M337/N337)</f>
        <v>194.33333333333334</v>
      </c>
    </row>
    <row r="338" spans="2:15" s="13" customFormat="1" ht="13.9" customHeight="1" x14ac:dyDescent="0.25">
      <c r="B338" s="13" t="str">
        <f>[1]Roster_Selection_Men!AB410&amp;" " &amp; "V "</f>
        <v xml:space="preserve">Morningside University V </v>
      </c>
      <c r="C338" s="13" t="str">
        <f>[1]Roster_Selection_Men!AD410</f>
        <v>20-30131</v>
      </c>
      <c r="D338" s="13" t="str">
        <f>[1]Roster_Selection_Men!AE410</f>
        <v>Brenden Lewis</v>
      </c>
      <c r="E338" s="15" t="s">
        <v>1</v>
      </c>
      <c r="F338" s="13" t="str">
        <f>IF(ISERROR([1]Baker_Scores_Men_Var!E338), " ", IF([1]Baker_Scores_Men_Var!E338 = "Yes", "Yes", "  "))</f>
        <v>Yes</v>
      </c>
      <c r="G338" s="16">
        <v>222</v>
      </c>
      <c r="H338" s="16">
        <v>160</v>
      </c>
      <c r="I338" s="16">
        <v>188</v>
      </c>
      <c r="J338" s="16">
        <v>192</v>
      </c>
      <c r="K338" s="16">
        <v>212</v>
      </c>
      <c r="L338" s="16">
        <v>173</v>
      </c>
      <c r="M338" s="17">
        <f t="shared" si="100"/>
        <v>1147</v>
      </c>
      <c r="N338" s="17">
        <f t="shared" si="101"/>
        <v>6</v>
      </c>
      <c r="O338" s="17">
        <f t="shared" si="102"/>
        <v>191.16666666666666</v>
      </c>
    </row>
    <row r="339" spans="2:15" s="13" customFormat="1" ht="13.9" customHeight="1" x14ac:dyDescent="0.25">
      <c r="B339" s="13" t="str">
        <f>[1]Roster_Selection_Men!AB411&amp;" " &amp; "V "</f>
        <v xml:space="preserve">Morningside University V </v>
      </c>
      <c r="C339" s="13" t="str">
        <f>[1]Roster_Selection_Men!AD411</f>
        <v>11-666678</v>
      </c>
      <c r="D339" s="13" t="str">
        <f>[1]Roster_Selection_Men!AE411</f>
        <v>Chace Mohrhauser</v>
      </c>
      <c r="E339" s="15" t="s">
        <v>1</v>
      </c>
      <c r="F339" s="13" t="str">
        <f>IF(ISERROR([1]Baker_Scores_Men_Var!E339), " ", IF([1]Baker_Scores_Men_Var!E339 = "Yes", "Yes", "  "))</f>
        <v>Yes</v>
      </c>
      <c r="G339" s="16">
        <v>0</v>
      </c>
      <c r="H339" s="16">
        <v>0</v>
      </c>
      <c r="I339" s="16">
        <v>161</v>
      </c>
      <c r="J339" s="16">
        <v>162</v>
      </c>
      <c r="K339" s="16">
        <v>220</v>
      </c>
      <c r="L339" s="16">
        <v>153</v>
      </c>
      <c r="M339" s="17">
        <f t="shared" si="100"/>
        <v>696</v>
      </c>
      <c r="N339" s="17">
        <f t="shared" si="101"/>
        <v>4</v>
      </c>
      <c r="O339" s="17">
        <f t="shared" si="102"/>
        <v>174</v>
      </c>
    </row>
    <row r="340" spans="2:15" s="13" customFormat="1" ht="13.9" customHeight="1" x14ac:dyDescent="0.25">
      <c r="B340" s="13" t="str">
        <f>[1]Roster_Selection_Men!AB412&amp;" " &amp; "V "</f>
        <v xml:space="preserve">Morningside University V </v>
      </c>
      <c r="C340" s="13" t="str">
        <f>[1]Roster_Selection_Men!AD412</f>
        <v>11-386701</v>
      </c>
      <c r="D340" s="13" t="str">
        <f>[1]Roster_Selection_Men!AE412</f>
        <v>Christian Schmadeke</v>
      </c>
      <c r="E340" s="15" t="s">
        <v>1</v>
      </c>
      <c r="F340" s="13" t="str">
        <f>IF(ISERROR([1]Baker_Scores_Men_Var!E340), " ", IF([1]Baker_Scores_Men_Var!E340 = "Yes", "Yes", "  "))</f>
        <v>Yes</v>
      </c>
      <c r="G340" s="16">
        <v>166</v>
      </c>
      <c r="H340" s="16">
        <v>141</v>
      </c>
      <c r="I340" s="16">
        <v>0</v>
      </c>
      <c r="J340" s="16">
        <v>0</v>
      </c>
      <c r="K340" s="16">
        <v>0</v>
      </c>
      <c r="L340" s="16">
        <v>0</v>
      </c>
      <c r="M340" s="17">
        <f t="shared" si="100"/>
        <v>307</v>
      </c>
      <c r="N340" s="17">
        <f t="shared" si="101"/>
        <v>2</v>
      </c>
      <c r="O340" s="17">
        <f t="shared" si="102"/>
        <v>153.5</v>
      </c>
    </row>
    <row r="341" spans="2:15" s="13" customFormat="1" ht="13.9" customHeight="1" x14ac:dyDescent="0.25">
      <c r="B341" s="13" t="str">
        <f>[1]Roster_Selection_Men!AB413&amp;" " &amp; "V "</f>
        <v xml:space="preserve">Morningside University V </v>
      </c>
      <c r="C341" s="13" t="str">
        <f>[1]Roster_Selection_Men!AD413</f>
        <v>23-3001</v>
      </c>
      <c r="D341" s="13" t="str">
        <f>[1]Roster_Selection_Men!AE413</f>
        <v>Michael Swancutt</v>
      </c>
      <c r="E341" s="15" t="s">
        <v>1</v>
      </c>
      <c r="F341" s="13" t="str">
        <f>IF(ISERROR([1]Baker_Scores_Men_Var!E341), " ", IF([1]Baker_Scores_Men_Var!E341 = "Yes", "Yes", "  "))</f>
        <v>Yes</v>
      </c>
      <c r="G341" s="16">
        <v>0</v>
      </c>
      <c r="H341" s="16">
        <v>0</v>
      </c>
      <c r="I341" s="16">
        <v>0</v>
      </c>
      <c r="J341" s="16">
        <v>0</v>
      </c>
      <c r="K341" s="16">
        <v>0</v>
      </c>
      <c r="L341" s="16">
        <v>0</v>
      </c>
      <c r="M341" s="17">
        <f t="shared" si="100"/>
        <v>0</v>
      </c>
      <c r="N341" s="17">
        <f t="shared" si="101"/>
        <v>0</v>
      </c>
      <c r="O341" s="17">
        <f t="shared" si="102"/>
        <v>0</v>
      </c>
    </row>
    <row r="342" spans="2:15" s="13" customFormat="1" ht="13.9" customHeight="1" x14ac:dyDescent="0.25">
      <c r="B342" s="13" t="str">
        <f>[1]Roster_Selection_Men!AB414&amp;" " &amp; "V "</f>
        <v xml:space="preserve">Morningside University V </v>
      </c>
      <c r="C342" s="13" t="str">
        <f>[1]Roster_Selection_Men!AD414</f>
        <v>18-57615</v>
      </c>
      <c r="D342" s="13" t="str">
        <f>[1]Roster_Selection_Men!AE414</f>
        <v>Nick Philthilath</v>
      </c>
      <c r="E342" s="15" t="s">
        <v>1</v>
      </c>
      <c r="F342" s="13" t="str">
        <f>IF(ISERROR([1]Baker_Scores_Men_Var!E342), " ", IF([1]Baker_Scores_Men_Var!E342 = "Yes", "Yes", "  "))</f>
        <v>Yes</v>
      </c>
      <c r="G342" s="16">
        <v>209</v>
      </c>
      <c r="H342" s="16">
        <v>189</v>
      </c>
      <c r="I342" s="16">
        <v>190</v>
      </c>
      <c r="J342" s="16">
        <v>194</v>
      </c>
      <c r="K342" s="16">
        <v>184</v>
      </c>
      <c r="L342" s="16">
        <v>191</v>
      </c>
      <c r="M342" s="17">
        <f t="shared" si="100"/>
        <v>1157</v>
      </c>
      <c r="N342" s="17">
        <f t="shared" si="101"/>
        <v>6</v>
      </c>
      <c r="O342" s="17">
        <f t="shared" si="102"/>
        <v>192.83333333333334</v>
      </c>
    </row>
    <row r="343" spans="2:15" s="13" customFormat="1" ht="13.9" customHeight="1" x14ac:dyDescent="0.25">
      <c r="B343" s="13" t="str">
        <f>[1]Roster_Selection_Men!AB415&amp;" " &amp; "V "</f>
        <v xml:space="preserve">Morningside University V </v>
      </c>
      <c r="C343" s="13" t="str">
        <f>[1]Roster_Selection_Men!AD415</f>
        <v>11-34850</v>
      </c>
      <c r="D343" s="13" t="str">
        <f>[1]Roster_Selection_Men!AE415</f>
        <v>Seth Nelson</v>
      </c>
      <c r="E343" s="15" t="s">
        <v>1</v>
      </c>
      <c r="F343" s="13" t="str">
        <f>IF(ISERROR([1]Baker_Scores_Men_Var!E343), " ", IF([1]Baker_Scores_Men_Var!E343 = "Yes", "Yes", "  "))</f>
        <v>Yes</v>
      </c>
      <c r="G343" s="16">
        <v>174</v>
      </c>
      <c r="H343" s="16">
        <v>151</v>
      </c>
      <c r="I343" s="16">
        <v>181</v>
      </c>
      <c r="J343" s="16">
        <v>169</v>
      </c>
      <c r="K343" s="16">
        <v>156</v>
      </c>
      <c r="L343" s="16">
        <v>134</v>
      </c>
      <c r="M343" s="17">
        <f t="shared" si="100"/>
        <v>965</v>
      </c>
      <c r="N343" s="17">
        <f t="shared" si="101"/>
        <v>6</v>
      </c>
      <c r="O343" s="17">
        <f t="shared" si="102"/>
        <v>160.83333333333334</v>
      </c>
    </row>
    <row r="344" spans="2:15" s="13" customFormat="1" ht="13.9" customHeight="1" x14ac:dyDescent="0.25">
      <c r="B344" s="13" t="str">
        <f>[1]Roster_Selection_Men!AB416&amp;" " &amp; "V "</f>
        <v xml:space="preserve">Morningside University V </v>
      </c>
      <c r="C344" s="13" t="str">
        <f>[1]Roster_Selection_Men!AD416</f>
        <v>20-38570</v>
      </c>
      <c r="D344" s="13" t="str">
        <f>[1]Roster_Selection_Men!AE416</f>
        <v>Zachary Stoltzfus</v>
      </c>
      <c r="E344" s="15" t="s">
        <v>1</v>
      </c>
      <c r="F344" s="13" t="str">
        <f>IF(ISERROR([1]Baker_Scores_Men_Var!E344), " ", IF([1]Baker_Scores_Men_Var!E344 = "Yes", "Yes", "  "))</f>
        <v xml:space="preserve">  </v>
      </c>
      <c r="G344" s="16">
        <v>0</v>
      </c>
      <c r="H344" s="16">
        <v>0</v>
      </c>
      <c r="I344" s="16">
        <v>0</v>
      </c>
      <c r="J344" s="16">
        <v>0</v>
      </c>
      <c r="K344" s="16">
        <v>0</v>
      </c>
      <c r="L344" s="16">
        <v>0</v>
      </c>
      <c r="M344" s="17">
        <f t="shared" si="100"/>
        <v>0</v>
      </c>
      <c r="N344" s="17">
        <f t="shared" si="101"/>
        <v>0</v>
      </c>
      <c r="O344" s="17">
        <f t="shared" si="102"/>
        <v>0</v>
      </c>
    </row>
    <row r="345" spans="2:15" s="13" customFormat="1" ht="13.9" customHeight="1" x14ac:dyDescent="0.25">
      <c r="B345" s="13" t="s">
        <v>57</v>
      </c>
      <c r="C345" s="18" t="s">
        <v>10</v>
      </c>
      <c r="D345" s="15" t="s">
        <v>10</v>
      </c>
      <c r="E345" s="15"/>
      <c r="F345" s="15"/>
      <c r="G345" s="16"/>
      <c r="H345" s="16"/>
      <c r="I345" s="16"/>
      <c r="J345" s="16"/>
      <c r="K345" s="16"/>
      <c r="L345" s="16"/>
      <c r="M345" s="17">
        <f t="shared" si="100"/>
        <v>0</v>
      </c>
      <c r="N345" s="17">
        <f t="shared" si="101"/>
        <v>0</v>
      </c>
      <c r="O345" s="17">
        <f t="shared" si="102"/>
        <v>0</v>
      </c>
    </row>
    <row r="346" spans="2:15" s="13" customFormat="1" ht="13.9" customHeight="1" x14ac:dyDescent="0.25">
      <c r="B346" s="13" t="s">
        <v>57</v>
      </c>
      <c r="C346" s="18" t="s">
        <v>10</v>
      </c>
      <c r="D346" s="15" t="s">
        <v>10</v>
      </c>
      <c r="E346" s="15"/>
      <c r="F346" s="15"/>
      <c r="G346" s="16"/>
      <c r="H346" s="16"/>
      <c r="I346" s="16"/>
      <c r="J346" s="16"/>
      <c r="K346" s="16"/>
      <c r="L346" s="16"/>
      <c r="M346" s="17">
        <f t="shared" si="100"/>
        <v>0</v>
      </c>
      <c r="N346" s="17">
        <f t="shared" si="101"/>
        <v>0</v>
      </c>
      <c r="O346" s="17">
        <f t="shared" si="102"/>
        <v>0</v>
      </c>
    </row>
    <row r="347" spans="2:15" s="13" customFormat="1" ht="13.9" customHeight="1" thickBot="1" x14ac:dyDescent="0.3">
      <c r="B347" s="13" t="s">
        <v>57</v>
      </c>
      <c r="C347" s="18" t="s">
        <v>10</v>
      </c>
      <c r="D347" s="15" t="s">
        <v>10</v>
      </c>
      <c r="E347" s="15"/>
      <c r="F347" s="15"/>
      <c r="G347" s="19"/>
      <c r="H347" s="19"/>
      <c r="I347" s="19"/>
      <c r="J347" s="19"/>
      <c r="K347" s="19"/>
      <c r="L347" s="19"/>
      <c r="M347" s="20">
        <f t="shared" si="100"/>
        <v>0</v>
      </c>
      <c r="N347" s="20">
        <f t="shared" si="101"/>
        <v>0</v>
      </c>
      <c r="O347" s="17">
        <f t="shared" si="102"/>
        <v>0</v>
      </c>
    </row>
    <row r="348" spans="2:15" s="13" customFormat="1" ht="13.9" customHeight="1" thickTop="1" thickBot="1" x14ac:dyDescent="0.35">
      <c r="B348" s="21"/>
      <c r="G348" s="17">
        <f t="shared" ref="G348:N348" si="103">SUM(G337:G347)</f>
        <v>995</v>
      </c>
      <c r="H348" s="17">
        <f t="shared" si="103"/>
        <v>848</v>
      </c>
      <c r="I348" s="17">
        <f t="shared" si="103"/>
        <v>913</v>
      </c>
      <c r="J348" s="17">
        <f t="shared" si="103"/>
        <v>893</v>
      </c>
      <c r="K348" s="17">
        <f t="shared" si="103"/>
        <v>949</v>
      </c>
      <c r="L348" s="17">
        <f t="shared" si="103"/>
        <v>840</v>
      </c>
      <c r="M348" s="22">
        <f t="shared" si="103"/>
        <v>5438</v>
      </c>
      <c r="N348" s="22">
        <f t="shared" si="103"/>
        <v>30</v>
      </c>
    </row>
    <row r="349" spans="2:15" s="13" customFormat="1" ht="13.9" customHeight="1" thickTop="1" x14ac:dyDescent="0.25"/>
    <row r="350" spans="2:15" s="13" customFormat="1" ht="13.9" customHeight="1" x14ac:dyDescent="0.25">
      <c r="B350" s="13" t="str">
        <f>[1]Roster_Selection_Men!AB419&amp;" " &amp; "V "</f>
        <v xml:space="preserve">Mount Mercy University V </v>
      </c>
      <c r="C350" s="13" t="str">
        <f>[1]Roster_Selection_Men!AD419</f>
        <v>11-626689</v>
      </c>
      <c r="D350" s="13" t="str">
        <f>[1]Roster_Selection_Men!AE419</f>
        <v>Andrei Tacorda</v>
      </c>
      <c r="E350" s="15" t="s">
        <v>1</v>
      </c>
      <c r="F350" s="13" t="str">
        <f>IF(ISERROR([1]Baker_Scores_Men_Var!E350), " ", IF([1]Baker_Scores_Men_Var!E350 = "Yes", "Yes", "  "))</f>
        <v>Yes</v>
      </c>
      <c r="G350" s="16">
        <v>176</v>
      </c>
      <c r="H350" s="16">
        <v>179</v>
      </c>
      <c r="I350" s="16">
        <v>0</v>
      </c>
      <c r="J350" s="16">
        <v>0</v>
      </c>
      <c r="K350" s="16">
        <v>204</v>
      </c>
      <c r="L350" s="16">
        <v>158</v>
      </c>
      <c r="M350" s="17">
        <f t="shared" ref="M350:M360" si="104">SUM(G350:L350)</f>
        <v>717</v>
      </c>
      <c r="N350" s="17">
        <f t="shared" ref="N350:N360" si="105">COUNTIF(G350:L350, "&gt;0" )</f>
        <v>4</v>
      </c>
      <c r="O350" s="17">
        <f t="shared" ref="O350:O360" si="106">IF(N350=0,0,M350/N350)</f>
        <v>179.25</v>
      </c>
    </row>
    <row r="351" spans="2:15" s="13" customFormat="1" ht="13.9" customHeight="1" x14ac:dyDescent="0.25">
      <c r="B351" s="13" t="str">
        <f>[1]Roster_Selection_Men!AB420&amp;" " &amp; "V "</f>
        <v xml:space="preserve">Mount Mercy University V </v>
      </c>
      <c r="C351" s="13" t="str">
        <f>[1]Roster_Selection_Men!AD420</f>
        <v>11-411615</v>
      </c>
      <c r="D351" s="13" t="str">
        <f>[1]Roster_Selection_Men!AE420</f>
        <v>Andru Blaney</v>
      </c>
      <c r="E351" s="15" t="s">
        <v>1</v>
      </c>
      <c r="F351" s="13" t="str">
        <f>IF(ISERROR([1]Baker_Scores_Men_Var!E351), " ", IF([1]Baker_Scores_Men_Var!E351 = "Yes", "Yes", "  "))</f>
        <v>Yes</v>
      </c>
      <c r="G351" s="16">
        <v>233</v>
      </c>
      <c r="H351" s="16">
        <v>201</v>
      </c>
      <c r="I351" s="16">
        <v>215</v>
      </c>
      <c r="J351" s="16">
        <v>183</v>
      </c>
      <c r="K351" s="16">
        <v>244</v>
      </c>
      <c r="L351" s="16">
        <v>195</v>
      </c>
      <c r="M351" s="17">
        <f t="shared" si="104"/>
        <v>1271</v>
      </c>
      <c r="N351" s="17">
        <f t="shared" si="105"/>
        <v>6</v>
      </c>
      <c r="O351" s="17">
        <f t="shared" si="106"/>
        <v>211.83333333333334</v>
      </c>
    </row>
    <row r="352" spans="2:15" s="13" customFormat="1" ht="13.9" customHeight="1" x14ac:dyDescent="0.25">
      <c r="B352" s="13" t="str">
        <f>[1]Roster_Selection_Men!AB421&amp;" " &amp; "V "</f>
        <v xml:space="preserve">Mount Mercy University V </v>
      </c>
      <c r="C352" s="13" t="str">
        <f>[1]Roster_Selection_Men!AD421</f>
        <v>11-365628</v>
      </c>
      <c r="D352" s="13" t="str">
        <f>[1]Roster_Selection_Men!AE421</f>
        <v>Harley Shene</v>
      </c>
      <c r="E352" s="15" t="s">
        <v>1</v>
      </c>
      <c r="F352" s="13" t="str">
        <f>IF(ISERROR([1]Baker_Scores_Men_Var!E352), " ", IF([1]Baker_Scores_Men_Var!E352 = "Yes", "Yes", "  "))</f>
        <v xml:space="preserve">  </v>
      </c>
      <c r="G352" s="16">
        <v>0</v>
      </c>
      <c r="H352" s="16">
        <v>0</v>
      </c>
      <c r="I352" s="16">
        <v>0</v>
      </c>
      <c r="J352" s="16">
        <v>0</v>
      </c>
      <c r="K352" s="16">
        <v>198</v>
      </c>
      <c r="L352" s="16">
        <v>168</v>
      </c>
      <c r="M352" s="17">
        <f t="shared" si="104"/>
        <v>366</v>
      </c>
      <c r="N352" s="17">
        <f t="shared" si="105"/>
        <v>2</v>
      </c>
      <c r="O352" s="17">
        <f t="shared" si="106"/>
        <v>183</v>
      </c>
    </row>
    <row r="353" spans="2:15" s="13" customFormat="1" ht="13.9" customHeight="1" x14ac:dyDescent="0.25">
      <c r="B353" s="13" t="str">
        <f>[1]Roster_Selection_Men!AB422&amp;" " &amp; "V "</f>
        <v xml:space="preserve">Mount Mercy University V </v>
      </c>
      <c r="C353" s="13" t="str">
        <f>[1]Roster_Selection_Men!AD422</f>
        <v>5617-3547</v>
      </c>
      <c r="D353" s="13" t="str">
        <f>[1]Roster_Selection_Men!AE422</f>
        <v>Kai Yamada</v>
      </c>
      <c r="E353" s="15" t="s">
        <v>1</v>
      </c>
      <c r="F353" s="13" t="str">
        <f>IF(ISERROR([1]Baker_Scores_Men_Var!E353), " ", IF([1]Baker_Scores_Men_Var!E353 = "Yes", "Yes", "  "))</f>
        <v>Yes</v>
      </c>
      <c r="G353" s="16">
        <v>170</v>
      </c>
      <c r="H353" s="16">
        <v>0</v>
      </c>
      <c r="I353" s="16">
        <v>236</v>
      </c>
      <c r="J353" s="16">
        <v>224</v>
      </c>
      <c r="K353" s="16">
        <v>213</v>
      </c>
      <c r="L353" s="16">
        <v>201</v>
      </c>
      <c r="M353" s="17">
        <f t="shared" si="104"/>
        <v>1044</v>
      </c>
      <c r="N353" s="17">
        <f t="shared" si="105"/>
        <v>5</v>
      </c>
      <c r="O353" s="17">
        <f t="shared" si="106"/>
        <v>208.8</v>
      </c>
    </row>
    <row r="354" spans="2:15" s="13" customFormat="1" ht="13.9" customHeight="1" x14ac:dyDescent="0.25">
      <c r="B354" s="13" t="str">
        <f>[1]Roster_Selection_Men!AB423&amp;" " &amp; "V "</f>
        <v xml:space="preserve">Mount Mercy University V </v>
      </c>
      <c r="C354" s="13" t="str">
        <f>[1]Roster_Selection_Men!AD423</f>
        <v>22-79856</v>
      </c>
      <c r="D354" s="13" t="str">
        <f>[1]Roster_Selection_Men!AE423</f>
        <v>Ryan Julian</v>
      </c>
      <c r="E354" s="15" t="s">
        <v>1</v>
      </c>
      <c r="F354" s="13" t="str">
        <f>IF(ISERROR([1]Baker_Scores_Men_Var!E354), " ", IF([1]Baker_Scores_Men_Var!E354 = "Yes", "Yes", "  "))</f>
        <v>Yes</v>
      </c>
      <c r="G354" s="16">
        <v>210</v>
      </c>
      <c r="H354" s="16">
        <v>204</v>
      </c>
      <c r="I354" s="16">
        <v>183</v>
      </c>
      <c r="J354" s="16">
        <v>0</v>
      </c>
      <c r="K354" s="16">
        <v>0</v>
      </c>
      <c r="L354" s="16">
        <v>0</v>
      </c>
      <c r="M354" s="17">
        <f t="shared" si="104"/>
        <v>597</v>
      </c>
      <c r="N354" s="17">
        <f t="shared" si="105"/>
        <v>3</v>
      </c>
      <c r="O354" s="17">
        <f t="shared" si="106"/>
        <v>199</v>
      </c>
    </row>
    <row r="355" spans="2:15" s="13" customFormat="1" ht="13.9" customHeight="1" x14ac:dyDescent="0.25">
      <c r="B355" s="13" t="str">
        <f>[1]Roster_Selection_Men!AB424&amp;" " &amp; "V "</f>
        <v xml:space="preserve">Mount Mercy University V </v>
      </c>
      <c r="C355" s="13" t="str">
        <f>[1]Roster_Selection_Men!AD424</f>
        <v>7914-8964</v>
      </c>
      <c r="D355" s="13" t="str">
        <f>[1]Roster_Selection_Men!AE424</f>
        <v>Tom Burns</v>
      </c>
      <c r="E355" s="15" t="s">
        <v>1</v>
      </c>
      <c r="F355" s="13" t="str">
        <f>IF(ISERROR([1]Baker_Scores_Men_Var!E355), " ", IF([1]Baker_Scores_Men_Var!E355 = "Yes", "Yes", "  "))</f>
        <v xml:space="preserve">  </v>
      </c>
      <c r="G355" s="16">
        <v>0</v>
      </c>
      <c r="H355" s="16">
        <v>180</v>
      </c>
      <c r="I355" s="16">
        <v>182</v>
      </c>
      <c r="J355" s="16">
        <v>162</v>
      </c>
      <c r="K355" s="16">
        <v>0</v>
      </c>
      <c r="L355" s="16">
        <v>0</v>
      </c>
      <c r="M355" s="17">
        <f t="shared" si="104"/>
        <v>524</v>
      </c>
      <c r="N355" s="17">
        <f t="shared" si="105"/>
        <v>3</v>
      </c>
      <c r="O355" s="17">
        <f t="shared" si="106"/>
        <v>174.66666666666666</v>
      </c>
    </row>
    <row r="356" spans="2:15" s="13" customFormat="1" ht="13.9" customHeight="1" x14ac:dyDescent="0.25">
      <c r="B356" s="13" t="str">
        <f>[1]Roster_Selection_Men!AB425&amp;" " &amp; "V "</f>
        <v xml:space="preserve">Mount Mercy University V </v>
      </c>
      <c r="C356" s="13" t="str">
        <f>[1]Roster_Selection_Men!AD425</f>
        <v>11-250150</v>
      </c>
      <c r="D356" s="13" t="str">
        <f>[1]Roster_Selection_Men!AE425</f>
        <v>Zach Andresen</v>
      </c>
      <c r="E356" s="15" t="s">
        <v>1</v>
      </c>
      <c r="F356" s="13" t="str">
        <f>IF(ISERROR([1]Baker_Scores_Men_Var!E356), " ", IF([1]Baker_Scores_Men_Var!E356 = "Yes", "Yes", "  "))</f>
        <v>Yes</v>
      </c>
      <c r="G356" s="16">
        <v>190</v>
      </c>
      <c r="H356" s="16">
        <v>203</v>
      </c>
      <c r="I356" s="16">
        <v>183</v>
      </c>
      <c r="J356" s="16">
        <v>195</v>
      </c>
      <c r="K356" s="16">
        <v>214</v>
      </c>
      <c r="L356" s="16">
        <v>236</v>
      </c>
      <c r="M356" s="17">
        <f t="shared" si="104"/>
        <v>1221</v>
      </c>
      <c r="N356" s="17">
        <f t="shared" si="105"/>
        <v>6</v>
      </c>
      <c r="O356" s="17">
        <f t="shared" si="106"/>
        <v>203.5</v>
      </c>
    </row>
    <row r="357" spans="2:15" s="13" customFormat="1" ht="13.9" customHeight="1" x14ac:dyDescent="0.25">
      <c r="B357" s="13" t="str">
        <f>[1]Roster_Selection_Men!AB426&amp;" " &amp; "V "</f>
        <v xml:space="preserve">Mount Mercy University V </v>
      </c>
      <c r="C357" s="13" t="str">
        <f>[1]Roster_Selection_Men!AD426</f>
        <v>16-2067</v>
      </c>
      <c r="D357" s="13" t="str">
        <f>[1]Roster_Selection_Men!AE426</f>
        <v>Zachary Joiner</v>
      </c>
      <c r="E357" s="15" t="s">
        <v>1</v>
      </c>
      <c r="F357" s="13" t="str">
        <f>IF(ISERROR([1]Baker_Scores_Men_Var!E357), " ", IF([1]Baker_Scores_Men_Var!E357 = "Yes", "Yes", "  "))</f>
        <v>Yes</v>
      </c>
      <c r="G357" s="16">
        <v>0</v>
      </c>
      <c r="H357" s="16">
        <v>0</v>
      </c>
      <c r="I357" s="16">
        <v>0</v>
      </c>
      <c r="J357" s="16">
        <v>180</v>
      </c>
      <c r="K357" s="16">
        <v>0</v>
      </c>
      <c r="L357" s="16">
        <v>0</v>
      </c>
      <c r="M357" s="17">
        <f t="shared" si="104"/>
        <v>180</v>
      </c>
      <c r="N357" s="17">
        <f t="shared" si="105"/>
        <v>1</v>
      </c>
      <c r="O357" s="17">
        <f t="shared" si="106"/>
        <v>180</v>
      </c>
    </row>
    <row r="358" spans="2:15" s="13" customFormat="1" ht="13.9" customHeight="1" x14ac:dyDescent="0.25">
      <c r="B358" s="13" t="s">
        <v>58</v>
      </c>
      <c r="C358" s="18" t="s">
        <v>10</v>
      </c>
      <c r="D358" s="15" t="s">
        <v>10</v>
      </c>
      <c r="E358" s="15"/>
      <c r="F358" s="15"/>
      <c r="G358" s="16"/>
      <c r="H358" s="16"/>
      <c r="I358" s="16"/>
      <c r="J358" s="16"/>
      <c r="K358" s="16"/>
      <c r="L358" s="16"/>
      <c r="M358" s="17">
        <f t="shared" si="104"/>
        <v>0</v>
      </c>
      <c r="N358" s="17">
        <f t="shared" si="105"/>
        <v>0</v>
      </c>
      <c r="O358" s="17">
        <f t="shared" si="106"/>
        <v>0</v>
      </c>
    </row>
    <row r="359" spans="2:15" s="13" customFormat="1" ht="13.9" customHeight="1" x14ac:dyDescent="0.25">
      <c r="B359" s="13" t="s">
        <v>58</v>
      </c>
      <c r="C359" s="18" t="s">
        <v>10</v>
      </c>
      <c r="D359" s="15" t="s">
        <v>10</v>
      </c>
      <c r="E359" s="15"/>
      <c r="F359" s="15"/>
      <c r="G359" s="16"/>
      <c r="H359" s="16"/>
      <c r="I359" s="16"/>
      <c r="J359" s="16"/>
      <c r="K359" s="16"/>
      <c r="L359" s="16"/>
      <c r="M359" s="17">
        <f t="shared" si="104"/>
        <v>0</v>
      </c>
      <c r="N359" s="17">
        <f t="shared" si="105"/>
        <v>0</v>
      </c>
      <c r="O359" s="17">
        <f t="shared" si="106"/>
        <v>0</v>
      </c>
    </row>
    <row r="360" spans="2:15" s="13" customFormat="1" ht="13.9" customHeight="1" thickBot="1" x14ac:dyDescent="0.3">
      <c r="B360" s="13" t="s">
        <v>58</v>
      </c>
      <c r="C360" s="18" t="s">
        <v>10</v>
      </c>
      <c r="D360" s="15" t="s">
        <v>10</v>
      </c>
      <c r="E360" s="15"/>
      <c r="F360" s="15"/>
      <c r="G360" s="19"/>
      <c r="H360" s="19"/>
      <c r="I360" s="19"/>
      <c r="J360" s="19"/>
      <c r="K360" s="19"/>
      <c r="L360" s="19"/>
      <c r="M360" s="20">
        <f t="shared" si="104"/>
        <v>0</v>
      </c>
      <c r="N360" s="20">
        <f t="shared" si="105"/>
        <v>0</v>
      </c>
      <c r="O360" s="17">
        <f t="shared" si="106"/>
        <v>0</v>
      </c>
    </row>
    <row r="361" spans="2:15" s="13" customFormat="1" ht="13.9" customHeight="1" thickTop="1" thickBot="1" x14ac:dyDescent="0.35">
      <c r="B361" s="21"/>
      <c r="G361" s="17">
        <f t="shared" ref="G361:N361" si="107">SUM(G350:G360)</f>
        <v>979</v>
      </c>
      <c r="H361" s="17">
        <f t="shared" si="107"/>
        <v>967</v>
      </c>
      <c r="I361" s="17">
        <f t="shared" si="107"/>
        <v>999</v>
      </c>
      <c r="J361" s="17">
        <f t="shared" si="107"/>
        <v>944</v>
      </c>
      <c r="K361" s="17">
        <f t="shared" si="107"/>
        <v>1073</v>
      </c>
      <c r="L361" s="17">
        <f t="shared" si="107"/>
        <v>958</v>
      </c>
      <c r="M361" s="22">
        <f t="shared" si="107"/>
        <v>5920</v>
      </c>
      <c r="N361" s="22">
        <f t="shared" si="107"/>
        <v>30</v>
      </c>
    </row>
    <row r="362" spans="2:15" s="13" customFormat="1" ht="13.9" customHeight="1" thickTop="1" x14ac:dyDescent="0.25"/>
    <row r="363" spans="2:15" s="13" customFormat="1" ht="13.9" customHeight="1" x14ac:dyDescent="0.25">
      <c r="B363" s="13" t="str">
        <f>[1]Roster_Selection_Men!AB440&amp;" " &amp; "V "</f>
        <v xml:space="preserve">Nebraska ,University Of V </v>
      </c>
      <c r="C363" s="13" t="str">
        <f>[1]Roster_Selection_Men!AD440</f>
        <v>17-8</v>
      </c>
      <c r="D363" s="13" t="str">
        <f>[1]Roster_Selection_Men!AE440</f>
        <v>Aaron Wickland</v>
      </c>
      <c r="E363" s="15" t="s">
        <v>1</v>
      </c>
      <c r="F363" s="13" t="str">
        <f>IF(ISERROR([1]Baker_Scores_Men_Var!E363), " ", IF([1]Baker_Scores_Men_Var!E363 = "Yes", "Yes", "  "))</f>
        <v>Yes</v>
      </c>
      <c r="G363" s="16">
        <v>177</v>
      </c>
      <c r="H363" s="16">
        <v>0</v>
      </c>
      <c r="I363" s="16">
        <v>0</v>
      </c>
      <c r="J363" s="16">
        <v>0</v>
      </c>
      <c r="K363" s="16">
        <v>163</v>
      </c>
      <c r="L363" s="16">
        <v>0</v>
      </c>
      <c r="M363" s="17">
        <f t="shared" ref="M363:M373" si="108">SUM(G363:L363)</f>
        <v>340</v>
      </c>
      <c r="N363" s="17">
        <f t="shared" ref="N363:N373" si="109">COUNTIF(G363:L363, "&gt;0" )</f>
        <v>2</v>
      </c>
      <c r="O363" s="17">
        <f t="shared" ref="O363:O373" si="110">IF(N363=0,0,M363/N363)</f>
        <v>170</v>
      </c>
    </row>
    <row r="364" spans="2:15" s="13" customFormat="1" ht="13.9" customHeight="1" x14ac:dyDescent="0.25">
      <c r="B364" s="13" t="str">
        <f>[1]Roster_Selection_Men!AB441&amp;" " &amp; "V "</f>
        <v xml:space="preserve">Nebraska ,University Of V </v>
      </c>
      <c r="C364" s="13" t="str">
        <f>[1]Roster_Selection_Men!AD441</f>
        <v>20-48261</v>
      </c>
      <c r="D364" s="13" t="str">
        <f>[1]Roster_Selection_Men!AE441</f>
        <v>Blake Paulhamus</v>
      </c>
      <c r="E364" s="15" t="s">
        <v>1</v>
      </c>
      <c r="F364" s="13" t="str">
        <f>IF(ISERROR([1]Baker_Scores_Men_Var!E364), " ", IF([1]Baker_Scores_Men_Var!E364 = "Yes", "Yes", "  "))</f>
        <v>Yes</v>
      </c>
      <c r="G364" s="16">
        <v>234</v>
      </c>
      <c r="H364" s="16">
        <v>192</v>
      </c>
      <c r="I364" s="16">
        <v>237</v>
      </c>
      <c r="J364" s="16">
        <v>155</v>
      </c>
      <c r="K364" s="16">
        <v>0</v>
      </c>
      <c r="L364" s="16">
        <v>169</v>
      </c>
      <c r="M364" s="17">
        <f t="shared" si="108"/>
        <v>987</v>
      </c>
      <c r="N364" s="17">
        <f t="shared" si="109"/>
        <v>5</v>
      </c>
      <c r="O364" s="17">
        <f t="shared" si="110"/>
        <v>197.4</v>
      </c>
    </row>
    <row r="365" spans="2:15" s="13" customFormat="1" ht="13.9" customHeight="1" x14ac:dyDescent="0.25">
      <c r="B365" s="13" t="str">
        <f>[1]Roster_Selection_Men!AB442&amp;" " &amp; "V "</f>
        <v xml:space="preserve">Nebraska ,University Of V </v>
      </c>
      <c r="C365" s="13" t="str">
        <f>[1]Roster_Selection_Men!AD442</f>
        <v>11-538635</v>
      </c>
      <c r="D365" s="13" t="str">
        <f>[1]Roster_Selection_Men!AE442</f>
        <v>Brayden Lee</v>
      </c>
      <c r="E365" s="15" t="s">
        <v>1</v>
      </c>
      <c r="F365" s="13" t="str">
        <f>IF(ISERROR([1]Baker_Scores_Men_Var!E365), " ", IF([1]Baker_Scores_Men_Var!E365 = "Yes", "Yes", "  "))</f>
        <v>Yes</v>
      </c>
      <c r="G365" s="16">
        <v>190</v>
      </c>
      <c r="H365" s="16">
        <v>246</v>
      </c>
      <c r="I365" s="16">
        <v>169</v>
      </c>
      <c r="J365" s="16">
        <v>0</v>
      </c>
      <c r="K365" s="16">
        <v>191</v>
      </c>
      <c r="L365" s="16">
        <v>187</v>
      </c>
      <c r="M365" s="17">
        <f t="shared" si="108"/>
        <v>983</v>
      </c>
      <c r="N365" s="17">
        <f t="shared" si="109"/>
        <v>5</v>
      </c>
      <c r="O365" s="17">
        <f t="shared" si="110"/>
        <v>196.6</v>
      </c>
    </row>
    <row r="366" spans="2:15" s="13" customFormat="1" ht="13.9" customHeight="1" x14ac:dyDescent="0.25">
      <c r="B366" s="13" t="str">
        <f>[1]Roster_Selection_Men!AB443&amp;" " &amp; "V "</f>
        <v xml:space="preserve">Nebraska ,University Of V </v>
      </c>
      <c r="C366" s="13" t="str">
        <f>[1]Roster_Selection_Men!AD443</f>
        <v>15-144205</v>
      </c>
      <c r="D366" s="13" t="str">
        <f>[1]Roster_Selection_Men!AE443</f>
        <v>Daniel Hirstein</v>
      </c>
      <c r="E366" s="15" t="s">
        <v>1</v>
      </c>
      <c r="F366" s="13" t="str">
        <f>IF(ISERROR([1]Baker_Scores_Men_Var!E366), " ", IF([1]Baker_Scores_Men_Var!E366 = "Yes", "Yes", "  "))</f>
        <v>Yes</v>
      </c>
      <c r="G366" s="16">
        <v>194</v>
      </c>
      <c r="H366" s="16">
        <v>169</v>
      </c>
      <c r="I366" s="16">
        <v>0</v>
      </c>
      <c r="J366" s="16">
        <v>0</v>
      </c>
      <c r="K366" s="16">
        <v>0</v>
      </c>
      <c r="L366" s="16">
        <v>0</v>
      </c>
      <c r="M366" s="17">
        <f t="shared" si="108"/>
        <v>363</v>
      </c>
      <c r="N366" s="17">
        <f t="shared" si="109"/>
        <v>2</v>
      </c>
      <c r="O366" s="17">
        <f t="shared" si="110"/>
        <v>181.5</v>
      </c>
    </row>
    <row r="367" spans="2:15" s="13" customFormat="1" ht="13.9" customHeight="1" x14ac:dyDescent="0.25">
      <c r="B367" s="13" t="str">
        <f>[1]Roster_Selection_Men!AB444&amp;" " &amp; "V "</f>
        <v xml:space="preserve">Nebraska ,University Of V </v>
      </c>
      <c r="C367" s="13" t="str">
        <f>[1]Roster_Selection_Men!AD444</f>
        <v>7914-15647</v>
      </c>
      <c r="D367" s="13" t="str">
        <f>[1]Roster_Selection_Men!AE444</f>
        <v>Isaac Young</v>
      </c>
      <c r="E367" s="15" t="s">
        <v>1</v>
      </c>
      <c r="F367" s="13" t="str">
        <f>IF(ISERROR([1]Baker_Scores_Men_Var!E367), " ", IF([1]Baker_Scores_Men_Var!E367 = "Yes", "Yes", "  "))</f>
        <v>Yes</v>
      </c>
      <c r="G367" s="16">
        <v>200</v>
      </c>
      <c r="H367" s="16">
        <v>212</v>
      </c>
      <c r="I367" s="16">
        <v>190</v>
      </c>
      <c r="J367" s="16">
        <v>232</v>
      </c>
      <c r="K367" s="16">
        <v>194</v>
      </c>
      <c r="L367" s="16">
        <v>197</v>
      </c>
      <c r="M367" s="17">
        <f t="shared" si="108"/>
        <v>1225</v>
      </c>
      <c r="N367" s="17">
        <f t="shared" si="109"/>
        <v>6</v>
      </c>
      <c r="O367" s="17">
        <f t="shared" si="110"/>
        <v>204.16666666666666</v>
      </c>
    </row>
    <row r="368" spans="2:15" s="13" customFormat="1" ht="13.9" customHeight="1" x14ac:dyDescent="0.25">
      <c r="B368" s="13" t="str">
        <f>[1]Roster_Selection_Men!AB445&amp;" " &amp; "V "</f>
        <v xml:space="preserve">Nebraska ,University Of V </v>
      </c>
      <c r="C368" s="13" t="str">
        <f>[1]Roster_Selection_Men!AD445</f>
        <v>11-400668</v>
      </c>
      <c r="D368" s="13" t="str">
        <f>[1]Roster_Selection_Men!AE445</f>
        <v>Joshua Quaas</v>
      </c>
      <c r="E368" s="15" t="s">
        <v>1</v>
      </c>
      <c r="F368" s="13" t="str">
        <f>IF(ISERROR([1]Baker_Scores_Men_Var!E368), " ", IF([1]Baker_Scores_Men_Var!E368 = "Yes", "Yes", "  "))</f>
        <v>Yes</v>
      </c>
      <c r="G368" s="16">
        <v>0</v>
      </c>
      <c r="H368" s="16">
        <v>0</v>
      </c>
      <c r="I368" s="16">
        <v>195</v>
      </c>
      <c r="J368" s="16">
        <v>194</v>
      </c>
      <c r="K368" s="16">
        <v>209</v>
      </c>
      <c r="L368" s="16">
        <v>172</v>
      </c>
      <c r="M368" s="17">
        <f t="shared" si="108"/>
        <v>770</v>
      </c>
      <c r="N368" s="17">
        <f t="shared" si="109"/>
        <v>4</v>
      </c>
      <c r="O368" s="17">
        <f t="shared" si="110"/>
        <v>192.5</v>
      </c>
    </row>
    <row r="369" spans="2:15" s="13" customFormat="1" ht="13.9" customHeight="1" x14ac:dyDescent="0.25">
      <c r="B369" s="13" t="str">
        <f>[1]Roster_Selection_Men!AB446&amp;" " &amp; "V "</f>
        <v xml:space="preserve">Nebraska ,University Of V </v>
      </c>
      <c r="C369" s="13" t="str">
        <f>[1]Roster_Selection_Men!AD446</f>
        <v>9562-18261</v>
      </c>
      <c r="D369" s="13" t="str">
        <f>[1]Roster_Selection_Men!AE446</f>
        <v>Malcolm Saltzman</v>
      </c>
      <c r="E369" s="15" t="s">
        <v>1</v>
      </c>
      <c r="F369" s="13" t="str">
        <f>IF(ISERROR([1]Baker_Scores_Men_Var!E369), " ", IF([1]Baker_Scores_Men_Var!E369 = "Yes", "Yes", "  "))</f>
        <v>Yes</v>
      </c>
      <c r="G369" s="16">
        <v>0</v>
      </c>
      <c r="H369" s="16">
        <v>170</v>
      </c>
      <c r="I369" s="16">
        <v>176</v>
      </c>
      <c r="J369" s="16">
        <v>199</v>
      </c>
      <c r="K369" s="16">
        <v>0</v>
      </c>
      <c r="L369" s="16">
        <v>233</v>
      </c>
      <c r="M369" s="17">
        <f t="shared" si="108"/>
        <v>778</v>
      </c>
      <c r="N369" s="17">
        <f t="shared" si="109"/>
        <v>4</v>
      </c>
      <c r="O369" s="17">
        <f t="shared" si="110"/>
        <v>194.5</v>
      </c>
    </row>
    <row r="370" spans="2:15" s="13" customFormat="1" ht="13.9" customHeight="1" x14ac:dyDescent="0.25">
      <c r="B370" s="13" t="str">
        <f>[1]Roster_Selection_Men!AB447&amp;" " &amp; "V "</f>
        <v xml:space="preserve">Nebraska ,University Of V </v>
      </c>
      <c r="C370" s="13" t="str">
        <f>[1]Roster_Selection_Men!AD447</f>
        <v>19-1824</v>
      </c>
      <c r="D370" s="13" t="str">
        <f>[1]Roster_Selection_Men!AE447</f>
        <v>Ryen Apgar</v>
      </c>
      <c r="E370" s="15" t="s">
        <v>1</v>
      </c>
      <c r="F370" s="13" t="str">
        <f>IF(ISERROR([1]Baker_Scores_Men_Var!E370), " ", IF([1]Baker_Scores_Men_Var!E370 = "Yes", "Yes", "  "))</f>
        <v>Yes</v>
      </c>
      <c r="G370" s="16">
        <v>0</v>
      </c>
      <c r="H370" s="16">
        <v>0</v>
      </c>
      <c r="I370" s="16">
        <v>0</v>
      </c>
      <c r="J370" s="16">
        <v>185</v>
      </c>
      <c r="K370" s="16">
        <v>183</v>
      </c>
      <c r="L370" s="16">
        <v>0</v>
      </c>
      <c r="M370" s="17">
        <f t="shared" si="108"/>
        <v>368</v>
      </c>
      <c r="N370" s="17">
        <f t="shared" si="109"/>
        <v>2</v>
      </c>
      <c r="O370" s="17">
        <f t="shared" si="110"/>
        <v>184</v>
      </c>
    </row>
    <row r="371" spans="2:15" s="13" customFormat="1" ht="13.9" customHeight="1" x14ac:dyDescent="0.25">
      <c r="B371" s="13" t="s">
        <v>59</v>
      </c>
      <c r="C371" s="18" t="s">
        <v>10</v>
      </c>
      <c r="D371" s="15" t="s">
        <v>10</v>
      </c>
      <c r="E371" s="15"/>
      <c r="F371" s="15"/>
      <c r="G371" s="16"/>
      <c r="H371" s="16"/>
      <c r="I371" s="16"/>
      <c r="J371" s="16"/>
      <c r="K371" s="16"/>
      <c r="L371" s="16"/>
      <c r="M371" s="17">
        <f t="shared" si="108"/>
        <v>0</v>
      </c>
      <c r="N371" s="17">
        <f t="shared" si="109"/>
        <v>0</v>
      </c>
      <c r="O371" s="17">
        <f t="shared" si="110"/>
        <v>0</v>
      </c>
    </row>
    <row r="372" spans="2:15" s="13" customFormat="1" ht="13.9" customHeight="1" x14ac:dyDescent="0.25">
      <c r="B372" s="13" t="s">
        <v>59</v>
      </c>
      <c r="C372" s="18" t="s">
        <v>10</v>
      </c>
      <c r="D372" s="15" t="s">
        <v>10</v>
      </c>
      <c r="E372" s="15"/>
      <c r="F372" s="15"/>
      <c r="G372" s="16"/>
      <c r="H372" s="16"/>
      <c r="I372" s="16"/>
      <c r="J372" s="16"/>
      <c r="K372" s="16"/>
      <c r="L372" s="16"/>
      <c r="M372" s="17">
        <f t="shared" si="108"/>
        <v>0</v>
      </c>
      <c r="N372" s="17">
        <f t="shared" si="109"/>
        <v>0</v>
      </c>
      <c r="O372" s="17">
        <f t="shared" si="110"/>
        <v>0</v>
      </c>
    </row>
    <row r="373" spans="2:15" s="13" customFormat="1" ht="13.9" customHeight="1" thickBot="1" x14ac:dyDescent="0.3">
      <c r="B373" s="13" t="s">
        <v>59</v>
      </c>
      <c r="C373" s="18" t="s">
        <v>10</v>
      </c>
      <c r="D373" s="15" t="s">
        <v>10</v>
      </c>
      <c r="E373" s="15"/>
      <c r="F373" s="15"/>
      <c r="G373" s="19"/>
      <c r="H373" s="19"/>
      <c r="I373" s="19"/>
      <c r="J373" s="19"/>
      <c r="K373" s="19"/>
      <c r="L373" s="19"/>
      <c r="M373" s="20">
        <f t="shared" si="108"/>
        <v>0</v>
      </c>
      <c r="N373" s="20">
        <f t="shared" si="109"/>
        <v>0</v>
      </c>
      <c r="O373" s="17">
        <f t="shared" si="110"/>
        <v>0</v>
      </c>
    </row>
    <row r="374" spans="2:15" s="13" customFormat="1" ht="13.9" customHeight="1" thickTop="1" thickBot="1" x14ac:dyDescent="0.35">
      <c r="B374" s="21"/>
      <c r="G374" s="17">
        <f t="shared" ref="G374:N374" si="111">SUM(G363:G373)</f>
        <v>995</v>
      </c>
      <c r="H374" s="17">
        <f t="shared" si="111"/>
        <v>989</v>
      </c>
      <c r="I374" s="17">
        <f t="shared" si="111"/>
        <v>967</v>
      </c>
      <c r="J374" s="17">
        <f t="shared" si="111"/>
        <v>965</v>
      </c>
      <c r="K374" s="17">
        <f t="shared" si="111"/>
        <v>940</v>
      </c>
      <c r="L374" s="17">
        <f t="shared" si="111"/>
        <v>958</v>
      </c>
      <c r="M374" s="22">
        <f t="shared" si="111"/>
        <v>5814</v>
      </c>
      <c r="N374" s="22">
        <f t="shared" si="111"/>
        <v>30</v>
      </c>
    </row>
    <row r="375" spans="2:15" s="13" customFormat="1" ht="13.9" customHeight="1" thickTop="1" x14ac:dyDescent="0.25"/>
    <row r="376" spans="2:15" s="13" customFormat="1" ht="13.9" customHeight="1" x14ac:dyDescent="0.25">
      <c r="B376" s="13" t="str">
        <f>[1]Roster_Selection_Men!AB459&amp;" " &amp; "V "</f>
        <v xml:space="preserve">New Jersey Institute Of Technology V </v>
      </c>
      <c r="C376" s="13" t="str">
        <f>[1]Roster_Selection_Men!AD459</f>
        <v>18-86582</v>
      </c>
      <c r="D376" s="13" t="str">
        <f>[1]Roster_Selection_Men!AE459</f>
        <v>Aavinaash Rampersad</v>
      </c>
      <c r="E376" s="15" t="s">
        <v>1</v>
      </c>
      <c r="F376" s="13" t="str">
        <f>IF(ISERROR([1]Baker_Scores_Men_Var!E376), " ", IF([1]Baker_Scores_Men_Var!E376 = "Yes", "Yes", "  "))</f>
        <v>Yes</v>
      </c>
      <c r="G376" s="16">
        <v>156</v>
      </c>
      <c r="H376" s="16">
        <v>185</v>
      </c>
      <c r="I376" s="16">
        <v>200</v>
      </c>
      <c r="J376" s="16">
        <v>200</v>
      </c>
      <c r="K376" s="16">
        <v>158</v>
      </c>
      <c r="L376" s="16">
        <v>187</v>
      </c>
      <c r="M376" s="17">
        <f t="shared" ref="M376:M386" si="112">SUM(G376:L376)</f>
        <v>1086</v>
      </c>
      <c r="N376" s="17">
        <f t="shared" ref="N376:N386" si="113">COUNTIF(G376:L376, "&gt;0" )</f>
        <v>6</v>
      </c>
      <c r="O376" s="17">
        <f t="shared" ref="O376:O386" si="114">IF(N376=0,0,M376/N376)</f>
        <v>181</v>
      </c>
    </row>
    <row r="377" spans="2:15" s="13" customFormat="1" ht="13.9" customHeight="1" x14ac:dyDescent="0.25">
      <c r="B377" s="13" t="str">
        <f>[1]Roster_Selection_Men!AB460&amp;" " &amp; "V "</f>
        <v xml:space="preserve">New Jersey Institute Of Technology V </v>
      </c>
      <c r="C377" s="13" t="str">
        <f>[1]Roster_Selection_Men!AD460</f>
        <v>11-640065</v>
      </c>
      <c r="D377" s="13" t="str">
        <f>[1]Roster_Selection_Men!AE460</f>
        <v>Alex Berg</v>
      </c>
      <c r="E377" s="15" t="s">
        <v>1</v>
      </c>
      <c r="F377" s="13" t="str">
        <f>IF(ISERROR([1]Baker_Scores_Men_Var!E377), " ", IF([1]Baker_Scores_Men_Var!E377 = "Yes", "Yes", "  "))</f>
        <v xml:space="preserve">  </v>
      </c>
      <c r="G377" s="16">
        <v>0</v>
      </c>
      <c r="H377" s="16">
        <v>0</v>
      </c>
      <c r="I377" s="16">
        <v>0</v>
      </c>
      <c r="J377" s="16">
        <v>0</v>
      </c>
      <c r="K377" s="16">
        <v>159</v>
      </c>
      <c r="L377" s="16">
        <v>0</v>
      </c>
      <c r="M377" s="17">
        <f t="shared" si="112"/>
        <v>159</v>
      </c>
      <c r="N377" s="17">
        <f t="shared" si="113"/>
        <v>1</v>
      </c>
      <c r="O377" s="17">
        <f t="shared" si="114"/>
        <v>159</v>
      </c>
    </row>
    <row r="378" spans="2:15" s="13" customFormat="1" ht="13.9" customHeight="1" x14ac:dyDescent="0.25">
      <c r="B378" s="13" t="str">
        <f>[1]Roster_Selection_Men!AB461&amp;" " &amp; "V "</f>
        <v xml:space="preserve">New Jersey Institute Of Technology V </v>
      </c>
      <c r="C378" s="13" t="str">
        <f>[1]Roster_Selection_Men!AD461</f>
        <v>15-92263</v>
      </c>
      <c r="D378" s="13" t="str">
        <f>[1]Roster_Selection_Men!AE461</f>
        <v>Elizabeth Brogna</v>
      </c>
      <c r="E378" s="15" t="s">
        <v>1</v>
      </c>
      <c r="F378" s="13" t="str">
        <f>IF(ISERROR([1]Baker_Scores_Men_Var!E378), " ", IF([1]Baker_Scores_Men_Var!E378 = "Yes", "Yes", "  "))</f>
        <v>Yes</v>
      </c>
      <c r="G378" s="16">
        <v>161</v>
      </c>
      <c r="H378" s="16">
        <v>191</v>
      </c>
      <c r="I378" s="16">
        <v>191</v>
      </c>
      <c r="J378" s="16">
        <v>177</v>
      </c>
      <c r="K378" s="16">
        <v>0</v>
      </c>
      <c r="L378" s="16">
        <v>0</v>
      </c>
      <c r="M378" s="17">
        <f t="shared" si="112"/>
        <v>720</v>
      </c>
      <c r="N378" s="17">
        <f t="shared" si="113"/>
        <v>4</v>
      </c>
      <c r="O378" s="17">
        <f t="shared" si="114"/>
        <v>180</v>
      </c>
    </row>
    <row r="379" spans="2:15" s="13" customFormat="1" ht="13.9" customHeight="1" x14ac:dyDescent="0.25">
      <c r="B379" s="13" t="str">
        <f>[1]Roster_Selection_Men!AB462&amp;" " &amp; "V "</f>
        <v xml:space="preserve">New Jersey Institute Of Technology V </v>
      </c>
      <c r="C379" s="13" t="str">
        <f>[1]Roster_Selection_Men!AD462</f>
        <v>6259-4376</v>
      </c>
      <c r="D379" s="13" t="str">
        <f>[1]Roster_Selection_Men!AE462</f>
        <v>Jason Bilawsky</v>
      </c>
      <c r="E379" s="15" t="s">
        <v>1</v>
      </c>
      <c r="F379" s="13" t="str">
        <f>IF(ISERROR([1]Baker_Scores_Men_Var!E379), " ", IF([1]Baker_Scores_Men_Var!E379 = "Yes", "Yes", "  "))</f>
        <v>Yes</v>
      </c>
      <c r="G379" s="16">
        <v>244</v>
      </c>
      <c r="H379" s="16">
        <v>191</v>
      </c>
      <c r="I379" s="16">
        <v>236</v>
      </c>
      <c r="J379" s="16">
        <v>170</v>
      </c>
      <c r="K379" s="16">
        <v>245</v>
      </c>
      <c r="L379" s="16">
        <v>220</v>
      </c>
      <c r="M379" s="17">
        <f t="shared" si="112"/>
        <v>1306</v>
      </c>
      <c r="N379" s="17">
        <f t="shared" si="113"/>
        <v>6</v>
      </c>
      <c r="O379" s="17">
        <f t="shared" si="114"/>
        <v>217.66666666666666</v>
      </c>
    </row>
    <row r="380" spans="2:15" s="13" customFormat="1" ht="13.9" customHeight="1" x14ac:dyDescent="0.25">
      <c r="B380" s="13" t="str">
        <f>[1]Roster_Selection_Men!AB463&amp;" " &amp; "V "</f>
        <v xml:space="preserve">New Jersey Institute Of Technology V </v>
      </c>
      <c r="C380" s="13" t="str">
        <f>[1]Roster_Selection_Men!AD463</f>
        <v>11-225856</v>
      </c>
      <c r="D380" s="13" t="str">
        <f>[1]Roster_Selection_Men!AE463</f>
        <v>Jose De La Barrera</v>
      </c>
      <c r="E380" s="15" t="s">
        <v>1</v>
      </c>
      <c r="F380" s="13" t="str">
        <f>IF(ISERROR([1]Baker_Scores_Men_Var!E380), " ", IF([1]Baker_Scores_Men_Var!E380 = "Yes", "Yes", "  "))</f>
        <v>Yes</v>
      </c>
      <c r="G380" s="16">
        <v>168</v>
      </c>
      <c r="H380" s="16">
        <v>246</v>
      </c>
      <c r="I380" s="16">
        <v>147</v>
      </c>
      <c r="J380" s="16">
        <v>0</v>
      </c>
      <c r="K380" s="16">
        <v>0</v>
      </c>
      <c r="L380" s="16">
        <v>184</v>
      </c>
      <c r="M380" s="17">
        <f t="shared" si="112"/>
        <v>745</v>
      </c>
      <c r="N380" s="17">
        <f t="shared" si="113"/>
        <v>4</v>
      </c>
      <c r="O380" s="17">
        <f t="shared" si="114"/>
        <v>186.25</v>
      </c>
    </row>
    <row r="381" spans="2:15" s="13" customFormat="1" ht="13.9" customHeight="1" x14ac:dyDescent="0.25">
      <c r="B381" s="13" t="str">
        <f>[1]Roster_Selection_Men!AB464&amp;" " &amp; "V "</f>
        <v xml:space="preserve">New Jersey Institute Of Technology V </v>
      </c>
      <c r="C381" s="13" t="str">
        <f>[1]Roster_Selection_Men!AD464</f>
        <v>11-679746</v>
      </c>
      <c r="D381" s="13" t="str">
        <f>[1]Roster_Selection_Men!AE464</f>
        <v>Logan Chappell</v>
      </c>
      <c r="E381" s="15" t="s">
        <v>1</v>
      </c>
      <c r="F381" s="13" t="str">
        <f>IF(ISERROR([1]Baker_Scores_Men_Var!E381), " ", IF([1]Baker_Scores_Men_Var!E381 = "Yes", "Yes", "  "))</f>
        <v>Yes</v>
      </c>
      <c r="G381" s="16">
        <v>136</v>
      </c>
      <c r="H381" s="16">
        <v>0</v>
      </c>
      <c r="I381" s="16">
        <v>0</v>
      </c>
      <c r="J381" s="16">
        <v>0</v>
      </c>
      <c r="K381" s="16">
        <v>173</v>
      </c>
      <c r="L381" s="16">
        <v>184</v>
      </c>
      <c r="M381" s="17">
        <f t="shared" si="112"/>
        <v>493</v>
      </c>
      <c r="N381" s="17">
        <f t="shared" si="113"/>
        <v>3</v>
      </c>
      <c r="O381" s="17">
        <f t="shared" si="114"/>
        <v>164.33333333333334</v>
      </c>
    </row>
    <row r="382" spans="2:15" s="13" customFormat="1" ht="13.9" customHeight="1" x14ac:dyDescent="0.25">
      <c r="B382" s="13" t="str">
        <f>[1]Roster_Selection_Men!AB465&amp;" " &amp; "V "</f>
        <v xml:space="preserve">New Jersey Institute Of Technology V </v>
      </c>
      <c r="C382" s="13" t="str">
        <f>[1]Roster_Selection_Men!AD465</f>
        <v>19-25578</v>
      </c>
      <c r="D382" s="13" t="str">
        <f>[1]Roster_Selection_Men!AE465</f>
        <v>Scott Lillis</v>
      </c>
      <c r="E382" s="15" t="s">
        <v>1</v>
      </c>
      <c r="F382" s="13" t="str">
        <f>IF(ISERROR([1]Baker_Scores_Men_Var!E382), " ", IF([1]Baker_Scores_Men_Var!E382 = "Yes", "Yes", "  "))</f>
        <v>Yes</v>
      </c>
      <c r="G382" s="16">
        <v>0</v>
      </c>
      <c r="H382" s="16">
        <v>0</v>
      </c>
      <c r="I382" s="16">
        <v>0</v>
      </c>
      <c r="J382" s="16">
        <v>206</v>
      </c>
      <c r="K382" s="16">
        <v>157</v>
      </c>
      <c r="L382" s="16">
        <v>162</v>
      </c>
      <c r="M382" s="17">
        <f t="shared" si="112"/>
        <v>525</v>
      </c>
      <c r="N382" s="17">
        <f t="shared" si="113"/>
        <v>3</v>
      </c>
      <c r="O382" s="17">
        <f t="shared" si="114"/>
        <v>175</v>
      </c>
    </row>
    <row r="383" spans="2:15" s="13" customFormat="1" ht="13.9" customHeight="1" x14ac:dyDescent="0.25">
      <c r="B383" s="13" t="str">
        <f>[1]Roster_Selection_Men!AB466&amp;" " &amp; "V "</f>
        <v xml:space="preserve">New Jersey Institute Of Technology V </v>
      </c>
      <c r="C383" s="13" t="str">
        <f>[1]Roster_Selection_Men!AD466</f>
        <v>7914-53566</v>
      </c>
      <c r="D383" s="13" t="str">
        <f>[1]Roster_Selection_Men!AE466</f>
        <v>Timothy Knowles</v>
      </c>
      <c r="E383" s="15" t="s">
        <v>1</v>
      </c>
      <c r="F383" s="13" t="str">
        <f>IF(ISERROR([1]Baker_Scores_Men_Var!E383), " ", IF([1]Baker_Scores_Men_Var!E383 = "Yes", "Yes", "  "))</f>
        <v>Yes</v>
      </c>
      <c r="G383" s="16">
        <v>0</v>
      </c>
      <c r="H383" s="16">
        <v>244</v>
      </c>
      <c r="I383" s="16">
        <v>200</v>
      </c>
      <c r="J383" s="16">
        <v>168</v>
      </c>
      <c r="K383" s="16">
        <v>0</v>
      </c>
      <c r="L383" s="16">
        <v>0</v>
      </c>
      <c r="M383" s="17">
        <f t="shared" si="112"/>
        <v>612</v>
      </c>
      <c r="N383" s="17">
        <f t="shared" si="113"/>
        <v>3</v>
      </c>
      <c r="O383" s="17">
        <f t="shared" si="114"/>
        <v>204</v>
      </c>
    </row>
    <row r="384" spans="2:15" s="13" customFormat="1" ht="13.9" customHeight="1" x14ac:dyDescent="0.25">
      <c r="B384" s="13" t="s">
        <v>60</v>
      </c>
      <c r="C384" s="18" t="s">
        <v>10</v>
      </c>
      <c r="D384" s="15" t="s">
        <v>10</v>
      </c>
      <c r="E384" s="15"/>
      <c r="F384" s="15"/>
      <c r="G384" s="16"/>
      <c r="H384" s="16"/>
      <c r="I384" s="16"/>
      <c r="J384" s="16"/>
      <c r="K384" s="16"/>
      <c r="L384" s="16"/>
      <c r="M384" s="17">
        <f t="shared" si="112"/>
        <v>0</v>
      </c>
      <c r="N384" s="17">
        <f t="shared" si="113"/>
        <v>0</v>
      </c>
      <c r="O384" s="17">
        <f t="shared" si="114"/>
        <v>0</v>
      </c>
    </row>
    <row r="385" spans="2:15" s="13" customFormat="1" ht="13.9" customHeight="1" x14ac:dyDescent="0.25">
      <c r="B385" s="13" t="s">
        <v>60</v>
      </c>
      <c r="C385" s="18" t="s">
        <v>10</v>
      </c>
      <c r="D385" s="15" t="s">
        <v>10</v>
      </c>
      <c r="E385" s="15"/>
      <c r="F385" s="15"/>
      <c r="G385" s="16"/>
      <c r="H385" s="16"/>
      <c r="I385" s="16"/>
      <c r="J385" s="16"/>
      <c r="K385" s="16"/>
      <c r="L385" s="16"/>
      <c r="M385" s="17">
        <f t="shared" si="112"/>
        <v>0</v>
      </c>
      <c r="N385" s="17">
        <f t="shared" si="113"/>
        <v>0</v>
      </c>
      <c r="O385" s="17">
        <f t="shared" si="114"/>
        <v>0</v>
      </c>
    </row>
    <row r="386" spans="2:15" s="13" customFormat="1" ht="13.9" customHeight="1" thickBot="1" x14ac:dyDescent="0.3">
      <c r="B386" s="13" t="s">
        <v>60</v>
      </c>
      <c r="C386" s="18" t="s">
        <v>10</v>
      </c>
      <c r="D386" s="15" t="s">
        <v>10</v>
      </c>
      <c r="E386" s="15"/>
      <c r="F386" s="15"/>
      <c r="G386" s="19"/>
      <c r="H386" s="19"/>
      <c r="I386" s="19"/>
      <c r="J386" s="19"/>
      <c r="K386" s="19"/>
      <c r="L386" s="19"/>
      <c r="M386" s="20">
        <f t="shared" si="112"/>
        <v>0</v>
      </c>
      <c r="N386" s="20">
        <f t="shared" si="113"/>
        <v>0</v>
      </c>
      <c r="O386" s="17">
        <f t="shared" si="114"/>
        <v>0</v>
      </c>
    </row>
    <row r="387" spans="2:15" s="13" customFormat="1" ht="13.9" customHeight="1" thickTop="1" thickBot="1" x14ac:dyDescent="0.35">
      <c r="B387" s="21"/>
      <c r="G387" s="17">
        <f t="shared" ref="G387:N387" si="115">SUM(G376:G386)</f>
        <v>865</v>
      </c>
      <c r="H387" s="17">
        <f t="shared" si="115"/>
        <v>1057</v>
      </c>
      <c r="I387" s="17">
        <f t="shared" si="115"/>
        <v>974</v>
      </c>
      <c r="J387" s="17">
        <f t="shared" si="115"/>
        <v>921</v>
      </c>
      <c r="K387" s="17">
        <f t="shared" si="115"/>
        <v>892</v>
      </c>
      <c r="L387" s="17">
        <f t="shared" si="115"/>
        <v>937</v>
      </c>
      <c r="M387" s="22">
        <f t="shared" si="115"/>
        <v>5646</v>
      </c>
      <c r="N387" s="22">
        <f t="shared" si="115"/>
        <v>30</v>
      </c>
    </row>
    <row r="388" spans="2:15" s="13" customFormat="1" ht="13.9" customHeight="1" thickTop="1" x14ac:dyDescent="0.25"/>
    <row r="389" spans="2:15" s="13" customFormat="1" ht="13.9" customHeight="1" x14ac:dyDescent="0.25">
      <c r="B389" s="13" t="str">
        <f>[1]Roster_Selection_Men!AB475&amp;" " &amp; "V "</f>
        <v xml:space="preserve">Notre Dame College V </v>
      </c>
      <c r="C389" s="13" t="str">
        <f>[1]Roster_Selection_Men!AD475</f>
        <v>18-42246</v>
      </c>
      <c r="D389" s="13" t="str">
        <f>[1]Roster_Selection_Men!AE475</f>
        <v>Aiden Compton</v>
      </c>
      <c r="E389" s="15" t="s">
        <v>1</v>
      </c>
      <c r="F389" s="13" t="str">
        <f>IF(ISERROR([1]Baker_Scores_Men_Var!E389), " ", IF([1]Baker_Scores_Men_Var!E389 = "Yes", "Yes", "  "))</f>
        <v>Yes</v>
      </c>
      <c r="G389" s="16">
        <v>235</v>
      </c>
      <c r="H389" s="16">
        <v>143</v>
      </c>
      <c r="I389" s="16">
        <v>202</v>
      </c>
      <c r="J389" s="16">
        <v>256</v>
      </c>
      <c r="K389" s="16">
        <v>173</v>
      </c>
      <c r="L389" s="16">
        <v>203</v>
      </c>
      <c r="M389" s="17">
        <f t="shared" ref="M389:M399" si="116">SUM(G389:L389)</f>
        <v>1212</v>
      </c>
      <c r="N389" s="17">
        <f t="shared" ref="N389:N399" si="117">COUNTIF(G389:L389, "&gt;0" )</f>
        <v>6</v>
      </c>
      <c r="O389" s="17">
        <f t="shared" ref="O389:O399" si="118">IF(N389=0,0,M389/N389)</f>
        <v>202</v>
      </c>
    </row>
    <row r="390" spans="2:15" s="13" customFormat="1" ht="13.9" customHeight="1" x14ac:dyDescent="0.25">
      <c r="B390" s="13" t="str">
        <f>[1]Roster_Selection_Men!AB476&amp;" " &amp; "V "</f>
        <v xml:space="preserve">Notre Dame College V </v>
      </c>
      <c r="C390" s="13" t="str">
        <f>[1]Roster_Selection_Men!AD476</f>
        <v>11-676249</v>
      </c>
      <c r="D390" s="13" t="str">
        <f>[1]Roster_Selection_Men!AE476</f>
        <v>Alex Etheredge</v>
      </c>
      <c r="E390" s="15" t="s">
        <v>1</v>
      </c>
      <c r="F390" s="13" t="str">
        <f>IF(ISERROR([1]Baker_Scores_Men_Var!E390), " ", IF([1]Baker_Scores_Men_Var!E390 = "Yes", "Yes", "  "))</f>
        <v>Yes</v>
      </c>
      <c r="G390" s="16">
        <v>215</v>
      </c>
      <c r="H390" s="16">
        <v>150</v>
      </c>
      <c r="I390" s="16">
        <v>202</v>
      </c>
      <c r="J390" s="16">
        <v>164</v>
      </c>
      <c r="K390" s="16">
        <v>179</v>
      </c>
      <c r="L390" s="16">
        <v>0</v>
      </c>
      <c r="M390" s="17">
        <f t="shared" si="116"/>
        <v>910</v>
      </c>
      <c r="N390" s="17">
        <f t="shared" si="117"/>
        <v>5</v>
      </c>
      <c r="O390" s="17">
        <f t="shared" si="118"/>
        <v>182</v>
      </c>
    </row>
    <row r="391" spans="2:15" s="13" customFormat="1" ht="13.9" customHeight="1" x14ac:dyDescent="0.25">
      <c r="B391" s="13" t="str">
        <f>[1]Roster_Selection_Men!AB477&amp;" " &amp; "V "</f>
        <v xml:space="preserve">Notre Dame College V </v>
      </c>
      <c r="C391" s="13" t="str">
        <f>[1]Roster_Selection_Men!AD477</f>
        <v>11-408777</v>
      </c>
      <c r="D391" s="13" t="str">
        <f>[1]Roster_Selection_Men!AE477</f>
        <v>Anthony Shields</v>
      </c>
      <c r="E391" s="15" t="s">
        <v>1</v>
      </c>
      <c r="F391" s="13" t="str">
        <f>IF(ISERROR([1]Baker_Scores_Men_Var!E391), " ", IF([1]Baker_Scores_Men_Var!E391 = "Yes", "Yes", "  "))</f>
        <v>Yes</v>
      </c>
      <c r="G391" s="16">
        <v>0</v>
      </c>
      <c r="H391" s="16">
        <v>0</v>
      </c>
      <c r="I391" s="16">
        <v>0</v>
      </c>
      <c r="J391" s="16">
        <v>0</v>
      </c>
      <c r="K391" s="16">
        <v>0</v>
      </c>
      <c r="L391" s="16">
        <v>191</v>
      </c>
      <c r="M391" s="17">
        <f t="shared" si="116"/>
        <v>191</v>
      </c>
      <c r="N391" s="17">
        <f t="shared" si="117"/>
        <v>1</v>
      </c>
      <c r="O391" s="17">
        <f t="shared" si="118"/>
        <v>191</v>
      </c>
    </row>
    <row r="392" spans="2:15" s="13" customFormat="1" ht="13.9" customHeight="1" x14ac:dyDescent="0.25">
      <c r="B392" s="13" t="str">
        <f>[1]Roster_Selection_Men!AB478&amp;" " &amp; "V "</f>
        <v xml:space="preserve">Notre Dame College V </v>
      </c>
      <c r="C392" s="13" t="str">
        <f>[1]Roster_Selection_Men!AD478</f>
        <v>7914-13485</v>
      </c>
      <c r="D392" s="13" t="str">
        <f>[1]Roster_Selection_Men!AE478</f>
        <v>Connor Gallagher</v>
      </c>
      <c r="E392" s="15" t="s">
        <v>1</v>
      </c>
      <c r="F392" s="13" t="str">
        <f>IF(ISERROR([1]Baker_Scores_Men_Var!E392), " ", IF([1]Baker_Scores_Men_Var!E392 = "Yes", "Yes", "  "))</f>
        <v>Yes</v>
      </c>
      <c r="G392" s="16">
        <v>0</v>
      </c>
      <c r="H392" s="16">
        <v>192</v>
      </c>
      <c r="I392" s="16">
        <v>189</v>
      </c>
      <c r="J392" s="16">
        <v>198</v>
      </c>
      <c r="K392" s="16">
        <v>165</v>
      </c>
      <c r="L392" s="16">
        <v>185</v>
      </c>
      <c r="M392" s="17">
        <f t="shared" si="116"/>
        <v>929</v>
      </c>
      <c r="N392" s="17">
        <f t="shared" si="117"/>
        <v>5</v>
      </c>
      <c r="O392" s="17">
        <f t="shared" si="118"/>
        <v>185.8</v>
      </c>
    </row>
    <row r="393" spans="2:15" s="13" customFormat="1" ht="13.9" customHeight="1" x14ac:dyDescent="0.25">
      <c r="B393" s="13" t="str">
        <f>[1]Roster_Selection_Men!AB479&amp;" " &amp; "V "</f>
        <v xml:space="preserve">Notre Dame College V </v>
      </c>
      <c r="C393" s="13" t="str">
        <f>[1]Roster_Selection_Men!AD479</f>
        <v>11-571807</v>
      </c>
      <c r="D393" s="13" t="str">
        <f>[1]Roster_Selection_Men!AE479</f>
        <v>Hunter Brackman</v>
      </c>
      <c r="E393" s="15" t="s">
        <v>1</v>
      </c>
      <c r="F393" s="13" t="str">
        <f>IF(ISERROR([1]Baker_Scores_Men_Var!E393), " ", IF([1]Baker_Scores_Men_Var!E393 = "Yes", "Yes", "  "))</f>
        <v>Yes</v>
      </c>
      <c r="G393" s="16">
        <v>166</v>
      </c>
      <c r="H393" s="16">
        <v>146</v>
      </c>
      <c r="I393" s="16">
        <v>244</v>
      </c>
      <c r="J393" s="16">
        <v>200</v>
      </c>
      <c r="K393" s="16">
        <v>223</v>
      </c>
      <c r="L393" s="16">
        <v>151</v>
      </c>
      <c r="M393" s="17">
        <f t="shared" si="116"/>
        <v>1130</v>
      </c>
      <c r="N393" s="17">
        <f t="shared" si="117"/>
        <v>6</v>
      </c>
      <c r="O393" s="17">
        <f t="shared" si="118"/>
        <v>188.33333333333334</v>
      </c>
    </row>
    <row r="394" spans="2:15" s="13" customFormat="1" ht="13.9" customHeight="1" x14ac:dyDescent="0.25">
      <c r="B394" s="13" t="str">
        <f>[1]Roster_Selection_Men!AB480&amp;" " &amp; "V "</f>
        <v xml:space="preserve">Notre Dame College V </v>
      </c>
      <c r="C394" s="13" t="str">
        <f>[1]Roster_Selection_Men!AD480</f>
        <v>20-23556</v>
      </c>
      <c r="D394" s="13" t="str">
        <f>[1]Roster_Selection_Men!AE480</f>
        <v>Josh Dohm</v>
      </c>
      <c r="E394" s="15" t="s">
        <v>1</v>
      </c>
      <c r="F394" s="13" t="str">
        <f>IF(ISERROR([1]Baker_Scores_Men_Var!E394), " ", IF([1]Baker_Scores_Men_Var!E394 = "Yes", "Yes", "  "))</f>
        <v>Yes</v>
      </c>
      <c r="G394" s="16">
        <v>139</v>
      </c>
      <c r="H394" s="16">
        <v>0</v>
      </c>
      <c r="I394" s="16">
        <v>0</v>
      </c>
      <c r="J394" s="16">
        <v>0</v>
      </c>
      <c r="K394" s="16">
        <v>0</v>
      </c>
      <c r="L394" s="16">
        <v>0</v>
      </c>
      <c r="M394" s="17">
        <f t="shared" si="116"/>
        <v>139</v>
      </c>
      <c r="N394" s="17">
        <f t="shared" si="117"/>
        <v>1</v>
      </c>
      <c r="O394" s="17">
        <f t="shared" si="118"/>
        <v>139</v>
      </c>
    </row>
    <row r="395" spans="2:15" s="13" customFormat="1" ht="13.9" customHeight="1" x14ac:dyDescent="0.25">
      <c r="B395" s="13" t="str">
        <f>[1]Roster_Selection_Men!AB481&amp;" " &amp; "V "</f>
        <v xml:space="preserve">Notre Dame College V </v>
      </c>
      <c r="C395" s="13" t="str">
        <f>[1]Roster_Selection_Men!AD481</f>
        <v>11-637942</v>
      </c>
      <c r="D395" s="13" t="str">
        <f>[1]Roster_Selection_Men!AE481</f>
        <v>Michael Wiese</v>
      </c>
      <c r="E395" s="15" t="s">
        <v>1</v>
      </c>
      <c r="F395" s="13" t="str">
        <f>IF(ISERROR([1]Baker_Scores_Men_Var!E395), " ", IF([1]Baker_Scores_Men_Var!E395 = "Yes", "Yes", "  "))</f>
        <v>Yes</v>
      </c>
      <c r="G395" s="16">
        <v>163</v>
      </c>
      <c r="H395" s="16">
        <v>180</v>
      </c>
      <c r="I395" s="16">
        <v>189</v>
      </c>
      <c r="J395" s="16">
        <v>187</v>
      </c>
      <c r="K395" s="16">
        <v>223</v>
      </c>
      <c r="L395" s="16">
        <v>187</v>
      </c>
      <c r="M395" s="17">
        <f t="shared" si="116"/>
        <v>1129</v>
      </c>
      <c r="N395" s="17">
        <f t="shared" si="117"/>
        <v>6</v>
      </c>
      <c r="O395" s="17">
        <f t="shared" si="118"/>
        <v>188.16666666666666</v>
      </c>
    </row>
    <row r="396" spans="2:15" s="13" customFormat="1" ht="13.9" customHeight="1" x14ac:dyDescent="0.25">
      <c r="B396" s="13" t="str">
        <f>[1]Roster_Selection_Men!AB482&amp;" " &amp; "V "</f>
        <v xml:space="preserve"> V </v>
      </c>
      <c r="C396" s="13" t="str">
        <f>[1]Roster_Selection_Men!AD482</f>
        <v/>
      </c>
      <c r="D396" s="13" t="str">
        <f>[1]Roster_Selection_Men!AE482</f>
        <v/>
      </c>
      <c r="E396" s="15"/>
      <c r="F396" s="13" t="str">
        <f>IF(ISERROR([1]Baker_Scores_Men_Var!E396), " ", IF([1]Baker_Scores_Men_Var!E396 = "Yes", "Yes", "  "))</f>
        <v xml:space="preserve">  </v>
      </c>
      <c r="G396" s="16">
        <v>0</v>
      </c>
      <c r="H396" s="16">
        <v>0</v>
      </c>
      <c r="I396" s="16">
        <v>0</v>
      </c>
      <c r="J396" s="16">
        <v>0</v>
      </c>
      <c r="K396" s="16">
        <v>0</v>
      </c>
      <c r="L396" s="16">
        <v>0</v>
      </c>
      <c r="M396" s="17">
        <f t="shared" si="116"/>
        <v>0</v>
      </c>
      <c r="N396" s="17">
        <f t="shared" si="117"/>
        <v>0</v>
      </c>
      <c r="O396" s="17">
        <f t="shared" si="118"/>
        <v>0</v>
      </c>
    </row>
    <row r="397" spans="2:15" s="13" customFormat="1" ht="13.9" customHeight="1" x14ac:dyDescent="0.25">
      <c r="B397" s="13" t="s">
        <v>61</v>
      </c>
      <c r="C397" s="18" t="s">
        <v>10</v>
      </c>
      <c r="D397" s="15" t="s">
        <v>10</v>
      </c>
      <c r="E397" s="15"/>
      <c r="F397" s="15"/>
      <c r="G397" s="16"/>
      <c r="H397" s="16"/>
      <c r="I397" s="16"/>
      <c r="J397" s="16"/>
      <c r="K397" s="16"/>
      <c r="L397" s="16"/>
      <c r="M397" s="17">
        <f t="shared" si="116"/>
        <v>0</v>
      </c>
      <c r="N397" s="17">
        <f t="shared" si="117"/>
        <v>0</v>
      </c>
      <c r="O397" s="17">
        <f t="shared" si="118"/>
        <v>0</v>
      </c>
    </row>
    <row r="398" spans="2:15" s="13" customFormat="1" ht="13.9" customHeight="1" x14ac:dyDescent="0.25">
      <c r="B398" s="13" t="s">
        <v>61</v>
      </c>
      <c r="C398" s="18" t="s">
        <v>10</v>
      </c>
      <c r="D398" s="15" t="s">
        <v>10</v>
      </c>
      <c r="E398" s="15"/>
      <c r="F398" s="15"/>
      <c r="G398" s="16"/>
      <c r="H398" s="16"/>
      <c r="I398" s="16"/>
      <c r="J398" s="16"/>
      <c r="K398" s="16"/>
      <c r="L398" s="16"/>
      <c r="M398" s="17">
        <f t="shared" si="116"/>
        <v>0</v>
      </c>
      <c r="N398" s="17">
        <f t="shared" si="117"/>
        <v>0</v>
      </c>
      <c r="O398" s="17">
        <f t="shared" si="118"/>
        <v>0</v>
      </c>
    </row>
    <row r="399" spans="2:15" s="13" customFormat="1" ht="13.9" customHeight="1" thickBot="1" x14ac:dyDescent="0.3">
      <c r="B399" s="13" t="s">
        <v>61</v>
      </c>
      <c r="C399" s="18" t="s">
        <v>10</v>
      </c>
      <c r="D399" s="15" t="s">
        <v>10</v>
      </c>
      <c r="E399" s="15"/>
      <c r="F399" s="15"/>
      <c r="G399" s="19"/>
      <c r="H399" s="19"/>
      <c r="I399" s="19"/>
      <c r="J399" s="19"/>
      <c r="K399" s="19"/>
      <c r="L399" s="19"/>
      <c r="M399" s="20">
        <f t="shared" si="116"/>
        <v>0</v>
      </c>
      <c r="N399" s="20">
        <f t="shared" si="117"/>
        <v>0</v>
      </c>
      <c r="O399" s="17">
        <f t="shared" si="118"/>
        <v>0</v>
      </c>
    </row>
    <row r="400" spans="2:15" s="13" customFormat="1" ht="13.9" customHeight="1" thickTop="1" thickBot="1" x14ac:dyDescent="0.35">
      <c r="B400" s="21"/>
      <c r="G400" s="17">
        <f t="shared" ref="G400:N400" si="119">SUM(G389:G399)</f>
        <v>918</v>
      </c>
      <c r="H400" s="17">
        <f t="shared" si="119"/>
        <v>811</v>
      </c>
      <c r="I400" s="17">
        <f t="shared" si="119"/>
        <v>1026</v>
      </c>
      <c r="J400" s="17">
        <f t="shared" si="119"/>
        <v>1005</v>
      </c>
      <c r="K400" s="17">
        <f t="shared" si="119"/>
        <v>963</v>
      </c>
      <c r="L400" s="17">
        <f t="shared" si="119"/>
        <v>917</v>
      </c>
      <c r="M400" s="22">
        <f t="shared" si="119"/>
        <v>5640</v>
      </c>
      <c r="N400" s="22">
        <f t="shared" si="119"/>
        <v>30</v>
      </c>
    </row>
    <row r="401" spans="2:15" s="13" customFormat="1" ht="13.9" customHeight="1" thickTop="1" x14ac:dyDescent="0.25"/>
    <row r="402" spans="2:15" s="13" customFormat="1" ht="13.9" customHeight="1" x14ac:dyDescent="0.25">
      <c r="B402" s="13" t="str">
        <f>[1]Roster_Selection_Men!AB485&amp;" " &amp; "V "</f>
        <v xml:space="preserve">Quincy University V </v>
      </c>
      <c r="C402" s="13" t="str">
        <f>[1]Roster_Selection_Men!AD485</f>
        <v>11-479052</v>
      </c>
      <c r="D402" s="13" t="str">
        <f>[1]Roster_Selection_Men!AE485</f>
        <v>Anthony Lundy</v>
      </c>
      <c r="E402" s="15" t="s">
        <v>1</v>
      </c>
      <c r="F402" s="13" t="str">
        <f>IF(ISERROR([1]Baker_Scores_Men_Var!E402), " ", IF([1]Baker_Scores_Men_Var!E402 = "Yes", "Yes", "  "))</f>
        <v>Yes</v>
      </c>
      <c r="G402" s="16">
        <v>239</v>
      </c>
      <c r="H402" s="16">
        <v>194</v>
      </c>
      <c r="I402" s="16">
        <v>203</v>
      </c>
      <c r="J402" s="16">
        <v>165</v>
      </c>
      <c r="K402" s="16">
        <v>194</v>
      </c>
      <c r="L402" s="16">
        <v>198</v>
      </c>
      <c r="M402" s="17">
        <f t="shared" ref="M402:M412" si="120">SUM(G402:L402)</f>
        <v>1193</v>
      </c>
      <c r="N402" s="17">
        <f t="shared" ref="N402:N412" si="121">COUNTIF(G402:L402, "&gt;0" )</f>
        <v>6</v>
      </c>
      <c r="O402" s="17">
        <f t="shared" ref="O402:O412" si="122">IF(N402=0,0,M402/N402)</f>
        <v>198.83333333333334</v>
      </c>
    </row>
    <row r="403" spans="2:15" s="13" customFormat="1" ht="13.9" customHeight="1" x14ac:dyDescent="0.25">
      <c r="B403" s="13" t="str">
        <f>[1]Roster_Selection_Men!AB486&amp;" " &amp; "V "</f>
        <v xml:space="preserve">Quincy University V </v>
      </c>
      <c r="C403" s="13" t="str">
        <f>[1]Roster_Selection_Men!AD486</f>
        <v>18-92281</v>
      </c>
      <c r="D403" s="13" t="str">
        <f>[1]Roster_Selection_Men!AE486</f>
        <v>Brenden Unseld</v>
      </c>
      <c r="E403" s="15" t="s">
        <v>1</v>
      </c>
      <c r="F403" s="13" t="str">
        <f>IF(ISERROR([1]Baker_Scores_Men_Var!E403), " ", IF([1]Baker_Scores_Men_Var!E403 = "Yes", "Yes", "  "))</f>
        <v>Yes</v>
      </c>
      <c r="G403" s="16">
        <v>0</v>
      </c>
      <c r="H403" s="16">
        <v>0</v>
      </c>
      <c r="I403" s="16">
        <v>145</v>
      </c>
      <c r="J403" s="16">
        <v>0</v>
      </c>
      <c r="K403" s="16">
        <v>0</v>
      </c>
      <c r="L403" s="16">
        <v>0</v>
      </c>
      <c r="M403" s="17">
        <f t="shared" si="120"/>
        <v>145</v>
      </c>
      <c r="N403" s="17">
        <f t="shared" si="121"/>
        <v>1</v>
      </c>
      <c r="O403" s="17">
        <f t="shared" si="122"/>
        <v>145</v>
      </c>
    </row>
    <row r="404" spans="2:15" s="13" customFormat="1" ht="13.9" customHeight="1" x14ac:dyDescent="0.25">
      <c r="B404" s="13" t="str">
        <f>[1]Roster_Selection_Men!AB487&amp;" " &amp; "V "</f>
        <v xml:space="preserve">Quincy University V </v>
      </c>
      <c r="C404" s="13" t="str">
        <f>[1]Roster_Selection_Men!AD487</f>
        <v>11-479885</v>
      </c>
      <c r="D404" s="13" t="str">
        <f>[1]Roster_Selection_Men!AE487</f>
        <v>Caden Witt</v>
      </c>
      <c r="E404" s="15" t="s">
        <v>1</v>
      </c>
      <c r="F404" s="13" t="str">
        <f>IF(ISERROR([1]Baker_Scores_Men_Var!E404), " ", IF([1]Baker_Scores_Men_Var!E404 = "Yes", "Yes", "  "))</f>
        <v>Yes</v>
      </c>
      <c r="G404" s="16">
        <v>221</v>
      </c>
      <c r="H404" s="16">
        <v>225</v>
      </c>
      <c r="I404" s="16">
        <v>200</v>
      </c>
      <c r="J404" s="16">
        <v>188</v>
      </c>
      <c r="K404" s="16">
        <v>213</v>
      </c>
      <c r="L404" s="16">
        <v>156</v>
      </c>
      <c r="M404" s="17">
        <f t="shared" si="120"/>
        <v>1203</v>
      </c>
      <c r="N404" s="17">
        <f t="shared" si="121"/>
        <v>6</v>
      </c>
      <c r="O404" s="17">
        <f t="shared" si="122"/>
        <v>200.5</v>
      </c>
    </row>
    <row r="405" spans="2:15" s="13" customFormat="1" ht="13.9" customHeight="1" x14ac:dyDescent="0.25">
      <c r="B405" s="13" t="str">
        <f>[1]Roster_Selection_Men!AB488&amp;" " &amp; "V "</f>
        <v xml:space="preserve">Quincy University V </v>
      </c>
      <c r="C405" s="13" t="str">
        <f>[1]Roster_Selection_Men!AD488</f>
        <v>11-697151</v>
      </c>
      <c r="D405" s="13" t="str">
        <f>[1]Roster_Selection_Men!AE488</f>
        <v>Cayden Thoms</v>
      </c>
      <c r="E405" s="15" t="s">
        <v>1</v>
      </c>
      <c r="F405" s="13" t="str">
        <f>IF(ISERROR([1]Baker_Scores_Men_Var!E405), " ", IF([1]Baker_Scores_Men_Var!E405 = "Yes", "Yes", "  "))</f>
        <v>Yes</v>
      </c>
      <c r="G405" s="16">
        <v>232</v>
      </c>
      <c r="H405" s="16">
        <v>191</v>
      </c>
      <c r="I405" s="16">
        <v>198</v>
      </c>
      <c r="J405" s="16">
        <v>235</v>
      </c>
      <c r="K405" s="16">
        <v>171</v>
      </c>
      <c r="L405" s="16">
        <v>0</v>
      </c>
      <c r="M405" s="17">
        <f t="shared" si="120"/>
        <v>1027</v>
      </c>
      <c r="N405" s="17">
        <f t="shared" si="121"/>
        <v>5</v>
      </c>
      <c r="O405" s="17">
        <f t="shared" si="122"/>
        <v>205.4</v>
      </c>
    </row>
    <row r="406" spans="2:15" s="13" customFormat="1" ht="13.9" customHeight="1" x14ac:dyDescent="0.25">
      <c r="B406" s="13" t="str">
        <f>[1]Roster_Selection_Men!AB489&amp;" " &amp; "V "</f>
        <v xml:space="preserve">Quincy University V </v>
      </c>
      <c r="C406" s="13" t="str">
        <f>[1]Roster_Selection_Men!AD489</f>
        <v>16-162510</v>
      </c>
      <c r="D406" s="13" t="str">
        <f>[1]Roster_Selection_Men!AE489</f>
        <v>Connor Meegan</v>
      </c>
      <c r="E406" s="15" t="s">
        <v>1</v>
      </c>
      <c r="F406" s="13" t="str">
        <f>IF(ISERROR([1]Baker_Scores_Men_Var!E406), " ", IF([1]Baker_Scores_Men_Var!E406 = "Yes", "Yes", "  "))</f>
        <v>Yes</v>
      </c>
      <c r="G406" s="16">
        <v>0</v>
      </c>
      <c r="H406" s="16">
        <v>174</v>
      </c>
      <c r="I406" s="16">
        <v>0</v>
      </c>
      <c r="J406" s="16">
        <v>0</v>
      </c>
      <c r="K406" s="16">
        <v>203</v>
      </c>
      <c r="L406" s="16">
        <v>184</v>
      </c>
      <c r="M406" s="17">
        <f t="shared" si="120"/>
        <v>561</v>
      </c>
      <c r="N406" s="17">
        <f t="shared" si="121"/>
        <v>3</v>
      </c>
      <c r="O406" s="17">
        <f t="shared" si="122"/>
        <v>187</v>
      </c>
    </row>
    <row r="407" spans="2:15" s="13" customFormat="1" ht="13.9" customHeight="1" x14ac:dyDescent="0.25">
      <c r="B407" s="13" t="str">
        <f>[1]Roster_Selection_Men!AB490&amp;" " &amp; "V "</f>
        <v xml:space="preserve">Quincy University V </v>
      </c>
      <c r="C407" s="13" t="str">
        <f>[1]Roster_Selection_Men!AD490</f>
        <v>7914-29201</v>
      </c>
      <c r="D407" s="13" t="str">
        <f>[1]Roster_Selection_Men!AE490</f>
        <v>Lucas Forthofer</v>
      </c>
      <c r="E407" s="15" t="s">
        <v>1</v>
      </c>
      <c r="F407" s="13" t="str">
        <f>IF(ISERROR([1]Baker_Scores_Men_Var!E407), " ", IF([1]Baker_Scores_Men_Var!E407 = "Yes", "Yes", "  "))</f>
        <v>Yes</v>
      </c>
      <c r="G407" s="16">
        <v>170</v>
      </c>
      <c r="H407" s="16">
        <v>0</v>
      </c>
      <c r="I407" s="16">
        <v>0</v>
      </c>
      <c r="J407" s="16">
        <v>155</v>
      </c>
      <c r="K407" s="16">
        <v>0</v>
      </c>
      <c r="L407" s="16">
        <v>173</v>
      </c>
      <c r="M407" s="17">
        <f t="shared" si="120"/>
        <v>498</v>
      </c>
      <c r="N407" s="17">
        <f t="shared" si="121"/>
        <v>3</v>
      </c>
      <c r="O407" s="17">
        <f t="shared" si="122"/>
        <v>166</v>
      </c>
    </row>
    <row r="408" spans="2:15" s="13" customFormat="1" ht="13.9" customHeight="1" x14ac:dyDescent="0.25">
      <c r="B408" s="13" t="str">
        <f>[1]Roster_Selection_Men!AB491&amp;" " &amp; "V "</f>
        <v xml:space="preserve">Quincy University V </v>
      </c>
      <c r="C408" s="13" t="str">
        <f>[1]Roster_Selection_Men!AD491</f>
        <v>11-237083</v>
      </c>
      <c r="D408" s="13" t="str">
        <f>[1]Roster_Selection_Men!AE491</f>
        <v>Parker Lymenstull</v>
      </c>
      <c r="E408" s="15" t="s">
        <v>1</v>
      </c>
      <c r="F408" s="13" t="str">
        <f>IF(ISERROR([1]Baker_Scores_Men_Var!E408), " ", IF([1]Baker_Scores_Men_Var!E408 = "Yes", "Yes", "  "))</f>
        <v>Yes</v>
      </c>
      <c r="G408" s="16">
        <v>182</v>
      </c>
      <c r="H408" s="16">
        <v>236</v>
      </c>
      <c r="I408" s="16">
        <v>174</v>
      </c>
      <c r="J408" s="16">
        <v>180</v>
      </c>
      <c r="K408" s="16">
        <v>202</v>
      </c>
      <c r="L408" s="16">
        <v>163</v>
      </c>
      <c r="M408" s="17">
        <f t="shared" si="120"/>
        <v>1137</v>
      </c>
      <c r="N408" s="17">
        <f t="shared" si="121"/>
        <v>6</v>
      </c>
      <c r="O408" s="17">
        <f t="shared" si="122"/>
        <v>189.5</v>
      </c>
    </row>
    <row r="409" spans="2:15" s="13" customFormat="1" ht="13.9" customHeight="1" x14ac:dyDescent="0.25">
      <c r="B409" s="13" t="str">
        <f>[1]Roster_Selection_Men!AB492&amp;" " &amp; "V "</f>
        <v xml:space="preserve"> V </v>
      </c>
      <c r="C409" s="13" t="str">
        <f>[1]Roster_Selection_Men!AD492</f>
        <v/>
      </c>
      <c r="D409" s="13" t="str">
        <f>[1]Roster_Selection_Men!AE492</f>
        <v/>
      </c>
      <c r="E409" s="15"/>
      <c r="F409" s="13" t="str">
        <f>IF(ISERROR([1]Baker_Scores_Men_Var!E409), " ", IF([1]Baker_Scores_Men_Var!E409 = "Yes", "Yes", "  "))</f>
        <v xml:space="preserve">  </v>
      </c>
      <c r="G409" s="16">
        <v>0</v>
      </c>
      <c r="H409" s="16">
        <v>0</v>
      </c>
      <c r="I409" s="16">
        <v>0</v>
      </c>
      <c r="J409" s="16">
        <v>0</v>
      </c>
      <c r="K409" s="16">
        <v>0</v>
      </c>
      <c r="L409" s="16">
        <v>0</v>
      </c>
      <c r="M409" s="17">
        <f t="shared" si="120"/>
        <v>0</v>
      </c>
      <c r="N409" s="17">
        <f t="shared" si="121"/>
        <v>0</v>
      </c>
      <c r="O409" s="17">
        <f t="shared" si="122"/>
        <v>0</v>
      </c>
    </row>
    <row r="410" spans="2:15" s="13" customFormat="1" ht="13.9" customHeight="1" x14ac:dyDescent="0.25">
      <c r="B410" s="13" t="s">
        <v>62</v>
      </c>
      <c r="C410" s="18" t="s">
        <v>10</v>
      </c>
      <c r="D410" s="15" t="s">
        <v>10</v>
      </c>
      <c r="E410" s="15"/>
      <c r="F410" s="15"/>
      <c r="G410" s="16"/>
      <c r="H410" s="16"/>
      <c r="I410" s="16"/>
      <c r="J410" s="16"/>
      <c r="K410" s="16"/>
      <c r="L410" s="16"/>
      <c r="M410" s="17">
        <f t="shared" si="120"/>
        <v>0</v>
      </c>
      <c r="N410" s="17">
        <f t="shared" si="121"/>
        <v>0</v>
      </c>
      <c r="O410" s="17">
        <f t="shared" si="122"/>
        <v>0</v>
      </c>
    </row>
    <row r="411" spans="2:15" s="13" customFormat="1" ht="13.9" customHeight="1" x14ac:dyDescent="0.25">
      <c r="B411" s="13" t="s">
        <v>62</v>
      </c>
      <c r="C411" s="18" t="s">
        <v>10</v>
      </c>
      <c r="D411" s="15" t="s">
        <v>10</v>
      </c>
      <c r="E411" s="15"/>
      <c r="F411" s="15"/>
      <c r="G411" s="16"/>
      <c r="H411" s="16"/>
      <c r="I411" s="16"/>
      <c r="J411" s="16"/>
      <c r="K411" s="16"/>
      <c r="L411" s="16"/>
      <c r="M411" s="17">
        <f t="shared" si="120"/>
        <v>0</v>
      </c>
      <c r="N411" s="17">
        <f t="shared" si="121"/>
        <v>0</v>
      </c>
      <c r="O411" s="17">
        <f t="shared" si="122"/>
        <v>0</v>
      </c>
    </row>
    <row r="412" spans="2:15" s="13" customFormat="1" ht="13.9" customHeight="1" thickBot="1" x14ac:dyDescent="0.3">
      <c r="B412" s="13" t="s">
        <v>62</v>
      </c>
      <c r="C412" s="18" t="s">
        <v>10</v>
      </c>
      <c r="D412" s="15" t="s">
        <v>10</v>
      </c>
      <c r="E412" s="15"/>
      <c r="F412" s="15"/>
      <c r="G412" s="19"/>
      <c r="H412" s="19"/>
      <c r="I412" s="19"/>
      <c r="J412" s="19"/>
      <c r="K412" s="19"/>
      <c r="L412" s="19"/>
      <c r="M412" s="20">
        <f t="shared" si="120"/>
        <v>0</v>
      </c>
      <c r="N412" s="20">
        <f t="shared" si="121"/>
        <v>0</v>
      </c>
      <c r="O412" s="17">
        <f t="shared" si="122"/>
        <v>0</v>
      </c>
    </row>
    <row r="413" spans="2:15" s="13" customFormat="1" ht="13.9" customHeight="1" thickTop="1" thickBot="1" x14ac:dyDescent="0.35">
      <c r="B413" s="21"/>
      <c r="G413" s="17">
        <f t="shared" ref="G413:N413" si="123">SUM(G402:G412)</f>
        <v>1044</v>
      </c>
      <c r="H413" s="17">
        <f t="shared" si="123"/>
        <v>1020</v>
      </c>
      <c r="I413" s="17">
        <f t="shared" si="123"/>
        <v>920</v>
      </c>
      <c r="J413" s="17">
        <f t="shared" si="123"/>
        <v>923</v>
      </c>
      <c r="K413" s="17">
        <f t="shared" si="123"/>
        <v>983</v>
      </c>
      <c r="L413" s="17">
        <f t="shared" si="123"/>
        <v>874</v>
      </c>
      <c r="M413" s="22">
        <f t="shared" si="123"/>
        <v>5764</v>
      </c>
      <c r="N413" s="22">
        <f t="shared" si="123"/>
        <v>30</v>
      </c>
    </row>
    <row r="414" spans="2:15" s="13" customFormat="1" ht="13.9" customHeight="1" thickTop="1" x14ac:dyDescent="0.25"/>
    <row r="415" spans="2:15" s="13" customFormat="1" ht="13.9" customHeight="1" x14ac:dyDescent="0.25">
      <c r="B415" s="13" t="str">
        <f>[1]Roster_Selection_Men!AB494&amp;" " &amp; "V "</f>
        <v xml:space="preserve">Rochester University V </v>
      </c>
      <c r="C415" s="13" t="str">
        <f>[1]Roster_Selection_Men!AD494</f>
        <v>19-84013</v>
      </c>
      <c r="D415" s="13" t="str">
        <f>[1]Roster_Selection_Men!AE494</f>
        <v>Alexander Miller</v>
      </c>
      <c r="E415" s="15" t="s">
        <v>1</v>
      </c>
      <c r="F415" s="13" t="str">
        <f>IF(ISERROR([1]Baker_Scores_Men_Var!E415), " ", IF([1]Baker_Scores_Men_Var!E415 = "Yes", "Yes", "  "))</f>
        <v>Yes</v>
      </c>
      <c r="G415" s="16">
        <v>0</v>
      </c>
      <c r="H415" s="16">
        <v>181</v>
      </c>
      <c r="I415" s="16">
        <v>111</v>
      </c>
      <c r="J415" s="16">
        <v>0</v>
      </c>
      <c r="K415" s="16">
        <v>0</v>
      </c>
      <c r="L415" s="16">
        <v>0</v>
      </c>
      <c r="M415" s="17">
        <f t="shared" ref="M415:M425" si="124">SUM(G415:L415)</f>
        <v>292</v>
      </c>
      <c r="N415" s="17">
        <f t="shared" ref="N415:N425" si="125">COUNTIF(G415:L415, "&gt;0" )</f>
        <v>2</v>
      </c>
      <c r="O415" s="17">
        <f t="shared" ref="O415:O425" si="126">IF(N415=0,0,M415/N415)</f>
        <v>146</v>
      </c>
    </row>
    <row r="416" spans="2:15" s="13" customFormat="1" ht="13.9" customHeight="1" x14ac:dyDescent="0.25">
      <c r="B416" s="13" t="str">
        <f>[1]Roster_Selection_Men!AB495&amp;" " &amp; "V "</f>
        <v xml:space="preserve">Rochester University V </v>
      </c>
      <c r="C416" s="13" t="str">
        <f>[1]Roster_Selection_Men!AD495</f>
        <v>19-50137</v>
      </c>
      <c r="D416" s="13" t="str">
        <f>[1]Roster_Selection_Men!AE495</f>
        <v>Brandon Rinke</v>
      </c>
      <c r="E416" s="15" t="s">
        <v>1</v>
      </c>
      <c r="F416" s="13" t="str">
        <f>IF(ISERROR([1]Baker_Scores_Men_Var!E416), " ", IF([1]Baker_Scores_Men_Var!E416 = "Yes", "Yes", "  "))</f>
        <v>Yes</v>
      </c>
      <c r="G416" s="16">
        <v>206</v>
      </c>
      <c r="H416" s="16">
        <v>190</v>
      </c>
      <c r="I416" s="16">
        <v>227</v>
      </c>
      <c r="J416" s="16">
        <v>191</v>
      </c>
      <c r="K416" s="16">
        <v>166</v>
      </c>
      <c r="L416" s="16">
        <v>162</v>
      </c>
      <c r="M416" s="17">
        <f t="shared" si="124"/>
        <v>1142</v>
      </c>
      <c r="N416" s="17">
        <f t="shared" si="125"/>
        <v>6</v>
      </c>
      <c r="O416" s="17">
        <f t="shared" si="126"/>
        <v>190.33333333333334</v>
      </c>
    </row>
    <row r="417" spans="2:15" s="13" customFormat="1" ht="13.9" customHeight="1" x14ac:dyDescent="0.25">
      <c r="B417" s="13" t="str">
        <f>[1]Roster_Selection_Men!AB496&amp;" " &amp; "V "</f>
        <v xml:space="preserve">Rochester University V </v>
      </c>
      <c r="C417" s="13" t="str">
        <f>[1]Roster_Selection_Men!AD496</f>
        <v>11-493030</v>
      </c>
      <c r="D417" s="13" t="str">
        <f>[1]Roster_Selection_Men!AE496</f>
        <v>Brian Shimabukuro</v>
      </c>
      <c r="E417" s="15" t="s">
        <v>1</v>
      </c>
      <c r="F417" s="13" t="str">
        <f>IF(ISERROR([1]Baker_Scores_Men_Var!E417), " ", IF([1]Baker_Scores_Men_Var!E417 = "Yes", "Yes", "  "))</f>
        <v>Yes</v>
      </c>
      <c r="G417" s="16">
        <v>182</v>
      </c>
      <c r="H417" s="16">
        <v>207</v>
      </c>
      <c r="I417" s="16">
        <v>148</v>
      </c>
      <c r="J417" s="16">
        <v>213</v>
      </c>
      <c r="K417" s="16">
        <v>141</v>
      </c>
      <c r="L417" s="16">
        <v>0</v>
      </c>
      <c r="M417" s="17">
        <f t="shared" si="124"/>
        <v>891</v>
      </c>
      <c r="N417" s="17">
        <f t="shared" si="125"/>
        <v>5</v>
      </c>
      <c r="O417" s="17">
        <f t="shared" si="126"/>
        <v>178.2</v>
      </c>
    </row>
    <row r="418" spans="2:15" s="13" customFormat="1" ht="13.9" customHeight="1" x14ac:dyDescent="0.25">
      <c r="B418" s="13" t="str">
        <f>[1]Roster_Selection_Men!AB497&amp;" " &amp; "V "</f>
        <v xml:space="preserve">Rochester University V </v>
      </c>
      <c r="C418" s="13" t="str">
        <f>[1]Roster_Selection_Men!AD497</f>
        <v>21-3224</v>
      </c>
      <c r="D418" s="13" t="str">
        <f>[1]Roster_Selection_Men!AE497</f>
        <v>Jake Thompson</v>
      </c>
      <c r="E418" s="15" t="s">
        <v>1</v>
      </c>
      <c r="F418" s="13" t="str">
        <f>IF(ISERROR([1]Baker_Scores_Men_Var!E418), " ", IF([1]Baker_Scores_Men_Var!E418 = "Yes", "Yes", "  "))</f>
        <v>Yes</v>
      </c>
      <c r="G418" s="16">
        <v>192</v>
      </c>
      <c r="H418" s="16">
        <v>195</v>
      </c>
      <c r="I418" s="16">
        <v>183</v>
      </c>
      <c r="J418" s="16">
        <v>158</v>
      </c>
      <c r="K418" s="16">
        <v>191</v>
      </c>
      <c r="L418" s="16">
        <v>158</v>
      </c>
      <c r="M418" s="17">
        <f t="shared" si="124"/>
        <v>1077</v>
      </c>
      <c r="N418" s="17">
        <f t="shared" si="125"/>
        <v>6</v>
      </c>
      <c r="O418" s="17">
        <f t="shared" si="126"/>
        <v>179.5</v>
      </c>
    </row>
    <row r="419" spans="2:15" s="13" customFormat="1" ht="13.9" customHeight="1" x14ac:dyDescent="0.25">
      <c r="B419" s="13" t="str">
        <f>[1]Roster_Selection_Men!AB498&amp;" " &amp; "V "</f>
        <v xml:space="preserve">Rochester University V </v>
      </c>
      <c r="C419" s="13" t="str">
        <f>[1]Roster_Selection_Men!AD498</f>
        <v>11-268258</v>
      </c>
      <c r="D419" s="13" t="str">
        <f>[1]Roster_Selection_Men!AE498</f>
        <v>Justin Powell</v>
      </c>
      <c r="E419" s="15" t="s">
        <v>1</v>
      </c>
      <c r="F419" s="13" t="str">
        <f>IF(ISERROR([1]Baker_Scores_Men_Var!E419), " ", IF([1]Baker_Scores_Men_Var!E419 = "Yes", "Yes", "  "))</f>
        <v>Yes</v>
      </c>
      <c r="G419" s="16">
        <v>175</v>
      </c>
      <c r="H419" s="16">
        <v>188</v>
      </c>
      <c r="I419" s="16">
        <v>176</v>
      </c>
      <c r="J419" s="16">
        <v>164</v>
      </c>
      <c r="K419" s="16">
        <v>168</v>
      </c>
      <c r="L419" s="16">
        <v>176</v>
      </c>
      <c r="M419" s="17">
        <f t="shared" si="124"/>
        <v>1047</v>
      </c>
      <c r="N419" s="17">
        <f t="shared" si="125"/>
        <v>6</v>
      </c>
      <c r="O419" s="17">
        <f t="shared" si="126"/>
        <v>174.5</v>
      </c>
    </row>
    <row r="420" spans="2:15" s="13" customFormat="1" ht="13.9" customHeight="1" x14ac:dyDescent="0.25">
      <c r="B420" s="13" t="str">
        <f>[1]Roster_Selection_Men!AB499&amp;" " &amp; "V "</f>
        <v xml:space="preserve">Rochester University V </v>
      </c>
      <c r="C420" s="13" t="str">
        <f>[1]Roster_Selection_Men!AD499</f>
        <v>7914-25519</v>
      </c>
      <c r="D420" s="13" t="str">
        <f>[1]Roster_Selection_Men!AE499</f>
        <v>Mitchell Martin</v>
      </c>
      <c r="E420" s="15" t="s">
        <v>3</v>
      </c>
      <c r="F420" s="13" t="str">
        <f>IF(ISERROR([1]Baker_Scores_Men_Var!E420), " ", IF([1]Baker_Scores_Men_Var!E420 = "Yes", "Yes", "  "))</f>
        <v>Yes</v>
      </c>
      <c r="G420" s="16">
        <v>0</v>
      </c>
      <c r="H420" s="16">
        <v>0</v>
      </c>
      <c r="I420" s="16">
        <v>0</v>
      </c>
      <c r="J420" s="16">
        <v>0</v>
      </c>
      <c r="K420" s="16">
        <v>0</v>
      </c>
      <c r="L420" s="16">
        <v>0</v>
      </c>
      <c r="M420" s="17">
        <f t="shared" si="124"/>
        <v>0</v>
      </c>
      <c r="N420" s="17">
        <f t="shared" si="125"/>
        <v>0</v>
      </c>
      <c r="O420" s="17">
        <f t="shared" si="126"/>
        <v>0</v>
      </c>
    </row>
    <row r="421" spans="2:15" s="13" customFormat="1" ht="13.9" customHeight="1" x14ac:dyDescent="0.25">
      <c r="B421" s="13" t="str">
        <f>[1]Roster_Selection_Men!AB500&amp;" " &amp; "V "</f>
        <v xml:space="preserve">Rochester University V </v>
      </c>
      <c r="C421" s="13" t="str">
        <f>[1]Roster_Selection_Men!AD500</f>
        <v>5617-4080</v>
      </c>
      <c r="D421" s="13" t="str">
        <f>[1]Roster_Selection_Men!AE500</f>
        <v>Tylan Kim-Arellano</v>
      </c>
      <c r="E421" s="15" t="s">
        <v>1</v>
      </c>
      <c r="F421" s="13" t="str">
        <f>IF(ISERROR([1]Baker_Scores_Men_Var!E421), " ", IF([1]Baker_Scores_Men_Var!E421 = "Yes", "Yes", "  "))</f>
        <v>Yes</v>
      </c>
      <c r="G421" s="16">
        <v>163</v>
      </c>
      <c r="H421" s="16">
        <v>0</v>
      </c>
      <c r="I421" s="16">
        <v>0</v>
      </c>
      <c r="J421" s="16">
        <v>170</v>
      </c>
      <c r="K421" s="16">
        <v>186</v>
      </c>
      <c r="L421" s="16">
        <v>237</v>
      </c>
      <c r="M421" s="17">
        <f t="shared" si="124"/>
        <v>756</v>
      </c>
      <c r="N421" s="17">
        <f t="shared" si="125"/>
        <v>4</v>
      </c>
      <c r="O421" s="17">
        <f t="shared" si="126"/>
        <v>189</v>
      </c>
    </row>
    <row r="422" spans="2:15" s="13" customFormat="1" ht="13.9" customHeight="1" x14ac:dyDescent="0.25">
      <c r="B422" s="13" t="str">
        <f>[1]Roster_Selection_Men!AB501&amp;" " &amp; "V "</f>
        <v xml:space="preserve">Rochester University V </v>
      </c>
      <c r="C422" s="13" t="str">
        <f>[1]Roster_Selection_Men!AD501</f>
        <v>7914-23647</v>
      </c>
      <c r="D422" s="13" t="str">
        <f>[1]Roster_Selection_Men!AE501</f>
        <v>Zachary Florence</v>
      </c>
      <c r="E422" s="15" t="s">
        <v>1</v>
      </c>
      <c r="F422" s="13" t="str">
        <f>IF(ISERROR([1]Baker_Scores_Men_Var!E422), " ", IF([1]Baker_Scores_Men_Var!E422 = "Yes", "Yes", "  "))</f>
        <v>Yes</v>
      </c>
      <c r="G422" s="16">
        <v>0</v>
      </c>
      <c r="H422" s="16">
        <v>0</v>
      </c>
      <c r="I422" s="16">
        <v>0</v>
      </c>
      <c r="J422" s="16">
        <v>0</v>
      </c>
      <c r="K422" s="16">
        <v>0</v>
      </c>
      <c r="L422" s="16">
        <v>205</v>
      </c>
      <c r="M422" s="17">
        <f t="shared" si="124"/>
        <v>205</v>
      </c>
      <c r="N422" s="17">
        <f t="shared" si="125"/>
        <v>1</v>
      </c>
      <c r="O422" s="17">
        <f t="shared" si="126"/>
        <v>205</v>
      </c>
    </row>
    <row r="423" spans="2:15" s="13" customFormat="1" ht="13.9" customHeight="1" x14ac:dyDescent="0.25">
      <c r="B423" s="13" t="s">
        <v>63</v>
      </c>
      <c r="C423" s="18" t="s">
        <v>10</v>
      </c>
      <c r="D423" s="15" t="s">
        <v>10</v>
      </c>
      <c r="E423" s="15"/>
      <c r="F423" s="15"/>
      <c r="G423" s="16"/>
      <c r="H423" s="16"/>
      <c r="I423" s="16"/>
      <c r="J423" s="16"/>
      <c r="K423" s="16"/>
      <c r="L423" s="16"/>
      <c r="M423" s="17">
        <f t="shared" si="124"/>
        <v>0</v>
      </c>
      <c r="N423" s="17">
        <f t="shared" si="125"/>
        <v>0</v>
      </c>
      <c r="O423" s="17">
        <f t="shared" si="126"/>
        <v>0</v>
      </c>
    </row>
    <row r="424" spans="2:15" s="13" customFormat="1" ht="13.9" customHeight="1" x14ac:dyDescent="0.25">
      <c r="B424" s="13" t="s">
        <v>63</v>
      </c>
      <c r="C424" s="18" t="s">
        <v>10</v>
      </c>
      <c r="D424" s="15" t="s">
        <v>10</v>
      </c>
      <c r="E424" s="15"/>
      <c r="F424" s="15"/>
      <c r="G424" s="16"/>
      <c r="H424" s="16"/>
      <c r="I424" s="16"/>
      <c r="J424" s="16"/>
      <c r="K424" s="16"/>
      <c r="L424" s="16"/>
      <c r="M424" s="17">
        <f t="shared" si="124"/>
        <v>0</v>
      </c>
      <c r="N424" s="17">
        <f t="shared" si="125"/>
        <v>0</v>
      </c>
      <c r="O424" s="17">
        <f t="shared" si="126"/>
        <v>0</v>
      </c>
    </row>
    <row r="425" spans="2:15" s="13" customFormat="1" ht="13.9" customHeight="1" thickBot="1" x14ac:dyDescent="0.3">
      <c r="B425" s="13" t="s">
        <v>63</v>
      </c>
      <c r="C425" s="18" t="s">
        <v>10</v>
      </c>
      <c r="D425" s="15" t="s">
        <v>10</v>
      </c>
      <c r="E425" s="15"/>
      <c r="F425" s="15"/>
      <c r="G425" s="19"/>
      <c r="H425" s="19"/>
      <c r="I425" s="19"/>
      <c r="J425" s="19"/>
      <c r="K425" s="19"/>
      <c r="L425" s="19"/>
      <c r="M425" s="20">
        <f t="shared" si="124"/>
        <v>0</v>
      </c>
      <c r="N425" s="20">
        <f t="shared" si="125"/>
        <v>0</v>
      </c>
      <c r="O425" s="17">
        <f t="shared" si="126"/>
        <v>0</v>
      </c>
    </row>
    <row r="426" spans="2:15" s="13" customFormat="1" ht="13.9" customHeight="1" thickTop="1" thickBot="1" x14ac:dyDescent="0.35">
      <c r="B426" s="21"/>
      <c r="G426" s="17">
        <f t="shared" ref="G426:N426" si="127">SUM(G415:G425)</f>
        <v>918</v>
      </c>
      <c r="H426" s="17">
        <f t="shared" si="127"/>
        <v>961</v>
      </c>
      <c r="I426" s="17">
        <f t="shared" si="127"/>
        <v>845</v>
      </c>
      <c r="J426" s="17">
        <f t="shared" si="127"/>
        <v>896</v>
      </c>
      <c r="K426" s="17">
        <f t="shared" si="127"/>
        <v>852</v>
      </c>
      <c r="L426" s="17">
        <f t="shared" si="127"/>
        <v>938</v>
      </c>
      <c r="M426" s="22">
        <f t="shared" si="127"/>
        <v>5410</v>
      </c>
      <c r="N426" s="22">
        <f t="shared" si="127"/>
        <v>30</v>
      </c>
    </row>
    <row r="427" spans="2:15" s="13" customFormat="1" ht="13.9" customHeight="1" thickTop="1" x14ac:dyDescent="0.25"/>
    <row r="428" spans="2:15" s="13" customFormat="1" ht="13.9" customHeight="1" x14ac:dyDescent="0.25">
      <c r="B428" s="13" t="str">
        <f>[1]Roster_Selection_Men!AB512&amp;" " &amp; "V "</f>
        <v xml:space="preserve">Rock Valley College V </v>
      </c>
      <c r="C428" s="13" t="str">
        <f>[1]Roster_Selection_Men!AD512</f>
        <v>11-282581</v>
      </c>
      <c r="D428" s="13" t="str">
        <f>[1]Roster_Selection_Men!AE512</f>
        <v>Ayden Sulzener</v>
      </c>
      <c r="E428" s="15" t="s">
        <v>1</v>
      </c>
      <c r="F428" s="13" t="str">
        <f>IF(ISERROR([1]Baker_Scores_Men_Var!E428), " ", IF([1]Baker_Scores_Men_Var!E428 = "Yes", "Yes", "  "))</f>
        <v>Yes</v>
      </c>
      <c r="G428" s="16">
        <v>222</v>
      </c>
      <c r="H428" s="16">
        <v>194</v>
      </c>
      <c r="I428" s="16">
        <v>176</v>
      </c>
      <c r="J428" s="16">
        <v>216</v>
      </c>
      <c r="K428" s="16">
        <v>244</v>
      </c>
      <c r="L428" s="16">
        <v>147</v>
      </c>
      <c r="M428" s="17">
        <f t="shared" ref="M428:M438" si="128">SUM(G428:L428)</f>
        <v>1199</v>
      </c>
      <c r="N428" s="17">
        <f t="shared" ref="N428:N438" si="129">COUNTIF(G428:L428, "&gt;0" )</f>
        <v>6</v>
      </c>
      <c r="O428" s="17">
        <f t="shared" ref="O428:O438" si="130">IF(N428=0,0,M428/N428)</f>
        <v>199.83333333333334</v>
      </c>
    </row>
    <row r="429" spans="2:15" s="13" customFormat="1" ht="13.9" customHeight="1" x14ac:dyDescent="0.25">
      <c r="B429" s="13" t="str">
        <f>[1]Roster_Selection_Men!AB513&amp;" " &amp; "V "</f>
        <v xml:space="preserve">Rock Valley College V </v>
      </c>
      <c r="C429" s="13" t="str">
        <f>[1]Roster_Selection_Men!AD513</f>
        <v>11-396905</v>
      </c>
      <c r="D429" s="13" t="str">
        <f>[1]Roster_Selection_Men!AE513</f>
        <v>Braden Schuld</v>
      </c>
      <c r="E429" s="15" t="s">
        <v>1</v>
      </c>
      <c r="F429" s="13" t="str">
        <f>IF(ISERROR([1]Baker_Scores_Men_Var!E429), " ", IF([1]Baker_Scores_Men_Var!E429 = "Yes", "Yes", "  "))</f>
        <v>Yes</v>
      </c>
      <c r="G429" s="16">
        <v>163</v>
      </c>
      <c r="H429" s="16">
        <v>226</v>
      </c>
      <c r="I429" s="16">
        <v>190</v>
      </c>
      <c r="J429" s="16">
        <v>216</v>
      </c>
      <c r="K429" s="16">
        <v>180</v>
      </c>
      <c r="L429" s="16">
        <v>211</v>
      </c>
      <c r="M429" s="17">
        <f t="shared" si="128"/>
        <v>1186</v>
      </c>
      <c r="N429" s="17">
        <f t="shared" si="129"/>
        <v>6</v>
      </c>
      <c r="O429" s="17">
        <f t="shared" si="130"/>
        <v>197.66666666666666</v>
      </c>
    </row>
    <row r="430" spans="2:15" s="13" customFormat="1" ht="13.9" customHeight="1" x14ac:dyDescent="0.25">
      <c r="B430" s="13" t="str">
        <f>[1]Roster_Selection_Men!AB514&amp;" " &amp; "V "</f>
        <v xml:space="preserve">Rock Valley College V </v>
      </c>
      <c r="C430" s="13" t="str">
        <f>[1]Roster_Selection_Men!AD514</f>
        <v>16-160486</v>
      </c>
      <c r="D430" s="13" t="str">
        <f>[1]Roster_Selection_Men!AE514</f>
        <v>Christian Bauer</v>
      </c>
      <c r="E430" s="15" t="s">
        <v>1</v>
      </c>
      <c r="F430" s="13" t="str">
        <f>IF(ISERROR([1]Baker_Scores_Men_Var!E430), " ", IF([1]Baker_Scores_Men_Var!E430 = "Yes", "Yes", "  "))</f>
        <v>Yes</v>
      </c>
      <c r="G430" s="16">
        <v>0</v>
      </c>
      <c r="H430" s="16">
        <v>0</v>
      </c>
      <c r="I430" s="16">
        <v>0</v>
      </c>
      <c r="J430" s="16">
        <v>0</v>
      </c>
      <c r="K430" s="16">
        <v>0</v>
      </c>
      <c r="L430" s="16">
        <v>0</v>
      </c>
      <c r="M430" s="17">
        <f t="shared" si="128"/>
        <v>0</v>
      </c>
      <c r="N430" s="17">
        <f t="shared" si="129"/>
        <v>0</v>
      </c>
      <c r="O430" s="17">
        <f t="shared" si="130"/>
        <v>0</v>
      </c>
    </row>
    <row r="431" spans="2:15" s="13" customFormat="1" ht="13.9" customHeight="1" x14ac:dyDescent="0.25">
      <c r="B431" s="13" t="str">
        <f>[1]Roster_Selection_Men!AB515&amp;" " &amp; "V "</f>
        <v xml:space="preserve">Rock Valley College V </v>
      </c>
      <c r="C431" s="13" t="str">
        <f>[1]Roster_Selection_Men!AD515</f>
        <v>11-687658</v>
      </c>
      <c r="D431" s="13" t="str">
        <f>[1]Roster_Selection_Men!AE515</f>
        <v>Connor Mooney</v>
      </c>
      <c r="E431" s="15" t="s">
        <v>1</v>
      </c>
      <c r="F431" s="13" t="str">
        <f>IF(ISERROR([1]Baker_Scores_Men_Var!E431), " ", IF([1]Baker_Scores_Men_Var!E431 = "Yes", "Yes", "  "))</f>
        <v>Yes</v>
      </c>
      <c r="G431" s="16">
        <v>212</v>
      </c>
      <c r="H431" s="16">
        <v>242</v>
      </c>
      <c r="I431" s="16">
        <v>161</v>
      </c>
      <c r="J431" s="16">
        <v>183</v>
      </c>
      <c r="K431" s="16">
        <v>184</v>
      </c>
      <c r="L431" s="16">
        <v>220</v>
      </c>
      <c r="M431" s="17">
        <f t="shared" si="128"/>
        <v>1202</v>
      </c>
      <c r="N431" s="17">
        <f t="shared" si="129"/>
        <v>6</v>
      </c>
      <c r="O431" s="17">
        <f t="shared" si="130"/>
        <v>200.33333333333334</v>
      </c>
    </row>
    <row r="432" spans="2:15" s="13" customFormat="1" ht="13.9" customHeight="1" x14ac:dyDescent="0.25">
      <c r="B432" s="13" t="str">
        <f>[1]Roster_Selection_Men!AB516&amp;" " &amp; "V "</f>
        <v xml:space="preserve">Rock Valley College V </v>
      </c>
      <c r="C432" s="13" t="str">
        <f>[1]Roster_Selection_Men!AD516</f>
        <v>17-99306</v>
      </c>
      <c r="D432" s="13" t="str">
        <f>[1]Roster_Selection_Men!AE516</f>
        <v>Devan Skridla</v>
      </c>
      <c r="E432" s="15" t="s">
        <v>3</v>
      </c>
      <c r="F432" s="13" t="str">
        <f>IF(ISERROR([1]Baker_Scores_Men_Var!E432), " ", IF([1]Baker_Scores_Men_Var!E432 = "Yes", "Yes", "  "))</f>
        <v xml:space="preserve">  </v>
      </c>
      <c r="G432" s="16">
        <v>0</v>
      </c>
      <c r="H432" s="16">
        <v>0</v>
      </c>
      <c r="I432" s="16">
        <v>0</v>
      </c>
      <c r="J432" s="16">
        <v>0</v>
      </c>
      <c r="K432" s="16">
        <v>0</v>
      </c>
      <c r="L432" s="16">
        <v>0</v>
      </c>
      <c r="M432" s="17">
        <f t="shared" si="128"/>
        <v>0</v>
      </c>
      <c r="N432" s="17">
        <f t="shared" si="129"/>
        <v>0</v>
      </c>
      <c r="O432" s="17">
        <f t="shared" si="130"/>
        <v>0</v>
      </c>
    </row>
    <row r="433" spans="2:15" s="13" customFormat="1" ht="13.9" customHeight="1" x14ac:dyDescent="0.25">
      <c r="B433" s="13" t="str">
        <f>[1]Roster_Selection_Men!AB517&amp;" " &amp; "V "</f>
        <v xml:space="preserve">Rock Valley College V </v>
      </c>
      <c r="C433" s="13" t="str">
        <f>[1]Roster_Selection_Men!AD517</f>
        <v>17-57642</v>
      </c>
      <c r="D433" s="13" t="str">
        <f>[1]Roster_Selection_Men!AE517</f>
        <v>Samuel Moran</v>
      </c>
      <c r="E433" s="15" t="s">
        <v>1</v>
      </c>
      <c r="F433" s="13" t="str">
        <f>IF(ISERROR([1]Baker_Scores_Men_Var!E433), " ", IF([1]Baker_Scores_Men_Var!E433 = "Yes", "Yes", "  "))</f>
        <v>Yes</v>
      </c>
      <c r="G433" s="16">
        <v>221</v>
      </c>
      <c r="H433" s="16">
        <v>201</v>
      </c>
      <c r="I433" s="16">
        <v>168</v>
      </c>
      <c r="J433" s="16">
        <v>215</v>
      </c>
      <c r="K433" s="16">
        <v>198</v>
      </c>
      <c r="L433" s="16">
        <v>181</v>
      </c>
      <c r="M433" s="17">
        <f t="shared" si="128"/>
        <v>1184</v>
      </c>
      <c r="N433" s="17">
        <f t="shared" si="129"/>
        <v>6</v>
      </c>
      <c r="O433" s="17">
        <f t="shared" si="130"/>
        <v>197.33333333333334</v>
      </c>
    </row>
    <row r="434" spans="2:15" s="13" customFormat="1" ht="13.9" customHeight="1" x14ac:dyDescent="0.25">
      <c r="B434" s="13" t="str">
        <f>[1]Roster_Selection_Men!AB518&amp;" " &amp; "V "</f>
        <v xml:space="preserve">Rock Valley College V </v>
      </c>
      <c r="C434" s="13" t="str">
        <f>[1]Roster_Selection_Men!AD518</f>
        <v>11-228370</v>
      </c>
      <c r="D434" s="13" t="str">
        <f>[1]Roster_Selection_Men!AE518</f>
        <v>Tommy Reboletti</v>
      </c>
      <c r="E434" s="15" t="s">
        <v>1</v>
      </c>
      <c r="F434" s="13" t="str">
        <f>IF(ISERROR([1]Baker_Scores_Men_Var!E434), " ", IF([1]Baker_Scores_Men_Var!E434 = "Yes", "Yes", "  "))</f>
        <v>Yes</v>
      </c>
      <c r="G434" s="16">
        <v>0</v>
      </c>
      <c r="H434" s="16">
        <v>0</v>
      </c>
      <c r="I434" s="16">
        <v>0</v>
      </c>
      <c r="J434" s="16">
        <v>0</v>
      </c>
      <c r="K434" s="16">
        <v>0</v>
      </c>
      <c r="L434" s="16">
        <v>0</v>
      </c>
      <c r="M434" s="17">
        <f t="shared" si="128"/>
        <v>0</v>
      </c>
      <c r="N434" s="17">
        <f t="shared" si="129"/>
        <v>0</v>
      </c>
      <c r="O434" s="17">
        <f t="shared" si="130"/>
        <v>0</v>
      </c>
    </row>
    <row r="435" spans="2:15" s="13" customFormat="1" ht="13.9" customHeight="1" x14ac:dyDescent="0.25">
      <c r="B435" s="13" t="str">
        <f>[1]Roster_Selection_Men!AB519&amp;" " &amp; "V "</f>
        <v xml:space="preserve">Rock Valley College V </v>
      </c>
      <c r="C435" s="13" t="str">
        <f>[1]Roster_Selection_Men!AD519</f>
        <v>11-378253</v>
      </c>
      <c r="D435" s="13" t="str">
        <f>[1]Roster_Selection_Men!AE519</f>
        <v>Tyler Keller</v>
      </c>
      <c r="E435" s="15" t="s">
        <v>1</v>
      </c>
      <c r="F435" s="13" t="str">
        <f>IF(ISERROR([1]Baker_Scores_Men_Var!E435), " ", IF([1]Baker_Scores_Men_Var!E435 = "Yes", "Yes", "  "))</f>
        <v>Yes</v>
      </c>
      <c r="G435" s="16">
        <v>255</v>
      </c>
      <c r="H435" s="16">
        <v>248</v>
      </c>
      <c r="I435" s="16">
        <v>190</v>
      </c>
      <c r="J435" s="16">
        <v>189</v>
      </c>
      <c r="K435" s="16">
        <v>188</v>
      </c>
      <c r="L435" s="16">
        <v>173</v>
      </c>
      <c r="M435" s="17">
        <f t="shared" si="128"/>
        <v>1243</v>
      </c>
      <c r="N435" s="17">
        <f t="shared" si="129"/>
        <v>6</v>
      </c>
      <c r="O435" s="17">
        <f t="shared" si="130"/>
        <v>207.16666666666666</v>
      </c>
    </row>
    <row r="436" spans="2:15" s="13" customFormat="1" ht="13.9" customHeight="1" x14ac:dyDescent="0.25">
      <c r="B436" s="13" t="s">
        <v>64</v>
      </c>
      <c r="C436" s="18" t="s">
        <v>10</v>
      </c>
      <c r="D436" s="15" t="s">
        <v>10</v>
      </c>
      <c r="E436" s="15"/>
      <c r="F436" s="15"/>
      <c r="G436" s="16"/>
      <c r="H436" s="16"/>
      <c r="I436" s="16"/>
      <c r="J436" s="16"/>
      <c r="K436" s="16"/>
      <c r="L436" s="16"/>
      <c r="M436" s="17">
        <f t="shared" si="128"/>
        <v>0</v>
      </c>
      <c r="N436" s="17">
        <f t="shared" si="129"/>
        <v>0</v>
      </c>
      <c r="O436" s="17">
        <f t="shared" si="130"/>
        <v>0</v>
      </c>
    </row>
    <row r="437" spans="2:15" s="13" customFormat="1" ht="13.9" customHeight="1" x14ac:dyDescent="0.25">
      <c r="B437" s="13" t="s">
        <v>64</v>
      </c>
      <c r="C437" s="18" t="s">
        <v>10</v>
      </c>
      <c r="D437" s="15" t="s">
        <v>10</v>
      </c>
      <c r="E437" s="15"/>
      <c r="F437" s="15"/>
      <c r="G437" s="16"/>
      <c r="H437" s="16"/>
      <c r="I437" s="16"/>
      <c r="J437" s="16"/>
      <c r="K437" s="16"/>
      <c r="L437" s="16"/>
      <c r="M437" s="17">
        <f t="shared" si="128"/>
        <v>0</v>
      </c>
      <c r="N437" s="17">
        <f t="shared" si="129"/>
        <v>0</v>
      </c>
      <c r="O437" s="17">
        <f t="shared" si="130"/>
        <v>0</v>
      </c>
    </row>
    <row r="438" spans="2:15" s="13" customFormat="1" ht="13.9" customHeight="1" thickBot="1" x14ac:dyDescent="0.3">
      <c r="B438" s="13" t="s">
        <v>64</v>
      </c>
      <c r="C438" s="18" t="s">
        <v>10</v>
      </c>
      <c r="D438" s="15" t="s">
        <v>10</v>
      </c>
      <c r="E438" s="15"/>
      <c r="F438" s="15"/>
      <c r="G438" s="19"/>
      <c r="H438" s="19"/>
      <c r="I438" s="19"/>
      <c r="J438" s="19"/>
      <c r="K438" s="19"/>
      <c r="L438" s="19"/>
      <c r="M438" s="20">
        <f t="shared" si="128"/>
        <v>0</v>
      </c>
      <c r="N438" s="20">
        <f t="shared" si="129"/>
        <v>0</v>
      </c>
      <c r="O438" s="17">
        <f t="shared" si="130"/>
        <v>0</v>
      </c>
    </row>
    <row r="439" spans="2:15" s="13" customFormat="1" ht="13.9" customHeight="1" thickTop="1" thickBot="1" x14ac:dyDescent="0.35">
      <c r="B439" s="21"/>
      <c r="G439" s="17">
        <f t="shared" ref="G439:N439" si="131">SUM(G428:G438)</f>
        <v>1073</v>
      </c>
      <c r="H439" s="17">
        <f t="shared" si="131"/>
        <v>1111</v>
      </c>
      <c r="I439" s="17">
        <f t="shared" si="131"/>
        <v>885</v>
      </c>
      <c r="J439" s="17">
        <f t="shared" si="131"/>
        <v>1019</v>
      </c>
      <c r="K439" s="17">
        <f t="shared" si="131"/>
        <v>994</v>
      </c>
      <c r="L439" s="17">
        <f t="shared" si="131"/>
        <v>932</v>
      </c>
      <c r="M439" s="22">
        <f t="shared" si="131"/>
        <v>6014</v>
      </c>
      <c r="N439" s="22">
        <f t="shared" si="131"/>
        <v>30</v>
      </c>
    </row>
    <row r="440" spans="2:15" s="13" customFormat="1" ht="13.9" customHeight="1" thickTop="1" x14ac:dyDescent="0.25"/>
    <row r="441" spans="2:15" s="13" customFormat="1" ht="13.9" customHeight="1" x14ac:dyDescent="0.25">
      <c r="B441" s="13" t="str">
        <f>[1]Roster_Selection_Men!AB528&amp;" " &amp; "V "</f>
        <v xml:space="preserve">Roosevelt University V </v>
      </c>
      <c r="C441" s="13" t="str">
        <f>[1]Roster_Selection_Men!AD528</f>
        <v>11-446228</v>
      </c>
      <c r="D441" s="13" t="str">
        <f>[1]Roster_Selection_Men!AE528</f>
        <v>Anthony Andrade</v>
      </c>
      <c r="E441" s="15" t="s">
        <v>1</v>
      </c>
      <c r="F441" s="13" t="str">
        <f>IF(ISERROR([1]Baker_Scores_Men_Var!E441), " ", IF([1]Baker_Scores_Men_Var!E441 = "Yes", "Yes", "  "))</f>
        <v>Yes</v>
      </c>
      <c r="G441" s="16">
        <v>213</v>
      </c>
      <c r="H441" s="16">
        <v>200</v>
      </c>
      <c r="I441" s="16">
        <v>162</v>
      </c>
      <c r="J441" s="16">
        <v>189</v>
      </c>
      <c r="K441" s="16">
        <v>200</v>
      </c>
      <c r="L441" s="16">
        <v>178</v>
      </c>
      <c r="M441" s="17">
        <f t="shared" ref="M441:M451" si="132">SUM(G441:L441)</f>
        <v>1142</v>
      </c>
      <c r="N441" s="17">
        <f t="shared" ref="N441:N451" si="133">COUNTIF(G441:L441, "&gt;0" )</f>
        <v>6</v>
      </c>
      <c r="O441" s="17">
        <f t="shared" ref="O441:O451" si="134">IF(N441=0,0,M441/N441)</f>
        <v>190.33333333333334</v>
      </c>
    </row>
    <row r="442" spans="2:15" s="13" customFormat="1" ht="13.9" customHeight="1" x14ac:dyDescent="0.25">
      <c r="B442" s="13" t="str">
        <f>[1]Roster_Selection_Men!AB529&amp;" " &amp; "V "</f>
        <v xml:space="preserve">Roosevelt University V </v>
      </c>
      <c r="C442" s="13" t="str">
        <f>[1]Roster_Selection_Men!AD529</f>
        <v>18-25010</v>
      </c>
      <c r="D442" s="13" t="str">
        <f>[1]Roster_Selection_Men!AE529</f>
        <v>Jesse Castillo</v>
      </c>
      <c r="E442" s="15" t="s">
        <v>1</v>
      </c>
      <c r="F442" s="13" t="str">
        <f>IF(ISERROR([1]Baker_Scores_Men_Var!E442), " ", IF([1]Baker_Scores_Men_Var!E442 = "Yes", "Yes", "  "))</f>
        <v>Yes</v>
      </c>
      <c r="G442" s="16">
        <v>170</v>
      </c>
      <c r="H442" s="16">
        <v>200</v>
      </c>
      <c r="I442" s="16">
        <v>116</v>
      </c>
      <c r="J442" s="16">
        <v>0</v>
      </c>
      <c r="K442" s="16">
        <v>161</v>
      </c>
      <c r="L442" s="16">
        <v>0</v>
      </c>
      <c r="M442" s="17">
        <f t="shared" si="132"/>
        <v>647</v>
      </c>
      <c r="N442" s="17">
        <f t="shared" si="133"/>
        <v>4</v>
      </c>
      <c r="O442" s="17">
        <f t="shared" si="134"/>
        <v>161.75</v>
      </c>
    </row>
    <row r="443" spans="2:15" s="13" customFormat="1" ht="13.9" customHeight="1" x14ac:dyDescent="0.25">
      <c r="B443" s="13" t="str">
        <f>[1]Roster_Selection_Men!AB530&amp;" " &amp; "V "</f>
        <v xml:space="preserve">Roosevelt University V </v>
      </c>
      <c r="C443" s="13" t="str">
        <f>[1]Roster_Selection_Men!AD530</f>
        <v>5666-2172</v>
      </c>
      <c r="D443" s="13" t="str">
        <f>[1]Roster_Selection_Men!AE530</f>
        <v>Kendrick Wilson</v>
      </c>
      <c r="E443" s="15" t="s">
        <v>1</v>
      </c>
      <c r="F443" s="13" t="str">
        <f>IF(ISERROR([1]Baker_Scores_Men_Var!E443), " ", IF([1]Baker_Scores_Men_Var!E443 = "Yes", "Yes", "  "))</f>
        <v>Yes</v>
      </c>
      <c r="G443" s="16">
        <v>180</v>
      </c>
      <c r="H443" s="16">
        <v>197</v>
      </c>
      <c r="I443" s="16">
        <v>190</v>
      </c>
      <c r="J443" s="16">
        <v>238</v>
      </c>
      <c r="K443" s="16">
        <v>169</v>
      </c>
      <c r="L443" s="16">
        <v>187</v>
      </c>
      <c r="M443" s="17">
        <f t="shared" si="132"/>
        <v>1161</v>
      </c>
      <c r="N443" s="17">
        <f t="shared" si="133"/>
        <v>6</v>
      </c>
      <c r="O443" s="17">
        <f t="shared" si="134"/>
        <v>193.5</v>
      </c>
    </row>
    <row r="444" spans="2:15" s="13" customFormat="1" ht="13.9" customHeight="1" x14ac:dyDescent="0.25">
      <c r="B444" s="13" t="str">
        <f>[1]Roster_Selection_Men!AB531&amp;" " &amp; "V "</f>
        <v xml:space="preserve">Roosevelt University V </v>
      </c>
      <c r="C444" s="13" t="str">
        <f>[1]Roster_Selection_Men!AD531</f>
        <v>11-297619</v>
      </c>
      <c r="D444" s="13" t="str">
        <f>[1]Roster_Selection_Men!AE531</f>
        <v>Pj Waul</v>
      </c>
      <c r="E444" s="15" t="s">
        <v>1</v>
      </c>
      <c r="F444" s="13" t="str">
        <f>IF(ISERROR([1]Baker_Scores_Men_Var!E444), " ", IF([1]Baker_Scores_Men_Var!E444 = "Yes", "Yes", "  "))</f>
        <v>Yes</v>
      </c>
      <c r="G444" s="16">
        <v>0</v>
      </c>
      <c r="H444" s="16">
        <v>0</v>
      </c>
      <c r="I444" s="16">
        <v>0</v>
      </c>
      <c r="J444" s="16">
        <v>166</v>
      </c>
      <c r="K444" s="16">
        <v>181</v>
      </c>
      <c r="L444" s="16">
        <v>176</v>
      </c>
      <c r="M444" s="17">
        <f t="shared" si="132"/>
        <v>523</v>
      </c>
      <c r="N444" s="17">
        <f t="shared" si="133"/>
        <v>3</v>
      </c>
      <c r="O444" s="17">
        <f t="shared" si="134"/>
        <v>174.33333333333334</v>
      </c>
    </row>
    <row r="445" spans="2:15" s="13" customFormat="1" ht="13.9" customHeight="1" x14ac:dyDescent="0.25">
      <c r="B445" s="13" t="str">
        <f>[1]Roster_Selection_Men!AB532&amp;" " &amp; "V "</f>
        <v xml:space="preserve">Roosevelt University V </v>
      </c>
      <c r="C445" s="13" t="str">
        <f>[1]Roster_Selection_Men!AD532</f>
        <v>11-154464</v>
      </c>
      <c r="D445" s="13" t="str">
        <f>[1]Roster_Selection_Men!AE532</f>
        <v>Troy Welker</v>
      </c>
      <c r="E445" s="15" t="s">
        <v>1</v>
      </c>
      <c r="F445" s="13" t="str">
        <f>IF(ISERROR([1]Baker_Scores_Men_Var!E445), " ", IF([1]Baker_Scores_Men_Var!E445 = "Yes", "Yes", "  "))</f>
        <v>Yes</v>
      </c>
      <c r="G445" s="16">
        <v>215</v>
      </c>
      <c r="H445" s="16">
        <v>159</v>
      </c>
      <c r="I445" s="16">
        <v>159</v>
      </c>
      <c r="J445" s="16">
        <v>180</v>
      </c>
      <c r="K445" s="16">
        <v>171</v>
      </c>
      <c r="L445" s="16">
        <v>147</v>
      </c>
      <c r="M445" s="17">
        <f t="shared" si="132"/>
        <v>1031</v>
      </c>
      <c r="N445" s="17">
        <f t="shared" si="133"/>
        <v>6</v>
      </c>
      <c r="O445" s="17">
        <f t="shared" si="134"/>
        <v>171.83333333333334</v>
      </c>
    </row>
    <row r="446" spans="2:15" s="13" customFormat="1" ht="13.9" customHeight="1" x14ac:dyDescent="0.25">
      <c r="B446" s="13" t="str">
        <f>[1]Roster_Selection_Men!AB533&amp;" " &amp; "V "</f>
        <v xml:space="preserve"> V </v>
      </c>
      <c r="C446" s="13" t="str">
        <f>[1]Roster_Selection_Men!AD533</f>
        <v/>
      </c>
      <c r="D446" s="13" t="str">
        <f>[1]Roster_Selection_Men!AE533</f>
        <v/>
      </c>
      <c r="E446" s="15"/>
      <c r="F446" s="13" t="str">
        <f>IF(ISERROR([1]Baker_Scores_Men_Var!E446), " ", IF([1]Baker_Scores_Men_Var!E446 = "Yes", "Yes", "  "))</f>
        <v xml:space="preserve">  </v>
      </c>
      <c r="G446" s="16">
        <v>0</v>
      </c>
      <c r="H446" s="16">
        <v>0</v>
      </c>
      <c r="I446" s="16">
        <v>0</v>
      </c>
      <c r="J446" s="16">
        <v>0</v>
      </c>
      <c r="K446" s="16">
        <v>0</v>
      </c>
      <c r="L446" s="16">
        <v>0</v>
      </c>
      <c r="M446" s="17">
        <f t="shared" si="132"/>
        <v>0</v>
      </c>
      <c r="N446" s="17">
        <f t="shared" si="133"/>
        <v>0</v>
      </c>
      <c r="O446" s="17">
        <f t="shared" si="134"/>
        <v>0</v>
      </c>
    </row>
    <row r="447" spans="2:15" s="13" customFormat="1" ht="13.9" customHeight="1" x14ac:dyDescent="0.25">
      <c r="B447" s="13" t="str">
        <f>[1]Roster_Selection_Men!AB534&amp;" " &amp; "V "</f>
        <v xml:space="preserve"> V </v>
      </c>
      <c r="C447" s="13" t="str">
        <f>[1]Roster_Selection_Men!AD534</f>
        <v/>
      </c>
      <c r="D447" s="13" t="str">
        <f>[1]Roster_Selection_Men!AE534</f>
        <v/>
      </c>
      <c r="E447" s="15"/>
      <c r="F447" s="13" t="str">
        <f>IF(ISERROR([1]Baker_Scores_Men_Var!E447), " ", IF([1]Baker_Scores_Men_Var!E447 = "Yes", "Yes", "  "))</f>
        <v xml:space="preserve">  </v>
      </c>
      <c r="G447" s="16">
        <v>0</v>
      </c>
      <c r="H447" s="16">
        <v>0</v>
      </c>
      <c r="I447" s="16">
        <v>0</v>
      </c>
      <c r="J447" s="16">
        <v>0</v>
      </c>
      <c r="K447" s="16">
        <v>0</v>
      </c>
      <c r="L447" s="16">
        <v>0</v>
      </c>
      <c r="M447" s="17">
        <f t="shared" si="132"/>
        <v>0</v>
      </c>
      <c r="N447" s="17">
        <f t="shared" si="133"/>
        <v>0</v>
      </c>
      <c r="O447" s="17">
        <f t="shared" si="134"/>
        <v>0</v>
      </c>
    </row>
    <row r="448" spans="2:15" s="13" customFormat="1" ht="13.9" customHeight="1" x14ac:dyDescent="0.25">
      <c r="B448" s="13" t="str">
        <f>[1]Roster_Selection_Men!AB535&amp;" " &amp; "V "</f>
        <v xml:space="preserve"> V </v>
      </c>
      <c r="C448" s="13" t="str">
        <f>[1]Roster_Selection_Men!AD535</f>
        <v/>
      </c>
      <c r="D448" s="13" t="str">
        <f>[1]Roster_Selection_Men!AE535</f>
        <v/>
      </c>
      <c r="E448" s="15"/>
      <c r="F448" s="13" t="str">
        <f>IF(ISERROR([1]Baker_Scores_Men_Var!E448), " ", IF([1]Baker_Scores_Men_Var!E448 = "Yes", "Yes", "  "))</f>
        <v xml:space="preserve">  </v>
      </c>
      <c r="G448" s="16">
        <v>0</v>
      </c>
      <c r="H448" s="16">
        <v>0</v>
      </c>
      <c r="I448" s="16">
        <v>0</v>
      </c>
      <c r="J448" s="16">
        <v>0</v>
      </c>
      <c r="K448" s="16">
        <v>0</v>
      </c>
      <c r="L448" s="16">
        <v>0</v>
      </c>
      <c r="M448" s="17">
        <f t="shared" si="132"/>
        <v>0</v>
      </c>
      <c r="N448" s="17">
        <f t="shared" si="133"/>
        <v>0</v>
      </c>
      <c r="O448" s="17">
        <f t="shared" si="134"/>
        <v>0</v>
      </c>
    </row>
    <row r="449" spans="2:15" s="13" customFormat="1" ht="13.9" customHeight="1" x14ac:dyDescent="0.25">
      <c r="B449" s="13" t="s">
        <v>65</v>
      </c>
      <c r="C449" s="18" t="s">
        <v>10</v>
      </c>
      <c r="D449" s="15" t="s">
        <v>66</v>
      </c>
      <c r="E449" s="15" t="s">
        <v>1</v>
      </c>
      <c r="F449" s="15"/>
      <c r="G449" s="16">
        <v>125</v>
      </c>
      <c r="H449" s="16">
        <v>199</v>
      </c>
      <c r="I449" s="16">
        <v>162</v>
      </c>
      <c r="J449" s="16">
        <v>170</v>
      </c>
      <c r="K449" s="16">
        <v>0</v>
      </c>
      <c r="L449" s="16">
        <v>168</v>
      </c>
      <c r="M449" s="17">
        <f t="shared" si="132"/>
        <v>824</v>
      </c>
      <c r="N449" s="17">
        <f t="shared" si="133"/>
        <v>5</v>
      </c>
      <c r="O449" s="17">
        <f t="shared" si="134"/>
        <v>164.8</v>
      </c>
    </row>
    <row r="450" spans="2:15" s="13" customFormat="1" ht="13.9" customHeight="1" x14ac:dyDescent="0.25">
      <c r="B450" s="13" t="s">
        <v>65</v>
      </c>
      <c r="C450" s="18" t="s">
        <v>10</v>
      </c>
      <c r="D450" s="15" t="s">
        <v>67</v>
      </c>
      <c r="E450" s="15" t="s">
        <v>1</v>
      </c>
      <c r="F450" s="15"/>
      <c r="G450" s="16">
        <v>0</v>
      </c>
      <c r="H450" s="16">
        <v>0</v>
      </c>
      <c r="I450" s="16">
        <v>0</v>
      </c>
      <c r="J450" s="16">
        <v>0</v>
      </c>
      <c r="K450" s="16">
        <v>0</v>
      </c>
      <c r="L450" s="16">
        <v>0</v>
      </c>
      <c r="M450" s="17">
        <f t="shared" si="132"/>
        <v>0</v>
      </c>
      <c r="N450" s="17">
        <f t="shared" si="133"/>
        <v>0</v>
      </c>
      <c r="O450" s="17">
        <f t="shared" si="134"/>
        <v>0</v>
      </c>
    </row>
    <row r="451" spans="2:15" s="13" customFormat="1" ht="13.9" customHeight="1" thickBot="1" x14ac:dyDescent="0.3">
      <c r="B451" s="13" t="s">
        <v>65</v>
      </c>
      <c r="C451" s="18" t="s">
        <v>10</v>
      </c>
      <c r="D451" s="15" t="s">
        <v>10</v>
      </c>
      <c r="E451" s="15"/>
      <c r="F451" s="15"/>
      <c r="G451" s="19"/>
      <c r="H451" s="19"/>
      <c r="I451" s="19"/>
      <c r="J451" s="19"/>
      <c r="K451" s="19"/>
      <c r="L451" s="19"/>
      <c r="M451" s="20">
        <f t="shared" si="132"/>
        <v>0</v>
      </c>
      <c r="N451" s="20">
        <f t="shared" si="133"/>
        <v>0</v>
      </c>
      <c r="O451" s="17">
        <f t="shared" si="134"/>
        <v>0</v>
      </c>
    </row>
    <row r="452" spans="2:15" s="13" customFormat="1" ht="13.9" customHeight="1" thickTop="1" thickBot="1" x14ac:dyDescent="0.35">
      <c r="B452" s="21"/>
      <c r="G452" s="17">
        <f t="shared" ref="G452:N452" si="135">SUM(G441:G451)</f>
        <v>903</v>
      </c>
      <c r="H452" s="17">
        <f t="shared" si="135"/>
        <v>955</v>
      </c>
      <c r="I452" s="17">
        <f t="shared" si="135"/>
        <v>789</v>
      </c>
      <c r="J452" s="17">
        <f t="shared" si="135"/>
        <v>943</v>
      </c>
      <c r="K452" s="17">
        <f t="shared" si="135"/>
        <v>882</v>
      </c>
      <c r="L452" s="17">
        <f t="shared" si="135"/>
        <v>856</v>
      </c>
      <c r="M452" s="22">
        <f t="shared" si="135"/>
        <v>5328</v>
      </c>
      <c r="N452" s="22">
        <f t="shared" si="135"/>
        <v>30</v>
      </c>
    </row>
    <row r="453" spans="2:15" s="13" customFormat="1" ht="13.9" customHeight="1" thickTop="1" x14ac:dyDescent="0.25"/>
    <row r="454" spans="2:15" s="13" customFormat="1" ht="13.9" customHeight="1" x14ac:dyDescent="0.25">
      <c r="B454" s="13" t="str">
        <f>[1]Roster_Selection_Men!AB536&amp;" " &amp; "V "</f>
        <v xml:space="preserve">Saint Xavier University V </v>
      </c>
      <c r="C454" s="13" t="str">
        <f>[1]Roster_Selection_Men!AD536</f>
        <v>11-313025</v>
      </c>
      <c r="D454" s="13" t="str">
        <f>[1]Roster_Selection_Men!AE536</f>
        <v>Bobby Habetler</v>
      </c>
      <c r="E454" s="15" t="s">
        <v>1</v>
      </c>
      <c r="F454" s="13" t="str">
        <f>IF(ISERROR([1]Baker_Scores_Men_Var!E454), " ", IF([1]Baker_Scores_Men_Var!E454 = "Yes", "Yes", "  "))</f>
        <v>Yes</v>
      </c>
      <c r="G454" s="16">
        <v>204</v>
      </c>
      <c r="H454" s="16">
        <v>268</v>
      </c>
      <c r="I454" s="16">
        <v>200</v>
      </c>
      <c r="J454" s="16">
        <v>235</v>
      </c>
      <c r="K454" s="16">
        <v>234</v>
      </c>
      <c r="L454" s="16">
        <v>246</v>
      </c>
      <c r="M454" s="17">
        <f t="shared" ref="M454:M464" si="136">SUM(G454:L454)</f>
        <v>1387</v>
      </c>
      <c r="N454" s="17">
        <f t="shared" ref="N454:N464" si="137">COUNTIF(G454:L454, "&gt;0" )</f>
        <v>6</v>
      </c>
      <c r="O454" s="17">
        <f t="shared" ref="O454:O464" si="138">IF(N454=0,0,M454/N454)</f>
        <v>231.16666666666666</v>
      </c>
    </row>
    <row r="455" spans="2:15" s="13" customFormat="1" ht="13.9" customHeight="1" x14ac:dyDescent="0.25">
      <c r="B455" s="13" t="str">
        <f>[1]Roster_Selection_Men!AB537&amp;" " &amp; "V "</f>
        <v xml:space="preserve">Saint Xavier University V </v>
      </c>
      <c r="C455" s="13" t="str">
        <f>[1]Roster_Selection_Men!AD537</f>
        <v>18-11739</v>
      </c>
      <c r="D455" s="13" t="str">
        <f>[1]Roster_Selection_Men!AE537</f>
        <v>Daniel Esguerra</v>
      </c>
      <c r="E455" s="15" t="s">
        <v>1</v>
      </c>
      <c r="F455" s="13" t="str">
        <f>IF(ISERROR([1]Baker_Scores_Men_Var!E455), " ", IF([1]Baker_Scores_Men_Var!E455 = "Yes", "Yes", "  "))</f>
        <v xml:space="preserve">  </v>
      </c>
      <c r="G455" s="16">
        <v>0</v>
      </c>
      <c r="H455" s="16">
        <v>0</v>
      </c>
      <c r="I455" s="16">
        <v>0</v>
      </c>
      <c r="J455" s="16">
        <v>0</v>
      </c>
      <c r="K455" s="16">
        <v>0</v>
      </c>
      <c r="L455" s="16">
        <v>0</v>
      </c>
      <c r="M455" s="17">
        <f t="shared" si="136"/>
        <v>0</v>
      </c>
      <c r="N455" s="17">
        <f t="shared" si="137"/>
        <v>0</v>
      </c>
      <c r="O455" s="17">
        <f t="shared" si="138"/>
        <v>0</v>
      </c>
    </row>
    <row r="456" spans="2:15" s="13" customFormat="1" ht="13.9" customHeight="1" x14ac:dyDescent="0.25">
      <c r="B456" s="13" t="str">
        <f>[1]Roster_Selection_Men!AB538&amp;" " &amp; "V "</f>
        <v xml:space="preserve">Saint Xavier University V </v>
      </c>
      <c r="C456" s="13" t="str">
        <f>[1]Roster_Selection_Men!AD538</f>
        <v>17-24896</v>
      </c>
      <c r="D456" s="13" t="str">
        <f>[1]Roster_Selection_Men!AE538</f>
        <v>Edward Burgos</v>
      </c>
      <c r="E456" s="15" t="s">
        <v>1</v>
      </c>
      <c r="F456" s="13" t="str">
        <f>IF(ISERROR([1]Baker_Scores_Men_Var!E456), " ", IF([1]Baker_Scores_Men_Var!E456 = "Yes", "Yes", "  "))</f>
        <v>Yes</v>
      </c>
      <c r="G456" s="16">
        <v>213</v>
      </c>
      <c r="H456" s="16">
        <v>268</v>
      </c>
      <c r="I456" s="16">
        <v>177</v>
      </c>
      <c r="J456" s="16">
        <v>161</v>
      </c>
      <c r="K456" s="16">
        <v>179</v>
      </c>
      <c r="L456" s="16">
        <v>185</v>
      </c>
      <c r="M456" s="17">
        <f t="shared" si="136"/>
        <v>1183</v>
      </c>
      <c r="N456" s="17">
        <f t="shared" si="137"/>
        <v>6</v>
      </c>
      <c r="O456" s="17">
        <f t="shared" si="138"/>
        <v>197.16666666666666</v>
      </c>
    </row>
    <row r="457" spans="2:15" s="13" customFormat="1" ht="13.9" customHeight="1" x14ac:dyDescent="0.25">
      <c r="B457" s="13" t="str">
        <f>[1]Roster_Selection_Men!AB539&amp;" " &amp; "V "</f>
        <v xml:space="preserve">Saint Xavier University V </v>
      </c>
      <c r="C457" s="13" t="str">
        <f>[1]Roster_Selection_Men!AD539</f>
        <v>11-534832</v>
      </c>
      <c r="D457" s="13" t="str">
        <f>[1]Roster_Selection_Men!AE539</f>
        <v>Jaren Orbeck</v>
      </c>
      <c r="E457" s="15" t="s">
        <v>1</v>
      </c>
      <c r="F457" s="13" t="str">
        <f>IF(ISERROR([1]Baker_Scores_Men_Var!E457), " ", IF([1]Baker_Scores_Men_Var!E457 = "Yes", "Yes", "  "))</f>
        <v xml:space="preserve">  </v>
      </c>
      <c r="G457" s="16">
        <v>0</v>
      </c>
      <c r="H457" s="16">
        <v>0</v>
      </c>
      <c r="I457" s="16">
        <v>0</v>
      </c>
      <c r="J457" s="16">
        <v>0</v>
      </c>
      <c r="K457" s="16">
        <v>0</v>
      </c>
      <c r="L457" s="16">
        <v>0</v>
      </c>
      <c r="M457" s="17">
        <f t="shared" si="136"/>
        <v>0</v>
      </c>
      <c r="N457" s="17">
        <f t="shared" si="137"/>
        <v>0</v>
      </c>
      <c r="O457" s="17">
        <f t="shared" si="138"/>
        <v>0</v>
      </c>
    </row>
    <row r="458" spans="2:15" s="13" customFormat="1" ht="13.9" customHeight="1" x14ac:dyDescent="0.25">
      <c r="B458" s="13" t="str">
        <f>[1]Roster_Selection_Men!AB540&amp;" " &amp; "V "</f>
        <v xml:space="preserve">Saint Xavier University V </v>
      </c>
      <c r="C458" s="13" t="str">
        <f>[1]Roster_Selection_Men!AD540</f>
        <v>5548-4914</v>
      </c>
      <c r="D458" s="13" t="str">
        <f>[1]Roster_Selection_Men!AE540</f>
        <v>Michael Harmon</v>
      </c>
      <c r="E458" s="15" t="s">
        <v>1</v>
      </c>
      <c r="F458" s="13" t="str">
        <f>IF(ISERROR([1]Baker_Scores_Men_Var!E458), " ", IF([1]Baker_Scores_Men_Var!E458 = "Yes", "Yes", "  "))</f>
        <v>Yes</v>
      </c>
      <c r="G458" s="16">
        <v>238</v>
      </c>
      <c r="H458" s="16">
        <v>248</v>
      </c>
      <c r="I458" s="16">
        <v>198</v>
      </c>
      <c r="J458" s="16">
        <v>224</v>
      </c>
      <c r="K458" s="16">
        <v>216</v>
      </c>
      <c r="L458" s="16">
        <v>279</v>
      </c>
      <c r="M458" s="17">
        <f t="shared" si="136"/>
        <v>1403</v>
      </c>
      <c r="N458" s="17">
        <f t="shared" si="137"/>
        <v>6</v>
      </c>
      <c r="O458" s="17">
        <f t="shared" si="138"/>
        <v>233.83333333333334</v>
      </c>
    </row>
    <row r="459" spans="2:15" s="13" customFormat="1" ht="13.9" customHeight="1" x14ac:dyDescent="0.25">
      <c r="B459" s="13" t="str">
        <f>[1]Roster_Selection_Men!AB541&amp;" " &amp; "V "</f>
        <v xml:space="preserve">Saint Xavier University V </v>
      </c>
      <c r="C459" s="13" t="str">
        <f>[1]Roster_Selection_Men!AD541</f>
        <v>11-572214</v>
      </c>
      <c r="D459" s="13" t="str">
        <f>[1]Roster_Selection_Men!AE541</f>
        <v>Nicholas Sternes</v>
      </c>
      <c r="E459" s="15" t="s">
        <v>1</v>
      </c>
      <c r="F459" s="13" t="str">
        <f>IF(ISERROR([1]Baker_Scores_Men_Var!E459), " ", IF([1]Baker_Scores_Men_Var!E459 = "Yes", "Yes", "  "))</f>
        <v>Yes</v>
      </c>
      <c r="G459" s="16">
        <v>192</v>
      </c>
      <c r="H459" s="16">
        <v>202</v>
      </c>
      <c r="I459" s="16">
        <v>225</v>
      </c>
      <c r="J459" s="16">
        <v>242</v>
      </c>
      <c r="K459" s="16">
        <v>184</v>
      </c>
      <c r="L459" s="16">
        <v>199</v>
      </c>
      <c r="M459" s="17">
        <f t="shared" si="136"/>
        <v>1244</v>
      </c>
      <c r="N459" s="17">
        <f t="shared" si="137"/>
        <v>6</v>
      </c>
      <c r="O459" s="17">
        <f t="shared" si="138"/>
        <v>207.33333333333334</v>
      </c>
    </row>
    <row r="460" spans="2:15" s="13" customFormat="1" ht="13.9" customHeight="1" x14ac:dyDescent="0.25">
      <c r="B460" s="13" t="str">
        <f>[1]Roster_Selection_Men!AB542&amp;" " &amp; "V "</f>
        <v xml:space="preserve">Saint Xavier University V </v>
      </c>
      <c r="C460" s="13" t="str">
        <f>[1]Roster_Selection_Men!AD542</f>
        <v>15-3738</v>
      </c>
      <c r="D460" s="13" t="str">
        <f>[1]Roster_Selection_Men!AE542</f>
        <v>Tim Novak</v>
      </c>
      <c r="E460" s="15" t="s">
        <v>1</v>
      </c>
      <c r="F460" s="13" t="str">
        <f>IF(ISERROR([1]Baker_Scores_Men_Var!E460), " ", IF([1]Baker_Scores_Men_Var!E460 = "Yes", "Yes", "  "))</f>
        <v>Yes</v>
      </c>
      <c r="G460" s="16">
        <v>169</v>
      </c>
      <c r="H460" s="16">
        <v>0</v>
      </c>
      <c r="I460" s="16">
        <v>0</v>
      </c>
      <c r="J460" s="16">
        <v>0</v>
      </c>
      <c r="K460" s="16">
        <v>224</v>
      </c>
      <c r="L460" s="16">
        <v>191</v>
      </c>
      <c r="M460" s="17">
        <f t="shared" si="136"/>
        <v>584</v>
      </c>
      <c r="N460" s="17">
        <f t="shared" si="137"/>
        <v>3</v>
      </c>
      <c r="O460" s="17">
        <f t="shared" si="138"/>
        <v>194.66666666666666</v>
      </c>
    </row>
    <row r="461" spans="2:15" s="13" customFormat="1" ht="13.9" customHeight="1" x14ac:dyDescent="0.25">
      <c r="B461" s="13" t="str">
        <f>[1]Roster_Selection_Men!AB543&amp;" " &amp; "V "</f>
        <v xml:space="preserve">Saint Xavier University V </v>
      </c>
      <c r="C461" s="13" t="str">
        <f>[1]Roster_Selection_Men!AD543</f>
        <v>20-39060</v>
      </c>
      <c r="D461" s="13" t="str">
        <f>[1]Roster_Selection_Men!AE543</f>
        <v>Tyler Pedersen</v>
      </c>
      <c r="E461" s="15" t="s">
        <v>1</v>
      </c>
      <c r="F461" s="13" t="str">
        <f>IF(ISERROR([1]Baker_Scores_Men_Var!E461), " ", IF([1]Baker_Scores_Men_Var!E461 = "Yes", "Yes", "  "))</f>
        <v>Yes</v>
      </c>
      <c r="G461" s="16">
        <v>0</v>
      </c>
      <c r="H461" s="16">
        <v>171</v>
      </c>
      <c r="I461" s="16">
        <v>255</v>
      </c>
      <c r="J461" s="16">
        <v>165</v>
      </c>
      <c r="K461" s="16">
        <v>0</v>
      </c>
      <c r="L461" s="16">
        <v>0</v>
      </c>
      <c r="M461" s="17">
        <f t="shared" si="136"/>
        <v>591</v>
      </c>
      <c r="N461" s="17">
        <f t="shared" si="137"/>
        <v>3</v>
      </c>
      <c r="O461" s="17">
        <f t="shared" si="138"/>
        <v>197</v>
      </c>
    </row>
    <row r="462" spans="2:15" s="13" customFormat="1" ht="13.9" customHeight="1" x14ac:dyDescent="0.25">
      <c r="B462" s="13" t="s">
        <v>68</v>
      </c>
      <c r="C462" s="18" t="s">
        <v>10</v>
      </c>
      <c r="D462" s="15" t="s">
        <v>10</v>
      </c>
      <c r="E462" s="15"/>
      <c r="F462" s="15"/>
      <c r="G462" s="16"/>
      <c r="H462" s="16"/>
      <c r="I462" s="16"/>
      <c r="J462" s="16"/>
      <c r="K462" s="16"/>
      <c r="L462" s="16"/>
      <c r="M462" s="17">
        <f t="shared" si="136"/>
        <v>0</v>
      </c>
      <c r="N462" s="17">
        <f t="shared" si="137"/>
        <v>0</v>
      </c>
      <c r="O462" s="17">
        <f t="shared" si="138"/>
        <v>0</v>
      </c>
    </row>
    <row r="463" spans="2:15" s="13" customFormat="1" ht="13.9" customHeight="1" x14ac:dyDescent="0.25">
      <c r="B463" s="13" t="s">
        <v>68</v>
      </c>
      <c r="C463" s="18" t="s">
        <v>10</v>
      </c>
      <c r="D463" s="15" t="s">
        <v>10</v>
      </c>
      <c r="E463" s="15"/>
      <c r="F463" s="15"/>
      <c r="G463" s="16"/>
      <c r="H463" s="16"/>
      <c r="I463" s="16"/>
      <c r="J463" s="16"/>
      <c r="K463" s="16"/>
      <c r="L463" s="16"/>
      <c r="M463" s="17">
        <f t="shared" si="136"/>
        <v>0</v>
      </c>
      <c r="N463" s="17">
        <f t="shared" si="137"/>
        <v>0</v>
      </c>
      <c r="O463" s="17">
        <f t="shared" si="138"/>
        <v>0</v>
      </c>
    </row>
    <row r="464" spans="2:15" s="13" customFormat="1" ht="13.9" customHeight="1" thickBot="1" x14ac:dyDescent="0.3">
      <c r="B464" s="13" t="s">
        <v>68</v>
      </c>
      <c r="C464" s="18" t="s">
        <v>10</v>
      </c>
      <c r="D464" s="15" t="s">
        <v>10</v>
      </c>
      <c r="E464" s="15"/>
      <c r="F464" s="15"/>
      <c r="G464" s="19"/>
      <c r="H464" s="19"/>
      <c r="I464" s="19"/>
      <c r="J464" s="19"/>
      <c r="K464" s="19"/>
      <c r="L464" s="19"/>
      <c r="M464" s="20">
        <f t="shared" si="136"/>
        <v>0</v>
      </c>
      <c r="N464" s="20">
        <f t="shared" si="137"/>
        <v>0</v>
      </c>
      <c r="O464" s="17">
        <f t="shared" si="138"/>
        <v>0</v>
      </c>
    </row>
    <row r="465" spans="2:15" s="13" customFormat="1" ht="13.9" customHeight="1" thickTop="1" thickBot="1" x14ac:dyDescent="0.35">
      <c r="B465" s="21"/>
      <c r="G465" s="17">
        <f t="shared" ref="G465:N465" si="139">SUM(G454:G464)</f>
        <v>1016</v>
      </c>
      <c r="H465" s="17">
        <f t="shared" si="139"/>
        <v>1157</v>
      </c>
      <c r="I465" s="17">
        <f t="shared" si="139"/>
        <v>1055</v>
      </c>
      <c r="J465" s="17">
        <f t="shared" si="139"/>
        <v>1027</v>
      </c>
      <c r="K465" s="17">
        <f t="shared" si="139"/>
        <v>1037</v>
      </c>
      <c r="L465" s="17">
        <f t="shared" si="139"/>
        <v>1100</v>
      </c>
      <c r="M465" s="22">
        <f t="shared" si="139"/>
        <v>6392</v>
      </c>
      <c r="N465" s="22">
        <f t="shared" si="139"/>
        <v>30</v>
      </c>
    </row>
    <row r="466" spans="2:15" s="13" customFormat="1" ht="13.9" customHeight="1" thickTop="1" x14ac:dyDescent="0.25"/>
    <row r="467" spans="2:15" s="13" customFormat="1" ht="13.9" customHeight="1" x14ac:dyDescent="0.25">
      <c r="B467" s="13" t="str">
        <f>[1]Roster_Selection_Men!AB559&amp;" " &amp; "V "</f>
        <v xml:space="preserve">St. Ambrose University V </v>
      </c>
      <c r="C467" s="13" t="str">
        <f>[1]Roster_Selection_Men!AD559</f>
        <v>11-81520</v>
      </c>
      <c r="D467" s="13" t="str">
        <f>[1]Roster_Selection_Men!AE559</f>
        <v>Cameron Crowe</v>
      </c>
      <c r="E467" s="15" t="s">
        <v>1</v>
      </c>
      <c r="F467" s="13" t="str">
        <f>IF(ISERROR([1]Baker_Scores_Men_Var!E467), " ", IF([1]Baker_Scores_Men_Var!E467 = "Yes", "Yes", "  "))</f>
        <v>Yes</v>
      </c>
      <c r="G467" s="16">
        <v>245</v>
      </c>
      <c r="H467" s="16">
        <v>187</v>
      </c>
      <c r="I467" s="16">
        <v>217</v>
      </c>
      <c r="J467" s="16">
        <v>259</v>
      </c>
      <c r="K467" s="16">
        <v>203</v>
      </c>
      <c r="L467" s="16">
        <v>213</v>
      </c>
      <c r="M467" s="17">
        <f t="shared" ref="M467:M477" si="140">SUM(G467:L467)</f>
        <v>1324</v>
      </c>
      <c r="N467" s="17">
        <f t="shared" ref="N467:N477" si="141">COUNTIF(G467:L467, "&gt;0" )</f>
        <v>6</v>
      </c>
      <c r="O467" s="17">
        <f t="shared" ref="O467:O477" si="142">IF(N467=0,0,M467/N467)</f>
        <v>220.66666666666666</v>
      </c>
    </row>
    <row r="468" spans="2:15" s="13" customFormat="1" ht="13.9" customHeight="1" x14ac:dyDescent="0.25">
      <c r="B468" s="13" t="str">
        <f>[1]Roster_Selection_Men!AB560&amp;" " &amp; "V "</f>
        <v xml:space="preserve">St. Ambrose University V </v>
      </c>
      <c r="C468" s="13" t="str">
        <f>[1]Roster_Selection_Men!AD560</f>
        <v>9037-32556</v>
      </c>
      <c r="D468" s="13" t="str">
        <f>[1]Roster_Selection_Men!AE560</f>
        <v>Devin Richards</v>
      </c>
      <c r="E468" s="15" t="s">
        <v>1</v>
      </c>
      <c r="F468" s="13" t="str">
        <f>IF(ISERROR([1]Baker_Scores_Men_Var!E468), " ", IF([1]Baker_Scores_Men_Var!E468 = "Yes", "Yes", "  "))</f>
        <v>Yes</v>
      </c>
      <c r="G468" s="16">
        <v>0</v>
      </c>
      <c r="H468" s="16">
        <v>0</v>
      </c>
      <c r="I468" s="16">
        <v>258</v>
      </c>
      <c r="J468" s="16">
        <v>194</v>
      </c>
      <c r="K468" s="16">
        <v>213</v>
      </c>
      <c r="L468" s="16">
        <v>204</v>
      </c>
      <c r="M468" s="17">
        <f t="shared" si="140"/>
        <v>869</v>
      </c>
      <c r="N468" s="17">
        <f t="shared" si="141"/>
        <v>4</v>
      </c>
      <c r="O468" s="17">
        <f t="shared" si="142"/>
        <v>217.25</v>
      </c>
    </row>
    <row r="469" spans="2:15" s="13" customFormat="1" ht="13.9" customHeight="1" x14ac:dyDescent="0.25">
      <c r="B469" s="13" t="str">
        <f>[1]Roster_Selection_Men!AB561&amp;" " &amp; "V "</f>
        <v xml:space="preserve">St. Ambrose University V </v>
      </c>
      <c r="C469" s="13" t="str">
        <f>[1]Roster_Selection_Men!AD561</f>
        <v>11-450746</v>
      </c>
      <c r="D469" s="13" t="str">
        <f>[1]Roster_Selection_Men!AE561</f>
        <v>Justin Aboud</v>
      </c>
      <c r="E469" s="15" t="s">
        <v>1</v>
      </c>
      <c r="F469" s="13" t="str">
        <f>IF(ISERROR([1]Baker_Scores_Men_Var!E469), " ", IF([1]Baker_Scores_Men_Var!E469 = "Yes", "Yes", "  "))</f>
        <v>Yes</v>
      </c>
      <c r="G469" s="16">
        <v>0</v>
      </c>
      <c r="H469" s="16">
        <v>0</v>
      </c>
      <c r="I469" s="16">
        <v>0</v>
      </c>
      <c r="J469" s="16">
        <v>190</v>
      </c>
      <c r="K469" s="16">
        <v>224</v>
      </c>
      <c r="L469" s="16">
        <v>278</v>
      </c>
      <c r="M469" s="17">
        <f t="shared" si="140"/>
        <v>692</v>
      </c>
      <c r="N469" s="17">
        <f t="shared" si="141"/>
        <v>3</v>
      </c>
      <c r="O469" s="17">
        <f t="shared" si="142"/>
        <v>230.66666666666666</v>
      </c>
    </row>
    <row r="470" spans="2:15" s="13" customFormat="1" ht="13.9" customHeight="1" x14ac:dyDescent="0.25">
      <c r="B470" s="13" t="str">
        <f>[1]Roster_Selection_Men!AB562&amp;" " &amp; "V "</f>
        <v xml:space="preserve">St. Ambrose University V </v>
      </c>
      <c r="C470" s="13" t="str">
        <f>[1]Roster_Selection_Men!AD562</f>
        <v>11-470037</v>
      </c>
      <c r="D470" s="13" t="str">
        <f>[1]Roster_Selection_Men!AE562</f>
        <v>Kendric Siders</v>
      </c>
      <c r="E470" s="15" t="s">
        <v>1</v>
      </c>
      <c r="F470" s="13" t="str">
        <f>IF(ISERROR([1]Baker_Scores_Men_Var!E470), " ", IF([1]Baker_Scores_Men_Var!E470 = "Yes", "Yes", "  "))</f>
        <v>Yes</v>
      </c>
      <c r="G470" s="16">
        <v>217</v>
      </c>
      <c r="H470" s="16">
        <v>222</v>
      </c>
      <c r="I470" s="16">
        <v>250</v>
      </c>
      <c r="J470" s="16">
        <v>244</v>
      </c>
      <c r="K470" s="16">
        <v>226</v>
      </c>
      <c r="L470" s="16">
        <v>200</v>
      </c>
      <c r="M470" s="17">
        <f t="shared" si="140"/>
        <v>1359</v>
      </c>
      <c r="N470" s="17">
        <f t="shared" si="141"/>
        <v>6</v>
      </c>
      <c r="O470" s="17">
        <f t="shared" si="142"/>
        <v>226.5</v>
      </c>
    </row>
    <row r="471" spans="2:15" s="13" customFormat="1" ht="13.9" customHeight="1" x14ac:dyDescent="0.25">
      <c r="B471" s="13" t="str">
        <f>[1]Roster_Selection_Men!AB563&amp;" " &amp; "V "</f>
        <v xml:space="preserve">St. Ambrose University V </v>
      </c>
      <c r="C471" s="13" t="str">
        <f>[1]Roster_Selection_Men!AD563</f>
        <v>11-409244</v>
      </c>
      <c r="D471" s="13" t="str">
        <f>[1]Roster_Selection_Men!AE563</f>
        <v>Lucas Finley</v>
      </c>
      <c r="E471" s="15" t="s">
        <v>1</v>
      </c>
      <c r="F471" s="13" t="str">
        <f>IF(ISERROR([1]Baker_Scores_Men_Var!E471), " ", IF([1]Baker_Scores_Men_Var!E471 = "Yes", "Yes", "  "))</f>
        <v>Yes</v>
      </c>
      <c r="G471" s="16">
        <v>234</v>
      </c>
      <c r="H471" s="16">
        <v>181</v>
      </c>
      <c r="I471" s="16">
        <v>0</v>
      </c>
      <c r="J471" s="16">
        <v>0</v>
      </c>
      <c r="K471" s="16">
        <v>0</v>
      </c>
      <c r="L471" s="16">
        <v>196</v>
      </c>
      <c r="M471" s="17">
        <f t="shared" si="140"/>
        <v>611</v>
      </c>
      <c r="N471" s="17">
        <f t="shared" si="141"/>
        <v>3</v>
      </c>
      <c r="O471" s="17">
        <f t="shared" si="142"/>
        <v>203.66666666666666</v>
      </c>
    </row>
    <row r="472" spans="2:15" s="13" customFormat="1" ht="13.9" customHeight="1" x14ac:dyDescent="0.25">
      <c r="B472" s="13" t="str">
        <f>[1]Roster_Selection_Men!AB564&amp;" " &amp; "V "</f>
        <v xml:space="preserve">St. Ambrose University V </v>
      </c>
      <c r="C472" s="13" t="str">
        <f>[1]Roster_Selection_Men!AD564</f>
        <v>11-407936</v>
      </c>
      <c r="D472" s="13" t="str">
        <f>[1]Roster_Selection_Men!AE564</f>
        <v>Lucas Hersrud</v>
      </c>
      <c r="E472" s="15" t="s">
        <v>1</v>
      </c>
      <c r="F472" s="13" t="str">
        <f>IF(ISERROR([1]Baker_Scores_Men_Var!E472), " ", IF([1]Baker_Scores_Men_Var!E472 = "Yes", "Yes", "  "))</f>
        <v>Yes</v>
      </c>
      <c r="G472" s="16">
        <v>221</v>
      </c>
      <c r="H472" s="16">
        <v>203</v>
      </c>
      <c r="I472" s="16">
        <v>168</v>
      </c>
      <c r="J472" s="16">
        <v>0</v>
      </c>
      <c r="K472" s="16">
        <v>0</v>
      </c>
      <c r="L472" s="16">
        <v>0</v>
      </c>
      <c r="M472" s="17">
        <f t="shared" si="140"/>
        <v>592</v>
      </c>
      <c r="N472" s="17">
        <f t="shared" si="141"/>
        <v>3</v>
      </c>
      <c r="O472" s="17">
        <f t="shared" si="142"/>
        <v>197.33333333333334</v>
      </c>
    </row>
    <row r="473" spans="2:15" s="13" customFormat="1" ht="13.9" customHeight="1" x14ac:dyDescent="0.25">
      <c r="B473" s="13" t="str">
        <f>[1]Roster_Selection_Men!AB565&amp;" " &amp; "V "</f>
        <v xml:space="preserve">St. Ambrose University V </v>
      </c>
      <c r="C473" s="13" t="str">
        <f>[1]Roster_Selection_Men!AD565</f>
        <v>11-432012</v>
      </c>
      <c r="D473" s="13" t="str">
        <f>[1]Roster_Selection_Men!AE565</f>
        <v>Pedro Irizarry Ramos</v>
      </c>
      <c r="E473" s="15" t="s">
        <v>1</v>
      </c>
      <c r="F473" s="13" t="str">
        <f>IF(ISERROR([1]Baker_Scores_Men_Var!E473), " ", IF([1]Baker_Scores_Men_Var!E473 = "Yes", "Yes", "  "))</f>
        <v>Yes</v>
      </c>
      <c r="G473" s="16">
        <v>0</v>
      </c>
      <c r="H473" s="16">
        <v>0</v>
      </c>
      <c r="I473" s="16">
        <v>0</v>
      </c>
      <c r="J473" s="16">
        <v>0</v>
      </c>
      <c r="K473" s="16">
        <v>181</v>
      </c>
      <c r="L473" s="16">
        <v>0</v>
      </c>
      <c r="M473" s="17">
        <f t="shared" si="140"/>
        <v>181</v>
      </c>
      <c r="N473" s="17">
        <f t="shared" si="141"/>
        <v>1</v>
      </c>
      <c r="O473" s="17">
        <f t="shared" si="142"/>
        <v>181</v>
      </c>
    </row>
    <row r="474" spans="2:15" s="13" customFormat="1" ht="13.9" customHeight="1" x14ac:dyDescent="0.25">
      <c r="B474" s="13" t="str">
        <f>[1]Roster_Selection_Men!AB566&amp;" " &amp; "V "</f>
        <v xml:space="preserve">St. Ambrose University V </v>
      </c>
      <c r="C474" s="13" t="str">
        <f>[1]Roster_Selection_Men!AD566</f>
        <v>11-628825</v>
      </c>
      <c r="D474" s="13" t="str">
        <f>[1]Roster_Selection_Men!AE566</f>
        <v>Zach Greim</v>
      </c>
      <c r="E474" s="15" t="s">
        <v>1</v>
      </c>
      <c r="F474" s="13" t="str">
        <f>IF(ISERROR([1]Baker_Scores_Men_Var!E474), " ", IF([1]Baker_Scores_Men_Var!E474 = "Yes", "Yes", "  "))</f>
        <v>Yes</v>
      </c>
      <c r="G474" s="16">
        <v>191</v>
      </c>
      <c r="H474" s="16">
        <v>176</v>
      </c>
      <c r="I474" s="16">
        <v>180</v>
      </c>
      <c r="J474" s="16">
        <v>164</v>
      </c>
      <c r="K474" s="16">
        <v>0</v>
      </c>
      <c r="L474" s="16">
        <v>0</v>
      </c>
      <c r="M474" s="17">
        <f t="shared" si="140"/>
        <v>711</v>
      </c>
      <c r="N474" s="17">
        <f t="shared" si="141"/>
        <v>4</v>
      </c>
      <c r="O474" s="17">
        <f t="shared" si="142"/>
        <v>177.75</v>
      </c>
    </row>
    <row r="475" spans="2:15" s="13" customFormat="1" ht="13.9" customHeight="1" x14ac:dyDescent="0.25">
      <c r="B475" s="13" t="s">
        <v>69</v>
      </c>
      <c r="C475" s="18" t="s">
        <v>10</v>
      </c>
      <c r="D475" s="15" t="s">
        <v>10</v>
      </c>
      <c r="E475" s="15"/>
      <c r="F475" s="15"/>
      <c r="G475" s="16"/>
      <c r="H475" s="16"/>
      <c r="I475" s="16"/>
      <c r="J475" s="16"/>
      <c r="K475" s="16"/>
      <c r="L475" s="16"/>
      <c r="M475" s="17">
        <f t="shared" si="140"/>
        <v>0</v>
      </c>
      <c r="N475" s="17">
        <f t="shared" si="141"/>
        <v>0</v>
      </c>
      <c r="O475" s="17">
        <f t="shared" si="142"/>
        <v>0</v>
      </c>
    </row>
    <row r="476" spans="2:15" s="13" customFormat="1" ht="13.9" customHeight="1" x14ac:dyDescent="0.25">
      <c r="B476" s="13" t="s">
        <v>69</v>
      </c>
      <c r="C476" s="18" t="s">
        <v>10</v>
      </c>
      <c r="D476" s="15" t="s">
        <v>10</v>
      </c>
      <c r="E476" s="15"/>
      <c r="F476" s="15"/>
      <c r="G476" s="16"/>
      <c r="H476" s="16"/>
      <c r="I476" s="16"/>
      <c r="J476" s="16"/>
      <c r="K476" s="16"/>
      <c r="L476" s="16"/>
      <c r="M476" s="17">
        <f t="shared" si="140"/>
        <v>0</v>
      </c>
      <c r="N476" s="17">
        <f t="shared" si="141"/>
        <v>0</v>
      </c>
      <c r="O476" s="17">
        <f t="shared" si="142"/>
        <v>0</v>
      </c>
    </row>
    <row r="477" spans="2:15" s="13" customFormat="1" ht="13.9" customHeight="1" thickBot="1" x14ac:dyDescent="0.3">
      <c r="B477" s="13" t="s">
        <v>69</v>
      </c>
      <c r="C477" s="18" t="s">
        <v>10</v>
      </c>
      <c r="D477" s="15" t="s">
        <v>10</v>
      </c>
      <c r="E477" s="15"/>
      <c r="F477" s="15"/>
      <c r="G477" s="19"/>
      <c r="H477" s="19"/>
      <c r="I477" s="19"/>
      <c r="J477" s="19"/>
      <c r="K477" s="19"/>
      <c r="L477" s="19"/>
      <c r="M477" s="20">
        <f t="shared" si="140"/>
        <v>0</v>
      </c>
      <c r="N477" s="20">
        <f t="shared" si="141"/>
        <v>0</v>
      </c>
      <c r="O477" s="17">
        <f t="shared" si="142"/>
        <v>0</v>
      </c>
    </row>
    <row r="478" spans="2:15" s="13" customFormat="1" ht="13.9" customHeight="1" thickTop="1" thickBot="1" x14ac:dyDescent="0.35">
      <c r="B478" s="21"/>
      <c r="G478" s="17">
        <f t="shared" ref="G478:N478" si="143">SUM(G467:G477)</f>
        <v>1108</v>
      </c>
      <c r="H478" s="17">
        <f t="shared" si="143"/>
        <v>969</v>
      </c>
      <c r="I478" s="17">
        <f t="shared" si="143"/>
        <v>1073</v>
      </c>
      <c r="J478" s="17">
        <f t="shared" si="143"/>
        <v>1051</v>
      </c>
      <c r="K478" s="17">
        <f t="shared" si="143"/>
        <v>1047</v>
      </c>
      <c r="L478" s="17">
        <f t="shared" si="143"/>
        <v>1091</v>
      </c>
      <c r="M478" s="22">
        <f t="shared" si="143"/>
        <v>6339</v>
      </c>
      <c r="N478" s="22">
        <f t="shared" si="143"/>
        <v>30</v>
      </c>
    </row>
    <row r="479" spans="2:15" s="13" customFormat="1" ht="13.9" customHeight="1" thickTop="1" x14ac:dyDescent="0.25"/>
    <row r="480" spans="2:15" s="13" customFormat="1" ht="13.9" customHeight="1" x14ac:dyDescent="0.25">
      <c r="B480" s="13" t="str">
        <f>[1]Roster_Selection_Men!AB586&amp;" " &amp; "V "</f>
        <v xml:space="preserve">St. Francis (IL) ,University Of V </v>
      </c>
      <c r="C480" s="13" t="str">
        <f>[1]Roster_Selection_Men!AD586</f>
        <v>11-544965</v>
      </c>
      <c r="D480" s="13" t="str">
        <f>[1]Roster_Selection_Men!AE586</f>
        <v>Anthony Lizzio</v>
      </c>
      <c r="E480" s="15" t="s">
        <v>1</v>
      </c>
      <c r="F480" s="13" t="str">
        <f>IF(ISERROR([1]Baker_Scores_Men_Var!E480), " ", IF([1]Baker_Scores_Men_Var!E480 = "Yes", "Yes", "  "))</f>
        <v>Yes</v>
      </c>
      <c r="G480" s="16">
        <v>0</v>
      </c>
      <c r="H480" s="16">
        <v>0</v>
      </c>
      <c r="I480" s="16">
        <v>225</v>
      </c>
      <c r="J480" s="16">
        <v>170</v>
      </c>
      <c r="K480" s="16">
        <v>0</v>
      </c>
      <c r="L480" s="16">
        <v>0</v>
      </c>
      <c r="M480" s="17">
        <f t="shared" ref="M480:M490" si="144">SUM(G480:L480)</f>
        <v>395</v>
      </c>
      <c r="N480" s="17">
        <f t="shared" ref="N480:N490" si="145">COUNTIF(G480:L480, "&gt;0" )</f>
        <v>2</v>
      </c>
      <c r="O480" s="17">
        <f t="shared" ref="O480:O490" si="146">IF(N480=0,0,M480/N480)</f>
        <v>197.5</v>
      </c>
    </row>
    <row r="481" spans="2:15" s="13" customFormat="1" ht="13.9" customHeight="1" x14ac:dyDescent="0.25">
      <c r="B481" s="13" t="str">
        <f>[1]Roster_Selection_Men!AB587&amp;" " &amp; "V "</f>
        <v xml:space="preserve">St. Francis (IL) ,University Of V </v>
      </c>
      <c r="C481" s="13" t="str">
        <f>[1]Roster_Selection_Men!AD587</f>
        <v>9229-56948</v>
      </c>
      <c r="D481" s="13" t="str">
        <f>[1]Roster_Selection_Men!AE587</f>
        <v>Ardani Rodas</v>
      </c>
      <c r="E481" s="15" t="s">
        <v>1</v>
      </c>
      <c r="F481" s="13" t="str">
        <f>IF(ISERROR([1]Baker_Scores_Men_Var!E481), " ", IF([1]Baker_Scores_Men_Var!E481 = "Yes", "Yes", "  "))</f>
        <v>Yes</v>
      </c>
      <c r="G481" s="16">
        <v>193</v>
      </c>
      <c r="H481" s="16">
        <v>153</v>
      </c>
      <c r="I481" s="16">
        <v>0</v>
      </c>
      <c r="J481" s="16">
        <v>0</v>
      </c>
      <c r="K481" s="16">
        <v>0</v>
      </c>
      <c r="L481" s="16">
        <v>257</v>
      </c>
      <c r="M481" s="17">
        <f t="shared" si="144"/>
        <v>603</v>
      </c>
      <c r="N481" s="17">
        <f t="shared" si="145"/>
        <v>3</v>
      </c>
      <c r="O481" s="17">
        <f t="shared" si="146"/>
        <v>201</v>
      </c>
    </row>
    <row r="482" spans="2:15" s="13" customFormat="1" ht="13.9" customHeight="1" x14ac:dyDescent="0.25">
      <c r="B482" s="13" t="str">
        <f>[1]Roster_Selection_Men!AB588&amp;" " &amp; "V "</f>
        <v xml:space="preserve">St. Francis (IL) ,University Of V </v>
      </c>
      <c r="C482" s="13" t="str">
        <f>[1]Roster_Selection_Men!AD588</f>
        <v>11-433310</v>
      </c>
      <c r="D482" s="13" t="str">
        <f>[1]Roster_Selection_Men!AE588</f>
        <v>Braden Kidd</v>
      </c>
      <c r="E482" s="15" t="s">
        <v>1</v>
      </c>
      <c r="F482" s="13" t="str">
        <f>IF(ISERROR([1]Baker_Scores_Men_Var!E482), " ", IF([1]Baker_Scores_Men_Var!E482 = "Yes", "Yes", "  "))</f>
        <v>Yes</v>
      </c>
      <c r="G482" s="16">
        <v>235</v>
      </c>
      <c r="H482" s="16">
        <v>169</v>
      </c>
      <c r="I482" s="16">
        <v>0</v>
      </c>
      <c r="J482" s="16">
        <v>0</v>
      </c>
      <c r="K482" s="16">
        <v>0</v>
      </c>
      <c r="L482" s="16">
        <v>0</v>
      </c>
      <c r="M482" s="17">
        <f t="shared" si="144"/>
        <v>404</v>
      </c>
      <c r="N482" s="17">
        <f t="shared" si="145"/>
        <v>2</v>
      </c>
      <c r="O482" s="17">
        <f t="shared" si="146"/>
        <v>202</v>
      </c>
    </row>
    <row r="483" spans="2:15" s="13" customFormat="1" ht="13.9" customHeight="1" x14ac:dyDescent="0.25">
      <c r="B483" s="13" t="str">
        <f>[1]Roster_Selection_Men!AB589&amp;" " &amp; "V "</f>
        <v xml:space="preserve">St. Francis (IL) ,University Of V </v>
      </c>
      <c r="C483" s="13" t="str">
        <f>[1]Roster_Selection_Men!AD589</f>
        <v>7914-9422</v>
      </c>
      <c r="D483" s="13" t="str">
        <f>[1]Roster_Selection_Men!AE589</f>
        <v>Brandon Williamson</v>
      </c>
      <c r="E483" s="15" t="s">
        <v>1</v>
      </c>
      <c r="F483" s="13" t="str">
        <f>IF(ISERROR([1]Baker_Scores_Men_Var!E483), " ", IF([1]Baker_Scores_Men_Var!E483 = "Yes", "Yes", "  "))</f>
        <v>Yes</v>
      </c>
      <c r="G483" s="16">
        <v>182</v>
      </c>
      <c r="H483" s="16">
        <v>224</v>
      </c>
      <c r="I483" s="16">
        <v>171</v>
      </c>
      <c r="J483" s="16">
        <v>183</v>
      </c>
      <c r="K483" s="16">
        <v>202</v>
      </c>
      <c r="L483" s="16">
        <v>222</v>
      </c>
      <c r="M483" s="17">
        <f t="shared" si="144"/>
        <v>1184</v>
      </c>
      <c r="N483" s="17">
        <f t="shared" si="145"/>
        <v>6</v>
      </c>
      <c r="O483" s="17">
        <f t="shared" si="146"/>
        <v>197.33333333333334</v>
      </c>
    </row>
    <row r="484" spans="2:15" s="13" customFormat="1" ht="13.9" customHeight="1" x14ac:dyDescent="0.25">
      <c r="B484" s="13" t="str">
        <f>[1]Roster_Selection_Men!AB590&amp;" " &amp; "V "</f>
        <v xml:space="preserve">St. Francis (IL) ,University Of V </v>
      </c>
      <c r="C484" s="13" t="str">
        <f>[1]Roster_Selection_Men!AD590</f>
        <v>7914-10638</v>
      </c>
      <c r="D484" s="13" t="str">
        <f>[1]Roster_Selection_Men!AE590</f>
        <v>Chris Bald</v>
      </c>
      <c r="E484" s="15" t="s">
        <v>1</v>
      </c>
      <c r="F484" s="13" t="str">
        <f>IF(ISERROR([1]Baker_Scores_Men_Var!E484), " ", IF([1]Baker_Scores_Men_Var!E484 = "Yes", "Yes", "  "))</f>
        <v xml:space="preserve">  </v>
      </c>
      <c r="G484" s="16">
        <v>0</v>
      </c>
      <c r="H484" s="16">
        <v>0</v>
      </c>
      <c r="I484" s="16">
        <v>175</v>
      </c>
      <c r="J484" s="16">
        <v>186</v>
      </c>
      <c r="K484" s="16">
        <v>181</v>
      </c>
      <c r="L484" s="16">
        <v>0</v>
      </c>
      <c r="M484" s="17">
        <f t="shared" si="144"/>
        <v>542</v>
      </c>
      <c r="N484" s="17">
        <f t="shared" si="145"/>
        <v>3</v>
      </c>
      <c r="O484" s="17">
        <f t="shared" si="146"/>
        <v>180.66666666666666</v>
      </c>
    </row>
    <row r="485" spans="2:15" s="13" customFormat="1" ht="13.9" customHeight="1" x14ac:dyDescent="0.25">
      <c r="B485" s="13" t="str">
        <f>[1]Roster_Selection_Men!AB591&amp;" " &amp; "V "</f>
        <v xml:space="preserve">St. Francis (IL) ,University Of V </v>
      </c>
      <c r="C485" s="13" t="str">
        <f>[1]Roster_Selection_Men!AD591</f>
        <v>11-697068</v>
      </c>
      <c r="D485" s="13" t="str">
        <f>[1]Roster_Selection_Men!AE591</f>
        <v>Christian Randle-Moore</v>
      </c>
      <c r="E485" s="15" t="s">
        <v>1</v>
      </c>
      <c r="F485" s="13" t="str">
        <f>IF(ISERROR([1]Baker_Scores_Men_Var!E485), " ", IF([1]Baker_Scores_Men_Var!E485 = "Yes", "Yes", "  "))</f>
        <v>Yes</v>
      </c>
      <c r="G485" s="16">
        <v>186</v>
      </c>
      <c r="H485" s="16">
        <v>171</v>
      </c>
      <c r="I485" s="16">
        <v>0</v>
      </c>
      <c r="J485" s="16">
        <v>220</v>
      </c>
      <c r="K485" s="16">
        <v>178</v>
      </c>
      <c r="L485" s="16">
        <v>180</v>
      </c>
      <c r="M485" s="17">
        <f t="shared" si="144"/>
        <v>935</v>
      </c>
      <c r="N485" s="17">
        <f t="shared" si="145"/>
        <v>5</v>
      </c>
      <c r="O485" s="17">
        <f t="shared" si="146"/>
        <v>187</v>
      </c>
    </row>
    <row r="486" spans="2:15" s="13" customFormat="1" ht="13.9" customHeight="1" x14ac:dyDescent="0.25">
      <c r="B486" s="13" t="str">
        <f>[1]Roster_Selection_Men!AB592&amp;" " &amp; "V "</f>
        <v xml:space="preserve">St. Francis (IL) ,University Of V </v>
      </c>
      <c r="C486" s="13" t="str">
        <f>[1]Roster_Selection_Men!AD592</f>
        <v>20-53104</v>
      </c>
      <c r="D486" s="13" t="str">
        <f>[1]Roster_Selection_Men!AE592</f>
        <v>Jalen Pfaff</v>
      </c>
      <c r="E486" s="15" t="s">
        <v>1</v>
      </c>
      <c r="F486" s="13" t="str">
        <f>IF(ISERROR([1]Baker_Scores_Men_Var!E486), " ", IF([1]Baker_Scores_Men_Var!E486 = "Yes", "Yes", "  "))</f>
        <v>Yes</v>
      </c>
      <c r="G486" s="16">
        <v>236</v>
      </c>
      <c r="H486" s="16">
        <v>178</v>
      </c>
      <c r="I486" s="16">
        <v>159</v>
      </c>
      <c r="J486" s="16">
        <v>0</v>
      </c>
      <c r="K486" s="16">
        <v>204</v>
      </c>
      <c r="L486" s="16">
        <v>186</v>
      </c>
      <c r="M486" s="17">
        <f t="shared" si="144"/>
        <v>963</v>
      </c>
      <c r="N486" s="17">
        <f t="shared" si="145"/>
        <v>5</v>
      </c>
      <c r="O486" s="17">
        <f t="shared" si="146"/>
        <v>192.6</v>
      </c>
    </row>
    <row r="487" spans="2:15" s="13" customFormat="1" ht="13.9" customHeight="1" x14ac:dyDescent="0.25">
      <c r="B487" s="13" t="str">
        <f>[1]Roster_Selection_Men!AB593&amp;" " &amp; "V "</f>
        <v xml:space="preserve">St. Francis (IL) ,University Of V </v>
      </c>
      <c r="C487" s="13" t="str">
        <f>[1]Roster_Selection_Men!AD593</f>
        <v>17-11333</v>
      </c>
      <c r="D487" s="13" t="str">
        <f>[1]Roster_Selection_Men!AE593</f>
        <v>Matt Devorsky</v>
      </c>
      <c r="E487" s="15" t="s">
        <v>1</v>
      </c>
      <c r="F487" s="13" t="str">
        <f>IF(ISERROR([1]Baker_Scores_Men_Var!E487), " ", IF([1]Baker_Scores_Men_Var!E487 = "Yes", "Yes", "  "))</f>
        <v>Yes</v>
      </c>
      <c r="G487" s="16">
        <v>0</v>
      </c>
      <c r="H487" s="16">
        <v>0</v>
      </c>
      <c r="I487" s="16">
        <v>192</v>
      </c>
      <c r="J487" s="16">
        <v>227</v>
      </c>
      <c r="K487" s="16">
        <v>184</v>
      </c>
      <c r="L487" s="16">
        <v>170</v>
      </c>
      <c r="M487" s="17">
        <f t="shared" si="144"/>
        <v>773</v>
      </c>
      <c r="N487" s="17">
        <f t="shared" si="145"/>
        <v>4</v>
      </c>
      <c r="O487" s="17">
        <f t="shared" si="146"/>
        <v>193.25</v>
      </c>
    </row>
    <row r="488" spans="2:15" s="13" customFormat="1" ht="13.9" customHeight="1" x14ac:dyDescent="0.25">
      <c r="B488" s="13" t="s">
        <v>70</v>
      </c>
      <c r="C488" s="18" t="s">
        <v>10</v>
      </c>
      <c r="D488" s="15" t="s">
        <v>10</v>
      </c>
      <c r="E488" s="15"/>
      <c r="F488" s="15"/>
      <c r="G488" s="16"/>
      <c r="H488" s="16"/>
      <c r="I488" s="16"/>
      <c r="J488" s="16"/>
      <c r="K488" s="16"/>
      <c r="L488" s="16"/>
      <c r="M488" s="17">
        <f t="shared" si="144"/>
        <v>0</v>
      </c>
      <c r="N488" s="17">
        <f t="shared" si="145"/>
        <v>0</v>
      </c>
      <c r="O488" s="17">
        <f t="shared" si="146"/>
        <v>0</v>
      </c>
    </row>
    <row r="489" spans="2:15" s="13" customFormat="1" ht="13.9" customHeight="1" x14ac:dyDescent="0.25">
      <c r="B489" s="13" t="s">
        <v>70</v>
      </c>
      <c r="C489" s="18" t="s">
        <v>10</v>
      </c>
      <c r="D489" s="15" t="s">
        <v>10</v>
      </c>
      <c r="E489" s="15"/>
      <c r="F489" s="15"/>
      <c r="G489" s="16"/>
      <c r="H489" s="16"/>
      <c r="I489" s="16"/>
      <c r="J489" s="16"/>
      <c r="K489" s="16"/>
      <c r="L489" s="16"/>
      <c r="M489" s="17">
        <f t="shared" si="144"/>
        <v>0</v>
      </c>
      <c r="N489" s="17">
        <f t="shared" si="145"/>
        <v>0</v>
      </c>
      <c r="O489" s="17">
        <f t="shared" si="146"/>
        <v>0</v>
      </c>
    </row>
    <row r="490" spans="2:15" s="13" customFormat="1" ht="13.9" customHeight="1" thickBot="1" x14ac:dyDescent="0.3">
      <c r="B490" s="13" t="s">
        <v>70</v>
      </c>
      <c r="C490" s="18" t="s">
        <v>10</v>
      </c>
      <c r="D490" s="15" t="s">
        <v>10</v>
      </c>
      <c r="E490" s="15"/>
      <c r="F490" s="15"/>
      <c r="G490" s="19"/>
      <c r="H490" s="19"/>
      <c r="I490" s="19"/>
      <c r="J490" s="19"/>
      <c r="K490" s="19"/>
      <c r="L490" s="19"/>
      <c r="M490" s="20">
        <f t="shared" si="144"/>
        <v>0</v>
      </c>
      <c r="N490" s="20">
        <f t="shared" si="145"/>
        <v>0</v>
      </c>
      <c r="O490" s="17">
        <f t="shared" si="146"/>
        <v>0</v>
      </c>
    </row>
    <row r="491" spans="2:15" s="13" customFormat="1" ht="13.9" customHeight="1" thickTop="1" thickBot="1" x14ac:dyDescent="0.35">
      <c r="B491" s="21"/>
      <c r="G491" s="17">
        <f t="shared" ref="G491:N491" si="147">SUM(G480:G490)</f>
        <v>1032</v>
      </c>
      <c r="H491" s="17">
        <f t="shared" si="147"/>
        <v>895</v>
      </c>
      <c r="I491" s="17">
        <f t="shared" si="147"/>
        <v>922</v>
      </c>
      <c r="J491" s="17">
        <f t="shared" si="147"/>
        <v>986</v>
      </c>
      <c r="K491" s="17">
        <f t="shared" si="147"/>
        <v>949</v>
      </c>
      <c r="L491" s="17">
        <f t="shared" si="147"/>
        <v>1015</v>
      </c>
      <c r="M491" s="22">
        <f t="shared" si="147"/>
        <v>5799</v>
      </c>
      <c r="N491" s="22">
        <f t="shared" si="147"/>
        <v>30</v>
      </c>
    </row>
    <row r="492" spans="2:15" s="13" customFormat="1" ht="13.9" customHeight="1" thickTop="1" x14ac:dyDescent="0.25"/>
    <row r="493" spans="2:15" s="13" customFormat="1" ht="13.9" customHeight="1" x14ac:dyDescent="0.25">
      <c r="B493" s="13" t="str">
        <f>[1]Roster_Selection_Men!AB611&amp;" " &amp; "V "</f>
        <v xml:space="preserve">Toledo ,University Of V </v>
      </c>
      <c r="C493" s="13" t="str">
        <f>[1]Roster_Selection_Men!AD611</f>
        <v>8615-38607</v>
      </c>
      <c r="D493" s="13" t="str">
        <f>[1]Roster_Selection_Men!AE611</f>
        <v>Daniel Fox</v>
      </c>
      <c r="E493" s="15" t="s">
        <v>1</v>
      </c>
      <c r="F493" s="13" t="str">
        <f>IF(ISERROR([1]Baker_Scores_Men_Var!E493), " ", IF([1]Baker_Scores_Men_Var!E493 = "Yes", "Yes", "  "))</f>
        <v>Yes</v>
      </c>
      <c r="G493" s="16">
        <v>182</v>
      </c>
      <c r="H493" s="16">
        <v>193</v>
      </c>
      <c r="I493" s="16">
        <v>175</v>
      </c>
      <c r="J493" s="16">
        <v>198</v>
      </c>
      <c r="K493" s="16">
        <v>162</v>
      </c>
      <c r="L493" s="16">
        <v>0</v>
      </c>
      <c r="M493" s="17">
        <f t="shared" ref="M493:M503" si="148">SUM(G493:L493)</f>
        <v>910</v>
      </c>
      <c r="N493" s="17">
        <f t="shared" ref="N493:N503" si="149">COUNTIF(G493:L493, "&gt;0" )</f>
        <v>5</v>
      </c>
      <c r="O493" s="17">
        <f t="shared" ref="O493:O503" si="150">IF(N493=0,0,M493/N493)</f>
        <v>182</v>
      </c>
    </row>
    <row r="494" spans="2:15" s="13" customFormat="1" ht="13.9" customHeight="1" x14ac:dyDescent="0.25">
      <c r="B494" s="13" t="str">
        <f>[1]Roster_Selection_Men!AB612&amp;" " &amp; "V "</f>
        <v xml:space="preserve">Toledo ,University Of V </v>
      </c>
      <c r="C494" s="13" t="str">
        <f>[1]Roster_Selection_Men!AD612</f>
        <v>20-23481</v>
      </c>
      <c r="D494" s="13" t="str">
        <f>[1]Roster_Selection_Men!AE612</f>
        <v>David Antoniuk</v>
      </c>
      <c r="E494" s="15" t="s">
        <v>1</v>
      </c>
      <c r="F494" s="13" t="str">
        <f>IF(ISERROR([1]Baker_Scores_Men_Var!E494), " ", IF([1]Baker_Scores_Men_Var!E494 = "Yes", "Yes", "  "))</f>
        <v>Yes</v>
      </c>
      <c r="G494" s="16">
        <v>0</v>
      </c>
      <c r="H494" s="16">
        <v>0</v>
      </c>
      <c r="I494" s="16">
        <v>0</v>
      </c>
      <c r="J494" s="16">
        <v>0</v>
      </c>
      <c r="K494" s="16">
        <v>0</v>
      </c>
      <c r="L494" s="16">
        <v>179</v>
      </c>
      <c r="M494" s="17">
        <f t="shared" si="148"/>
        <v>179</v>
      </c>
      <c r="N494" s="17">
        <f t="shared" si="149"/>
        <v>1</v>
      </c>
      <c r="O494" s="17">
        <f t="shared" si="150"/>
        <v>179</v>
      </c>
    </row>
    <row r="495" spans="2:15" s="13" customFormat="1" ht="13.9" customHeight="1" x14ac:dyDescent="0.25">
      <c r="B495" s="13" t="str">
        <f>[1]Roster_Selection_Men!AB613&amp;" " &amp; "V "</f>
        <v xml:space="preserve">Toledo ,University Of V </v>
      </c>
      <c r="C495" s="13" t="str">
        <f>[1]Roster_Selection_Men!AD613</f>
        <v>15-109256</v>
      </c>
      <c r="D495" s="13" t="str">
        <f>[1]Roster_Selection_Men!AE613</f>
        <v>Jack Stough</v>
      </c>
      <c r="E495" s="15" t="s">
        <v>1</v>
      </c>
      <c r="F495" s="13" t="str">
        <f>IF(ISERROR([1]Baker_Scores_Men_Var!E495), " ", IF([1]Baker_Scores_Men_Var!E495 = "Yes", "Yes", "  "))</f>
        <v>Yes</v>
      </c>
      <c r="G495" s="16">
        <v>231</v>
      </c>
      <c r="H495" s="16">
        <v>162</v>
      </c>
      <c r="I495" s="16">
        <v>161</v>
      </c>
      <c r="J495" s="16">
        <v>155</v>
      </c>
      <c r="K495" s="16">
        <v>183</v>
      </c>
      <c r="L495" s="16">
        <v>192</v>
      </c>
      <c r="M495" s="17">
        <f t="shared" si="148"/>
        <v>1084</v>
      </c>
      <c r="N495" s="17">
        <f t="shared" si="149"/>
        <v>6</v>
      </c>
      <c r="O495" s="17">
        <f t="shared" si="150"/>
        <v>180.66666666666666</v>
      </c>
    </row>
    <row r="496" spans="2:15" s="13" customFormat="1" ht="13.9" customHeight="1" x14ac:dyDescent="0.25">
      <c r="B496" s="13" t="str">
        <f>[1]Roster_Selection_Men!AB614&amp;" " &amp; "V "</f>
        <v xml:space="preserve">Toledo ,University Of V </v>
      </c>
      <c r="C496" s="13" t="str">
        <f>[1]Roster_Selection_Men!AD614</f>
        <v>20-50303</v>
      </c>
      <c r="D496" s="13" t="str">
        <f>[1]Roster_Selection_Men!AE614</f>
        <v>Joseph Dupont</v>
      </c>
      <c r="E496" s="15" t="s">
        <v>1</v>
      </c>
      <c r="F496" s="13" t="str">
        <f>IF(ISERROR([1]Baker_Scores_Men_Var!E496), " ", IF([1]Baker_Scores_Men_Var!E496 = "Yes", "Yes", "  "))</f>
        <v>Yes</v>
      </c>
      <c r="G496" s="16">
        <v>144</v>
      </c>
      <c r="H496" s="16">
        <v>201</v>
      </c>
      <c r="I496" s="16">
        <v>226</v>
      </c>
      <c r="J496" s="16">
        <v>158</v>
      </c>
      <c r="K496" s="16">
        <v>142</v>
      </c>
      <c r="L496" s="16">
        <v>0</v>
      </c>
      <c r="M496" s="17">
        <f t="shared" si="148"/>
        <v>871</v>
      </c>
      <c r="N496" s="17">
        <f t="shared" si="149"/>
        <v>5</v>
      </c>
      <c r="O496" s="17">
        <f t="shared" si="150"/>
        <v>174.2</v>
      </c>
    </row>
    <row r="497" spans="2:15" s="13" customFormat="1" ht="13.9" customHeight="1" x14ac:dyDescent="0.25">
      <c r="B497" s="13" t="str">
        <f>[1]Roster_Selection_Men!AB615&amp;" " &amp; "V "</f>
        <v xml:space="preserve">Toledo ,University Of V </v>
      </c>
      <c r="C497" s="13" t="str">
        <f>[1]Roster_Selection_Men!AD615</f>
        <v>11-641956</v>
      </c>
      <c r="D497" s="13" t="str">
        <f>[1]Roster_Selection_Men!AE615</f>
        <v>Matthew Henry</v>
      </c>
      <c r="E497" s="15" t="s">
        <v>1</v>
      </c>
      <c r="F497" s="13" t="str">
        <f>IF(ISERROR([1]Baker_Scores_Men_Var!E497), " ", IF([1]Baker_Scores_Men_Var!E497 = "Yes", "Yes", "  "))</f>
        <v>Yes</v>
      </c>
      <c r="G497" s="16">
        <v>157</v>
      </c>
      <c r="H497" s="16">
        <v>155</v>
      </c>
      <c r="I497" s="16">
        <v>183</v>
      </c>
      <c r="J497" s="16">
        <v>155</v>
      </c>
      <c r="K497" s="16">
        <v>149</v>
      </c>
      <c r="L497" s="16">
        <v>0</v>
      </c>
      <c r="M497" s="17">
        <f t="shared" si="148"/>
        <v>799</v>
      </c>
      <c r="N497" s="17">
        <f t="shared" si="149"/>
        <v>5</v>
      </c>
      <c r="O497" s="17">
        <f t="shared" si="150"/>
        <v>159.80000000000001</v>
      </c>
    </row>
    <row r="498" spans="2:15" s="13" customFormat="1" ht="13.9" customHeight="1" x14ac:dyDescent="0.25">
      <c r="B498" s="13" t="str">
        <f>[1]Roster_Selection_Men!AB616&amp;" " &amp; "V "</f>
        <v xml:space="preserve">Toledo ,University Of V </v>
      </c>
      <c r="C498" s="13" t="str">
        <f>[1]Roster_Selection_Men!AD616</f>
        <v>11-432292</v>
      </c>
      <c r="D498" s="13" t="str">
        <f>[1]Roster_Selection_Men!AE616</f>
        <v>Nathan Kelly</v>
      </c>
      <c r="E498" s="15" t="s">
        <v>1</v>
      </c>
      <c r="F498" s="13" t="str">
        <f>IF(ISERROR([1]Baker_Scores_Men_Var!E498), " ", IF([1]Baker_Scores_Men_Var!E498 = "Yes", "Yes", "  "))</f>
        <v>Yes</v>
      </c>
      <c r="G498" s="16">
        <v>0</v>
      </c>
      <c r="H498" s="16">
        <v>207</v>
      </c>
      <c r="I498" s="16">
        <v>175</v>
      </c>
      <c r="J498" s="16">
        <v>157</v>
      </c>
      <c r="K498" s="16">
        <v>167</v>
      </c>
      <c r="L498" s="16">
        <v>149</v>
      </c>
      <c r="M498" s="17">
        <f t="shared" si="148"/>
        <v>855</v>
      </c>
      <c r="N498" s="17">
        <f t="shared" si="149"/>
        <v>5</v>
      </c>
      <c r="O498" s="17">
        <f t="shared" si="150"/>
        <v>171</v>
      </c>
    </row>
    <row r="499" spans="2:15" s="13" customFormat="1" ht="13.9" customHeight="1" x14ac:dyDescent="0.25">
      <c r="B499" s="13" t="str">
        <f>[1]Roster_Selection_Men!AB617&amp;" " &amp; "V "</f>
        <v xml:space="preserve">Toledo ,University Of V </v>
      </c>
      <c r="C499" s="13" t="str">
        <f>[1]Roster_Selection_Men!AD617</f>
        <v>23-14213</v>
      </c>
      <c r="D499" s="13" t="str">
        <f>[1]Roster_Selection_Men!AE617</f>
        <v>Parker Black</v>
      </c>
      <c r="E499" s="15" t="s">
        <v>1</v>
      </c>
      <c r="F499" s="13" t="str">
        <f>IF(ISERROR([1]Baker_Scores_Men_Var!E499), " ", IF([1]Baker_Scores_Men_Var!E499 = "Yes", "Yes", "  "))</f>
        <v>Yes</v>
      </c>
      <c r="G499" s="16">
        <v>0</v>
      </c>
      <c r="H499" s="16">
        <v>0</v>
      </c>
      <c r="I499" s="16">
        <v>0</v>
      </c>
      <c r="J499" s="16">
        <v>0</v>
      </c>
      <c r="K499" s="16">
        <v>0</v>
      </c>
      <c r="L499" s="16">
        <v>147</v>
      </c>
      <c r="M499" s="17">
        <f t="shared" si="148"/>
        <v>147</v>
      </c>
      <c r="N499" s="17">
        <f t="shared" si="149"/>
        <v>1</v>
      </c>
      <c r="O499" s="17">
        <f t="shared" si="150"/>
        <v>147</v>
      </c>
    </row>
    <row r="500" spans="2:15" s="13" customFormat="1" ht="13.9" customHeight="1" x14ac:dyDescent="0.25">
      <c r="B500" s="13" t="str">
        <f>[1]Roster_Selection_Men!AB618&amp;" " &amp; "V "</f>
        <v xml:space="preserve">Toledo ,University Of V </v>
      </c>
      <c r="C500" s="13" t="str">
        <f>[1]Roster_Selection_Men!AD618</f>
        <v>22-7146</v>
      </c>
      <c r="D500" s="13" t="str">
        <f>[1]Roster_Selection_Men!AE618</f>
        <v>Stephen Lease</v>
      </c>
      <c r="E500" s="15" t="s">
        <v>1</v>
      </c>
      <c r="F500" s="13" t="str">
        <f>IF(ISERROR([1]Baker_Scores_Men_Var!E500), " ", IF([1]Baker_Scores_Men_Var!E500 = "Yes", "Yes", "  "))</f>
        <v>Yes</v>
      </c>
      <c r="G500" s="16">
        <v>141</v>
      </c>
      <c r="H500" s="16">
        <v>0</v>
      </c>
      <c r="I500" s="16">
        <v>0</v>
      </c>
      <c r="J500" s="16">
        <v>0</v>
      </c>
      <c r="K500" s="16">
        <v>0</v>
      </c>
      <c r="L500" s="16">
        <v>130</v>
      </c>
      <c r="M500" s="17">
        <f t="shared" si="148"/>
        <v>271</v>
      </c>
      <c r="N500" s="17">
        <f t="shared" si="149"/>
        <v>2</v>
      </c>
      <c r="O500" s="17">
        <f t="shared" si="150"/>
        <v>135.5</v>
      </c>
    </row>
    <row r="501" spans="2:15" s="13" customFormat="1" ht="13.9" customHeight="1" x14ac:dyDescent="0.25">
      <c r="B501" s="13" t="s">
        <v>71</v>
      </c>
      <c r="C501" s="18" t="s">
        <v>10</v>
      </c>
      <c r="D501" s="15" t="s">
        <v>10</v>
      </c>
      <c r="E501" s="15"/>
      <c r="F501" s="15"/>
      <c r="G501" s="16"/>
      <c r="H501" s="16"/>
      <c r="I501" s="16"/>
      <c r="J501" s="16"/>
      <c r="K501" s="16"/>
      <c r="L501" s="16"/>
      <c r="M501" s="17">
        <f t="shared" si="148"/>
        <v>0</v>
      </c>
      <c r="N501" s="17">
        <f t="shared" si="149"/>
        <v>0</v>
      </c>
      <c r="O501" s="17">
        <f t="shared" si="150"/>
        <v>0</v>
      </c>
    </row>
    <row r="502" spans="2:15" s="13" customFormat="1" ht="13.9" customHeight="1" x14ac:dyDescent="0.25">
      <c r="B502" s="13" t="s">
        <v>71</v>
      </c>
      <c r="C502" s="18" t="s">
        <v>10</v>
      </c>
      <c r="D502" s="15" t="s">
        <v>10</v>
      </c>
      <c r="E502" s="15"/>
      <c r="F502" s="15"/>
      <c r="G502" s="16"/>
      <c r="H502" s="16"/>
      <c r="I502" s="16"/>
      <c r="J502" s="16"/>
      <c r="K502" s="16"/>
      <c r="L502" s="16"/>
      <c r="M502" s="17">
        <f t="shared" si="148"/>
        <v>0</v>
      </c>
      <c r="N502" s="17">
        <f t="shared" si="149"/>
        <v>0</v>
      </c>
      <c r="O502" s="17">
        <f t="shared" si="150"/>
        <v>0</v>
      </c>
    </row>
    <row r="503" spans="2:15" s="13" customFormat="1" ht="13.9" customHeight="1" thickBot="1" x14ac:dyDescent="0.3">
      <c r="B503" s="13" t="s">
        <v>71</v>
      </c>
      <c r="C503" s="18" t="s">
        <v>10</v>
      </c>
      <c r="D503" s="15" t="s">
        <v>10</v>
      </c>
      <c r="E503" s="15"/>
      <c r="F503" s="15"/>
      <c r="G503" s="19"/>
      <c r="H503" s="19"/>
      <c r="I503" s="19"/>
      <c r="J503" s="19"/>
      <c r="K503" s="19"/>
      <c r="L503" s="19"/>
      <c r="M503" s="20">
        <f t="shared" si="148"/>
        <v>0</v>
      </c>
      <c r="N503" s="20">
        <f t="shared" si="149"/>
        <v>0</v>
      </c>
      <c r="O503" s="17">
        <f t="shared" si="150"/>
        <v>0</v>
      </c>
    </row>
    <row r="504" spans="2:15" s="13" customFormat="1" ht="13.9" customHeight="1" thickTop="1" thickBot="1" x14ac:dyDescent="0.35">
      <c r="B504" s="21"/>
      <c r="G504" s="17">
        <f t="shared" ref="G504:N504" si="151">SUM(G493:G503)</f>
        <v>855</v>
      </c>
      <c r="H504" s="17">
        <f t="shared" si="151"/>
        <v>918</v>
      </c>
      <c r="I504" s="17">
        <f t="shared" si="151"/>
        <v>920</v>
      </c>
      <c r="J504" s="17">
        <f t="shared" si="151"/>
        <v>823</v>
      </c>
      <c r="K504" s="17">
        <f t="shared" si="151"/>
        <v>803</v>
      </c>
      <c r="L504" s="17">
        <f t="shared" si="151"/>
        <v>797</v>
      </c>
      <c r="M504" s="22">
        <f t="shared" si="151"/>
        <v>5116</v>
      </c>
      <c r="N504" s="22">
        <f t="shared" si="151"/>
        <v>30</v>
      </c>
    </row>
    <row r="505" spans="2:15" s="13" customFormat="1" ht="13.9" customHeight="1" thickTop="1" x14ac:dyDescent="0.25"/>
    <row r="506" spans="2:15" s="13" customFormat="1" ht="13.9" customHeight="1" x14ac:dyDescent="0.25">
      <c r="B506" s="13" t="str">
        <f>[1]Roster_Selection_Men!AB621&amp;" " &amp; "V "</f>
        <v xml:space="preserve">Vincennes University V </v>
      </c>
      <c r="C506" s="13" t="str">
        <f>[1]Roster_Selection_Men!AD621</f>
        <v>5730-32087</v>
      </c>
      <c r="D506" s="13" t="str">
        <f>[1]Roster_Selection_Men!AE621</f>
        <v>Brighton Lucas</v>
      </c>
      <c r="E506" s="15" t="s">
        <v>1</v>
      </c>
      <c r="F506" s="13" t="str">
        <f>IF(ISERROR([1]Baker_Scores_Men_Var!E506), " ", IF([1]Baker_Scores_Men_Var!E506 = "Yes", "Yes", "  "))</f>
        <v>Yes</v>
      </c>
      <c r="G506" s="16">
        <v>214</v>
      </c>
      <c r="H506" s="16">
        <v>190</v>
      </c>
      <c r="I506" s="16">
        <v>187</v>
      </c>
      <c r="J506" s="16">
        <v>196</v>
      </c>
      <c r="K506" s="16">
        <v>209</v>
      </c>
      <c r="L506" s="16">
        <v>277</v>
      </c>
      <c r="M506" s="17">
        <f t="shared" ref="M506:M516" si="152">SUM(G506:L506)</f>
        <v>1273</v>
      </c>
      <c r="N506" s="17">
        <f t="shared" ref="N506:N516" si="153">COUNTIF(G506:L506, "&gt;0" )</f>
        <v>6</v>
      </c>
      <c r="O506" s="17">
        <f t="shared" ref="O506:O516" si="154">IF(N506=0,0,M506/N506)</f>
        <v>212.16666666666666</v>
      </c>
    </row>
    <row r="507" spans="2:15" s="13" customFormat="1" ht="13.9" customHeight="1" x14ac:dyDescent="0.25">
      <c r="B507" s="13" t="str">
        <f>[1]Roster_Selection_Men!AB622&amp;" " &amp; "V "</f>
        <v xml:space="preserve">Vincennes University V </v>
      </c>
      <c r="C507" s="13" t="str">
        <f>[1]Roster_Selection_Men!AD622</f>
        <v>8270-890</v>
      </c>
      <c r="D507" s="13" t="str">
        <f>[1]Roster_Selection_Men!AE622</f>
        <v>Cayden Russell</v>
      </c>
      <c r="E507" s="15" t="s">
        <v>1</v>
      </c>
      <c r="F507" s="13" t="str">
        <f>IF(ISERROR([1]Baker_Scores_Men_Var!E507), " ", IF([1]Baker_Scores_Men_Var!E507 = "Yes", "Yes", "  "))</f>
        <v>Yes</v>
      </c>
      <c r="G507" s="16">
        <v>234</v>
      </c>
      <c r="H507" s="16">
        <v>225</v>
      </c>
      <c r="I507" s="16">
        <v>205</v>
      </c>
      <c r="J507" s="16">
        <v>193</v>
      </c>
      <c r="K507" s="16">
        <v>150</v>
      </c>
      <c r="L507" s="16">
        <v>169</v>
      </c>
      <c r="M507" s="17">
        <f t="shared" si="152"/>
        <v>1176</v>
      </c>
      <c r="N507" s="17">
        <f t="shared" si="153"/>
        <v>6</v>
      </c>
      <c r="O507" s="17">
        <f t="shared" si="154"/>
        <v>196</v>
      </c>
    </row>
    <row r="508" spans="2:15" s="13" customFormat="1" ht="13.9" customHeight="1" x14ac:dyDescent="0.25">
      <c r="B508" s="13" t="str">
        <f>[1]Roster_Selection_Men!AB623&amp;" " &amp; "V "</f>
        <v xml:space="preserve">Vincennes University V </v>
      </c>
      <c r="C508" s="13" t="str">
        <f>[1]Roster_Selection_Men!AD623</f>
        <v>21-69159</v>
      </c>
      <c r="D508" s="13" t="str">
        <f>[1]Roster_Selection_Men!AE623</f>
        <v>Dakota Waskom</v>
      </c>
      <c r="E508" s="15" t="s">
        <v>1</v>
      </c>
      <c r="F508" s="13" t="str">
        <f>IF(ISERROR([1]Baker_Scores_Men_Var!E508), " ", IF([1]Baker_Scores_Men_Var!E508 = "Yes", "Yes", "  "))</f>
        <v>Yes</v>
      </c>
      <c r="G508" s="16">
        <v>186</v>
      </c>
      <c r="H508" s="16">
        <v>192</v>
      </c>
      <c r="I508" s="16">
        <v>193</v>
      </c>
      <c r="J508" s="16">
        <v>156</v>
      </c>
      <c r="K508" s="16">
        <v>0</v>
      </c>
      <c r="L508" s="16">
        <v>145</v>
      </c>
      <c r="M508" s="17">
        <f t="shared" si="152"/>
        <v>872</v>
      </c>
      <c r="N508" s="17">
        <f t="shared" si="153"/>
        <v>5</v>
      </c>
      <c r="O508" s="17">
        <f t="shared" si="154"/>
        <v>174.4</v>
      </c>
    </row>
    <row r="509" spans="2:15" s="13" customFormat="1" ht="13.9" customHeight="1" x14ac:dyDescent="0.25">
      <c r="B509" s="13" t="str">
        <f>[1]Roster_Selection_Men!AB624&amp;" " &amp; "V "</f>
        <v xml:space="preserve">Vincennes University V </v>
      </c>
      <c r="C509" s="13" t="str">
        <f>[1]Roster_Selection_Men!AD624</f>
        <v>17-13713</v>
      </c>
      <c r="D509" s="13" t="str">
        <f>[1]Roster_Selection_Men!AE624</f>
        <v>Dylan Lewis</v>
      </c>
      <c r="E509" s="15" t="s">
        <v>1</v>
      </c>
      <c r="F509" s="13" t="str">
        <f>IF(ISERROR([1]Baker_Scores_Men_Var!E509), " ", IF([1]Baker_Scores_Men_Var!E509 = "Yes", "Yes", "  "))</f>
        <v>Yes</v>
      </c>
      <c r="G509" s="16">
        <v>0</v>
      </c>
      <c r="H509" s="16">
        <v>156</v>
      </c>
      <c r="I509" s="16">
        <v>191</v>
      </c>
      <c r="J509" s="16">
        <v>0</v>
      </c>
      <c r="K509" s="16">
        <v>145</v>
      </c>
      <c r="L509" s="16">
        <v>0</v>
      </c>
      <c r="M509" s="17">
        <f t="shared" si="152"/>
        <v>492</v>
      </c>
      <c r="N509" s="17">
        <f t="shared" si="153"/>
        <v>3</v>
      </c>
      <c r="O509" s="17">
        <f t="shared" si="154"/>
        <v>164</v>
      </c>
    </row>
    <row r="510" spans="2:15" s="13" customFormat="1" ht="13.9" customHeight="1" x14ac:dyDescent="0.25">
      <c r="B510" s="13" t="str">
        <f>[1]Roster_Selection_Men!AB625&amp;" " &amp; "V "</f>
        <v xml:space="preserve">Vincennes University V </v>
      </c>
      <c r="C510" s="13" t="str">
        <f>[1]Roster_Selection_Men!AD625</f>
        <v>17-13014</v>
      </c>
      <c r="D510" s="13" t="str">
        <f>[1]Roster_Selection_Men!AE625</f>
        <v>Jonathon Starr</v>
      </c>
      <c r="E510" s="15" t="s">
        <v>1</v>
      </c>
      <c r="F510" s="13" t="str">
        <f>IF(ISERROR([1]Baker_Scores_Men_Var!E510), " ", IF([1]Baker_Scores_Men_Var!E510 = "Yes", "Yes", "  "))</f>
        <v>Yes</v>
      </c>
      <c r="G510" s="16">
        <v>0</v>
      </c>
      <c r="H510" s="16">
        <v>0</v>
      </c>
      <c r="I510" s="16">
        <v>0</v>
      </c>
      <c r="J510" s="16">
        <v>0</v>
      </c>
      <c r="K510" s="16">
        <v>0</v>
      </c>
      <c r="L510" s="16">
        <v>0</v>
      </c>
      <c r="M510" s="17">
        <f t="shared" si="152"/>
        <v>0</v>
      </c>
      <c r="N510" s="17">
        <f t="shared" si="153"/>
        <v>0</v>
      </c>
      <c r="O510" s="17">
        <f t="shared" si="154"/>
        <v>0</v>
      </c>
    </row>
    <row r="511" spans="2:15" s="13" customFormat="1" ht="13.9" customHeight="1" x14ac:dyDescent="0.25">
      <c r="B511" s="13" t="str">
        <f>[1]Roster_Selection_Men!AB626&amp;" " &amp; "V "</f>
        <v xml:space="preserve">Vincennes University V </v>
      </c>
      <c r="C511" s="13" t="str">
        <f>[1]Roster_Selection_Men!AD626</f>
        <v>18-12079</v>
      </c>
      <c r="D511" s="13" t="str">
        <f>[1]Roster_Selection_Men!AE626</f>
        <v>Kannon King</v>
      </c>
      <c r="E511" s="15" t="s">
        <v>1</v>
      </c>
      <c r="F511" s="13" t="str">
        <f>IF(ISERROR([1]Baker_Scores_Men_Var!E511), " ", IF([1]Baker_Scores_Men_Var!E511 = "Yes", "Yes", "  "))</f>
        <v>Yes</v>
      </c>
      <c r="G511" s="16">
        <v>176</v>
      </c>
      <c r="H511" s="16">
        <v>0</v>
      </c>
      <c r="I511" s="16">
        <v>0</v>
      </c>
      <c r="J511" s="16">
        <v>213</v>
      </c>
      <c r="K511" s="16">
        <v>168</v>
      </c>
      <c r="L511" s="16">
        <v>200</v>
      </c>
      <c r="M511" s="17">
        <f t="shared" si="152"/>
        <v>757</v>
      </c>
      <c r="N511" s="17">
        <f t="shared" si="153"/>
        <v>4</v>
      </c>
      <c r="O511" s="17">
        <f t="shared" si="154"/>
        <v>189.25</v>
      </c>
    </row>
    <row r="512" spans="2:15" s="13" customFormat="1" ht="13.9" customHeight="1" x14ac:dyDescent="0.25">
      <c r="B512" s="13" t="str">
        <f>[1]Roster_Selection_Men!AB627&amp;" " &amp; "V "</f>
        <v xml:space="preserve">Vincennes University V </v>
      </c>
      <c r="C512" s="13" t="str">
        <f>[1]Roster_Selection_Men!AD627</f>
        <v>20-540</v>
      </c>
      <c r="D512" s="13" t="str">
        <f>[1]Roster_Selection_Men!AE627</f>
        <v>Nick Gregg</v>
      </c>
      <c r="E512" s="15" t="s">
        <v>1</v>
      </c>
      <c r="F512" s="13" t="str">
        <f>IF(ISERROR([1]Baker_Scores_Men_Var!E512), " ", IF([1]Baker_Scores_Men_Var!E512 = "Yes", "Yes", "  "))</f>
        <v>Yes</v>
      </c>
      <c r="G512" s="16">
        <v>247</v>
      </c>
      <c r="H512" s="16">
        <v>169</v>
      </c>
      <c r="I512" s="16">
        <v>195</v>
      </c>
      <c r="J512" s="16">
        <v>195</v>
      </c>
      <c r="K512" s="16">
        <v>248</v>
      </c>
      <c r="L512" s="16">
        <v>213</v>
      </c>
      <c r="M512" s="17">
        <f t="shared" si="152"/>
        <v>1267</v>
      </c>
      <c r="N512" s="17">
        <f t="shared" si="153"/>
        <v>6</v>
      </c>
      <c r="O512" s="17">
        <f t="shared" si="154"/>
        <v>211.16666666666666</v>
      </c>
    </row>
    <row r="513" spans="2:15" s="13" customFormat="1" ht="13.9" customHeight="1" x14ac:dyDescent="0.25">
      <c r="B513" s="13" t="str">
        <f>[1]Roster_Selection_Men!AB628&amp;" " &amp; "V "</f>
        <v xml:space="preserve"> V </v>
      </c>
      <c r="C513" s="13" t="str">
        <f>[1]Roster_Selection_Men!AD628</f>
        <v/>
      </c>
      <c r="D513" s="13" t="str">
        <f>[1]Roster_Selection_Men!AE628</f>
        <v/>
      </c>
      <c r="E513" s="15"/>
      <c r="F513" s="13" t="str">
        <f>IF(ISERROR([1]Baker_Scores_Men_Var!E513), " ", IF([1]Baker_Scores_Men_Var!E513 = "Yes", "Yes", "  "))</f>
        <v xml:space="preserve">  </v>
      </c>
      <c r="G513" s="16">
        <v>0</v>
      </c>
      <c r="H513" s="16">
        <v>0</v>
      </c>
      <c r="I513" s="16">
        <v>0</v>
      </c>
      <c r="J513" s="16">
        <v>0</v>
      </c>
      <c r="K513" s="16">
        <v>0</v>
      </c>
      <c r="L513" s="16">
        <v>0</v>
      </c>
      <c r="M513" s="17">
        <f t="shared" si="152"/>
        <v>0</v>
      </c>
      <c r="N513" s="17">
        <f t="shared" si="153"/>
        <v>0</v>
      </c>
      <c r="O513" s="17">
        <f t="shared" si="154"/>
        <v>0</v>
      </c>
    </row>
    <row r="514" spans="2:15" s="13" customFormat="1" ht="13.9" customHeight="1" x14ac:dyDescent="0.25">
      <c r="B514" s="13" t="s">
        <v>72</v>
      </c>
      <c r="C514" s="18" t="s">
        <v>10</v>
      </c>
      <c r="D514" s="15" t="s">
        <v>10</v>
      </c>
      <c r="E514" s="15"/>
      <c r="F514" s="15"/>
      <c r="G514" s="16"/>
      <c r="H514" s="16"/>
      <c r="I514" s="16"/>
      <c r="J514" s="16"/>
      <c r="K514" s="16"/>
      <c r="L514" s="16"/>
      <c r="M514" s="17">
        <f t="shared" si="152"/>
        <v>0</v>
      </c>
      <c r="N514" s="17">
        <f t="shared" si="153"/>
        <v>0</v>
      </c>
      <c r="O514" s="17">
        <f t="shared" si="154"/>
        <v>0</v>
      </c>
    </row>
    <row r="515" spans="2:15" s="13" customFormat="1" ht="13.9" customHeight="1" x14ac:dyDescent="0.25">
      <c r="B515" s="13" t="s">
        <v>72</v>
      </c>
      <c r="C515" s="18" t="s">
        <v>10</v>
      </c>
      <c r="D515" s="15" t="s">
        <v>10</v>
      </c>
      <c r="E515" s="15"/>
      <c r="F515" s="15"/>
      <c r="G515" s="16"/>
      <c r="H515" s="16"/>
      <c r="I515" s="16"/>
      <c r="J515" s="16"/>
      <c r="K515" s="16"/>
      <c r="L515" s="16"/>
      <c r="M515" s="17">
        <f t="shared" si="152"/>
        <v>0</v>
      </c>
      <c r="N515" s="17">
        <f t="shared" si="153"/>
        <v>0</v>
      </c>
      <c r="O515" s="17">
        <f t="shared" si="154"/>
        <v>0</v>
      </c>
    </row>
    <row r="516" spans="2:15" s="13" customFormat="1" ht="13.9" customHeight="1" thickBot="1" x14ac:dyDescent="0.3">
      <c r="B516" s="13" t="s">
        <v>72</v>
      </c>
      <c r="C516" s="18" t="s">
        <v>10</v>
      </c>
      <c r="D516" s="15" t="s">
        <v>10</v>
      </c>
      <c r="E516" s="15"/>
      <c r="F516" s="15"/>
      <c r="G516" s="19"/>
      <c r="H516" s="19"/>
      <c r="I516" s="19"/>
      <c r="J516" s="19"/>
      <c r="K516" s="19"/>
      <c r="L516" s="19"/>
      <c r="M516" s="20">
        <f t="shared" si="152"/>
        <v>0</v>
      </c>
      <c r="N516" s="20">
        <f t="shared" si="153"/>
        <v>0</v>
      </c>
      <c r="O516" s="17">
        <f t="shared" si="154"/>
        <v>0</v>
      </c>
    </row>
    <row r="517" spans="2:15" s="13" customFormat="1" ht="13.9" customHeight="1" thickTop="1" thickBot="1" x14ac:dyDescent="0.35">
      <c r="B517" s="21"/>
      <c r="G517" s="17">
        <f t="shared" ref="G517:N517" si="155">SUM(G506:G516)</f>
        <v>1057</v>
      </c>
      <c r="H517" s="17">
        <f t="shared" si="155"/>
        <v>932</v>
      </c>
      <c r="I517" s="17">
        <f t="shared" si="155"/>
        <v>971</v>
      </c>
      <c r="J517" s="17">
        <f t="shared" si="155"/>
        <v>953</v>
      </c>
      <c r="K517" s="17">
        <f t="shared" si="155"/>
        <v>920</v>
      </c>
      <c r="L517" s="17">
        <f t="shared" si="155"/>
        <v>1004</v>
      </c>
      <c r="M517" s="22">
        <f t="shared" si="155"/>
        <v>5837</v>
      </c>
      <c r="N517" s="22">
        <f t="shared" si="155"/>
        <v>30</v>
      </c>
    </row>
    <row r="518" spans="2:15" s="13" customFormat="1" ht="13.9" customHeight="1" thickTop="1" x14ac:dyDescent="0.25"/>
    <row r="519" spans="2:15" s="13" customFormat="1" ht="13.9" customHeight="1" x14ac:dyDescent="0.25">
      <c r="B519" s="13" t="str">
        <f>[1]Roster_Selection_Men!AB634&amp;" " &amp; "V "</f>
        <v xml:space="preserve">Viterbo University V </v>
      </c>
      <c r="C519" s="13" t="str">
        <f>[1]Roster_Selection_Men!AD634</f>
        <v>11-495950</v>
      </c>
      <c r="D519" s="13" t="str">
        <f>[1]Roster_Selection_Men!AE634</f>
        <v>Anthony Pope</v>
      </c>
      <c r="E519" s="15" t="s">
        <v>1</v>
      </c>
      <c r="F519" s="13" t="str">
        <f>IF(ISERROR([1]Baker_Scores_Men_Var!E519), " ", IF([1]Baker_Scores_Men_Var!E519 = "Yes", "Yes", "  "))</f>
        <v>Yes</v>
      </c>
      <c r="G519" s="16">
        <v>0</v>
      </c>
      <c r="H519" s="16">
        <v>198</v>
      </c>
      <c r="I519" s="16">
        <v>235</v>
      </c>
      <c r="J519" s="16">
        <v>189</v>
      </c>
      <c r="K519" s="16">
        <v>204</v>
      </c>
      <c r="L519" s="16">
        <v>170</v>
      </c>
      <c r="M519" s="17">
        <f t="shared" ref="M519:M529" si="156">SUM(G519:L519)</f>
        <v>996</v>
      </c>
      <c r="N519" s="17">
        <f t="shared" ref="N519:N529" si="157">COUNTIF(G519:L519, "&gt;0" )</f>
        <v>5</v>
      </c>
      <c r="O519" s="17">
        <f t="shared" ref="O519:O529" si="158">IF(N519=0,0,M519/N519)</f>
        <v>199.2</v>
      </c>
    </row>
    <row r="520" spans="2:15" s="13" customFormat="1" ht="13.9" customHeight="1" x14ac:dyDescent="0.25">
      <c r="B520" s="13" t="str">
        <f>[1]Roster_Selection_Men!AB635&amp;" " &amp; "V "</f>
        <v xml:space="preserve">Viterbo University V </v>
      </c>
      <c r="C520" s="13" t="str">
        <f>[1]Roster_Selection_Men!AD635</f>
        <v>6933-7368</v>
      </c>
      <c r="D520" s="13" t="str">
        <f>[1]Roster_Selection_Men!AE635</f>
        <v>Austin Calmes</v>
      </c>
      <c r="E520" s="15" t="s">
        <v>1</v>
      </c>
      <c r="F520" s="13" t="str">
        <f>IF(ISERROR([1]Baker_Scores_Men_Var!E520), " ", IF([1]Baker_Scores_Men_Var!E520 = "Yes", "Yes", "  "))</f>
        <v>Yes</v>
      </c>
      <c r="G520" s="16">
        <v>0</v>
      </c>
      <c r="H520" s="16">
        <v>0</v>
      </c>
      <c r="I520" s="16">
        <v>0</v>
      </c>
      <c r="J520" s="16">
        <v>205</v>
      </c>
      <c r="K520" s="16">
        <v>108</v>
      </c>
      <c r="L520" s="16">
        <v>0</v>
      </c>
      <c r="M520" s="17">
        <f t="shared" si="156"/>
        <v>313</v>
      </c>
      <c r="N520" s="17">
        <f t="shared" si="157"/>
        <v>2</v>
      </c>
      <c r="O520" s="17">
        <f t="shared" si="158"/>
        <v>156.5</v>
      </c>
    </row>
    <row r="521" spans="2:15" s="13" customFormat="1" ht="13.9" customHeight="1" x14ac:dyDescent="0.25">
      <c r="B521" s="13" t="str">
        <f>[1]Roster_Selection_Men!AB636&amp;" " &amp; "V "</f>
        <v xml:space="preserve">Viterbo University V </v>
      </c>
      <c r="C521" s="13" t="str">
        <f>[1]Roster_Selection_Men!AD636</f>
        <v>11-248527</v>
      </c>
      <c r="D521" s="13" t="str">
        <f>[1]Roster_Selection_Men!AE636</f>
        <v>Calvin Schneider</v>
      </c>
      <c r="E521" s="15" t="s">
        <v>1</v>
      </c>
      <c r="F521" s="13" t="str">
        <f>IF(ISERROR([1]Baker_Scores_Men_Var!E521), " ", IF([1]Baker_Scores_Men_Var!E521 = "Yes", "Yes", "  "))</f>
        <v>Yes</v>
      </c>
      <c r="G521" s="16">
        <v>178</v>
      </c>
      <c r="H521" s="16">
        <v>177</v>
      </c>
      <c r="I521" s="16">
        <v>202</v>
      </c>
      <c r="J521" s="16">
        <v>183</v>
      </c>
      <c r="K521" s="16">
        <v>195</v>
      </c>
      <c r="L521" s="16">
        <v>155</v>
      </c>
      <c r="M521" s="17">
        <f t="shared" si="156"/>
        <v>1090</v>
      </c>
      <c r="N521" s="17">
        <f t="shared" si="157"/>
        <v>6</v>
      </c>
      <c r="O521" s="17">
        <f t="shared" si="158"/>
        <v>181.66666666666666</v>
      </c>
    </row>
    <row r="522" spans="2:15" s="13" customFormat="1" ht="13.9" customHeight="1" x14ac:dyDescent="0.25">
      <c r="B522" s="13" t="str">
        <f>[1]Roster_Selection_Men!AB637&amp;" " &amp; "V "</f>
        <v xml:space="preserve">Viterbo University V </v>
      </c>
      <c r="C522" s="13" t="str">
        <f>[1]Roster_Selection_Men!AD637</f>
        <v>15-149459</v>
      </c>
      <c r="D522" s="13" t="str">
        <f>[1]Roster_Selection_Men!AE637</f>
        <v>Erik Ludden</v>
      </c>
      <c r="E522" s="15" t="s">
        <v>1</v>
      </c>
      <c r="F522" s="13" t="str">
        <f>IF(ISERROR([1]Baker_Scores_Men_Var!E522), " ", IF([1]Baker_Scores_Men_Var!E522 = "Yes", "Yes", "  "))</f>
        <v>Yes</v>
      </c>
      <c r="G522" s="16">
        <v>149</v>
      </c>
      <c r="H522" s="16">
        <v>198</v>
      </c>
      <c r="I522" s="16">
        <v>174</v>
      </c>
      <c r="J522" s="16">
        <v>0</v>
      </c>
      <c r="K522" s="16">
        <v>0</v>
      </c>
      <c r="L522" s="16">
        <v>0</v>
      </c>
      <c r="M522" s="17">
        <f t="shared" si="156"/>
        <v>521</v>
      </c>
      <c r="N522" s="17">
        <f t="shared" si="157"/>
        <v>3</v>
      </c>
      <c r="O522" s="17">
        <f t="shared" si="158"/>
        <v>173.66666666666666</v>
      </c>
    </row>
    <row r="523" spans="2:15" s="13" customFormat="1" ht="13.9" customHeight="1" x14ac:dyDescent="0.25">
      <c r="B523" s="13" t="str">
        <f>[1]Roster_Selection_Men!AB638&amp;" " &amp; "V "</f>
        <v xml:space="preserve">Viterbo University V </v>
      </c>
      <c r="C523" s="13" t="str">
        <f>[1]Roster_Selection_Men!AD638</f>
        <v>20-35981</v>
      </c>
      <c r="D523" s="13" t="str">
        <f>[1]Roster_Selection_Men!AE638</f>
        <v>Mason Barsness</v>
      </c>
      <c r="E523" s="15" t="s">
        <v>1</v>
      </c>
      <c r="F523" s="13" t="str">
        <f>IF(ISERROR([1]Baker_Scores_Men_Var!E523), " ", IF([1]Baker_Scores_Men_Var!E523 = "Yes", "Yes", "  "))</f>
        <v>Yes</v>
      </c>
      <c r="G523" s="16">
        <v>151</v>
      </c>
      <c r="H523" s="16">
        <v>0</v>
      </c>
      <c r="I523" s="16">
        <v>0</v>
      </c>
      <c r="J523" s="16">
        <v>0</v>
      </c>
      <c r="K523" s="16">
        <v>0</v>
      </c>
      <c r="L523" s="16">
        <v>183</v>
      </c>
      <c r="M523" s="17">
        <f t="shared" si="156"/>
        <v>334</v>
      </c>
      <c r="N523" s="17">
        <f t="shared" si="157"/>
        <v>2</v>
      </c>
      <c r="O523" s="17">
        <f t="shared" si="158"/>
        <v>167</v>
      </c>
    </row>
    <row r="524" spans="2:15" s="13" customFormat="1" ht="13.9" customHeight="1" x14ac:dyDescent="0.25">
      <c r="B524" s="13" t="str">
        <f>[1]Roster_Selection_Men!AB639&amp;" " &amp; "V "</f>
        <v xml:space="preserve">Viterbo University V </v>
      </c>
      <c r="C524" s="13" t="str">
        <f>[1]Roster_Selection_Men!AD639</f>
        <v>18-52213</v>
      </c>
      <c r="D524" s="13" t="str">
        <f>[1]Roster_Selection_Men!AE639</f>
        <v>Michael Voge</v>
      </c>
      <c r="E524" s="15" t="s">
        <v>1</v>
      </c>
      <c r="F524" s="13" t="str">
        <f>IF(ISERROR([1]Baker_Scores_Men_Var!E524), " ", IF([1]Baker_Scores_Men_Var!E524 = "Yes", "Yes", "  "))</f>
        <v>Yes</v>
      </c>
      <c r="G524" s="16">
        <v>157</v>
      </c>
      <c r="H524" s="16">
        <v>189</v>
      </c>
      <c r="I524" s="16">
        <v>188</v>
      </c>
      <c r="J524" s="16">
        <v>140</v>
      </c>
      <c r="K524" s="16">
        <v>169</v>
      </c>
      <c r="L524" s="16">
        <v>236</v>
      </c>
      <c r="M524" s="17">
        <f t="shared" si="156"/>
        <v>1079</v>
      </c>
      <c r="N524" s="17">
        <f t="shared" si="157"/>
        <v>6</v>
      </c>
      <c r="O524" s="17">
        <f t="shared" si="158"/>
        <v>179.83333333333334</v>
      </c>
    </row>
    <row r="525" spans="2:15" s="13" customFormat="1" ht="13.9" customHeight="1" x14ac:dyDescent="0.25">
      <c r="B525" s="13" t="str">
        <f>[1]Roster_Selection_Men!AB640&amp;" " &amp; "V "</f>
        <v xml:space="preserve">Viterbo University V </v>
      </c>
      <c r="C525" s="13" t="str">
        <f>[1]Roster_Selection_Men!AD640</f>
        <v>11-268543</v>
      </c>
      <c r="D525" s="13" t="str">
        <f>[1]Roster_Selection_Men!AE640</f>
        <v>Nathan Arias</v>
      </c>
      <c r="E525" s="15" t="s">
        <v>1</v>
      </c>
      <c r="F525" s="13" t="str">
        <f>IF(ISERROR([1]Baker_Scores_Men_Var!E525), " ", IF([1]Baker_Scores_Men_Var!E525 = "Yes", "Yes", "  "))</f>
        <v>Yes</v>
      </c>
      <c r="G525" s="16">
        <v>202</v>
      </c>
      <c r="H525" s="16">
        <v>202</v>
      </c>
      <c r="I525" s="16">
        <v>194</v>
      </c>
      <c r="J525" s="16">
        <v>167</v>
      </c>
      <c r="K525" s="16">
        <v>207</v>
      </c>
      <c r="L525" s="16">
        <v>154</v>
      </c>
      <c r="M525" s="17">
        <f t="shared" si="156"/>
        <v>1126</v>
      </c>
      <c r="N525" s="17">
        <f t="shared" si="157"/>
        <v>6</v>
      </c>
      <c r="O525" s="17">
        <f t="shared" si="158"/>
        <v>187.66666666666666</v>
      </c>
    </row>
    <row r="526" spans="2:15" s="13" customFormat="1" ht="13.9" customHeight="1" x14ac:dyDescent="0.25">
      <c r="B526" s="13" t="str">
        <f>[1]Roster_Selection_Men!AB641&amp;" " &amp; "V "</f>
        <v xml:space="preserve">Viterbo University V </v>
      </c>
      <c r="C526" s="13" t="str">
        <f>[1]Roster_Selection_Men!AD641</f>
        <v>19-42083</v>
      </c>
      <c r="D526" s="13" t="str">
        <f>[1]Roster_Selection_Men!AE641</f>
        <v>Seth Bailey</v>
      </c>
      <c r="E526" s="15" t="s">
        <v>3</v>
      </c>
      <c r="F526" s="13" t="str">
        <f>IF(ISERROR([1]Baker_Scores_Men_Var!E526), " ", IF([1]Baker_Scores_Men_Var!E526 = "Yes", "Yes", "  "))</f>
        <v xml:space="preserve">  </v>
      </c>
      <c r="G526" s="16">
        <v>0</v>
      </c>
      <c r="H526" s="16">
        <v>0</v>
      </c>
      <c r="I526" s="16">
        <v>0</v>
      </c>
      <c r="J526" s="16">
        <v>0</v>
      </c>
      <c r="K526" s="16">
        <v>0</v>
      </c>
      <c r="L526" s="16">
        <v>0</v>
      </c>
      <c r="M526" s="17">
        <f t="shared" si="156"/>
        <v>0</v>
      </c>
      <c r="N526" s="17">
        <f t="shared" si="157"/>
        <v>0</v>
      </c>
      <c r="O526" s="17">
        <f t="shared" si="158"/>
        <v>0</v>
      </c>
    </row>
    <row r="527" spans="2:15" s="13" customFormat="1" ht="13.9" customHeight="1" x14ac:dyDescent="0.25">
      <c r="B527" s="13" t="s">
        <v>73</v>
      </c>
      <c r="C527" s="18" t="s">
        <v>10</v>
      </c>
      <c r="D527" s="15" t="s">
        <v>10</v>
      </c>
      <c r="E527" s="15"/>
      <c r="F527" s="15"/>
      <c r="G527" s="16"/>
      <c r="H527" s="16"/>
      <c r="I527" s="16"/>
      <c r="J527" s="16"/>
      <c r="K527" s="16"/>
      <c r="L527" s="16"/>
      <c r="M527" s="17">
        <f t="shared" si="156"/>
        <v>0</v>
      </c>
      <c r="N527" s="17">
        <f t="shared" si="157"/>
        <v>0</v>
      </c>
      <c r="O527" s="17">
        <f t="shared" si="158"/>
        <v>0</v>
      </c>
    </row>
    <row r="528" spans="2:15" s="13" customFormat="1" ht="13.9" customHeight="1" x14ac:dyDescent="0.25">
      <c r="B528" s="13" t="s">
        <v>73</v>
      </c>
      <c r="C528" s="18" t="s">
        <v>10</v>
      </c>
      <c r="D528" s="15" t="s">
        <v>10</v>
      </c>
      <c r="E528" s="15"/>
      <c r="F528" s="15"/>
      <c r="G528" s="16"/>
      <c r="H528" s="16"/>
      <c r="I528" s="16"/>
      <c r="J528" s="16"/>
      <c r="K528" s="16"/>
      <c r="L528" s="16"/>
      <c r="M528" s="17">
        <f t="shared" si="156"/>
        <v>0</v>
      </c>
      <c r="N528" s="17">
        <f t="shared" si="157"/>
        <v>0</v>
      </c>
      <c r="O528" s="17">
        <f t="shared" si="158"/>
        <v>0</v>
      </c>
    </row>
    <row r="529" spans="2:15" s="13" customFormat="1" ht="13.9" customHeight="1" thickBot="1" x14ac:dyDescent="0.3">
      <c r="B529" s="13" t="s">
        <v>73</v>
      </c>
      <c r="C529" s="18" t="s">
        <v>10</v>
      </c>
      <c r="D529" s="15" t="s">
        <v>10</v>
      </c>
      <c r="E529" s="15"/>
      <c r="F529" s="15"/>
      <c r="G529" s="19"/>
      <c r="H529" s="19"/>
      <c r="I529" s="19"/>
      <c r="J529" s="19"/>
      <c r="K529" s="19"/>
      <c r="L529" s="19"/>
      <c r="M529" s="20">
        <f t="shared" si="156"/>
        <v>0</v>
      </c>
      <c r="N529" s="20">
        <f t="shared" si="157"/>
        <v>0</v>
      </c>
      <c r="O529" s="17">
        <f t="shared" si="158"/>
        <v>0</v>
      </c>
    </row>
    <row r="530" spans="2:15" s="13" customFormat="1" ht="13.9" customHeight="1" thickTop="1" thickBot="1" x14ac:dyDescent="0.35">
      <c r="B530" s="21"/>
      <c r="G530" s="17">
        <f t="shared" ref="G530:N530" si="159">SUM(G519:G529)</f>
        <v>837</v>
      </c>
      <c r="H530" s="17">
        <f t="shared" si="159"/>
        <v>964</v>
      </c>
      <c r="I530" s="17">
        <f t="shared" si="159"/>
        <v>993</v>
      </c>
      <c r="J530" s="17">
        <f t="shared" si="159"/>
        <v>884</v>
      </c>
      <c r="K530" s="17">
        <f t="shared" si="159"/>
        <v>883</v>
      </c>
      <c r="L530" s="17">
        <f t="shared" si="159"/>
        <v>898</v>
      </c>
      <c r="M530" s="22">
        <f t="shared" si="159"/>
        <v>5459</v>
      </c>
      <c r="N530" s="22">
        <f t="shared" si="159"/>
        <v>30</v>
      </c>
    </row>
    <row r="531" spans="2:15" s="13" customFormat="1" ht="13.9" customHeight="1" thickTop="1" x14ac:dyDescent="0.25"/>
    <row r="532" spans="2:15" s="13" customFormat="1" ht="13.9" customHeight="1" x14ac:dyDescent="0.25">
      <c r="B532" s="13" t="str">
        <f>[1]Roster_Selection_Men!AB642&amp;" " &amp; "V "</f>
        <v xml:space="preserve">Webber International University V </v>
      </c>
      <c r="C532" s="13" t="str">
        <f>[1]Roster_Selection_Men!AD642</f>
        <v>19-21764</v>
      </c>
      <c r="D532" s="13" t="str">
        <f>[1]Roster_Selection_Men!AE642</f>
        <v>AJ Wolstenholme</v>
      </c>
      <c r="E532" s="15" t="s">
        <v>1</v>
      </c>
      <c r="F532" s="13" t="str">
        <f>IF(ISERROR([1]Baker_Scores_Men_Var!E532), " ", IF([1]Baker_Scores_Men_Var!E532 = "Yes", "Yes", "  "))</f>
        <v>Yes</v>
      </c>
      <c r="G532" s="16">
        <v>227</v>
      </c>
      <c r="H532" s="16">
        <v>235</v>
      </c>
      <c r="I532" s="16">
        <v>209</v>
      </c>
      <c r="J532" s="16">
        <v>244</v>
      </c>
      <c r="K532" s="16">
        <v>239</v>
      </c>
      <c r="L532" s="16">
        <v>216</v>
      </c>
      <c r="M532" s="17">
        <f t="shared" ref="M532:M542" si="160">SUM(G532:L532)</f>
        <v>1370</v>
      </c>
      <c r="N532" s="17">
        <f t="shared" ref="N532:N542" si="161">COUNTIF(G532:L532, "&gt;0" )</f>
        <v>6</v>
      </c>
      <c r="O532" s="17">
        <f t="shared" ref="O532:O542" si="162">IF(N532=0,0,M532/N532)</f>
        <v>228.33333333333334</v>
      </c>
    </row>
    <row r="533" spans="2:15" s="13" customFormat="1" ht="13.9" customHeight="1" x14ac:dyDescent="0.25">
      <c r="B533" s="13" t="str">
        <f>[1]Roster_Selection_Men!AB643&amp;" " &amp; "V "</f>
        <v xml:space="preserve">Webber International University V </v>
      </c>
      <c r="C533" s="13" t="str">
        <f>[1]Roster_Selection_Men!AD643</f>
        <v>6450-9065</v>
      </c>
      <c r="D533" s="13" t="str">
        <f>[1]Roster_Selection_Men!AE643</f>
        <v>Austin Grammar</v>
      </c>
      <c r="E533" s="15" t="s">
        <v>1</v>
      </c>
      <c r="F533" s="13" t="str">
        <f>IF(ISERROR([1]Baker_Scores_Men_Var!E533), " ", IF([1]Baker_Scores_Men_Var!E533 = "Yes", "Yes", "  "))</f>
        <v>Yes</v>
      </c>
      <c r="G533" s="16">
        <v>201</v>
      </c>
      <c r="H533" s="16">
        <v>167</v>
      </c>
      <c r="I533" s="16">
        <v>0</v>
      </c>
      <c r="J533" s="16">
        <v>0</v>
      </c>
      <c r="K533" s="16">
        <v>0</v>
      </c>
      <c r="L533" s="16">
        <v>0</v>
      </c>
      <c r="M533" s="17">
        <f t="shared" si="160"/>
        <v>368</v>
      </c>
      <c r="N533" s="17">
        <f t="shared" si="161"/>
        <v>2</v>
      </c>
      <c r="O533" s="17">
        <f t="shared" si="162"/>
        <v>184</v>
      </c>
    </row>
    <row r="534" spans="2:15" s="13" customFormat="1" ht="13.9" customHeight="1" x14ac:dyDescent="0.25">
      <c r="B534" s="13" t="str">
        <f>[1]Roster_Selection_Men!AB644&amp;" " &amp; "V "</f>
        <v xml:space="preserve">Webber International University V </v>
      </c>
      <c r="C534" s="13" t="str">
        <f>[1]Roster_Selection_Men!AD644</f>
        <v>11-258258</v>
      </c>
      <c r="D534" s="13" t="str">
        <f>[1]Roster_Selection_Men!AE644</f>
        <v>Brandon Bohn</v>
      </c>
      <c r="E534" s="15" t="s">
        <v>1</v>
      </c>
      <c r="F534" s="13" t="str">
        <f>IF(ISERROR([1]Baker_Scores_Men_Var!E534), " ", IF([1]Baker_Scores_Men_Var!E534 = "Yes", "Yes", "  "))</f>
        <v>Yes</v>
      </c>
      <c r="G534" s="16">
        <v>166</v>
      </c>
      <c r="H534" s="16">
        <v>0</v>
      </c>
      <c r="I534" s="16">
        <v>244</v>
      </c>
      <c r="J534" s="16">
        <v>214</v>
      </c>
      <c r="K534" s="16">
        <v>228</v>
      </c>
      <c r="L534" s="16">
        <v>206</v>
      </c>
      <c r="M534" s="17">
        <f t="shared" si="160"/>
        <v>1058</v>
      </c>
      <c r="N534" s="17">
        <f t="shared" si="161"/>
        <v>5</v>
      </c>
      <c r="O534" s="17">
        <f t="shared" si="162"/>
        <v>211.6</v>
      </c>
    </row>
    <row r="535" spans="2:15" s="13" customFormat="1" ht="13.9" customHeight="1" x14ac:dyDescent="0.25">
      <c r="B535" s="13" t="str">
        <f>[1]Roster_Selection_Men!AB645&amp;" " &amp; "V "</f>
        <v xml:space="preserve">Webber International University V </v>
      </c>
      <c r="C535" s="13" t="str">
        <f>[1]Roster_Selection_Men!AD645</f>
        <v>7914-17584</v>
      </c>
      <c r="D535" s="13" t="str">
        <f>[1]Roster_Selection_Men!AE645</f>
        <v>Brett Lloyd</v>
      </c>
      <c r="E535" s="15" t="s">
        <v>1</v>
      </c>
      <c r="F535" s="13" t="str">
        <f>IF(ISERROR([1]Baker_Scores_Men_Var!E535), " ", IF([1]Baker_Scores_Men_Var!E535 = "Yes", "Yes", "  "))</f>
        <v>Yes</v>
      </c>
      <c r="G535" s="16">
        <v>259</v>
      </c>
      <c r="H535" s="16">
        <v>246</v>
      </c>
      <c r="I535" s="16">
        <v>210</v>
      </c>
      <c r="J535" s="16">
        <v>215</v>
      </c>
      <c r="K535" s="16">
        <v>148</v>
      </c>
      <c r="L535" s="16">
        <v>0</v>
      </c>
      <c r="M535" s="17">
        <f t="shared" si="160"/>
        <v>1078</v>
      </c>
      <c r="N535" s="17">
        <f t="shared" si="161"/>
        <v>5</v>
      </c>
      <c r="O535" s="17">
        <f t="shared" si="162"/>
        <v>215.6</v>
      </c>
    </row>
    <row r="536" spans="2:15" s="13" customFormat="1" ht="13.9" customHeight="1" x14ac:dyDescent="0.25">
      <c r="B536" s="13" t="str">
        <f>[1]Roster_Selection_Men!AB646&amp;" " &amp; "V "</f>
        <v xml:space="preserve">Webber International University V </v>
      </c>
      <c r="C536" s="13" t="str">
        <f>[1]Roster_Selection_Men!AD646</f>
        <v>8252-22236</v>
      </c>
      <c r="D536" s="13" t="str">
        <f>[1]Roster_Selection_Men!AE646</f>
        <v>Charles Bostic</v>
      </c>
      <c r="E536" s="15" t="s">
        <v>1</v>
      </c>
      <c r="F536" s="13" t="str">
        <f>IF(ISERROR([1]Baker_Scores_Men_Var!E536), " ", IF([1]Baker_Scores_Men_Var!E536 = "Yes", "Yes", "  "))</f>
        <v>Yes</v>
      </c>
      <c r="G536" s="16">
        <v>219</v>
      </c>
      <c r="H536" s="16">
        <v>204</v>
      </c>
      <c r="I536" s="16">
        <v>177</v>
      </c>
      <c r="J536" s="16">
        <v>0</v>
      </c>
      <c r="K536" s="16">
        <v>0</v>
      </c>
      <c r="L536" s="16">
        <v>198</v>
      </c>
      <c r="M536" s="17">
        <f t="shared" si="160"/>
        <v>798</v>
      </c>
      <c r="N536" s="17">
        <f t="shared" si="161"/>
        <v>4</v>
      </c>
      <c r="O536" s="17">
        <f t="shared" si="162"/>
        <v>199.5</v>
      </c>
    </row>
    <row r="537" spans="2:15" s="13" customFormat="1" ht="13.9" customHeight="1" x14ac:dyDescent="0.25">
      <c r="B537" s="13" t="str">
        <f>[1]Roster_Selection_Men!AB647&amp;" " &amp; "V "</f>
        <v xml:space="preserve">Webber International University V </v>
      </c>
      <c r="C537" s="13" t="str">
        <f>[1]Roster_Selection_Men!AD647</f>
        <v>11-735700</v>
      </c>
      <c r="D537" s="13" t="str">
        <f>[1]Roster_Selection_Men!AE647</f>
        <v>James Bennett</v>
      </c>
      <c r="E537" s="15" t="s">
        <v>1</v>
      </c>
      <c r="F537" s="13" t="str">
        <f>IF(ISERROR([1]Baker_Scores_Men_Var!E537), " ", IF([1]Baker_Scores_Men_Var!E537 = "Yes", "Yes", "  "))</f>
        <v>Yes</v>
      </c>
      <c r="G537" s="16">
        <v>0</v>
      </c>
      <c r="H537" s="16">
        <v>0</v>
      </c>
      <c r="I537" s="16">
        <v>0</v>
      </c>
      <c r="J537" s="16">
        <v>222</v>
      </c>
      <c r="K537" s="16">
        <v>268</v>
      </c>
      <c r="L537" s="16">
        <v>157</v>
      </c>
      <c r="M537" s="17">
        <f t="shared" si="160"/>
        <v>647</v>
      </c>
      <c r="N537" s="17">
        <f t="shared" si="161"/>
        <v>3</v>
      </c>
      <c r="O537" s="17">
        <f t="shared" si="162"/>
        <v>215.66666666666666</v>
      </c>
    </row>
    <row r="538" spans="2:15" s="13" customFormat="1" ht="13.9" customHeight="1" x14ac:dyDescent="0.25">
      <c r="B538" s="13" t="str">
        <f>[1]Roster_Selection_Men!AB648&amp;" " &amp; "V "</f>
        <v xml:space="preserve">Webber International University V </v>
      </c>
      <c r="C538" s="13" t="str">
        <f>[1]Roster_Selection_Men!AD648</f>
        <v>5617-4105</v>
      </c>
      <c r="D538" s="13" t="str">
        <f>[1]Roster_Selection_Men!AE648</f>
        <v>Michael Weyl</v>
      </c>
      <c r="E538" s="15" t="s">
        <v>1</v>
      </c>
      <c r="F538" s="13" t="str">
        <f>IF(ISERROR([1]Baker_Scores_Men_Var!E538), " ", IF([1]Baker_Scores_Men_Var!E538 = "Yes", "Yes", "  "))</f>
        <v>Yes</v>
      </c>
      <c r="G538" s="16">
        <v>0</v>
      </c>
      <c r="H538" s="16">
        <v>0</v>
      </c>
      <c r="I538" s="16">
        <v>0</v>
      </c>
      <c r="J538" s="16">
        <v>0</v>
      </c>
      <c r="K538" s="16">
        <v>252</v>
      </c>
      <c r="L538" s="16">
        <v>210</v>
      </c>
      <c r="M538" s="17">
        <f t="shared" si="160"/>
        <v>462</v>
      </c>
      <c r="N538" s="17">
        <f t="shared" si="161"/>
        <v>2</v>
      </c>
      <c r="O538" s="17">
        <f t="shared" si="162"/>
        <v>231</v>
      </c>
    </row>
    <row r="539" spans="2:15" s="13" customFormat="1" ht="13.9" customHeight="1" x14ac:dyDescent="0.25">
      <c r="B539" s="13" t="str">
        <f>[1]Roster_Selection_Men!AB649&amp;" " &amp; "V "</f>
        <v xml:space="preserve">Webber International University V </v>
      </c>
      <c r="C539" s="13" t="str">
        <f>[1]Roster_Selection_Men!AD649</f>
        <v>11-178589</v>
      </c>
      <c r="D539" s="13" t="str">
        <f>[1]Roster_Selection_Men!AE649</f>
        <v>Nick Larsen</v>
      </c>
      <c r="E539" s="15" t="s">
        <v>1</v>
      </c>
      <c r="F539" s="13" t="str">
        <f>IF(ISERROR([1]Baker_Scores_Men_Var!E539), " ", IF([1]Baker_Scores_Men_Var!E539 = "Yes", "Yes", "  "))</f>
        <v>Yes</v>
      </c>
      <c r="G539" s="16">
        <v>0</v>
      </c>
      <c r="H539" s="16">
        <v>258</v>
      </c>
      <c r="I539" s="16">
        <v>231</v>
      </c>
      <c r="J539" s="16">
        <v>193</v>
      </c>
      <c r="K539" s="16">
        <v>0</v>
      </c>
      <c r="L539" s="16">
        <v>0</v>
      </c>
      <c r="M539" s="17">
        <f t="shared" si="160"/>
        <v>682</v>
      </c>
      <c r="N539" s="17">
        <f t="shared" si="161"/>
        <v>3</v>
      </c>
      <c r="O539" s="17">
        <f t="shared" si="162"/>
        <v>227.33333333333334</v>
      </c>
    </row>
    <row r="540" spans="2:15" s="13" customFormat="1" ht="13.9" customHeight="1" x14ac:dyDescent="0.25">
      <c r="B540" s="13" t="s">
        <v>74</v>
      </c>
      <c r="C540" s="18" t="s">
        <v>10</v>
      </c>
      <c r="D540" s="15" t="s">
        <v>10</v>
      </c>
      <c r="E540" s="15"/>
      <c r="F540" s="15"/>
      <c r="G540" s="16"/>
      <c r="H540" s="16"/>
      <c r="I540" s="16"/>
      <c r="J540" s="16"/>
      <c r="K540" s="16"/>
      <c r="L540" s="16"/>
      <c r="M540" s="17">
        <f t="shared" si="160"/>
        <v>0</v>
      </c>
      <c r="N540" s="17">
        <f t="shared" si="161"/>
        <v>0</v>
      </c>
      <c r="O540" s="17">
        <f t="shared" si="162"/>
        <v>0</v>
      </c>
    </row>
    <row r="541" spans="2:15" s="13" customFormat="1" ht="13.9" customHeight="1" x14ac:dyDescent="0.25">
      <c r="B541" s="13" t="s">
        <v>74</v>
      </c>
      <c r="C541" s="18" t="s">
        <v>10</v>
      </c>
      <c r="D541" s="15" t="s">
        <v>10</v>
      </c>
      <c r="E541" s="15"/>
      <c r="F541" s="15"/>
      <c r="G541" s="16"/>
      <c r="H541" s="16"/>
      <c r="I541" s="16"/>
      <c r="J541" s="16"/>
      <c r="K541" s="16"/>
      <c r="L541" s="16"/>
      <c r="M541" s="17">
        <f t="shared" si="160"/>
        <v>0</v>
      </c>
      <c r="N541" s="17">
        <f t="shared" si="161"/>
        <v>0</v>
      </c>
      <c r="O541" s="17">
        <f t="shared" si="162"/>
        <v>0</v>
      </c>
    </row>
    <row r="542" spans="2:15" s="13" customFormat="1" ht="13.9" customHeight="1" thickBot="1" x14ac:dyDescent="0.3">
      <c r="B542" s="13" t="s">
        <v>74</v>
      </c>
      <c r="C542" s="18" t="s">
        <v>10</v>
      </c>
      <c r="D542" s="15" t="s">
        <v>10</v>
      </c>
      <c r="E542" s="15"/>
      <c r="F542" s="15"/>
      <c r="G542" s="19"/>
      <c r="H542" s="19"/>
      <c r="I542" s="19"/>
      <c r="J542" s="19"/>
      <c r="K542" s="19"/>
      <c r="L542" s="19"/>
      <c r="M542" s="20">
        <f t="shared" si="160"/>
        <v>0</v>
      </c>
      <c r="N542" s="20">
        <f t="shared" si="161"/>
        <v>0</v>
      </c>
      <c r="O542" s="17">
        <f t="shared" si="162"/>
        <v>0</v>
      </c>
    </row>
    <row r="543" spans="2:15" s="13" customFormat="1" ht="13.9" customHeight="1" thickTop="1" thickBot="1" x14ac:dyDescent="0.35">
      <c r="B543" s="21"/>
      <c r="G543" s="17">
        <f t="shared" ref="G543:N543" si="163">SUM(G532:G542)</f>
        <v>1072</v>
      </c>
      <c r="H543" s="17">
        <f t="shared" si="163"/>
        <v>1110</v>
      </c>
      <c r="I543" s="17">
        <f t="shared" si="163"/>
        <v>1071</v>
      </c>
      <c r="J543" s="17">
        <f t="shared" si="163"/>
        <v>1088</v>
      </c>
      <c r="K543" s="17">
        <f t="shared" si="163"/>
        <v>1135</v>
      </c>
      <c r="L543" s="17">
        <f t="shared" si="163"/>
        <v>987</v>
      </c>
      <c r="M543" s="22">
        <f t="shared" si="163"/>
        <v>6463</v>
      </c>
      <c r="N543" s="22">
        <f t="shared" si="163"/>
        <v>30</v>
      </c>
    </row>
    <row r="544" spans="2:15" s="13" customFormat="1" ht="13.9" customHeight="1" thickTop="1" x14ac:dyDescent="0.25"/>
    <row r="545" spans="2:15" s="13" customFormat="1" ht="13.9" customHeight="1" x14ac:dyDescent="0.25">
      <c r="B545" s="13" t="str">
        <f>[1]Roster_Selection_Men!AB667&amp;" " &amp; "V "</f>
        <v xml:space="preserve">William Penn University V </v>
      </c>
      <c r="C545" s="13" t="str">
        <f>[1]Roster_Selection_Men!AD667</f>
        <v>11-575136</v>
      </c>
      <c r="D545" s="13" t="str">
        <f>[1]Roster_Selection_Men!AE667</f>
        <v>Aidan Piet</v>
      </c>
      <c r="E545" s="15" t="s">
        <v>1</v>
      </c>
      <c r="F545" s="13" t="str">
        <f>IF(ISERROR([1]Baker_Scores_Men_Var!E545), " ", IF([1]Baker_Scores_Men_Var!E545 = "Yes", "Yes", "  "))</f>
        <v>Yes</v>
      </c>
      <c r="G545" s="16">
        <v>209</v>
      </c>
      <c r="H545" s="16">
        <v>238</v>
      </c>
      <c r="I545" s="16">
        <v>198</v>
      </c>
      <c r="J545" s="16">
        <v>190</v>
      </c>
      <c r="K545" s="16">
        <v>172</v>
      </c>
      <c r="L545" s="16">
        <v>149</v>
      </c>
      <c r="M545" s="17">
        <f t="shared" ref="M545:M555" si="164">SUM(G545:L545)</f>
        <v>1156</v>
      </c>
      <c r="N545" s="17">
        <f t="shared" ref="N545:N555" si="165">COUNTIF(G545:L545, "&gt;0" )</f>
        <v>6</v>
      </c>
      <c r="O545" s="17">
        <f t="shared" ref="O545:O555" si="166">IF(N545=0,0,M545/N545)</f>
        <v>192.66666666666666</v>
      </c>
    </row>
    <row r="546" spans="2:15" s="13" customFormat="1" ht="13.9" customHeight="1" x14ac:dyDescent="0.25">
      <c r="B546" s="13" t="str">
        <f>[1]Roster_Selection_Men!AB668&amp;" " &amp; "V "</f>
        <v xml:space="preserve">William Penn University V </v>
      </c>
      <c r="C546" s="13" t="str">
        <f>[1]Roster_Selection_Men!AD668</f>
        <v>8223-85672</v>
      </c>
      <c r="D546" s="13" t="str">
        <f>[1]Roster_Selection_Men!AE668</f>
        <v>Bryce Keykal</v>
      </c>
      <c r="E546" s="15" t="s">
        <v>1</v>
      </c>
      <c r="F546" s="13" t="str">
        <f>IF(ISERROR([1]Baker_Scores_Men_Var!E546), " ", IF([1]Baker_Scores_Men_Var!E546 = "Yes", "Yes", "  "))</f>
        <v>Yes</v>
      </c>
      <c r="G546" s="16">
        <v>244</v>
      </c>
      <c r="H546" s="16">
        <v>206</v>
      </c>
      <c r="I546" s="16">
        <v>268</v>
      </c>
      <c r="J546" s="16">
        <v>222</v>
      </c>
      <c r="K546" s="16">
        <v>214</v>
      </c>
      <c r="L546" s="16">
        <v>190</v>
      </c>
      <c r="M546" s="17">
        <f t="shared" si="164"/>
        <v>1344</v>
      </c>
      <c r="N546" s="17">
        <f t="shared" si="165"/>
        <v>6</v>
      </c>
      <c r="O546" s="17">
        <f t="shared" si="166"/>
        <v>224</v>
      </c>
    </row>
    <row r="547" spans="2:15" s="13" customFormat="1" ht="13.9" customHeight="1" x14ac:dyDescent="0.25">
      <c r="B547" s="13" t="str">
        <f>[1]Roster_Selection_Men!AB669&amp;" " &amp; "V "</f>
        <v xml:space="preserve">William Penn University V </v>
      </c>
      <c r="C547" s="13" t="str">
        <f>[1]Roster_Selection_Men!AD669</f>
        <v>5822-1038</v>
      </c>
      <c r="D547" s="13" t="str">
        <f>[1]Roster_Selection_Men!AE669</f>
        <v>Caleb Sterbenz</v>
      </c>
      <c r="E547" s="15" t="s">
        <v>1</v>
      </c>
      <c r="F547" s="13" t="str">
        <f>IF(ISERROR([1]Baker_Scores_Men_Var!E547), " ", IF([1]Baker_Scores_Men_Var!E547 = "Yes", "Yes", "  "))</f>
        <v>Yes</v>
      </c>
      <c r="G547" s="16">
        <v>0</v>
      </c>
      <c r="H547" s="16">
        <v>0</v>
      </c>
      <c r="I547" s="16">
        <v>150</v>
      </c>
      <c r="J547" s="16">
        <v>0</v>
      </c>
      <c r="K547" s="16">
        <v>0</v>
      </c>
      <c r="L547" s="16">
        <v>0</v>
      </c>
      <c r="M547" s="17">
        <f t="shared" si="164"/>
        <v>150</v>
      </c>
      <c r="N547" s="17">
        <f t="shared" si="165"/>
        <v>1</v>
      </c>
      <c r="O547" s="17">
        <f t="shared" si="166"/>
        <v>150</v>
      </c>
    </row>
    <row r="548" spans="2:15" s="13" customFormat="1" ht="13.9" customHeight="1" x14ac:dyDescent="0.25">
      <c r="B548" s="13" t="str">
        <f>[1]Roster_Selection_Men!AB670&amp;" " &amp; "V "</f>
        <v xml:space="preserve">William Penn University V </v>
      </c>
      <c r="C548" s="13" t="str">
        <f>[1]Roster_Selection_Men!AD670</f>
        <v>6796-1940</v>
      </c>
      <c r="D548" s="13" t="str">
        <f>[1]Roster_Selection_Men!AE670</f>
        <v>Coleton Jacobson</v>
      </c>
      <c r="E548" s="15" t="s">
        <v>1</v>
      </c>
      <c r="F548" s="13" t="str">
        <f>IF(ISERROR([1]Baker_Scores_Men_Var!E548), " ", IF([1]Baker_Scores_Men_Var!E548 = "Yes", "Yes", "  "))</f>
        <v>Yes</v>
      </c>
      <c r="G548" s="16">
        <v>186</v>
      </c>
      <c r="H548" s="16">
        <v>152</v>
      </c>
      <c r="I548" s="16">
        <v>0</v>
      </c>
      <c r="J548" s="16">
        <v>0</v>
      </c>
      <c r="K548" s="16">
        <v>0</v>
      </c>
      <c r="L548" s="16">
        <v>137</v>
      </c>
      <c r="M548" s="17">
        <f t="shared" si="164"/>
        <v>475</v>
      </c>
      <c r="N548" s="17">
        <f t="shared" si="165"/>
        <v>3</v>
      </c>
      <c r="O548" s="17">
        <f t="shared" si="166"/>
        <v>158.33333333333334</v>
      </c>
    </row>
    <row r="549" spans="2:15" s="13" customFormat="1" ht="13.9" customHeight="1" x14ac:dyDescent="0.25">
      <c r="B549" s="13" t="str">
        <f>[1]Roster_Selection_Men!AB671&amp;" " &amp; "V "</f>
        <v xml:space="preserve">William Penn University V </v>
      </c>
      <c r="C549" s="13" t="str">
        <f>[1]Roster_Selection_Men!AD671</f>
        <v>22-20754</v>
      </c>
      <c r="D549" s="13" t="str">
        <f>[1]Roster_Selection_Men!AE671</f>
        <v>Conor Fetherston</v>
      </c>
      <c r="E549" s="15" t="s">
        <v>1</v>
      </c>
      <c r="F549" s="13" t="str">
        <f>IF(ISERROR([1]Baker_Scores_Men_Var!E549), " ", IF([1]Baker_Scores_Men_Var!E549 = "Yes", "Yes", "  "))</f>
        <v>Yes</v>
      </c>
      <c r="G549" s="16">
        <v>211</v>
      </c>
      <c r="H549" s="16">
        <v>214</v>
      </c>
      <c r="I549" s="16">
        <v>184</v>
      </c>
      <c r="J549" s="16">
        <v>212</v>
      </c>
      <c r="K549" s="16">
        <v>180</v>
      </c>
      <c r="L549" s="16">
        <v>193</v>
      </c>
      <c r="M549" s="17">
        <f t="shared" si="164"/>
        <v>1194</v>
      </c>
      <c r="N549" s="17">
        <f t="shared" si="165"/>
        <v>6</v>
      </c>
      <c r="O549" s="17">
        <f t="shared" si="166"/>
        <v>199</v>
      </c>
    </row>
    <row r="550" spans="2:15" s="13" customFormat="1" ht="13.9" customHeight="1" x14ac:dyDescent="0.25">
      <c r="B550" s="13" t="str">
        <f>[1]Roster_Selection_Men!AB672&amp;" " &amp; "V "</f>
        <v xml:space="preserve">William Penn University V </v>
      </c>
      <c r="C550" s="13" t="str">
        <f>[1]Roster_Selection_Men!AD672</f>
        <v>5873-792</v>
      </c>
      <c r="D550" s="13" t="str">
        <f>[1]Roster_Selection_Men!AE672</f>
        <v>Garraty Richmond</v>
      </c>
      <c r="E550" s="15" t="s">
        <v>1</v>
      </c>
      <c r="F550" s="13" t="str">
        <f>IF(ISERROR([1]Baker_Scores_Men_Var!E550), " ", IF([1]Baker_Scores_Men_Var!E550 = "Yes", "Yes", "  "))</f>
        <v>Yes</v>
      </c>
      <c r="G550" s="16">
        <v>205</v>
      </c>
      <c r="H550" s="16">
        <v>227</v>
      </c>
      <c r="I550" s="16">
        <v>210</v>
      </c>
      <c r="J550" s="16">
        <v>216</v>
      </c>
      <c r="K550" s="16">
        <v>142</v>
      </c>
      <c r="L550" s="16">
        <v>0</v>
      </c>
      <c r="M550" s="17">
        <f t="shared" si="164"/>
        <v>1000</v>
      </c>
      <c r="N550" s="17">
        <f t="shared" si="165"/>
        <v>5</v>
      </c>
      <c r="O550" s="17">
        <f t="shared" si="166"/>
        <v>200</v>
      </c>
    </row>
    <row r="551" spans="2:15" s="13" customFormat="1" ht="13.9" customHeight="1" x14ac:dyDescent="0.25">
      <c r="B551" s="13" t="str">
        <f>[1]Roster_Selection_Men!AB673&amp;" " &amp; "V "</f>
        <v xml:space="preserve">William Penn University V </v>
      </c>
      <c r="C551" s="13" t="str">
        <f>[1]Roster_Selection_Men!AD673</f>
        <v>11-102941</v>
      </c>
      <c r="D551" s="13" t="str">
        <f>[1]Roster_Selection_Men!AE673</f>
        <v>Jared Smith</v>
      </c>
      <c r="E551" s="15" t="s">
        <v>1</v>
      </c>
      <c r="F551" s="13" t="str">
        <f>IF(ISERROR([1]Baker_Scores_Men_Var!E551), " ", IF([1]Baker_Scores_Men_Var!E551 = "Yes", "Yes", "  "))</f>
        <v>Yes</v>
      </c>
      <c r="G551" s="16">
        <v>0</v>
      </c>
      <c r="H551" s="16">
        <v>0</v>
      </c>
      <c r="I551" s="16">
        <v>0</v>
      </c>
      <c r="J551" s="16">
        <v>0</v>
      </c>
      <c r="K551" s="16">
        <v>0</v>
      </c>
      <c r="L551" s="16">
        <v>221</v>
      </c>
      <c r="M551" s="17">
        <f t="shared" si="164"/>
        <v>221</v>
      </c>
      <c r="N551" s="17">
        <f t="shared" si="165"/>
        <v>1</v>
      </c>
      <c r="O551" s="17">
        <f t="shared" si="166"/>
        <v>221</v>
      </c>
    </row>
    <row r="552" spans="2:15" s="13" customFormat="1" ht="13.9" customHeight="1" x14ac:dyDescent="0.25">
      <c r="B552" s="13" t="str">
        <f>[1]Roster_Selection_Men!AB674&amp;" " &amp; "V "</f>
        <v xml:space="preserve">William Penn University V </v>
      </c>
      <c r="C552" s="13" t="str">
        <f>[1]Roster_Selection_Men!AD674</f>
        <v>17-85693</v>
      </c>
      <c r="D552" s="13" t="str">
        <f>[1]Roster_Selection_Men!AE674</f>
        <v>Spencer Fleming</v>
      </c>
      <c r="E552" s="15" t="s">
        <v>1</v>
      </c>
      <c r="F552" s="13" t="str">
        <f>IF(ISERROR([1]Baker_Scores_Men_Var!E552), " ", IF([1]Baker_Scores_Men_Var!E552 = "Yes", "Yes", "  "))</f>
        <v>Yes</v>
      </c>
      <c r="G552" s="16">
        <v>0</v>
      </c>
      <c r="H552" s="16">
        <v>0</v>
      </c>
      <c r="I552" s="16">
        <v>0</v>
      </c>
      <c r="J552" s="16">
        <v>255</v>
      </c>
      <c r="K552" s="16">
        <v>147</v>
      </c>
      <c r="L552" s="16">
        <v>0</v>
      </c>
      <c r="M552" s="17">
        <f t="shared" si="164"/>
        <v>402</v>
      </c>
      <c r="N552" s="17">
        <f t="shared" si="165"/>
        <v>2</v>
      </c>
      <c r="O552" s="17">
        <f t="shared" si="166"/>
        <v>201</v>
      </c>
    </row>
    <row r="553" spans="2:15" s="13" customFormat="1" ht="13.9" customHeight="1" x14ac:dyDescent="0.25">
      <c r="B553" s="13" t="s">
        <v>75</v>
      </c>
      <c r="C553" s="18" t="s">
        <v>10</v>
      </c>
      <c r="D553" s="15" t="s">
        <v>10</v>
      </c>
      <c r="E553" s="15"/>
      <c r="F553" s="15"/>
      <c r="G553" s="16"/>
      <c r="H553" s="16"/>
      <c r="I553" s="16"/>
      <c r="J553" s="16"/>
      <c r="K553" s="16"/>
      <c r="L553" s="16"/>
      <c r="M553" s="17">
        <f t="shared" si="164"/>
        <v>0</v>
      </c>
      <c r="N553" s="17">
        <f t="shared" si="165"/>
        <v>0</v>
      </c>
      <c r="O553" s="17">
        <f t="shared" si="166"/>
        <v>0</v>
      </c>
    </row>
    <row r="554" spans="2:15" s="13" customFormat="1" ht="13.9" customHeight="1" x14ac:dyDescent="0.25">
      <c r="B554" s="13" t="s">
        <v>75</v>
      </c>
      <c r="C554" s="18" t="s">
        <v>10</v>
      </c>
      <c r="D554" s="15" t="s">
        <v>10</v>
      </c>
      <c r="E554" s="15"/>
      <c r="F554" s="15"/>
      <c r="G554" s="16"/>
      <c r="H554" s="16"/>
      <c r="I554" s="16"/>
      <c r="J554" s="16"/>
      <c r="K554" s="16"/>
      <c r="L554" s="16"/>
      <c r="M554" s="17">
        <f t="shared" si="164"/>
        <v>0</v>
      </c>
      <c r="N554" s="17">
        <f t="shared" si="165"/>
        <v>0</v>
      </c>
      <c r="O554" s="17">
        <f t="shared" si="166"/>
        <v>0</v>
      </c>
    </row>
    <row r="555" spans="2:15" s="13" customFormat="1" ht="13.9" customHeight="1" thickBot="1" x14ac:dyDescent="0.3">
      <c r="B555" s="13" t="s">
        <v>75</v>
      </c>
      <c r="C555" s="18" t="s">
        <v>10</v>
      </c>
      <c r="D555" s="15" t="s">
        <v>10</v>
      </c>
      <c r="E555" s="15"/>
      <c r="F555" s="15"/>
      <c r="G555" s="19"/>
      <c r="H555" s="19"/>
      <c r="I555" s="19"/>
      <c r="J555" s="19"/>
      <c r="K555" s="19"/>
      <c r="L555" s="19"/>
      <c r="M555" s="20">
        <f t="shared" si="164"/>
        <v>0</v>
      </c>
      <c r="N555" s="20">
        <f t="shared" si="165"/>
        <v>0</v>
      </c>
      <c r="O555" s="17">
        <f t="shared" si="166"/>
        <v>0</v>
      </c>
    </row>
    <row r="556" spans="2:15" s="13" customFormat="1" ht="13.9" customHeight="1" thickTop="1" thickBot="1" x14ac:dyDescent="0.35">
      <c r="B556" s="21"/>
      <c r="G556" s="17">
        <f t="shared" ref="G556:N556" si="167">SUM(G545:G555)</f>
        <v>1055</v>
      </c>
      <c r="H556" s="17">
        <f t="shared" si="167"/>
        <v>1037</v>
      </c>
      <c r="I556" s="17">
        <f t="shared" si="167"/>
        <v>1010</v>
      </c>
      <c r="J556" s="17">
        <f t="shared" si="167"/>
        <v>1095</v>
      </c>
      <c r="K556" s="17">
        <f t="shared" si="167"/>
        <v>855</v>
      </c>
      <c r="L556" s="17">
        <f t="shared" si="167"/>
        <v>890</v>
      </c>
      <c r="M556" s="22">
        <f t="shared" si="167"/>
        <v>5942</v>
      </c>
      <c r="N556" s="22">
        <f t="shared" si="167"/>
        <v>30</v>
      </c>
    </row>
    <row r="557" spans="2:15" s="13" customFormat="1" ht="13.9" customHeight="1" thickTop="1" x14ac:dyDescent="0.25"/>
    <row r="558" spans="2:15" s="13" customFormat="1" ht="13.9" customHeight="1" x14ac:dyDescent="0.25">
      <c r="B558" s="13" t="str">
        <f>[1]Roster_Selection_Men!AB689&amp;" " &amp; "V "</f>
        <v xml:space="preserve">Wisc.-LaCrosse V </v>
      </c>
      <c r="C558" s="13" t="str">
        <f>[1]Roster_Selection_Men!AD689</f>
        <v>11-573574</v>
      </c>
      <c r="D558" s="13" t="str">
        <f>[1]Roster_Selection_Men!AE689</f>
        <v>Aiden Schmick</v>
      </c>
      <c r="E558" s="15" t="s">
        <v>1</v>
      </c>
      <c r="F558" s="13" t="str">
        <f>IF(ISERROR([1]Baker_Scores_Men_Var!E558), " ", IF([1]Baker_Scores_Men_Var!E558 = "Yes", "Yes", "  "))</f>
        <v>Yes</v>
      </c>
      <c r="G558" s="16">
        <v>243</v>
      </c>
      <c r="H558" s="16">
        <v>167</v>
      </c>
      <c r="I558" s="16">
        <v>173</v>
      </c>
      <c r="J558" s="16">
        <v>167</v>
      </c>
      <c r="K558" s="16">
        <v>156</v>
      </c>
      <c r="L558" s="16">
        <v>129</v>
      </c>
      <c r="M558" s="17">
        <f t="shared" ref="M558:M568" si="168">SUM(G558:L558)</f>
        <v>1035</v>
      </c>
      <c r="N558" s="17">
        <f t="shared" ref="N558:N568" si="169">COUNTIF(G558:L558, "&gt;0" )</f>
        <v>6</v>
      </c>
      <c r="O558" s="17">
        <f t="shared" ref="O558:O568" si="170">IF(N558=0,0,M558/N558)</f>
        <v>172.5</v>
      </c>
    </row>
    <row r="559" spans="2:15" s="13" customFormat="1" ht="13.9" customHeight="1" x14ac:dyDescent="0.25">
      <c r="B559" s="13" t="str">
        <f>[1]Roster_Selection_Men!AB690&amp;" " &amp; "V "</f>
        <v xml:space="preserve">Wisc.-LaCrosse V </v>
      </c>
      <c r="C559" s="13" t="str">
        <f>[1]Roster_Selection_Men!AD690</f>
        <v>20-51360</v>
      </c>
      <c r="D559" s="13" t="str">
        <f>[1]Roster_Selection_Men!AE690</f>
        <v>Ceri Deacon</v>
      </c>
      <c r="E559" s="15" t="s">
        <v>1</v>
      </c>
      <c r="F559" s="13" t="str">
        <f>IF(ISERROR([1]Baker_Scores_Men_Var!E559), " ", IF([1]Baker_Scores_Men_Var!E559 = "Yes", "Yes", "  "))</f>
        <v>Yes</v>
      </c>
      <c r="G559" s="16">
        <v>0</v>
      </c>
      <c r="H559" s="16">
        <v>0</v>
      </c>
      <c r="I559" s="16">
        <v>172</v>
      </c>
      <c r="J559" s="16">
        <v>134</v>
      </c>
      <c r="K559" s="16">
        <v>0</v>
      </c>
      <c r="L559" s="16">
        <v>0</v>
      </c>
      <c r="M559" s="17">
        <f t="shared" si="168"/>
        <v>306</v>
      </c>
      <c r="N559" s="17">
        <f t="shared" si="169"/>
        <v>2</v>
      </c>
      <c r="O559" s="17">
        <f t="shared" si="170"/>
        <v>153</v>
      </c>
    </row>
    <row r="560" spans="2:15" s="13" customFormat="1" ht="13.9" customHeight="1" x14ac:dyDescent="0.25">
      <c r="B560" s="13" t="str">
        <f>[1]Roster_Selection_Men!AB691&amp;" " &amp; "V "</f>
        <v xml:space="preserve">Wisc.-LaCrosse V </v>
      </c>
      <c r="C560" s="13" t="str">
        <f>[1]Roster_Selection_Men!AD691</f>
        <v>20-52524</v>
      </c>
      <c r="D560" s="13" t="str">
        <f>[1]Roster_Selection_Men!AE691</f>
        <v>Corbin Vines</v>
      </c>
      <c r="E560" s="15" t="s">
        <v>1</v>
      </c>
      <c r="F560" s="13" t="str">
        <f>IF(ISERROR([1]Baker_Scores_Men_Var!E560), " ", IF([1]Baker_Scores_Men_Var!E560 = "Yes", "Yes", "  "))</f>
        <v>Yes</v>
      </c>
      <c r="G560" s="16">
        <v>183</v>
      </c>
      <c r="H560" s="16">
        <v>165</v>
      </c>
      <c r="I560" s="16">
        <v>0</v>
      </c>
      <c r="J560" s="16">
        <v>0</v>
      </c>
      <c r="K560" s="16">
        <v>195</v>
      </c>
      <c r="L560" s="16">
        <v>148</v>
      </c>
      <c r="M560" s="17">
        <f t="shared" si="168"/>
        <v>691</v>
      </c>
      <c r="N560" s="17">
        <f t="shared" si="169"/>
        <v>4</v>
      </c>
      <c r="O560" s="17">
        <f t="shared" si="170"/>
        <v>172.75</v>
      </c>
    </row>
    <row r="561" spans="2:15" s="13" customFormat="1" ht="13.9" customHeight="1" x14ac:dyDescent="0.25">
      <c r="B561" s="13" t="str">
        <f>[1]Roster_Selection_Men!AB692&amp;" " &amp; "V "</f>
        <v xml:space="preserve">Wisc.-LaCrosse V </v>
      </c>
      <c r="C561" s="13" t="str">
        <f>[1]Roster_Selection_Men!AD692</f>
        <v>22-39739</v>
      </c>
      <c r="D561" s="13" t="str">
        <f>[1]Roster_Selection_Men!AE692</f>
        <v>Ian Vang</v>
      </c>
      <c r="E561" s="15" t="s">
        <v>1</v>
      </c>
      <c r="F561" s="13" t="str">
        <f>IF(ISERROR([1]Baker_Scores_Men_Var!E561), " ", IF([1]Baker_Scores_Men_Var!E561 = "Yes", "Yes", "  "))</f>
        <v>Yes</v>
      </c>
      <c r="G561" s="16">
        <v>0</v>
      </c>
      <c r="H561" s="16">
        <v>0</v>
      </c>
      <c r="I561" s="16">
        <v>0</v>
      </c>
      <c r="J561" s="16">
        <v>110</v>
      </c>
      <c r="K561" s="16">
        <v>0</v>
      </c>
      <c r="L561" s="16">
        <v>0</v>
      </c>
      <c r="M561" s="17">
        <f t="shared" si="168"/>
        <v>110</v>
      </c>
      <c r="N561" s="17">
        <f t="shared" si="169"/>
        <v>1</v>
      </c>
      <c r="O561" s="17">
        <f t="shared" si="170"/>
        <v>110</v>
      </c>
    </row>
    <row r="562" spans="2:15" s="13" customFormat="1" ht="13.9" customHeight="1" x14ac:dyDescent="0.25">
      <c r="B562" s="13" t="str">
        <f>[1]Roster_Selection_Men!AB693&amp;" " &amp; "V "</f>
        <v xml:space="preserve">Wisc.-LaCrosse V </v>
      </c>
      <c r="C562" s="13" t="str">
        <f>[1]Roster_Selection_Men!AD693</f>
        <v>8366-809</v>
      </c>
      <c r="D562" s="13" t="str">
        <f>[1]Roster_Selection_Men!AE693</f>
        <v>Leo Silha</v>
      </c>
      <c r="E562" s="15" t="s">
        <v>1</v>
      </c>
      <c r="F562" s="13" t="str">
        <f>IF(ISERROR([1]Baker_Scores_Men_Var!E562), " ", IF([1]Baker_Scores_Men_Var!E562 = "Yes", "Yes", "  "))</f>
        <v>Yes</v>
      </c>
      <c r="G562" s="16">
        <v>225</v>
      </c>
      <c r="H562" s="16">
        <v>163</v>
      </c>
      <c r="I562" s="16">
        <v>209</v>
      </c>
      <c r="J562" s="16">
        <v>142</v>
      </c>
      <c r="K562" s="16">
        <v>170</v>
      </c>
      <c r="L562" s="16">
        <v>153</v>
      </c>
      <c r="M562" s="17">
        <f t="shared" si="168"/>
        <v>1062</v>
      </c>
      <c r="N562" s="17">
        <f t="shared" si="169"/>
        <v>6</v>
      </c>
      <c r="O562" s="17">
        <f t="shared" si="170"/>
        <v>177</v>
      </c>
    </row>
    <row r="563" spans="2:15" s="13" customFormat="1" ht="13.9" customHeight="1" x14ac:dyDescent="0.25">
      <c r="B563" s="13" t="str">
        <f>[1]Roster_Selection_Men!AB694&amp;" " &amp; "V "</f>
        <v xml:space="preserve">Wisc.-LaCrosse V </v>
      </c>
      <c r="C563" s="13" t="str">
        <f>[1]Roster_Selection_Men!AD694</f>
        <v>17-93497</v>
      </c>
      <c r="D563" s="13" t="str">
        <f>[1]Roster_Selection_Men!AE694</f>
        <v>Malia Becker</v>
      </c>
      <c r="E563" s="15" t="s">
        <v>1</v>
      </c>
      <c r="F563" s="13" t="str">
        <f>IF(ISERROR([1]Baker_Scores_Men_Var!E563), " ", IF([1]Baker_Scores_Men_Var!E563 = "Yes", "Yes", "  "))</f>
        <v>Yes</v>
      </c>
      <c r="G563" s="16">
        <v>150</v>
      </c>
      <c r="H563" s="16">
        <v>187</v>
      </c>
      <c r="I563" s="16">
        <v>140</v>
      </c>
      <c r="J563" s="16">
        <v>0</v>
      </c>
      <c r="K563" s="16">
        <v>174</v>
      </c>
      <c r="L563" s="16">
        <v>166</v>
      </c>
      <c r="M563" s="17">
        <f t="shared" si="168"/>
        <v>817</v>
      </c>
      <c r="N563" s="17">
        <f t="shared" si="169"/>
        <v>5</v>
      </c>
      <c r="O563" s="17">
        <f t="shared" si="170"/>
        <v>163.4</v>
      </c>
    </row>
    <row r="564" spans="2:15" s="13" customFormat="1" ht="13.9" customHeight="1" x14ac:dyDescent="0.25">
      <c r="B564" s="13" t="str">
        <f>[1]Roster_Selection_Men!AB695&amp;" " &amp; "V "</f>
        <v xml:space="preserve">Wisc.-LaCrosse V </v>
      </c>
      <c r="C564" s="13" t="str">
        <f>[1]Roster_Selection_Men!AD695</f>
        <v>15-101012</v>
      </c>
      <c r="D564" s="13" t="str">
        <f>[1]Roster_Selection_Men!AE695</f>
        <v>Zachary Zoromski</v>
      </c>
      <c r="E564" s="15" t="s">
        <v>1</v>
      </c>
      <c r="F564" s="13" t="str">
        <f>IF(ISERROR([1]Baker_Scores_Men_Var!E564), " ", IF([1]Baker_Scores_Men_Var!E564 = "Yes", "Yes", "  "))</f>
        <v>Yes</v>
      </c>
      <c r="G564" s="16">
        <v>186</v>
      </c>
      <c r="H564" s="16">
        <v>224</v>
      </c>
      <c r="I564" s="16">
        <v>160</v>
      </c>
      <c r="J564" s="16">
        <v>179</v>
      </c>
      <c r="K564" s="16">
        <v>204</v>
      </c>
      <c r="L564" s="16">
        <v>198</v>
      </c>
      <c r="M564" s="17">
        <f t="shared" si="168"/>
        <v>1151</v>
      </c>
      <c r="N564" s="17">
        <f t="shared" si="169"/>
        <v>6</v>
      </c>
      <c r="O564" s="17">
        <f t="shared" si="170"/>
        <v>191.83333333333334</v>
      </c>
    </row>
    <row r="565" spans="2:15" s="13" customFormat="1" ht="13.9" customHeight="1" x14ac:dyDescent="0.25">
      <c r="B565" s="13" t="str">
        <f>[1]Roster_Selection_Men!AB696&amp;" " &amp; "V "</f>
        <v xml:space="preserve"> V </v>
      </c>
      <c r="C565" s="13" t="str">
        <f>[1]Roster_Selection_Men!AD696</f>
        <v/>
      </c>
      <c r="D565" s="13" t="str">
        <f>[1]Roster_Selection_Men!AE696</f>
        <v/>
      </c>
      <c r="E565" s="15"/>
      <c r="F565" s="13" t="str">
        <f>IF(ISERROR([1]Baker_Scores_Men_Var!E565), " ", IF([1]Baker_Scores_Men_Var!E565 = "Yes", "Yes", "  "))</f>
        <v xml:space="preserve">  </v>
      </c>
      <c r="G565" s="16">
        <v>0</v>
      </c>
      <c r="H565" s="16">
        <v>0</v>
      </c>
      <c r="I565" s="16">
        <v>0</v>
      </c>
      <c r="J565" s="16">
        <v>0</v>
      </c>
      <c r="K565" s="16">
        <v>0</v>
      </c>
      <c r="L565" s="16">
        <v>0</v>
      </c>
      <c r="M565" s="17">
        <f t="shared" si="168"/>
        <v>0</v>
      </c>
      <c r="N565" s="17">
        <f t="shared" si="169"/>
        <v>0</v>
      </c>
      <c r="O565" s="17">
        <f t="shared" si="170"/>
        <v>0</v>
      </c>
    </row>
    <row r="566" spans="2:15" s="13" customFormat="1" ht="13.9" customHeight="1" x14ac:dyDescent="0.25">
      <c r="B566" s="13" t="s">
        <v>76</v>
      </c>
      <c r="C566" s="18" t="s">
        <v>10</v>
      </c>
      <c r="D566" s="15" t="s">
        <v>10</v>
      </c>
      <c r="E566" s="15"/>
      <c r="F566" s="15"/>
      <c r="G566" s="16"/>
      <c r="H566" s="16"/>
      <c r="I566" s="16"/>
      <c r="J566" s="16"/>
      <c r="K566" s="16"/>
      <c r="L566" s="16"/>
      <c r="M566" s="17">
        <f t="shared" si="168"/>
        <v>0</v>
      </c>
      <c r="N566" s="17">
        <f t="shared" si="169"/>
        <v>0</v>
      </c>
      <c r="O566" s="17">
        <f t="shared" si="170"/>
        <v>0</v>
      </c>
    </row>
    <row r="567" spans="2:15" s="13" customFormat="1" ht="13.9" customHeight="1" x14ac:dyDescent="0.25">
      <c r="B567" s="13" t="s">
        <v>76</v>
      </c>
      <c r="C567" s="18" t="s">
        <v>10</v>
      </c>
      <c r="D567" s="15" t="s">
        <v>10</v>
      </c>
      <c r="E567" s="15"/>
      <c r="F567" s="15"/>
      <c r="G567" s="16"/>
      <c r="H567" s="16"/>
      <c r="I567" s="16"/>
      <c r="J567" s="16"/>
      <c r="K567" s="16"/>
      <c r="L567" s="16"/>
      <c r="M567" s="17">
        <f t="shared" si="168"/>
        <v>0</v>
      </c>
      <c r="N567" s="17">
        <f t="shared" si="169"/>
        <v>0</v>
      </c>
      <c r="O567" s="17">
        <f t="shared" si="170"/>
        <v>0</v>
      </c>
    </row>
    <row r="568" spans="2:15" s="13" customFormat="1" ht="13.9" customHeight="1" thickBot="1" x14ac:dyDescent="0.3">
      <c r="B568" s="13" t="s">
        <v>76</v>
      </c>
      <c r="C568" s="18" t="s">
        <v>10</v>
      </c>
      <c r="D568" s="15" t="s">
        <v>10</v>
      </c>
      <c r="E568" s="15"/>
      <c r="F568" s="15"/>
      <c r="G568" s="19"/>
      <c r="H568" s="19"/>
      <c r="I568" s="19"/>
      <c r="J568" s="19"/>
      <c r="K568" s="19"/>
      <c r="L568" s="19"/>
      <c r="M568" s="20">
        <f t="shared" si="168"/>
        <v>0</v>
      </c>
      <c r="N568" s="20">
        <f t="shared" si="169"/>
        <v>0</v>
      </c>
      <c r="O568" s="17">
        <f t="shared" si="170"/>
        <v>0</v>
      </c>
    </row>
    <row r="569" spans="2:15" s="13" customFormat="1" ht="13.9" customHeight="1" thickTop="1" thickBot="1" x14ac:dyDescent="0.35">
      <c r="B569" s="21"/>
      <c r="G569" s="17">
        <f t="shared" ref="G569:N569" si="171">SUM(G558:G568)</f>
        <v>987</v>
      </c>
      <c r="H569" s="17">
        <f t="shared" si="171"/>
        <v>906</v>
      </c>
      <c r="I569" s="17">
        <f t="shared" si="171"/>
        <v>854</v>
      </c>
      <c r="J569" s="17">
        <f t="shared" si="171"/>
        <v>732</v>
      </c>
      <c r="K569" s="17">
        <f t="shared" si="171"/>
        <v>899</v>
      </c>
      <c r="L569" s="17">
        <f t="shared" si="171"/>
        <v>794</v>
      </c>
      <c r="M569" s="22">
        <f t="shared" si="171"/>
        <v>5172</v>
      </c>
      <c r="N569" s="22">
        <f t="shared" si="171"/>
        <v>30</v>
      </c>
    </row>
    <row r="570" spans="2:15" s="13" customFormat="1" ht="13.9" customHeight="1" thickTop="1" x14ac:dyDescent="0.25"/>
    <row r="571" spans="2:15" s="13" customFormat="1" ht="13.9" customHeight="1" x14ac:dyDescent="0.25">
      <c r="B571" s="13" t="str">
        <f>[1]Roster_Selection_Men!AB697&amp;" " &amp; "V "</f>
        <v xml:space="preserve">Wisc.-Madison V </v>
      </c>
      <c r="C571" s="13" t="str">
        <f>[1]Roster_Selection_Men!AD697</f>
        <v>6928-5754</v>
      </c>
      <c r="D571" s="13" t="str">
        <f>[1]Roster_Selection_Men!AE697</f>
        <v>Adam Hoppe</v>
      </c>
      <c r="E571" s="15" t="s">
        <v>3</v>
      </c>
      <c r="F571" s="13" t="str">
        <f>IF(ISERROR([1]Baker_Scores_Men_Var!E571), " ", IF([1]Baker_Scores_Men_Var!E571 = "Yes", "Yes", "  "))</f>
        <v xml:space="preserve">  </v>
      </c>
      <c r="G571" s="16">
        <v>0</v>
      </c>
      <c r="H571" s="16">
        <v>0</v>
      </c>
      <c r="I571" s="16">
        <v>0</v>
      </c>
      <c r="J571" s="16">
        <v>0</v>
      </c>
      <c r="K571" s="16">
        <v>0</v>
      </c>
      <c r="L571" s="16">
        <v>0</v>
      </c>
      <c r="M571" s="17">
        <f t="shared" ref="M571:M581" si="172">SUM(G571:L571)</f>
        <v>0</v>
      </c>
      <c r="N571" s="17">
        <f t="shared" ref="N571:N581" si="173">COUNTIF(G571:L571, "&gt;0" )</f>
        <v>0</v>
      </c>
      <c r="O571" s="17">
        <f t="shared" ref="O571:O581" si="174">IF(N571=0,0,M571/N571)</f>
        <v>0</v>
      </c>
    </row>
    <row r="572" spans="2:15" s="13" customFormat="1" ht="13.9" customHeight="1" x14ac:dyDescent="0.25">
      <c r="B572" s="13" t="str">
        <f>[1]Roster_Selection_Men!AB698&amp;" " &amp; "V "</f>
        <v xml:space="preserve">Wisc.-Madison V </v>
      </c>
      <c r="C572" s="13" t="str">
        <f>[1]Roster_Selection_Men!AD698</f>
        <v>6928-4987</v>
      </c>
      <c r="D572" s="13" t="str">
        <f>[1]Roster_Selection_Men!AE698</f>
        <v>Axel Gaarder</v>
      </c>
      <c r="E572" s="15" t="s">
        <v>1</v>
      </c>
      <c r="F572" s="13" t="str">
        <f>IF(ISERROR([1]Baker_Scores_Men_Var!E572), " ", IF([1]Baker_Scores_Men_Var!E572 = "Yes", "Yes", "  "))</f>
        <v>Yes</v>
      </c>
      <c r="G572" s="16">
        <v>262</v>
      </c>
      <c r="H572" s="16">
        <v>209</v>
      </c>
      <c r="I572" s="16">
        <v>200</v>
      </c>
      <c r="J572" s="16">
        <v>146</v>
      </c>
      <c r="K572" s="16">
        <v>161</v>
      </c>
      <c r="L572" s="16">
        <v>162</v>
      </c>
      <c r="M572" s="17">
        <f t="shared" si="172"/>
        <v>1140</v>
      </c>
      <c r="N572" s="17">
        <f t="shared" si="173"/>
        <v>6</v>
      </c>
      <c r="O572" s="17">
        <f t="shared" si="174"/>
        <v>190</v>
      </c>
    </row>
    <row r="573" spans="2:15" s="13" customFormat="1" ht="13.9" customHeight="1" x14ac:dyDescent="0.25">
      <c r="B573" s="13" t="str">
        <f>[1]Roster_Selection_Men!AB699&amp;" " &amp; "V "</f>
        <v xml:space="preserve">Wisc.-Madison V </v>
      </c>
      <c r="C573" s="13" t="str">
        <f>[1]Roster_Selection_Men!AD699</f>
        <v>11-232795</v>
      </c>
      <c r="D573" s="13" t="str">
        <f>[1]Roster_Selection_Men!AE699</f>
        <v>Collin Krachey</v>
      </c>
      <c r="E573" s="15" t="s">
        <v>1</v>
      </c>
      <c r="F573" s="13" t="str">
        <f>IF(ISERROR([1]Baker_Scores_Men_Var!E573), " ", IF([1]Baker_Scores_Men_Var!E573 = "Yes", "Yes", "  "))</f>
        <v>Yes</v>
      </c>
      <c r="G573" s="16">
        <v>247</v>
      </c>
      <c r="H573" s="16">
        <v>169</v>
      </c>
      <c r="I573" s="16">
        <v>257</v>
      </c>
      <c r="J573" s="16">
        <v>209</v>
      </c>
      <c r="K573" s="16">
        <v>181</v>
      </c>
      <c r="L573" s="16">
        <v>212</v>
      </c>
      <c r="M573" s="17">
        <f t="shared" si="172"/>
        <v>1275</v>
      </c>
      <c r="N573" s="17">
        <f t="shared" si="173"/>
        <v>6</v>
      </c>
      <c r="O573" s="17">
        <f t="shared" si="174"/>
        <v>212.5</v>
      </c>
    </row>
    <row r="574" spans="2:15" s="13" customFormat="1" ht="13.9" customHeight="1" x14ac:dyDescent="0.25">
      <c r="B574" s="13" t="str">
        <f>[1]Roster_Selection_Men!AB700&amp;" " &amp; "V "</f>
        <v xml:space="preserve">Wisc.-Madison V </v>
      </c>
      <c r="C574" s="13" t="str">
        <f>[1]Roster_Selection_Men!AD700</f>
        <v>22-16074</v>
      </c>
      <c r="D574" s="13" t="str">
        <f>[1]Roster_Selection_Men!AE700</f>
        <v>Evan Good</v>
      </c>
      <c r="E574" s="15" t="s">
        <v>1</v>
      </c>
      <c r="F574" s="13" t="str">
        <f>IF(ISERROR([1]Baker_Scores_Men_Var!E574), " ", IF([1]Baker_Scores_Men_Var!E574 = "Yes", "Yes", "  "))</f>
        <v>Yes</v>
      </c>
      <c r="G574" s="16">
        <v>135</v>
      </c>
      <c r="H574" s="16">
        <v>185</v>
      </c>
      <c r="I574" s="16">
        <v>150</v>
      </c>
      <c r="J574" s="16">
        <v>129</v>
      </c>
      <c r="K574" s="16">
        <v>113</v>
      </c>
      <c r="L574" s="16">
        <v>102</v>
      </c>
      <c r="M574" s="17">
        <f t="shared" si="172"/>
        <v>814</v>
      </c>
      <c r="N574" s="17">
        <f t="shared" si="173"/>
        <v>6</v>
      </c>
      <c r="O574" s="17">
        <f t="shared" si="174"/>
        <v>135.66666666666666</v>
      </c>
    </row>
    <row r="575" spans="2:15" s="13" customFormat="1" ht="13.9" customHeight="1" x14ac:dyDescent="0.25">
      <c r="B575" s="13" t="str">
        <f>[1]Roster_Selection_Men!AB701&amp;" " &amp; "V "</f>
        <v xml:space="preserve">Wisc.-Madison V </v>
      </c>
      <c r="C575" s="13" t="str">
        <f>[1]Roster_Selection_Men!AD701</f>
        <v>17-97390</v>
      </c>
      <c r="D575" s="13" t="str">
        <f>[1]Roster_Selection_Men!AE701</f>
        <v>Graham Gasper</v>
      </c>
      <c r="E575" s="15" t="s">
        <v>1</v>
      </c>
      <c r="F575" s="13" t="str">
        <f>IF(ISERROR([1]Baker_Scores_Men_Var!E575), " ", IF([1]Baker_Scores_Men_Var!E575 = "Yes", "Yes", "  "))</f>
        <v>Yes</v>
      </c>
      <c r="G575" s="16">
        <v>244</v>
      </c>
      <c r="H575" s="16">
        <v>145</v>
      </c>
      <c r="I575" s="16">
        <v>163</v>
      </c>
      <c r="J575" s="16">
        <v>214</v>
      </c>
      <c r="K575" s="16">
        <v>187</v>
      </c>
      <c r="L575" s="16">
        <v>175</v>
      </c>
      <c r="M575" s="17">
        <f t="shared" si="172"/>
        <v>1128</v>
      </c>
      <c r="N575" s="17">
        <f t="shared" si="173"/>
        <v>6</v>
      </c>
      <c r="O575" s="17">
        <f t="shared" si="174"/>
        <v>188</v>
      </c>
    </row>
    <row r="576" spans="2:15" s="13" customFormat="1" ht="13.9" customHeight="1" x14ac:dyDescent="0.25">
      <c r="B576" s="13" t="str">
        <f>[1]Roster_Selection_Men!AB702&amp;" " &amp; "V "</f>
        <v xml:space="preserve">Wisc.-Madison V </v>
      </c>
      <c r="C576" s="13" t="str">
        <f>[1]Roster_Selection_Men!AD702</f>
        <v>22-16071</v>
      </c>
      <c r="D576" s="13" t="str">
        <f>[1]Roster_Selection_Men!AE702</f>
        <v>Mohamed Almulla</v>
      </c>
      <c r="E576" s="15" t="s">
        <v>3</v>
      </c>
      <c r="F576" s="13" t="str">
        <f>IF(ISERROR([1]Baker_Scores_Men_Var!E576), " ", IF([1]Baker_Scores_Men_Var!E576 = "Yes", "Yes", "  "))</f>
        <v xml:space="preserve">  </v>
      </c>
      <c r="G576" s="16">
        <v>0</v>
      </c>
      <c r="H576" s="16">
        <v>0</v>
      </c>
      <c r="I576" s="16">
        <v>0</v>
      </c>
      <c r="J576" s="16">
        <v>0</v>
      </c>
      <c r="K576" s="16">
        <v>0</v>
      </c>
      <c r="L576" s="16">
        <v>0</v>
      </c>
      <c r="M576" s="17">
        <f t="shared" si="172"/>
        <v>0</v>
      </c>
      <c r="N576" s="17">
        <f t="shared" si="173"/>
        <v>0</v>
      </c>
      <c r="O576" s="17">
        <f t="shared" si="174"/>
        <v>0</v>
      </c>
    </row>
    <row r="577" spans="2:15" s="13" customFormat="1" ht="13.9" customHeight="1" x14ac:dyDescent="0.25">
      <c r="B577" s="13" t="str">
        <f>[1]Roster_Selection_Men!AB703&amp;" " &amp; "V "</f>
        <v xml:space="preserve">Wisc.-Madison V </v>
      </c>
      <c r="C577" s="13" t="str">
        <f>[1]Roster_Selection_Men!AD703</f>
        <v>11-427208</v>
      </c>
      <c r="D577" s="13" t="str">
        <f>[1]Roster_Selection_Men!AE703</f>
        <v>William Dorow</v>
      </c>
      <c r="E577" s="15" t="s">
        <v>3</v>
      </c>
      <c r="F577" s="13" t="str">
        <f>IF(ISERROR([1]Baker_Scores_Men_Var!E577), " ", IF([1]Baker_Scores_Men_Var!E577 = "Yes", "Yes", "  "))</f>
        <v xml:space="preserve">  </v>
      </c>
      <c r="G577" s="16">
        <v>0</v>
      </c>
      <c r="H577" s="16">
        <v>0</v>
      </c>
      <c r="I577" s="16">
        <v>0</v>
      </c>
      <c r="J577" s="16">
        <v>0</v>
      </c>
      <c r="K577" s="16">
        <v>0</v>
      </c>
      <c r="L577" s="16">
        <v>0</v>
      </c>
      <c r="M577" s="17">
        <f t="shared" si="172"/>
        <v>0</v>
      </c>
      <c r="N577" s="17">
        <f t="shared" si="173"/>
        <v>0</v>
      </c>
      <c r="O577" s="17">
        <f t="shared" si="174"/>
        <v>0</v>
      </c>
    </row>
    <row r="578" spans="2:15" s="13" customFormat="1" ht="13.9" customHeight="1" x14ac:dyDescent="0.25">
      <c r="B578" s="13" t="str">
        <f>[1]Roster_Selection_Men!AB704&amp;" " &amp; "V "</f>
        <v xml:space="preserve"> V </v>
      </c>
      <c r="C578" s="13" t="str">
        <f>[1]Roster_Selection_Men!AD704</f>
        <v/>
      </c>
      <c r="D578" s="13" t="str">
        <f>[1]Roster_Selection_Men!AE704</f>
        <v/>
      </c>
      <c r="E578" s="15"/>
      <c r="F578" s="13" t="str">
        <f>IF(ISERROR([1]Baker_Scores_Men_Var!E578), " ", IF([1]Baker_Scores_Men_Var!E578 = "Yes", "Yes", "  "))</f>
        <v xml:space="preserve">  </v>
      </c>
      <c r="G578" s="16">
        <v>0</v>
      </c>
      <c r="H578" s="16">
        <v>0</v>
      </c>
      <c r="I578" s="16">
        <v>0</v>
      </c>
      <c r="J578" s="16">
        <v>0</v>
      </c>
      <c r="K578" s="16">
        <v>0</v>
      </c>
      <c r="L578" s="16">
        <v>0</v>
      </c>
      <c r="M578" s="17">
        <f t="shared" si="172"/>
        <v>0</v>
      </c>
      <c r="N578" s="17">
        <f t="shared" si="173"/>
        <v>0</v>
      </c>
      <c r="O578" s="17">
        <f t="shared" si="174"/>
        <v>0</v>
      </c>
    </row>
    <row r="579" spans="2:15" s="13" customFormat="1" ht="13.9" customHeight="1" x14ac:dyDescent="0.25">
      <c r="B579" s="13" t="s">
        <v>77</v>
      </c>
      <c r="C579" s="18" t="s">
        <v>10</v>
      </c>
      <c r="D579" s="15" t="s">
        <v>10</v>
      </c>
      <c r="E579" s="15"/>
      <c r="F579" s="15"/>
      <c r="G579" s="16"/>
      <c r="H579" s="16"/>
      <c r="I579" s="16"/>
      <c r="J579" s="16"/>
      <c r="K579" s="16"/>
      <c r="L579" s="16"/>
      <c r="M579" s="17">
        <f t="shared" si="172"/>
        <v>0</v>
      </c>
      <c r="N579" s="17">
        <f t="shared" si="173"/>
        <v>0</v>
      </c>
      <c r="O579" s="17">
        <f t="shared" si="174"/>
        <v>0</v>
      </c>
    </row>
    <row r="580" spans="2:15" s="13" customFormat="1" ht="13.9" customHeight="1" x14ac:dyDescent="0.25">
      <c r="B580" s="13" t="s">
        <v>77</v>
      </c>
      <c r="C580" s="18" t="s">
        <v>10</v>
      </c>
      <c r="D580" s="15" t="s">
        <v>10</v>
      </c>
      <c r="E580" s="15"/>
      <c r="F580" s="15"/>
      <c r="G580" s="16"/>
      <c r="H580" s="16"/>
      <c r="I580" s="16"/>
      <c r="J580" s="16"/>
      <c r="K580" s="16"/>
      <c r="L580" s="16"/>
      <c r="M580" s="17">
        <f t="shared" si="172"/>
        <v>0</v>
      </c>
      <c r="N580" s="17">
        <f t="shared" si="173"/>
        <v>0</v>
      </c>
      <c r="O580" s="17">
        <f t="shared" si="174"/>
        <v>0</v>
      </c>
    </row>
    <row r="581" spans="2:15" s="13" customFormat="1" ht="13.9" customHeight="1" thickBot="1" x14ac:dyDescent="0.3">
      <c r="B581" s="13" t="s">
        <v>77</v>
      </c>
      <c r="C581" s="18" t="s">
        <v>10</v>
      </c>
      <c r="D581" s="15" t="s">
        <v>10</v>
      </c>
      <c r="E581" s="15"/>
      <c r="F581" s="15"/>
      <c r="G581" s="19"/>
      <c r="H581" s="19"/>
      <c r="I581" s="19"/>
      <c r="J581" s="19"/>
      <c r="K581" s="19"/>
      <c r="L581" s="19"/>
      <c r="M581" s="20">
        <f t="shared" si="172"/>
        <v>0</v>
      </c>
      <c r="N581" s="20">
        <f t="shared" si="173"/>
        <v>0</v>
      </c>
      <c r="O581" s="17">
        <f t="shared" si="174"/>
        <v>0</v>
      </c>
    </row>
    <row r="582" spans="2:15" s="13" customFormat="1" ht="13.9" customHeight="1" thickTop="1" thickBot="1" x14ac:dyDescent="0.35">
      <c r="B582" s="21"/>
      <c r="G582" s="17">
        <f t="shared" ref="G582:N582" si="175">SUM(G571:G581)</f>
        <v>888</v>
      </c>
      <c r="H582" s="17">
        <f t="shared" si="175"/>
        <v>708</v>
      </c>
      <c r="I582" s="17">
        <f t="shared" si="175"/>
        <v>770</v>
      </c>
      <c r="J582" s="17">
        <f t="shared" si="175"/>
        <v>698</v>
      </c>
      <c r="K582" s="17">
        <f t="shared" si="175"/>
        <v>642</v>
      </c>
      <c r="L582" s="17">
        <f t="shared" si="175"/>
        <v>651</v>
      </c>
      <c r="M582" s="22">
        <f t="shared" si="175"/>
        <v>4357</v>
      </c>
      <c r="N582" s="22">
        <f t="shared" si="175"/>
        <v>24</v>
      </c>
    </row>
    <row r="583" spans="2:15" s="13" customFormat="1" ht="13.9" customHeight="1" thickTop="1" x14ac:dyDescent="0.25"/>
    <row r="584" spans="2:15" s="13" customFormat="1" ht="13.9" customHeight="1" x14ac:dyDescent="0.25">
      <c r="B584" s="13" t="str">
        <f>[1]Roster_Selection_Men!AB705&amp;" " &amp; "V "</f>
        <v xml:space="preserve">Wisc.-Milwaukee V </v>
      </c>
      <c r="C584" s="13" t="str">
        <f>[1]Roster_Selection_Men!AD705</f>
        <v>18-56942</v>
      </c>
      <c r="D584" s="13" t="str">
        <f>[1]Roster_Selection_Men!AE705</f>
        <v>Austin Smith</v>
      </c>
      <c r="E584" s="15" t="s">
        <v>1</v>
      </c>
      <c r="F584" s="13" t="str">
        <f>IF(ISERROR([1]Baker_Scores_Men_Var!E584), " ", IF([1]Baker_Scores_Men_Var!E584 = "Yes", "Yes", "  "))</f>
        <v>Yes</v>
      </c>
      <c r="G584" s="16">
        <v>148</v>
      </c>
      <c r="H584" s="16">
        <v>0</v>
      </c>
      <c r="I584" s="16">
        <v>0</v>
      </c>
      <c r="J584" s="16">
        <v>148</v>
      </c>
      <c r="K584" s="16">
        <v>141</v>
      </c>
      <c r="L584" s="16">
        <v>0</v>
      </c>
      <c r="M584" s="17">
        <f t="shared" ref="M584:M594" si="176">SUM(G584:L584)</f>
        <v>437</v>
      </c>
      <c r="N584" s="17">
        <f t="shared" ref="N584:N594" si="177">COUNTIF(G584:L584, "&gt;0" )</f>
        <v>3</v>
      </c>
      <c r="O584" s="17">
        <f t="shared" ref="O584:O594" si="178">IF(N584=0,0,M584/N584)</f>
        <v>145.66666666666666</v>
      </c>
    </row>
    <row r="585" spans="2:15" s="13" customFormat="1" ht="13.9" customHeight="1" x14ac:dyDescent="0.25">
      <c r="B585" s="13" t="str">
        <f>[1]Roster_Selection_Men!AB706&amp;" " &amp; "V "</f>
        <v xml:space="preserve">Wisc.-Milwaukee V </v>
      </c>
      <c r="C585" s="13" t="str">
        <f>[1]Roster_Selection_Men!AD706</f>
        <v>11-70232</v>
      </c>
      <c r="D585" s="13" t="str">
        <f>[1]Roster_Selection_Men!AE706</f>
        <v>Austin Williamson</v>
      </c>
      <c r="E585" s="15" t="s">
        <v>1</v>
      </c>
      <c r="F585" s="13" t="str">
        <f>IF(ISERROR([1]Baker_Scores_Men_Var!E585), " ", IF([1]Baker_Scores_Men_Var!E585 = "Yes", "Yes", "  "))</f>
        <v xml:space="preserve">  </v>
      </c>
      <c r="G585" s="16">
        <v>0</v>
      </c>
      <c r="H585" s="16">
        <v>0</v>
      </c>
      <c r="I585" s="16">
        <v>0</v>
      </c>
      <c r="J585" s="16">
        <v>171</v>
      </c>
      <c r="K585" s="16">
        <v>173</v>
      </c>
      <c r="L585" s="16">
        <v>175</v>
      </c>
      <c r="M585" s="17">
        <f t="shared" si="176"/>
        <v>519</v>
      </c>
      <c r="N585" s="17">
        <f t="shared" si="177"/>
        <v>3</v>
      </c>
      <c r="O585" s="17">
        <f t="shared" si="178"/>
        <v>173</v>
      </c>
    </row>
    <row r="586" spans="2:15" s="13" customFormat="1" ht="13.9" customHeight="1" x14ac:dyDescent="0.25">
      <c r="B586" s="13" t="str">
        <f>[1]Roster_Selection_Men!AB707&amp;" " &amp; "V "</f>
        <v xml:space="preserve">Wisc.-Milwaukee V </v>
      </c>
      <c r="C586" s="13" t="str">
        <f>[1]Roster_Selection_Men!AD707</f>
        <v>9652-14875</v>
      </c>
      <c r="D586" s="13" t="str">
        <f>[1]Roster_Selection_Men!AE707</f>
        <v>Brennan Rager</v>
      </c>
      <c r="E586" s="15" t="s">
        <v>1</v>
      </c>
      <c r="F586" s="13" t="str">
        <f>IF(ISERROR([1]Baker_Scores_Men_Var!E586), " ", IF([1]Baker_Scores_Men_Var!E586 = "Yes", "Yes", "  "))</f>
        <v>Yes</v>
      </c>
      <c r="G586" s="16">
        <v>216</v>
      </c>
      <c r="H586" s="16">
        <v>174</v>
      </c>
      <c r="I586" s="16">
        <v>202</v>
      </c>
      <c r="J586" s="16">
        <v>200</v>
      </c>
      <c r="K586" s="16">
        <v>147</v>
      </c>
      <c r="L586" s="16">
        <v>203</v>
      </c>
      <c r="M586" s="17">
        <f t="shared" si="176"/>
        <v>1142</v>
      </c>
      <c r="N586" s="17">
        <f t="shared" si="177"/>
        <v>6</v>
      </c>
      <c r="O586" s="17">
        <f t="shared" si="178"/>
        <v>190.33333333333334</v>
      </c>
    </row>
    <row r="587" spans="2:15" s="13" customFormat="1" ht="13.9" customHeight="1" x14ac:dyDescent="0.25">
      <c r="B587" s="13" t="str">
        <f>[1]Roster_Selection_Men!AB708&amp;" " &amp; "V "</f>
        <v xml:space="preserve">Wisc.-Milwaukee V </v>
      </c>
      <c r="C587" s="13" t="str">
        <f>[1]Roster_Selection_Men!AD708</f>
        <v>11-292380</v>
      </c>
      <c r="D587" s="13" t="str">
        <f>[1]Roster_Selection_Men!AE708</f>
        <v>Layton Barlow</v>
      </c>
      <c r="E587" s="15" t="s">
        <v>1</v>
      </c>
      <c r="F587" s="13" t="str">
        <f>IF(ISERROR([1]Baker_Scores_Men_Var!E587), " ", IF([1]Baker_Scores_Men_Var!E587 = "Yes", "Yes", "  "))</f>
        <v>Yes</v>
      </c>
      <c r="G587" s="16">
        <v>202</v>
      </c>
      <c r="H587" s="16">
        <v>267</v>
      </c>
      <c r="I587" s="16">
        <v>156</v>
      </c>
      <c r="J587" s="16">
        <v>173</v>
      </c>
      <c r="K587" s="16">
        <v>211</v>
      </c>
      <c r="L587" s="16">
        <v>171</v>
      </c>
      <c r="M587" s="17">
        <f t="shared" si="176"/>
        <v>1180</v>
      </c>
      <c r="N587" s="17">
        <f t="shared" si="177"/>
        <v>6</v>
      </c>
      <c r="O587" s="17">
        <f t="shared" si="178"/>
        <v>196.66666666666666</v>
      </c>
    </row>
    <row r="588" spans="2:15" s="13" customFormat="1" ht="13.9" customHeight="1" x14ac:dyDescent="0.25">
      <c r="B588" s="13" t="str">
        <f>[1]Roster_Selection_Men!AB709&amp;" " &amp; "V "</f>
        <v xml:space="preserve">Wisc.-Milwaukee V </v>
      </c>
      <c r="C588" s="13" t="str">
        <f>[1]Roster_Selection_Men!AD709</f>
        <v>17-36908</v>
      </c>
      <c r="D588" s="13" t="str">
        <f>[1]Roster_Selection_Men!AE709</f>
        <v>Nick Keller</v>
      </c>
      <c r="E588" s="15" t="s">
        <v>1</v>
      </c>
      <c r="F588" s="13" t="str">
        <f>IF(ISERROR([1]Baker_Scores_Men_Var!E588), " ", IF([1]Baker_Scores_Men_Var!E588 = "Yes", "Yes", "  "))</f>
        <v>Yes</v>
      </c>
      <c r="G588" s="16">
        <v>183</v>
      </c>
      <c r="H588" s="16">
        <v>177</v>
      </c>
      <c r="I588" s="16">
        <v>138</v>
      </c>
      <c r="J588" s="16">
        <v>0</v>
      </c>
      <c r="K588" s="16">
        <v>186</v>
      </c>
      <c r="L588" s="16">
        <v>136</v>
      </c>
      <c r="M588" s="17">
        <f t="shared" si="176"/>
        <v>820</v>
      </c>
      <c r="N588" s="17">
        <f t="shared" si="177"/>
        <v>5</v>
      </c>
      <c r="O588" s="17">
        <f t="shared" si="178"/>
        <v>164</v>
      </c>
    </row>
    <row r="589" spans="2:15" s="13" customFormat="1" ht="13.9" customHeight="1" x14ac:dyDescent="0.25">
      <c r="B589" s="13" t="str">
        <f>[1]Roster_Selection_Men!AB710&amp;" " &amp; "V "</f>
        <v xml:space="preserve">Wisc.-Milwaukee V </v>
      </c>
      <c r="C589" s="13" t="str">
        <f>[1]Roster_Selection_Men!AD710</f>
        <v>11-105703</v>
      </c>
      <c r="D589" s="13" t="str">
        <f>[1]Roster_Selection_Men!AE710</f>
        <v>Riley Krueger</v>
      </c>
      <c r="E589" s="15" t="s">
        <v>1</v>
      </c>
      <c r="F589" s="13" t="str">
        <f>IF(ISERROR([1]Baker_Scores_Men_Var!E589), " ", IF([1]Baker_Scores_Men_Var!E589 = "Yes", "Yes", "  "))</f>
        <v>Yes</v>
      </c>
      <c r="G589" s="16">
        <v>167</v>
      </c>
      <c r="H589" s="16">
        <v>157</v>
      </c>
      <c r="I589" s="16">
        <v>178</v>
      </c>
      <c r="J589" s="16">
        <v>140</v>
      </c>
      <c r="K589" s="16">
        <v>0</v>
      </c>
      <c r="L589" s="16">
        <v>0</v>
      </c>
      <c r="M589" s="17">
        <f t="shared" si="176"/>
        <v>642</v>
      </c>
      <c r="N589" s="17">
        <f t="shared" si="177"/>
        <v>4</v>
      </c>
      <c r="O589" s="17">
        <f t="shared" si="178"/>
        <v>160.5</v>
      </c>
    </row>
    <row r="590" spans="2:15" s="13" customFormat="1" ht="13.9" customHeight="1" x14ac:dyDescent="0.25">
      <c r="B590" s="13" t="str">
        <f>[1]Roster_Selection_Men!AB711&amp;" " &amp; "V "</f>
        <v xml:space="preserve">Wisc.-Milwaukee V </v>
      </c>
      <c r="C590" s="13" t="str">
        <f>[1]Roster_Selection_Men!AD711</f>
        <v>11-90513</v>
      </c>
      <c r="D590" s="13" t="str">
        <f>[1]Roster_Selection_Men!AE711</f>
        <v>Ryan Mai</v>
      </c>
      <c r="E590" s="15" t="s">
        <v>3</v>
      </c>
      <c r="F590" s="13" t="str">
        <f>IF(ISERROR([1]Baker_Scores_Men_Var!E590), " ", IF([1]Baker_Scores_Men_Var!E590 = "Yes", "Yes", "  "))</f>
        <v xml:space="preserve">  </v>
      </c>
      <c r="G590" s="16">
        <v>0</v>
      </c>
      <c r="H590" s="16">
        <v>0</v>
      </c>
      <c r="I590" s="16">
        <v>0</v>
      </c>
      <c r="J590" s="16">
        <v>0</v>
      </c>
      <c r="K590" s="16">
        <v>0</v>
      </c>
      <c r="L590" s="16">
        <v>0</v>
      </c>
      <c r="M590" s="17">
        <f t="shared" si="176"/>
        <v>0</v>
      </c>
      <c r="N590" s="17">
        <f t="shared" si="177"/>
        <v>0</v>
      </c>
      <c r="O590" s="17">
        <f t="shared" si="178"/>
        <v>0</v>
      </c>
    </row>
    <row r="591" spans="2:15" s="13" customFormat="1" ht="13.9" customHeight="1" x14ac:dyDescent="0.25">
      <c r="B591" s="13" t="str">
        <f>[1]Roster_Selection_Men!AB712&amp;" " &amp; "V "</f>
        <v xml:space="preserve">Wisc.-Milwaukee V </v>
      </c>
      <c r="C591" s="13" t="str">
        <f>[1]Roster_Selection_Men!AD712</f>
        <v>19-80341</v>
      </c>
      <c r="D591" s="13" t="str">
        <f>[1]Roster_Selection_Men!AE712</f>
        <v>Thomas Thiltgen</v>
      </c>
      <c r="E591" s="15" t="s">
        <v>1</v>
      </c>
      <c r="F591" s="13" t="str">
        <f>IF(ISERROR([1]Baker_Scores_Men_Var!E591), " ", IF([1]Baker_Scores_Men_Var!E591 = "Yes", "Yes", "  "))</f>
        <v>Yes</v>
      </c>
      <c r="G591" s="16">
        <v>0</v>
      </c>
      <c r="H591" s="16">
        <v>167</v>
      </c>
      <c r="I591" s="16">
        <v>169</v>
      </c>
      <c r="J591" s="16">
        <v>0</v>
      </c>
      <c r="K591" s="16">
        <v>0</v>
      </c>
      <c r="L591" s="16">
        <v>178</v>
      </c>
      <c r="M591" s="17">
        <f t="shared" si="176"/>
        <v>514</v>
      </c>
      <c r="N591" s="17">
        <f t="shared" si="177"/>
        <v>3</v>
      </c>
      <c r="O591" s="17">
        <f t="shared" si="178"/>
        <v>171.33333333333334</v>
      </c>
    </row>
    <row r="592" spans="2:15" s="13" customFormat="1" ht="13.9" customHeight="1" x14ac:dyDescent="0.25">
      <c r="B592" s="13" t="s">
        <v>78</v>
      </c>
      <c r="C592" s="18" t="s">
        <v>10</v>
      </c>
      <c r="D592" s="15" t="s">
        <v>10</v>
      </c>
      <c r="E592" s="15"/>
      <c r="F592" s="15"/>
      <c r="G592" s="16"/>
      <c r="H592" s="16"/>
      <c r="I592" s="16"/>
      <c r="J592" s="16"/>
      <c r="K592" s="16"/>
      <c r="L592" s="16"/>
      <c r="M592" s="17">
        <f t="shared" si="176"/>
        <v>0</v>
      </c>
      <c r="N592" s="17">
        <f t="shared" si="177"/>
        <v>0</v>
      </c>
      <c r="O592" s="17">
        <f t="shared" si="178"/>
        <v>0</v>
      </c>
    </row>
    <row r="593" spans="2:15" s="13" customFormat="1" ht="13.9" customHeight="1" x14ac:dyDescent="0.25">
      <c r="B593" s="13" t="s">
        <v>78</v>
      </c>
      <c r="C593" s="18" t="s">
        <v>10</v>
      </c>
      <c r="D593" s="15" t="s">
        <v>10</v>
      </c>
      <c r="E593" s="15"/>
      <c r="F593" s="15"/>
      <c r="G593" s="16"/>
      <c r="H593" s="16"/>
      <c r="I593" s="16"/>
      <c r="J593" s="16"/>
      <c r="K593" s="16"/>
      <c r="L593" s="16"/>
      <c r="M593" s="17">
        <f t="shared" si="176"/>
        <v>0</v>
      </c>
      <c r="N593" s="17">
        <f t="shared" si="177"/>
        <v>0</v>
      </c>
      <c r="O593" s="17">
        <f t="shared" si="178"/>
        <v>0</v>
      </c>
    </row>
    <row r="594" spans="2:15" s="13" customFormat="1" ht="13.9" customHeight="1" thickBot="1" x14ac:dyDescent="0.3">
      <c r="B594" s="13" t="s">
        <v>78</v>
      </c>
      <c r="C594" s="18" t="s">
        <v>10</v>
      </c>
      <c r="D594" s="15" t="s">
        <v>10</v>
      </c>
      <c r="E594" s="15"/>
      <c r="F594" s="15"/>
      <c r="G594" s="19"/>
      <c r="H594" s="19"/>
      <c r="I594" s="19"/>
      <c r="J594" s="19"/>
      <c r="K594" s="19"/>
      <c r="L594" s="19"/>
      <c r="M594" s="20">
        <f t="shared" si="176"/>
        <v>0</v>
      </c>
      <c r="N594" s="20">
        <f t="shared" si="177"/>
        <v>0</v>
      </c>
      <c r="O594" s="17">
        <f t="shared" si="178"/>
        <v>0</v>
      </c>
    </row>
    <row r="595" spans="2:15" s="13" customFormat="1" ht="13.9" customHeight="1" thickTop="1" thickBot="1" x14ac:dyDescent="0.35">
      <c r="B595" s="21"/>
      <c r="G595" s="17">
        <f t="shared" ref="G595:N595" si="179">SUM(G584:G594)</f>
        <v>916</v>
      </c>
      <c r="H595" s="17">
        <f t="shared" si="179"/>
        <v>942</v>
      </c>
      <c r="I595" s="17">
        <f t="shared" si="179"/>
        <v>843</v>
      </c>
      <c r="J595" s="17">
        <f t="shared" si="179"/>
        <v>832</v>
      </c>
      <c r="K595" s="17">
        <f t="shared" si="179"/>
        <v>858</v>
      </c>
      <c r="L595" s="17">
        <f t="shared" si="179"/>
        <v>863</v>
      </c>
      <c r="M595" s="22">
        <f t="shared" si="179"/>
        <v>5254</v>
      </c>
      <c r="N595" s="22">
        <f t="shared" si="179"/>
        <v>30</v>
      </c>
    </row>
    <row r="596" spans="2:15" s="13" customFormat="1" ht="13.9" customHeight="1" thickTop="1" x14ac:dyDescent="0.25"/>
    <row r="597" spans="2:15" s="13" customFormat="1" ht="13.9" customHeight="1" x14ac:dyDescent="0.25">
      <c r="B597" s="13" t="str">
        <f>[1]Roster_Selection_Men!AB719&amp;" " &amp; "V "</f>
        <v xml:space="preserve">Wisc.-Oshkosh V </v>
      </c>
      <c r="C597" s="13" t="str">
        <f>[1]Roster_Selection_Men!AD719</f>
        <v>11-107134</v>
      </c>
      <c r="D597" s="13" t="str">
        <f>[1]Roster_Selection_Men!AE719</f>
        <v>Colby Hietpas</v>
      </c>
      <c r="E597" s="15" t="s">
        <v>1</v>
      </c>
      <c r="F597" s="13" t="str">
        <f>IF(ISERROR([1]Baker_Scores_Men_Var!E597), " ", IF([1]Baker_Scores_Men_Var!E597 = "Yes", "Yes", "  "))</f>
        <v>Yes</v>
      </c>
      <c r="G597" s="16">
        <v>167</v>
      </c>
      <c r="H597" s="16">
        <v>179</v>
      </c>
      <c r="I597" s="16">
        <v>232</v>
      </c>
      <c r="J597" s="16">
        <v>194</v>
      </c>
      <c r="K597" s="16">
        <v>238</v>
      </c>
      <c r="L597" s="16">
        <v>205</v>
      </c>
      <c r="M597" s="17">
        <f t="shared" ref="M597:M607" si="180">SUM(G597:L597)</f>
        <v>1215</v>
      </c>
      <c r="N597" s="17">
        <f t="shared" ref="N597:N607" si="181">COUNTIF(G597:L597, "&gt;0" )</f>
        <v>6</v>
      </c>
      <c r="O597" s="17">
        <f t="shared" ref="O597:O607" si="182">IF(N597=0,0,M597/N597)</f>
        <v>202.5</v>
      </c>
    </row>
    <row r="598" spans="2:15" s="13" customFormat="1" ht="13.9" customHeight="1" x14ac:dyDescent="0.25">
      <c r="B598" s="13" t="str">
        <f>[1]Roster_Selection_Men!AB720&amp;" " &amp; "V "</f>
        <v xml:space="preserve">Wisc.-Oshkosh V </v>
      </c>
      <c r="C598" s="13" t="str">
        <f>[1]Roster_Selection_Men!AD720</f>
        <v>19-22645</v>
      </c>
      <c r="D598" s="13" t="str">
        <f>[1]Roster_Selection_Men!AE720</f>
        <v>Jacob Cornell</v>
      </c>
      <c r="E598" s="15" t="s">
        <v>3</v>
      </c>
      <c r="F598" s="13" t="str">
        <f>IF(ISERROR([1]Baker_Scores_Men_Var!E598), " ", IF([1]Baker_Scores_Men_Var!E598 = "Yes", "Yes", "  "))</f>
        <v>Yes</v>
      </c>
      <c r="G598" s="16">
        <v>0</v>
      </c>
      <c r="H598" s="16">
        <v>0</v>
      </c>
      <c r="I598" s="16">
        <v>0</v>
      </c>
      <c r="J598" s="16">
        <v>0</v>
      </c>
      <c r="K598" s="16">
        <v>0</v>
      </c>
      <c r="L598" s="16">
        <v>0</v>
      </c>
      <c r="M598" s="17">
        <f t="shared" si="180"/>
        <v>0</v>
      </c>
      <c r="N598" s="17">
        <f t="shared" si="181"/>
        <v>0</v>
      </c>
      <c r="O598" s="17">
        <f t="shared" si="182"/>
        <v>0</v>
      </c>
    </row>
    <row r="599" spans="2:15" s="13" customFormat="1" ht="13.9" customHeight="1" x14ac:dyDescent="0.25">
      <c r="B599" s="13" t="str">
        <f>[1]Roster_Selection_Men!AB721&amp;" " &amp; "V "</f>
        <v xml:space="preserve">Wisc.-Oshkosh V </v>
      </c>
      <c r="C599" s="13" t="str">
        <f>[1]Roster_Selection_Men!AD721</f>
        <v>21-82262</v>
      </c>
      <c r="D599" s="13" t="str">
        <f>[1]Roster_Selection_Men!AE721</f>
        <v>James Kruschke</v>
      </c>
      <c r="E599" s="15" t="s">
        <v>1</v>
      </c>
      <c r="F599" s="13" t="str">
        <f>IF(ISERROR([1]Baker_Scores_Men_Var!E599), " ", IF([1]Baker_Scores_Men_Var!E599 = "Yes", "Yes", "  "))</f>
        <v>Yes</v>
      </c>
      <c r="G599" s="16">
        <v>0</v>
      </c>
      <c r="H599" s="16">
        <v>0</v>
      </c>
      <c r="I599" s="16">
        <v>0</v>
      </c>
      <c r="J599" s="16">
        <v>0</v>
      </c>
      <c r="K599" s="16">
        <v>0</v>
      </c>
      <c r="L599" s="16">
        <v>0</v>
      </c>
      <c r="M599" s="17">
        <f t="shared" si="180"/>
        <v>0</v>
      </c>
      <c r="N599" s="17">
        <f t="shared" si="181"/>
        <v>0</v>
      </c>
      <c r="O599" s="17">
        <f t="shared" si="182"/>
        <v>0</v>
      </c>
    </row>
    <row r="600" spans="2:15" s="13" customFormat="1" ht="13.9" customHeight="1" x14ac:dyDescent="0.25">
      <c r="B600" s="13" t="str">
        <f>[1]Roster_Selection_Men!AB722&amp;" " &amp; "V "</f>
        <v xml:space="preserve">Wisc.-Oshkosh V </v>
      </c>
      <c r="C600" s="13" t="str">
        <f>[1]Roster_Selection_Men!AD722</f>
        <v>11-99866</v>
      </c>
      <c r="D600" s="13" t="str">
        <f>[1]Roster_Selection_Men!AE722</f>
        <v>Justin Gmach</v>
      </c>
      <c r="E600" s="15" t="s">
        <v>1</v>
      </c>
      <c r="F600" s="13" t="str">
        <f>IF(ISERROR([1]Baker_Scores_Men_Var!E600), " ", IF([1]Baker_Scores_Men_Var!E600 = "Yes", "Yes", "  "))</f>
        <v>Yes</v>
      </c>
      <c r="G600" s="16">
        <v>186</v>
      </c>
      <c r="H600" s="16">
        <v>178</v>
      </c>
      <c r="I600" s="16">
        <v>143</v>
      </c>
      <c r="J600" s="16">
        <v>0</v>
      </c>
      <c r="K600" s="16">
        <v>0</v>
      </c>
      <c r="L600" s="16">
        <v>180</v>
      </c>
      <c r="M600" s="17">
        <f t="shared" si="180"/>
        <v>687</v>
      </c>
      <c r="N600" s="17">
        <f t="shared" si="181"/>
        <v>4</v>
      </c>
      <c r="O600" s="17">
        <f t="shared" si="182"/>
        <v>171.75</v>
      </c>
    </row>
    <row r="601" spans="2:15" s="13" customFormat="1" ht="13.9" customHeight="1" x14ac:dyDescent="0.25">
      <c r="B601" s="13" t="str">
        <f>[1]Roster_Selection_Men!AB723&amp;" " &amp; "V "</f>
        <v xml:space="preserve">Wisc.-Oshkosh V </v>
      </c>
      <c r="C601" s="13" t="str">
        <f>[1]Roster_Selection_Men!AD723</f>
        <v>6910-2069</v>
      </c>
      <c r="D601" s="13" t="str">
        <f>[1]Roster_Selection_Men!AE723</f>
        <v>Katelyn Holz</v>
      </c>
      <c r="E601" s="15" t="s">
        <v>1</v>
      </c>
      <c r="F601" s="13" t="str">
        <f>IF(ISERROR([1]Baker_Scores_Men_Var!E601), " ", IF([1]Baker_Scores_Men_Var!E601 = "Yes", "Yes", "  "))</f>
        <v>Yes</v>
      </c>
      <c r="G601" s="16">
        <v>0</v>
      </c>
      <c r="H601" s="16">
        <v>155</v>
      </c>
      <c r="I601" s="16">
        <v>193</v>
      </c>
      <c r="J601" s="16">
        <v>173</v>
      </c>
      <c r="K601" s="16">
        <v>185</v>
      </c>
      <c r="L601" s="16">
        <v>201</v>
      </c>
      <c r="M601" s="17">
        <f t="shared" si="180"/>
        <v>907</v>
      </c>
      <c r="N601" s="17">
        <f t="shared" si="181"/>
        <v>5</v>
      </c>
      <c r="O601" s="17">
        <f t="shared" si="182"/>
        <v>181.4</v>
      </c>
    </row>
    <row r="602" spans="2:15" s="13" customFormat="1" ht="13.9" customHeight="1" x14ac:dyDescent="0.25">
      <c r="B602" s="13" t="str">
        <f>[1]Roster_Selection_Men!AB724&amp;" " &amp; "V "</f>
        <v xml:space="preserve">Wisc.-Oshkosh V </v>
      </c>
      <c r="C602" s="13" t="str">
        <f>[1]Roster_Selection_Men!AD724</f>
        <v>11-677246</v>
      </c>
      <c r="D602" s="13" t="str">
        <f>[1]Roster_Selection_Men!AE724</f>
        <v>Matthew Steffen</v>
      </c>
      <c r="E602" s="15" t="s">
        <v>1</v>
      </c>
      <c r="F602" s="13" t="str">
        <f>IF(ISERROR([1]Baker_Scores_Men_Var!E602), " ", IF([1]Baker_Scores_Men_Var!E602 = "Yes", "Yes", "  "))</f>
        <v>Yes</v>
      </c>
      <c r="G602" s="16">
        <v>146</v>
      </c>
      <c r="H602" s="16">
        <v>0</v>
      </c>
      <c r="I602" s="16">
        <v>0</v>
      </c>
      <c r="J602" s="16">
        <v>212</v>
      </c>
      <c r="K602" s="16">
        <v>160</v>
      </c>
      <c r="L602" s="16">
        <v>0</v>
      </c>
      <c r="M602" s="17">
        <f t="shared" si="180"/>
        <v>518</v>
      </c>
      <c r="N602" s="17">
        <f t="shared" si="181"/>
        <v>3</v>
      </c>
      <c r="O602" s="17">
        <f t="shared" si="182"/>
        <v>172.66666666666666</v>
      </c>
    </row>
    <row r="603" spans="2:15" s="13" customFormat="1" ht="13.9" customHeight="1" x14ac:dyDescent="0.25">
      <c r="B603" s="13" t="str">
        <f>[1]Roster_Selection_Men!AB725&amp;" " &amp; "V "</f>
        <v xml:space="preserve">Wisc.-Oshkosh V </v>
      </c>
      <c r="C603" s="13" t="str">
        <f>[1]Roster_Selection_Men!AD725</f>
        <v>18-63943</v>
      </c>
      <c r="D603" s="13" t="str">
        <f>[1]Roster_Selection_Men!AE725</f>
        <v>Sam Moore</v>
      </c>
      <c r="E603" s="15" t="s">
        <v>1</v>
      </c>
      <c r="F603" s="13" t="str">
        <f>IF(ISERROR([1]Baker_Scores_Men_Var!E603), " ", IF([1]Baker_Scores_Men_Var!E603 = "Yes", "Yes", "  "))</f>
        <v>Yes</v>
      </c>
      <c r="G603" s="16">
        <v>224</v>
      </c>
      <c r="H603" s="16">
        <v>179</v>
      </c>
      <c r="I603" s="16">
        <v>156</v>
      </c>
      <c r="J603" s="16">
        <v>190</v>
      </c>
      <c r="K603" s="16">
        <v>207</v>
      </c>
      <c r="L603" s="16">
        <v>179</v>
      </c>
      <c r="M603" s="17">
        <f t="shared" si="180"/>
        <v>1135</v>
      </c>
      <c r="N603" s="17">
        <f t="shared" si="181"/>
        <v>6</v>
      </c>
      <c r="O603" s="17">
        <f t="shared" si="182"/>
        <v>189.16666666666666</v>
      </c>
    </row>
    <row r="604" spans="2:15" s="13" customFormat="1" ht="13.9" customHeight="1" x14ac:dyDescent="0.25">
      <c r="B604" s="13" t="str">
        <f>[1]Roster_Selection_Men!AB726&amp;" " &amp; "V "</f>
        <v xml:space="preserve">Wisc.-Oshkosh V </v>
      </c>
      <c r="C604" s="13" t="str">
        <f>[1]Roster_Selection_Men!AD726</f>
        <v>17-51427</v>
      </c>
      <c r="D604" s="13" t="str">
        <f>[1]Roster_Selection_Men!AE726</f>
        <v>Xavier Gauthier</v>
      </c>
      <c r="E604" s="15" t="s">
        <v>1</v>
      </c>
      <c r="F604" s="13" t="str">
        <f>IF(ISERROR([1]Baker_Scores_Men_Var!E604), " ", IF([1]Baker_Scores_Men_Var!E604 = "Yes", "Yes", "  "))</f>
        <v>Yes</v>
      </c>
      <c r="G604" s="16">
        <v>186</v>
      </c>
      <c r="H604" s="16">
        <v>158</v>
      </c>
      <c r="I604" s="16">
        <v>227</v>
      </c>
      <c r="J604" s="16">
        <v>171</v>
      </c>
      <c r="K604" s="16">
        <v>166</v>
      </c>
      <c r="L604" s="16">
        <v>160</v>
      </c>
      <c r="M604" s="17">
        <f t="shared" si="180"/>
        <v>1068</v>
      </c>
      <c r="N604" s="17">
        <f t="shared" si="181"/>
        <v>6</v>
      </c>
      <c r="O604" s="17">
        <f t="shared" si="182"/>
        <v>178</v>
      </c>
    </row>
    <row r="605" spans="2:15" s="13" customFormat="1" ht="13.9" customHeight="1" x14ac:dyDescent="0.25">
      <c r="B605" s="13" t="s">
        <v>79</v>
      </c>
      <c r="C605" s="18" t="s">
        <v>10</v>
      </c>
      <c r="D605" s="15" t="s">
        <v>10</v>
      </c>
      <c r="E605" s="15"/>
      <c r="F605" s="15"/>
      <c r="G605" s="16"/>
      <c r="H605" s="16"/>
      <c r="I605" s="16"/>
      <c r="J605" s="16"/>
      <c r="K605" s="16"/>
      <c r="L605" s="16"/>
      <c r="M605" s="17">
        <f t="shared" si="180"/>
        <v>0</v>
      </c>
      <c r="N605" s="17">
        <f t="shared" si="181"/>
        <v>0</v>
      </c>
      <c r="O605" s="17">
        <f t="shared" si="182"/>
        <v>0</v>
      </c>
    </row>
    <row r="606" spans="2:15" s="13" customFormat="1" ht="13.9" customHeight="1" x14ac:dyDescent="0.25">
      <c r="B606" s="13" t="s">
        <v>79</v>
      </c>
      <c r="C606" s="18" t="s">
        <v>10</v>
      </c>
      <c r="D606" s="15" t="s">
        <v>10</v>
      </c>
      <c r="E606" s="15"/>
      <c r="F606" s="15"/>
      <c r="G606" s="16"/>
      <c r="H606" s="16"/>
      <c r="I606" s="16"/>
      <c r="J606" s="16"/>
      <c r="K606" s="16"/>
      <c r="L606" s="16"/>
      <c r="M606" s="17">
        <f t="shared" si="180"/>
        <v>0</v>
      </c>
      <c r="N606" s="17">
        <f t="shared" si="181"/>
        <v>0</v>
      </c>
      <c r="O606" s="17">
        <f t="shared" si="182"/>
        <v>0</v>
      </c>
    </row>
    <row r="607" spans="2:15" s="13" customFormat="1" ht="13.9" customHeight="1" thickBot="1" x14ac:dyDescent="0.3">
      <c r="B607" s="13" t="s">
        <v>79</v>
      </c>
      <c r="C607" s="18" t="s">
        <v>10</v>
      </c>
      <c r="D607" s="15" t="s">
        <v>10</v>
      </c>
      <c r="E607" s="15"/>
      <c r="F607" s="15"/>
      <c r="G607" s="19"/>
      <c r="H607" s="19"/>
      <c r="I607" s="19"/>
      <c r="J607" s="19"/>
      <c r="K607" s="19"/>
      <c r="L607" s="19"/>
      <c r="M607" s="20">
        <f t="shared" si="180"/>
        <v>0</v>
      </c>
      <c r="N607" s="20">
        <f t="shared" si="181"/>
        <v>0</v>
      </c>
      <c r="O607" s="17">
        <f t="shared" si="182"/>
        <v>0</v>
      </c>
    </row>
    <row r="608" spans="2:15" s="13" customFormat="1" ht="13.9" customHeight="1" thickTop="1" thickBot="1" x14ac:dyDescent="0.35">
      <c r="B608" s="21"/>
      <c r="G608" s="17">
        <f t="shared" ref="G608:N608" si="183">SUM(G597:G607)</f>
        <v>909</v>
      </c>
      <c r="H608" s="17">
        <f t="shared" si="183"/>
        <v>849</v>
      </c>
      <c r="I608" s="17">
        <f t="shared" si="183"/>
        <v>951</v>
      </c>
      <c r="J608" s="17">
        <f t="shared" si="183"/>
        <v>940</v>
      </c>
      <c r="K608" s="17">
        <f t="shared" si="183"/>
        <v>956</v>
      </c>
      <c r="L608" s="17">
        <f t="shared" si="183"/>
        <v>925</v>
      </c>
      <c r="M608" s="22">
        <f t="shared" si="183"/>
        <v>5530</v>
      </c>
      <c r="N608" s="22">
        <f t="shared" si="183"/>
        <v>30</v>
      </c>
    </row>
    <row r="609" spans="2:15" s="13" customFormat="1" ht="13.9" customHeight="1" thickTop="1" x14ac:dyDescent="0.25"/>
    <row r="610" spans="2:15" s="13" customFormat="1" ht="13.9" customHeight="1" x14ac:dyDescent="0.25">
      <c r="B610" s="13" t="str">
        <f>[1]Roster_Selection_Men!AB733&amp;" " &amp; "V "</f>
        <v xml:space="preserve">Wisc.-Platteville V </v>
      </c>
      <c r="C610" s="13" t="str">
        <f>[1]Roster_Selection_Men!AD733</f>
        <v>20-37044</v>
      </c>
      <c r="D610" s="13" t="str">
        <f>[1]Roster_Selection_Men!AE733</f>
        <v>Alexander Beltran</v>
      </c>
      <c r="E610" s="15" t="s">
        <v>1</v>
      </c>
      <c r="F610" s="13" t="str">
        <f>IF(ISERROR([1]Baker_Scores_Men_Var!E610), " ", IF([1]Baker_Scores_Men_Var!E610 = "Yes", "Yes", "  "))</f>
        <v>Yes</v>
      </c>
      <c r="G610" s="16">
        <v>144</v>
      </c>
      <c r="H610" s="16">
        <v>0</v>
      </c>
      <c r="I610" s="16">
        <v>173</v>
      </c>
      <c r="J610" s="16">
        <v>212</v>
      </c>
      <c r="K610" s="16">
        <v>176</v>
      </c>
      <c r="L610" s="16">
        <v>166</v>
      </c>
      <c r="M610" s="17">
        <f t="shared" ref="M610:M620" si="184">SUM(G610:L610)</f>
        <v>871</v>
      </c>
      <c r="N610" s="17">
        <f t="shared" ref="N610:N620" si="185">COUNTIF(G610:L610, "&gt;0" )</f>
        <v>5</v>
      </c>
      <c r="O610" s="17">
        <f t="shared" ref="O610:O620" si="186">IF(N610=0,0,M610/N610)</f>
        <v>174.2</v>
      </c>
    </row>
    <row r="611" spans="2:15" s="13" customFormat="1" ht="13.9" customHeight="1" x14ac:dyDescent="0.25">
      <c r="B611" s="13" t="str">
        <f>[1]Roster_Selection_Men!AB734&amp;" " &amp; "V "</f>
        <v xml:space="preserve">Wisc.-Platteville V </v>
      </c>
      <c r="C611" s="13" t="str">
        <f>[1]Roster_Selection_Men!AD734</f>
        <v>22-17340</v>
      </c>
      <c r="D611" s="13" t="str">
        <f>[1]Roster_Selection_Men!AE734</f>
        <v>Andrew Burns</v>
      </c>
      <c r="E611" s="15" t="s">
        <v>1</v>
      </c>
      <c r="F611" s="13" t="str">
        <f>IF(ISERROR([1]Baker_Scores_Men_Var!E611), " ", IF([1]Baker_Scores_Men_Var!E611 = "Yes", "Yes", "  "))</f>
        <v>Yes</v>
      </c>
      <c r="G611" s="16">
        <v>0</v>
      </c>
      <c r="H611" s="16">
        <v>184</v>
      </c>
      <c r="I611" s="16">
        <v>163</v>
      </c>
      <c r="J611" s="16">
        <v>179</v>
      </c>
      <c r="K611" s="16">
        <v>158</v>
      </c>
      <c r="L611" s="16">
        <v>203</v>
      </c>
      <c r="M611" s="17">
        <f t="shared" si="184"/>
        <v>887</v>
      </c>
      <c r="N611" s="17">
        <f t="shared" si="185"/>
        <v>5</v>
      </c>
      <c r="O611" s="17">
        <f t="shared" si="186"/>
        <v>177.4</v>
      </c>
    </row>
    <row r="612" spans="2:15" s="13" customFormat="1" ht="13.9" customHeight="1" x14ac:dyDescent="0.25">
      <c r="B612" s="13" t="str">
        <f>[1]Roster_Selection_Men!AB735&amp;" " &amp; "V "</f>
        <v xml:space="preserve">Wisc.-Platteville V </v>
      </c>
      <c r="C612" s="13" t="str">
        <f>[1]Roster_Selection_Men!AD735</f>
        <v>22-68639</v>
      </c>
      <c r="D612" s="13" t="str">
        <f>[1]Roster_Selection_Men!AE735</f>
        <v>Dylan Taylor</v>
      </c>
      <c r="E612" s="15" t="s">
        <v>1</v>
      </c>
      <c r="F612" s="13" t="str">
        <f>IF(ISERROR([1]Baker_Scores_Men_Var!E612), " ", IF([1]Baker_Scores_Men_Var!E612 = "Yes", "Yes", "  "))</f>
        <v>Yes</v>
      </c>
      <c r="G612" s="16">
        <v>223</v>
      </c>
      <c r="H612" s="16">
        <v>195</v>
      </c>
      <c r="I612" s="16">
        <v>176</v>
      </c>
      <c r="J612" s="16">
        <v>190</v>
      </c>
      <c r="K612" s="16">
        <v>145</v>
      </c>
      <c r="L612" s="16">
        <v>0</v>
      </c>
      <c r="M612" s="17">
        <f t="shared" si="184"/>
        <v>929</v>
      </c>
      <c r="N612" s="17">
        <f t="shared" si="185"/>
        <v>5</v>
      </c>
      <c r="O612" s="17">
        <f t="shared" si="186"/>
        <v>185.8</v>
      </c>
    </row>
    <row r="613" spans="2:15" s="13" customFormat="1" ht="13.9" customHeight="1" x14ac:dyDescent="0.25">
      <c r="B613" s="13" t="str">
        <f>[1]Roster_Selection_Men!AB736&amp;" " &amp; "V "</f>
        <v xml:space="preserve">Wisc.-Platteville V </v>
      </c>
      <c r="C613" s="13" t="str">
        <f>[1]Roster_Selection_Men!AD736</f>
        <v>11-84184</v>
      </c>
      <c r="D613" s="13" t="str">
        <f>[1]Roster_Selection_Men!AE736</f>
        <v>Jacob Hulstedt</v>
      </c>
      <c r="E613" s="15" t="s">
        <v>1</v>
      </c>
      <c r="F613" s="13" t="str">
        <f>IF(ISERROR([1]Baker_Scores_Men_Var!E613), " ", IF([1]Baker_Scores_Men_Var!E613 = "Yes", "Yes", "  "))</f>
        <v>Yes</v>
      </c>
      <c r="G613" s="16">
        <v>146</v>
      </c>
      <c r="H613" s="16">
        <v>147</v>
      </c>
      <c r="I613" s="16">
        <v>0</v>
      </c>
      <c r="J613" s="16">
        <v>200</v>
      </c>
      <c r="K613" s="16">
        <v>161</v>
      </c>
      <c r="L613" s="16">
        <v>121</v>
      </c>
      <c r="M613" s="17">
        <f t="shared" si="184"/>
        <v>775</v>
      </c>
      <c r="N613" s="17">
        <f t="shared" si="185"/>
        <v>5</v>
      </c>
      <c r="O613" s="17">
        <f t="shared" si="186"/>
        <v>155</v>
      </c>
    </row>
    <row r="614" spans="2:15" s="13" customFormat="1" ht="13.9" customHeight="1" x14ac:dyDescent="0.25">
      <c r="B614" s="13" t="str">
        <f>[1]Roster_Selection_Men!AB737&amp;" " &amp; "V "</f>
        <v xml:space="preserve">Wisc.-Platteville V </v>
      </c>
      <c r="C614" s="13" t="str">
        <f>[1]Roster_Selection_Men!AD737</f>
        <v>18-47010</v>
      </c>
      <c r="D614" s="13" t="str">
        <f>[1]Roster_Selection_Men!AE737</f>
        <v>Justin Ford</v>
      </c>
      <c r="E614" s="15" t="s">
        <v>3</v>
      </c>
      <c r="F614" s="13" t="str">
        <f>IF(ISERROR([1]Baker_Scores_Men_Var!E614), " ", IF([1]Baker_Scores_Men_Var!E614 = "Yes", "Yes", "  "))</f>
        <v>Yes</v>
      </c>
      <c r="G614" s="16">
        <v>0</v>
      </c>
      <c r="H614" s="16">
        <v>0</v>
      </c>
      <c r="I614" s="16">
        <v>0</v>
      </c>
      <c r="J614" s="16">
        <v>0</v>
      </c>
      <c r="K614" s="16">
        <v>0</v>
      </c>
      <c r="L614" s="16">
        <v>0</v>
      </c>
      <c r="M614" s="17">
        <f t="shared" si="184"/>
        <v>0</v>
      </c>
      <c r="N614" s="17">
        <f t="shared" si="185"/>
        <v>0</v>
      </c>
      <c r="O614" s="17">
        <f t="shared" si="186"/>
        <v>0</v>
      </c>
    </row>
    <row r="615" spans="2:15" s="13" customFormat="1" ht="13.9" customHeight="1" x14ac:dyDescent="0.25">
      <c r="B615" s="13" t="str">
        <f>[1]Roster_Selection_Men!AB738&amp;" " &amp; "V "</f>
        <v xml:space="preserve">Wisc.-Platteville V </v>
      </c>
      <c r="C615" s="13" t="str">
        <f>[1]Roster_Selection_Men!AD738</f>
        <v>18-64046</v>
      </c>
      <c r="D615" s="13" t="str">
        <f>[1]Roster_Selection_Men!AE738</f>
        <v>Riley Egnoski</v>
      </c>
      <c r="E615" s="15" t="s">
        <v>1</v>
      </c>
      <c r="F615" s="13" t="str">
        <f>IF(ISERROR([1]Baker_Scores_Men_Var!E615), " ", IF([1]Baker_Scores_Men_Var!E615 = "Yes", "Yes", "  "))</f>
        <v>Yes</v>
      </c>
      <c r="G615" s="16">
        <v>213</v>
      </c>
      <c r="H615" s="16">
        <v>178</v>
      </c>
      <c r="I615" s="16">
        <v>190</v>
      </c>
      <c r="J615" s="16">
        <v>211</v>
      </c>
      <c r="K615" s="16">
        <v>161</v>
      </c>
      <c r="L615" s="16">
        <v>176</v>
      </c>
      <c r="M615" s="17">
        <f t="shared" si="184"/>
        <v>1129</v>
      </c>
      <c r="N615" s="17">
        <f t="shared" si="185"/>
        <v>6</v>
      </c>
      <c r="O615" s="17">
        <f t="shared" si="186"/>
        <v>188.16666666666666</v>
      </c>
    </row>
    <row r="616" spans="2:15" s="13" customFormat="1" ht="13.9" customHeight="1" x14ac:dyDescent="0.25">
      <c r="B616" s="13" t="str">
        <f>[1]Roster_Selection_Men!AB739&amp;" " &amp; "V "</f>
        <v xml:space="preserve">Wisc.-Platteville V </v>
      </c>
      <c r="C616" s="13" t="str">
        <f>[1]Roster_Selection_Men!AD739</f>
        <v>17-57280</v>
      </c>
      <c r="D616" s="13" t="str">
        <f>[1]Roster_Selection_Men!AE739</f>
        <v>Tyler Villeneuve</v>
      </c>
      <c r="E616" s="15" t="s">
        <v>1</v>
      </c>
      <c r="F616" s="13" t="str">
        <f>IF(ISERROR([1]Baker_Scores_Men_Var!E616), " ", IF([1]Baker_Scores_Men_Var!E616 = "Yes", "Yes", "  "))</f>
        <v>Yes</v>
      </c>
      <c r="G616" s="16">
        <v>175</v>
      </c>
      <c r="H616" s="16">
        <v>193</v>
      </c>
      <c r="I616" s="16">
        <v>134</v>
      </c>
      <c r="J616" s="16">
        <v>0</v>
      </c>
      <c r="K616" s="16">
        <v>0</v>
      </c>
      <c r="L616" s="16">
        <v>212</v>
      </c>
      <c r="M616" s="17">
        <f t="shared" si="184"/>
        <v>714</v>
      </c>
      <c r="N616" s="17">
        <f t="shared" si="185"/>
        <v>4</v>
      </c>
      <c r="O616" s="17">
        <f t="shared" si="186"/>
        <v>178.5</v>
      </c>
    </row>
    <row r="617" spans="2:15" s="13" customFormat="1" ht="13.9" customHeight="1" x14ac:dyDescent="0.25">
      <c r="B617" s="13" t="str">
        <f>[1]Roster_Selection_Men!AB740&amp;" " &amp; "V "</f>
        <v xml:space="preserve"> V </v>
      </c>
      <c r="C617" s="13" t="str">
        <f>[1]Roster_Selection_Men!AD740</f>
        <v/>
      </c>
      <c r="D617" s="13" t="str">
        <f>[1]Roster_Selection_Men!AE740</f>
        <v/>
      </c>
      <c r="E617" s="15"/>
      <c r="F617" s="13" t="str">
        <f>IF(ISERROR([1]Baker_Scores_Men_Var!E617), " ", IF([1]Baker_Scores_Men_Var!E617 = "Yes", "Yes", "  "))</f>
        <v xml:space="preserve">  </v>
      </c>
      <c r="G617" s="16">
        <v>0</v>
      </c>
      <c r="H617" s="16">
        <v>0</v>
      </c>
      <c r="I617" s="16">
        <v>0</v>
      </c>
      <c r="J617" s="16">
        <v>0</v>
      </c>
      <c r="K617" s="16">
        <v>0</v>
      </c>
      <c r="L617" s="16">
        <v>0</v>
      </c>
      <c r="M617" s="17">
        <f t="shared" si="184"/>
        <v>0</v>
      </c>
      <c r="N617" s="17">
        <f t="shared" si="185"/>
        <v>0</v>
      </c>
      <c r="O617" s="17">
        <f t="shared" si="186"/>
        <v>0</v>
      </c>
    </row>
    <row r="618" spans="2:15" s="13" customFormat="1" ht="13.9" customHeight="1" x14ac:dyDescent="0.25">
      <c r="B618" s="13" t="s">
        <v>80</v>
      </c>
      <c r="C618" s="18" t="s">
        <v>10</v>
      </c>
      <c r="D618" s="15" t="s">
        <v>10</v>
      </c>
      <c r="E618" s="15"/>
      <c r="F618" s="15"/>
      <c r="G618" s="16"/>
      <c r="H618" s="16"/>
      <c r="I618" s="16"/>
      <c r="J618" s="16"/>
      <c r="K618" s="16"/>
      <c r="L618" s="16"/>
      <c r="M618" s="17">
        <f t="shared" si="184"/>
        <v>0</v>
      </c>
      <c r="N618" s="17">
        <f t="shared" si="185"/>
        <v>0</v>
      </c>
      <c r="O618" s="17">
        <f t="shared" si="186"/>
        <v>0</v>
      </c>
    </row>
    <row r="619" spans="2:15" s="13" customFormat="1" ht="13.9" customHeight="1" x14ac:dyDescent="0.25">
      <c r="B619" s="13" t="s">
        <v>80</v>
      </c>
      <c r="C619" s="18" t="s">
        <v>10</v>
      </c>
      <c r="D619" s="15" t="s">
        <v>10</v>
      </c>
      <c r="E619" s="15"/>
      <c r="F619" s="15"/>
      <c r="G619" s="16"/>
      <c r="H619" s="16"/>
      <c r="I619" s="16"/>
      <c r="J619" s="16"/>
      <c r="K619" s="16"/>
      <c r="L619" s="16"/>
      <c r="M619" s="17">
        <f t="shared" si="184"/>
        <v>0</v>
      </c>
      <c r="N619" s="17">
        <f t="shared" si="185"/>
        <v>0</v>
      </c>
      <c r="O619" s="17">
        <f t="shared" si="186"/>
        <v>0</v>
      </c>
    </row>
    <row r="620" spans="2:15" s="13" customFormat="1" ht="13.9" customHeight="1" thickBot="1" x14ac:dyDescent="0.3">
      <c r="B620" s="13" t="s">
        <v>80</v>
      </c>
      <c r="C620" s="18" t="s">
        <v>10</v>
      </c>
      <c r="D620" s="15" t="s">
        <v>10</v>
      </c>
      <c r="E620" s="15"/>
      <c r="F620" s="15"/>
      <c r="G620" s="19"/>
      <c r="H620" s="19"/>
      <c r="I620" s="19"/>
      <c r="J620" s="19"/>
      <c r="K620" s="19"/>
      <c r="L620" s="19"/>
      <c r="M620" s="20">
        <f t="shared" si="184"/>
        <v>0</v>
      </c>
      <c r="N620" s="20">
        <f t="shared" si="185"/>
        <v>0</v>
      </c>
      <c r="O620" s="17">
        <f t="shared" si="186"/>
        <v>0</v>
      </c>
    </row>
    <row r="621" spans="2:15" s="13" customFormat="1" ht="13.9" customHeight="1" thickTop="1" thickBot="1" x14ac:dyDescent="0.35">
      <c r="B621" s="21"/>
      <c r="G621" s="17">
        <f t="shared" ref="G621:N621" si="187">SUM(G610:G620)</f>
        <v>901</v>
      </c>
      <c r="H621" s="17">
        <f t="shared" si="187"/>
        <v>897</v>
      </c>
      <c r="I621" s="17">
        <f t="shared" si="187"/>
        <v>836</v>
      </c>
      <c r="J621" s="17">
        <f t="shared" si="187"/>
        <v>992</v>
      </c>
      <c r="K621" s="17">
        <f t="shared" si="187"/>
        <v>801</v>
      </c>
      <c r="L621" s="17">
        <f t="shared" si="187"/>
        <v>878</v>
      </c>
      <c r="M621" s="22">
        <f t="shared" si="187"/>
        <v>5305</v>
      </c>
      <c r="N621" s="22">
        <f t="shared" si="187"/>
        <v>30</v>
      </c>
    </row>
    <row r="622" spans="2:15" s="13" customFormat="1" ht="13.9" customHeight="1" thickTop="1" x14ac:dyDescent="0.25"/>
    <row r="623" spans="2:15" s="13" customFormat="1" ht="13.9" customHeight="1" x14ac:dyDescent="0.25">
      <c r="B623" s="13" t="str">
        <f>[1]Roster_Selection_Men!AB756&amp;" " &amp; "V "</f>
        <v xml:space="preserve">Wisc.-Whitewater V </v>
      </c>
      <c r="C623" s="13" t="str">
        <f>[1]Roster_Selection_Men!AD756</f>
        <v>6834-20278</v>
      </c>
      <c r="D623" s="13" t="str">
        <f>[1]Roster_Selection_Men!AE756</f>
        <v>Garrett Meadows</v>
      </c>
      <c r="E623" s="15" t="s">
        <v>1</v>
      </c>
      <c r="F623" s="13" t="str">
        <f>IF(ISERROR([1]Baker_Scores_Men_Var!E623), " ", IF([1]Baker_Scores_Men_Var!E623 = "Yes", "Yes", "  "))</f>
        <v>Yes</v>
      </c>
      <c r="G623" s="16">
        <v>226</v>
      </c>
      <c r="H623" s="16">
        <v>221</v>
      </c>
      <c r="I623" s="16">
        <v>212</v>
      </c>
      <c r="J623" s="16">
        <v>187</v>
      </c>
      <c r="K623" s="16">
        <v>207</v>
      </c>
      <c r="L623" s="16">
        <v>244</v>
      </c>
      <c r="M623" s="17">
        <f t="shared" ref="M623:M633" si="188">SUM(G623:L623)</f>
        <v>1297</v>
      </c>
      <c r="N623" s="17">
        <f t="shared" ref="N623:N633" si="189">COUNTIF(G623:L623, "&gt;0" )</f>
        <v>6</v>
      </c>
      <c r="O623" s="17">
        <f t="shared" ref="O623:O633" si="190">IF(N623=0,0,M623/N623)</f>
        <v>216.16666666666666</v>
      </c>
    </row>
    <row r="624" spans="2:15" s="13" customFormat="1" ht="13.9" customHeight="1" x14ac:dyDescent="0.25">
      <c r="B624" s="13" t="str">
        <f>[1]Roster_Selection_Men!AB757&amp;" " &amp; "V "</f>
        <v xml:space="preserve">Wisc.-Whitewater V </v>
      </c>
      <c r="C624" s="13" t="str">
        <f>[1]Roster_Selection_Men!AD757</f>
        <v>11-102404</v>
      </c>
      <c r="D624" s="13" t="str">
        <f>[1]Roster_Selection_Men!AE757</f>
        <v>Hunter Pomije</v>
      </c>
      <c r="E624" s="15" t="s">
        <v>1</v>
      </c>
      <c r="F624" s="13" t="str">
        <f>IF(ISERROR([1]Baker_Scores_Men_Var!E624), " ", IF([1]Baker_Scores_Men_Var!E624 = "Yes", "Yes", "  "))</f>
        <v>Yes</v>
      </c>
      <c r="G624" s="16">
        <v>175</v>
      </c>
      <c r="H624" s="16">
        <v>0</v>
      </c>
      <c r="I624" s="16">
        <v>0</v>
      </c>
      <c r="J624" s="16">
        <v>0</v>
      </c>
      <c r="K624" s="16">
        <v>183</v>
      </c>
      <c r="L624" s="16">
        <v>0</v>
      </c>
      <c r="M624" s="17">
        <f t="shared" si="188"/>
        <v>358</v>
      </c>
      <c r="N624" s="17">
        <f t="shared" si="189"/>
        <v>2</v>
      </c>
      <c r="O624" s="17">
        <f t="shared" si="190"/>
        <v>179</v>
      </c>
    </row>
    <row r="625" spans="2:52" s="13" customFormat="1" ht="13.9" customHeight="1" x14ac:dyDescent="0.25">
      <c r="B625" s="13" t="str">
        <f>[1]Roster_Selection_Men!AB758&amp;" " &amp; "V "</f>
        <v xml:space="preserve">Wisc.-Whitewater V </v>
      </c>
      <c r="C625" s="13" t="str">
        <f>[1]Roster_Selection_Men!AD758</f>
        <v>16-19944</v>
      </c>
      <c r="D625" s="13" t="str">
        <f>[1]Roster_Selection_Men!AE758</f>
        <v>James Stewart</v>
      </c>
      <c r="E625" s="15" t="s">
        <v>1</v>
      </c>
      <c r="F625" s="13" t="str">
        <f>IF(ISERROR([1]Baker_Scores_Men_Var!E625), " ", IF([1]Baker_Scores_Men_Var!E625 = "Yes", "Yes", "  "))</f>
        <v>Yes</v>
      </c>
      <c r="G625" s="16">
        <v>0</v>
      </c>
      <c r="H625" s="16">
        <v>203</v>
      </c>
      <c r="I625" s="16">
        <v>206</v>
      </c>
      <c r="J625" s="16">
        <v>162</v>
      </c>
      <c r="K625" s="16">
        <v>0</v>
      </c>
      <c r="L625" s="16">
        <v>0</v>
      </c>
      <c r="M625" s="17">
        <f t="shared" si="188"/>
        <v>571</v>
      </c>
      <c r="N625" s="17">
        <f t="shared" si="189"/>
        <v>3</v>
      </c>
      <c r="O625" s="17">
        <f t="shared" si="190"/>
        <v>190.33333333333334</v>
      </c>
    </row>
    <row r="626" spans="2:52" s="13" customFormat="1" ht="13.9" customHeight="1" x14ac:dyDescent="0.25">
      <c r="B626" s="13" t="str">
        <f>[1]Roster_Selection_Men!AB759&amp;" " &amp; "V "</f>
        <v xml:space="preserve">Wisc.-Whitewater V </v>
      </c>
      <c r="C626" s="13" t="str">
        <f>[1]Roster_Selection_Men!AD759</f>
        <v>17-102066</v>
      </c>
      <c r="D626" s="13" t="str">
        <f>[1]Roster_Selection_Men!AE759</f>
        <v>Luke Winter</v>
      </c>
      <c r="E626" s="15" t="s">
        <v>1</v>
      </c>
      <c r="F626" s="13" t="str">
        <f>IF(ISERROR([1]Baker_Scores_Men_Var!E626), " ", IF([1]Baker_Scores_Men_Var!E626 = "Yes", "Yes", "  "))</f>
        <v>Yes</v>
      </c>
      <c r="G626" s="16">
        <v>193</v>
      </c>
      <c r="H626" s="16">
        <v>252</v>
      </c>
      <c r="I626" s="16">
        <v>256</v>
      </c>
      <c r="J626" s="16">
        <v>225</v>
      </c>
      <c r="K626" s="16">
        <v>170</v>
      </c>
      <c r="L626" s="16">
        <v>191</v>
      </c>
      <c r="M626" s="17">
        <f t="shared" si="188"/>
        <v>1287</v>
      </c>
      <c r="N626" s="17">
        <f t="shared" si="189"/>
        <v>6</v>
      </c>
      <c r="O626" s="17">
        <f t="shared" si="190"/>
        <v>214.5</v>
      </c>
    </row>
    <row r="627" spans="2:52" s="13" customFormat="1" ht="13.9" customHeight="1" x14ac:dyDescent="0.25">
      <c r="B627" s="13" t="str">
        <f>[1]Roster_Selection_Men!AB760&amp;" " &amp; "V "</f>
        <v xml:space="preserve">Wisc.-Whitewater V </v>
      </c>
      <c r="C627" s="13" t="str">
        <f>[1]Roster_Selection_Men!AD760</f>
        <v>17-56797</v>
      </c>
      <c r="D627" s="13" t="str">
        <f>[1]Roster_Selection_Men!AE760</f>
        <v>Nate VanderBeek</v>
      </c>
      <c r="E627" s="15" t="s">
        <v>1</v>
      </c>
      <c r="F627" s="13" t="str">
        <f>IF(ISERROR([1]Baker_Scores_Men_Var!E627), " ", IF([1]Baker_Scores_Men_Var!E627 = "Yes", "Yes", "  "))</f>
        <v>Yes</v>
      </c>
      <c r="G627" s="16">
        <v>0</v>
      </c>
      <c r="H627" s="16">
        <v>0</v>
      </c>
      <c r="I627" s="16">
        <v>0</v>
      </c>
      <c r="J627" s="16">
        <v>0</v>
      </c>
      <c r="K627" s="16">
        <v>0</v>
      </c>
      <c r="L627" s="16">
        <v>234</v>
      </c>
      <c r="M627" s="17">
        <f t="shared" si="188"/>
        <v>234</v>
      </c>
      <c r="N627" s="17">
        <f t="shared" si="189"/>
        <v>1</v>
      </c>
      <c r="O627" s="17">
        <f t="shared" si="190"/>
        <v>234</v>
      </c>
    </row>
    <row r="628" spans="2:52" s="13" customFormat="1" ht="13.9" customHeight="1" x14ac:dyDescent="0.25">
      <c r="B628" s="13" t="str">
        <f>[1]Roster_Selection_Men!AB761&amp;" " &amp; "V "</f>
        <v xml:space="preserve">Wisc.-Whitewater V </v>
      </c>
      <c r="C628" s="13" t="str">
        <f>[1]Roster_Selection_Men!AD761</f>
        <v>16-146179</v>
      </c>
      <c r="D628" s="13" t="str">
        <f>[1]Roster_Selection_Men!AE761</f>
        <v>Robert Vater</v>
      </c>
      <c r="E628" s="15" t="s">
        <v>1</v>
      </c>
      <c r="F628" s="13" t="str">
        <f>IF(ISERROR([1]Baker_Scores_Men_Var!E628), " ", IF([1]Baker_Scores_Men_Var!E628 = "Yes", "Yes", "  "))</f>
        <v>Yes</v>
      </c>
      <c r="G628" s="16">
        <v>193</v>
      </c>
      <c r="H628" s="16">
        <v>197</v>
      </c>
      <c r="I628" s="16">
        <v>210</v>
      </c>
      <c r="J628" s="16">
        <v>235</v>
      </c>
      <c r="K628" s="16">
        <v>208</v>
      </c>
      <c r="L628" s="16">
        <v>250</v>
      </c>
      <c r="M628" s="17">
        <f t="shared" si="188"/>
        <v>1293</v>
      </c>
      <c r="N628" s="17">
        <f t="shared" si="189"/>
        <v>6</v>
      </c>
      <c r="O628" s="17">
        <f t="shared" si="190"/>
        <v>215.5</v>
      </c>
    </row>
    <row r="629" spans="2:52" s="13" customFormat="1" ht="13.9" customHeight="1" x14ac:dyDescent="0.25">
      <c r="B629" s="13" t="str">
        <f>[1]Roster_Selection_Men!AB762&amp;" " &amp; "V "</f>
        <v xml:space="preserve">Wisc.-Whitewater V </v>
      </c>
      <c r="C629" s="13" t="str">
        <f>[1]Roster_Selection_Men!AD762</f>
        <v>8528-22629</v>
      </c>
      <c r="D629" s="13" t="str">
        <f>[1]Roster_Selection_Men!AE762</f>
        <v>Tanner Ausec</v>
      </c>
      <c r="E629" s="15" t="s">
        <v>1</v>
      </c>
      <c r="F629" s="13" t="str">
        <f>IF(ISERROR([1]Baker_Scores_Men_Var!E629), " ", IF([1]Baker_Scores_Men_Var!E629 = "Yes", "Yes", "  "))</f>
        <v>Yes</v>
      </c>
      <c r="G629" s="16">
        <v>210</v>
      </c>
      <c r="H629" s="16">
        <v>182</v>
      </c>
      <c r="I629" s="16">
        <v>192</v>
      </c>
      <c r="J629" s="16">
        <v>177</v>
      </c>
      <c r="K629" s="16">
        <v>0</v>
      </c>
      <c r="L629" s="16">
        <v>0</v>
      </c>
      <c r="M629" s="17">
        <f t="shared" si="188"/>
        <v>761</v>
      </c>
      <c r="N629" s="17">
        <f t="shared" si="189"/>
        <v>4</v>
      </c>
      <c r="O629" s="17">
        <f t="shared" si="190"/>
        <v>190.25</v>
      </c>
    </row>
    <row r="630" spans="2:52" s="13" customFormat="1" ht="13.9" customHeight="1" x14ac:dyDescent="0.25">
      <c r="B630" s="13" t="str">
        <f>[1]Roster_Selection_Men!AB763&amp;" " &amp; "V "</f>
        <v xml:space="preserve">Wisc.-Whitewater V </v>
      </c>
      <c r="C630" s="13" t="str">
        <f>[1]Roster_Selection_Men!AD763</f>
        <v>11-679010</v>
      </c>
      <c r="D630" s="13" t="str">
        <f>[1]Roster_Selection_Men!AE763</f>
        <v>Zakarey Geer</v>
      </c>
      <c r="E630" s="15" t="s">
        <v>1</v>
      </c>
      <c r="F630" s="13" t="str">
        <f>IF(ISERROR([1]Baker_Scores_Men_Var!E630), " ", IF([1]Baker_Scores_Men_Var!E630 = "Yes", "Yes", "  "))</f>
        <v>Yes</v>
      </c>
      <c r="G630" s="16">
        <v>0</v>
      </c>
      <c r="H630" s="16">
        <v>0</v>
      </c>
      <c r="I630" s="16">
        <v>0</v>
      </c>
      <c r="J630" s="16">
        <v>0</v>
      </c>
      <c r="K630" s="16">
        <v>206</v>
      </c>
      <c r="L630" s="16">
        <v>223</v>
      </c>
      <c r="M630" s="17">
        <f t="shared" si="188"/>
        <v>429</v>
      </c>
      <c r="N630" s="17">
        <f t="shared" si="189"/>
        <v>2</v>
      </c>
      <c r="O630" s="17">
        <f t="shared" si="190"/>
        <v>214.5</v>
      </c>
    </row>
    <row r="631" spans="2:52" s="13" customFormat="1" ht="13.9" customHeight="1" x14ac:dyDescent="0.25">
      <c r="B631" s="13" t="s">
        <v>81</v>
      </c>
      <c r="C631" s="18" t="s">
        <v>10</v>
      </c>
      <c r="D631" s="15" t="s">
        <v>10</v>
      </c>
      <c r="E631" s="15"/>
      <c r="F631" s="15"/>
      <c r="G631" s="16"/>
      <c r="H631" s="16"/>
      <c r="I631" s="16"/>
      <c r="J631" s="16"/>
      <c r="K631" s="16"/>
      <c r="L631" s="16"/>
      <c r="M631" s="17">
        <f t="shared" si="188"/>
        <v>0</v>
      </c>
      <c r="N631" s="17">
        <f t="shared" si="189"/>
        <v>0</v>
      </c>
      <c r="O631" s="17">
        <f t="shared" si="190"/>
        <v>0</v>
      </c>
    </row>
    <row r="632" spans="2:52" s="13" customFormat="1" ht="13.9" customHeight="1" x14ac:dyDescent="0.25">
      <c r="B632" s="13" t="s">
        <v>81</v>
      </c>
      <c r="C632" s="18" t="s">
        <v>10</v>
      </c>
      <c r="D632" s="15" t="s">
        <v>10</v>
      </c>
      <c r="E632" s="15"/>
      <c r="F632" s="15"/>
      <c r="G632" s="16"/>
      <c r="H632" s="16"/>
      <c r="I632" s="16"/>
      <c r="J632" s="16"/>
      <c r="K632" s="16"/>
      <c r="L632" s="16"/>
      <c r="M632" s="17">
        <f t="shared" si="188"/>
        <v>0</v>
      </c>
      <c r="N632" s="17">
        <f t="shared" si="189"/>
        <v>0</v>
      </c>
      <c r="O632" s="17">
        <f t="shared" si="190"/>
        <v>0</v>
      </c>
    </row>
    <row r="633" spans="2:52" s="13" customFormat="1" ht="13.9" customHeight="1" thickBot="1" x14ac:dyDescent="0.3">
      <c r="B633" s="13" t="s">
        <v>81</v>
      </c>
      <c r="C633" s="18" t="s">
        <v>10</v>
      </c>
      <c r="D633" s="15" t="s">
        <v>10</v>
      </c>
      <c r="E633" s="15"/>
      <c r="F633" s="15"/>
      <c r="G633" s="19"/>
      <c r="H633" s="19"/>
      <c r="I633" s="19"/>
      <c r="J633" s="19"/>
      <c r="K633" s="19"/>
      <c r="L633" s="19"/>
      <c r="M633" s="20">
        <f t="shared" si="188"/>
        <v>0</v>
      </c>
      <c r="N633" s="20">
        <f t="shared" si="189"/>
        <v>0</v>
      </c>
      <c r="O633" s="17">
        <f t="shared" si="190"/>
        <v>0</v>
      </c>
    </row>
    <row r="634" spans="2:52" s="13" customFormat="1" ht="13.9" customHeight="1" thickTop="1" thickBot="1" x14ac:dyDescent="0.35">
      <c r="B634" s="21"/>
      <c r="G634" s="17">
        <f t="shared" ref="G634:N634" si="191">SUM(G623:G633)</f>
        <v>997</v>
      </c>
      <c r="H634" s="17">
        <f t="shared" si="191"/>
        <v>1055</v>
      </c>
      <c r="I634" s="17">
        <f t="shared" si="191"/>
        <v>1076</v>
      </c>
      <c r="J634" s="17">
        <f t="shared" si="191"/>
        <v>986</v>
      </c>
      <c r="K634" s="17">
        <f t="shared" si="191"/>
        <v>974</v>
      </c>
      <c r="L634" s="17">
        <f t="shared" si="191"/>
        <v>1142</v>
      </c>
      <c r="M634" s="22">
        <f t="shared" si="191"/>
        <v>6230</v>
      </c>
      <c r="N634" s="22">
        <f t="shared" si="191"/>
        <v>30</v>
      </c>
    </row>
    <row r="635" spans="2:52" s="13" customFormat="1" ht="13.9" customHeight="1" thickTop="1" x14ac:dyDescent="0.25"/>
    <row r="636" spans="2:52" s="13" customFormat="1" ht="13.9" customHeight="1" x14ac:dyDescent="0.25"/>
    <row r="637" spans="2:52" s="13" customFormat="1" ht="13.9" customHeight="1" x14ac:dyDescent="0.25"/>
    <row r="638" spans="2:52" s="13" customFormat="1" ht="13.9" customHeight="1" thickBot="1" x14ac:dyDescent="0.3"/>
    <row r="639" spans="2:52" s="13" customFormat="1" ht="13.9" customHeight="1" thickTop="1" x14ac:dyDescent="0.35">
      <c r="E639" s="23" t="s">
        <v>82</v>
      </c>
      <c r="F639" s="24"/>
      <c r="G639" s="25">
        <f t="shared" ref="G639:N639" si="192">SUM(G23,G36,G49,G62,G75,G88,G101,G114,G127,G140,G153,G166,G179,G192,G205,G218,G231,G244,G257,G270,G283,G296,G309,G322,G335,G348,G361,G374,G387,G400,G413,G426,G439,G452,G465,G478,G491,G504,G517,G530,G543,G556,G569,G582,G595,G608,G621,G634)</f>
        <v>44865</v>
      </c>
      <c r="H639" s="25">
        <f t="shared" si="192"/>
        <v>44712</v>
      </c>
      <c r="I639" s="25">
        <f t="shared" si="192"/>
        <v>44468</v>
      </c>
      <c r="J639" s="25">
        <f t="shared" si="192"/>
        <v>44347</v>
      </c>
      <c r="K639" s="25">
        <f t="shared" si="192"/>
        <v>43967</v>
      </c>
      <c r="L639" s="25">
        <f t="shared" si="192"/>
        <v>42766</v>
      </c>
      <c r="M639" s="26">
        <f t="shared" si="192"/>
        <v>265125</v>
      </c>
      <c r="N639" s="27">
        <f t="shared" si="192"/>
        <v>1404</v>
      </c>
      <c r="AZ639" s="6" t="s">
        <v>83</v>
      </c>
    </row>
    <row r="640" spans="2:52" s="13" customFormat="1" ht="13.9" customHeight="1" thickBot="1" x14ac:dyDescent="0.3">
      <c r="E640" s="28" t="s">
        <v>84</v>
      </c>
      <c r="F640" s="29"/>
      <c r="G640" s="30">
        <f t="shared" ref="G640:L640" si="193">SUM(G639/(48))</f>
        <v>934.6875</v>
      </c>
      <c r="H640" s="30">
        <f t="shared" si="193"/>
        <v>931.5</v>
      </c>
      <c r="I640" s="30">
        <f t="shared" si="193"/>
        <v>926.41666666666663</v>
      </c>
      <c r="J640" s="30">
        <f t="shared" si="193"/>
        <v>923.89583333333337</v>
      </c>
      <c r="K640" s="30">
        <f t="shared" si="193"/>
        <v>915.97916666666663</v>
      </c>
      <c r="L640" s="30">
        <f t="shared" si="193"/>
        <v>890.95833333333337</v>
      </c>
      <c r="M640" s="29"/>
      <c r="N640" s="31"/>
    </row>
    <row r="641" s="13" customFormat="1" ht="13.9" customHeight="1" thickTop="1" x14ac:dyDescent="0.25"/>
    <row r="642" s="13" customFormat="1" ht="13.9" customHeight="1" x14ac:dyDescent="0.25"/>
    <row r="643" s="13" customFormat="1" ht="13.9" customHeight="1" x14ac:dyDescent="0.25"/>
    <row r="644" s="13" customFormat="1" ht="13.9" customHeight="1" x14ac:dyDescent="0.25"/>
    <row r="645" s="13" customFormat="1" ht="13.9" customHeight="1" x14ac:dyDescent="0.25"/>
    <row r="646" s="13" customFormat="1" ht="13.9" customHeight="1" x14ac:dyDescent="0.25"/>
    <row r="647" s="13" customFormat="1" ht="13.9" customHeight="1" x14ac:dyDescent="0.25"/>
    <row r="648" s="13" customFormat="1" ht="13.9" customHeight="1" x14ac:dyDescent="0.25"/>
    <row r="649" s="13" customFormat="1" ht="13.9" customHeight="1" x14ac:dyDescent="0.25"/>
    <row r="650" s="13" customFormat="1" ht="13.9" customHeight="1" x14ac:dyDescent="0.25"/>
    <row r="651" s="13" customFormat="1" ht="13.9" customHeight="1" x14ac:dyDescent="0.25"/>
    <row r="652" s="13" customFormat="1" ht="13.9" customHeight="1" x14ac:dyDescent="0.25"/>
    <row r="653" s="13" customFormat="1" ht="13.9" customHeight="1" x14ac:dyDescent="0.25"/>
    <row r="654" s="13" customFormat="1" ht="13.9" customHeight="1" x14ac:dyDescent="0.25"/>
    <row r="655" s="13" customFormat="1" ht="13.9" customHeight="1" x14ac:dyDescent="0.25"/>
    <row r="656" s="13" customFormat="1" ht="13.9" customHeight="1" x14ac:dyDescent="0.25"/>
    <row r="657" s="13" customFormat="1" ht="13.9" customHeight="1" x14ac:dyDescent="0.25"/>
    <row r="658" s="13" customFormat="1" ht="13.9" customHeight="1" x14ac:dyDescent="0.25"/>
    <row r="659" s="13" customFormat="1" ht="13.9" customHeight="1" x14ac:dyDescent="0.25"/>
    <row r="660" s="13" customFormat="1" ht="13.9" customHeight="1" x14ac:dyDescent="0.25"/>
    <row r="661" s="13" customFormat="1" ht="13.9" customHeight="1" x14ac:dyDescent="0.25"/>
    <row r="662" s="13" customFormat="1" ht="13.9" customHeight="1" x14ac:dyDescent="0.25"/>
    <row r="663" s="13" customFormat="1" ht="13.9" customHeight="1" x14ac:dyDescent="0.25"/>
    <row r="664" s="13" customFormat="1" ht="13.9" customHeight="1" x14ac:dyDescent="0.25"/>
    <row r="665" s="13" customFormat="1" ht="13.9" customHeight="1" x14ac:dyDescent="0.25"/>
    <row r="666" s="13" customFormat="1" ht="13.9" customHeight="1" x14ac:dyDescent="0.25"/>
    <row r="667" s="13" customFormat="1" ht="13.9" customHeight="1" x14ac:dyDescent="0.25"/>
    <row r="668" s="13" customFormat="1" ht="13.9" customHeight="1" x14ac:dyDescent="0.25"/>
    <row r="669" s="13" customFormat="1" ht="13.9" customHeight="1" x14ac:dyDescent="0.25"/>
    <row r="670" s="13" customFormat="1" ht="13.9" customHeight="1" x14ac:dyDescent="0.25"/>
    <row r="671" s="13" customFormat="1" ht="13.9" customHeight="1" x14ac:dyDescent="0.25"/>
    <row r="672" s="13" customFormat="1" ht="13.9" customHeight="1" x14ac:dyDescent="0.25"/>
    <row r="673" s="13" customFormat="1" ht="13.9" customHeight="1" x14ac:dyDescent="0.25"/>
    <row r="674" s="13" customFormat="1" ht="13.9" customHeight="1" x14ac:dyDescent="0.25"/>
    <row r="675" s="13" customFormat="1" ht="13.9" customHeight="1" x14ac:dyDescent="0.25"/>
    <row r="676" s="13" customFormat="1" ht="13.9" customHeight="1" x14ac:dyDescent="0.25"/>
    <row r="677" s="13" customFormat="1" ht="13.9" customHeight="1" x14ac:dyDescent="0.25"/>
    <row r="678" s="13" customFormat="1" ht="13.9" customHeight="1" x14ac:dyDescent="0.25"/>
    <row r="679" s="13" customFormat="1" ht="13.9" customHeight="1" x14ac:dyDescent="0.25"/>
    <row r="680" s="13" customFormat="1" ht="13.9" customHeight="1" x14ac:dyDescent="0.25"/>
    <row r="681" s="13" customFormat="1" ht="13.9" customHeight="1" x14ac:dyDescent="0.25"/>
    <row r="682" s="13" customFormat="1" ht="13.9" customHeight="1" x14ac:dyDescent="0.25"/>
    <row r="683" s="13" customFormat="1" ht="13.9" customHeight="1" x14ac:dyDescent="0.25"/>
    <row r="684" s="13" customFormat="1" ht="13.9" customHeight="1" x14ac:dyDescent="0.25"/>
    <row r="685" s="13" customFormat="1" ht="13.9" customHeight="1" x14ac:dyDescent="0.25"/>
    <row r="686" s="13" customFormat="1" ht="13.9" customHeight="1" x14ac:dyDescent="0.25"/>
    <row r="687" s="13" customFormat="1" ht="13.9" customHeight="1" x14ac:dyDescent="0.25"/>
    <row r="688" s="13" customFormat="1" ht="13.9" customHeight="1" x14ac:dyDescent="0.25"/>
    <row r="689" s="13" customFormat="1" ht="13.9" customHeight="1" x14ac:dyDescent="0.25"/>
    <row r="690" s="13" customFormat="1" ht="13.9" customHeight="1" x14ac:dyDescent="0.25"/>
    <row r="691" s="13" customFormat="1" ht="13.9" customHeight="1" x14ac:dyDescent="0.25"/>
    <row r="692" s="13" customFormat="1" ht="13.9" customHeight="1" x14ac:dyDescent="0.25"/>
    <row r="693" s="13" customFormat="1" ht="13.9" customHeight="1" x14ac:dyDescent="0.25"/>
    <row r="694" s="13" customFormat="1" ht="13.9" customHeight="1" x14ac:dyDescent="0.25"/>
    <row r="695" s="13" customFormat="1" ht="13.9" customHeight="1" x14ac:dyDescent="0.25"/>
    <row r="696" s="13" customFormat="1" ht="13.9" customHeight="1" x14ac:dyDescent="0.25"/>
    <row r="697" s="13" customFormat="1" ht="13.9" customHeight="1" x14ac:dyDescent="0.25"/>
    <row r="698" s="13" customFormat="1" ht="13.9" customHeight="1" x14ac:dyDescent="0.25"/>
    <row r="699" s="13" customFormat="1" ht="13.9" customHeight="1" x14ac:dyDescent="0.25"/>
    <row r="700" s="13" customFormat="1" ht="13.9" customHeight="1" x14ac:dyDescent="0.25"/>
    <row r="701" s="13" customFormat="1" ht="13.9" customHeight="1" x14ac:dyDescent="0.25"/>
    <row r="702" s="13" customFormat="1" ht="13.9" customHeight="1" x14ac:dyDescent="0.25"/>
    <row r="703" s="13" customFormat="1" ht="13.9" customHeight="1" x14ac:dyDescent="0.25"/>
    <row r="704" s="13" customFormat="1" ht="13.9" customHeight="1" x14ac:dyDescent="0.25"/>
    <row r="705" s="13" customFormat="1" ht="13.9" customHeight="1" x14ac:dyDescent="0.25"/>
    <row r="706" s="13" customFormat="1" ht="13.9" customHeight="1" x14ac:dyDescent="0.25"/>
    <row r="707" s="13" customFormat="1" ht="13.9" customHeight="1" x14ac:dyDescent="0.25"/>
    <row r="708" s="13" customFormat="1" ht="13.9" customHeight="1" x14ac:dyDescent="0.25"/>
    <row r="709" s="13" customFormat="1" ht="13.9" customHeight="1" x14ac:dyDescent="0.25"/>
    <row r="710" s="13" customFormat="1" ht="13.9" customHeight="1" x14ac:dyDescent="0.25"/>
    <row r="711" s="13" customFormat="1" ht="13.9" customHeight="1" x14ac:dyDescent="0.25"/>
    <row r="712" s="13" customFormat="1" ht="13.9" customHeight="1" x14ac:dyDescent="0.25"/>
    <row r="713" s="13" customFormat="1" ht="13.9" customHeight="1" x14ac:dyDescent="0.25"/>
    <row r="714" s="13" customFormat="1" ht="13.9" customHeight="1" x14ac:dyDescent="0.25"/>
    <row r="715" s="13" customFormat="1" ht="13.9" customHeight="1" x14ac:dyDescent="0.25"/>
    <row r="716" s="13" customFormat="1" ht="13.9" customHeight="1" x14ac:dyDescent="0.25"/>
    <row r="717" s="13" customFormat="1" ht="13.9" customHeight="1" x14ac:dyDescent="0.25"/>
    <row r="718" s="13" customFormat="1" ht="13.9" customHeight="1" x14ac:dyDescent="0.25"/>
    <row r="719" s="13" customFormat="1" ht="13.9" customHeight="1" x14ac:dyDescent="0.25"/>
    <row r="720" s="13" customFormat="1" ht="13.9" customHeight="1" x14ac:dyDescent="0.25"/>
    <row r="721" s="13" customFormat="1" ht="13.9" customHeight="1" x14ac:dyDescent="0.25"/>
    <row r="722" s="13" customFormat="1" ht="13.9" customHeight="1" x14ac:dyDescent="0.25"/>
    <row r="723" s="13" customFormat="1" ht="13.9" customHeight="1" x14ac:dyDescent="0.25"/>
    <row r="724" s="13" customFormat="1" ht="13.9" customHeight="1" x14ac:dyDescent="0.25"/>
    <row r="725" s="13" customFormat="1" ht="13.9" customHeight="1" x14ac:dyDescent="0.25"/>
    <row r="726" s="13" customFormat="1" ht="13.9" customHeight="1" x14ac:dyDescent="0.25"/>
    <row r="727" s="13" customFormat="1" ht="13.9" customHeight="1" x14ac:dyDescent="0.25"/>
    <row r="728" s="13" customFormat="1" ht="13.9" customHeight="1" x14ac:dyDescent="0.25"/>
    <row r="729" s="13" customFormat="1" ht="13.9" customHeight="1" x14ac:dyDescent="0.25"/>
    <row r="730" s="13" customFormat="1" ht="13.9" customHeight="1" x14ac:dyDescent="0.25"/>
    <row r="731" s="13" customFormat="1" ht="13.9" customHeight="1" x14ac:dyDescent="0.25"/>
    <row r="732" s="13" customFormat="1" ht="13.9" customHeight="1" x14ac:dyDescent="0.25"/>
    <row r="733" s="13" customFormat="1" ht="13.9" customHeight="1" x14ac:dyDescent="0.25"/>
    <row r="734" s="13" customFormat="1" ht="13.9" customHeight="1" x14ac:dyDescent="0.25"/>
    <row r="735" s="13" customFormat="1" ht="13.9" customHeight="1" x14ac:dyDescent="0.25"/>
    <row r="736" s="13" customFormat="1" ht="13.9" customHeight="1" x14ac:dyDescent="0.25"/>
    <row r="737" s="13" customFormat="1" ht="13.9" customHeight="1" x14ac:dyDescent="0.25"/>
    <row r="738" s="13" customFormat="1" ht="13.9" customHeight="1" x14ac:dyDescent="0.25"/>
    <row r="739" s="13" customFormat="1" ht="13.9" customHeight="1" x14ac:dyDescent="0.25"/>
    <row r="740" s="13" customFormat="1" ht="13.9" customHeight="1" x14ac:dyDescent="0.25"/>
    <row r="741" s="13" customFormat="1" ht="13.9" customHeight="1" x14ac:dyDescent="0.25"/>
    <row r="742" s="13" customFormat="1" ht="13.9" customHeight="1" x14ac:dyDescent="0.25"/>
    <row r="743" s="13" customFormat="1" ht="13.9" customHeight="1" x14ac:dyDescent="0.25"/>
    <row r="744" s="13" customFormat="1" ht="13.9" customHeight="1" x14ac:dyDescent="0.25"/>
    <row r="745" s="13" customFormat="1" ht="13.9" customHeight="1" x14ac:dyDescent="0.25"/>
    <row r="746" s="13" customFormat="1" ht="13.9" customHeight="1" x14ac:dyDescent="0.25"/>
    <row r="747" s="13" customFormat="1" ht="13.9" customHeight="1" x14ac:dyDescent="0.25"/>
    <row r="748" s="13" customFormat="1" ht="13.9" customHeight="1" x14ac:dyDescent="0.25"/>
    <row r="749" s="13" customFormat="1" ht="13.9" customHeight="1" x14ac:dyDescent="0.25"/>
    <row r="750" s="13" customFormat="1" ht="13.9" customHeight="1" x14ac:dyDescent="0.25"/>
    <row r="751" s="13" customFormat="1" ht="13.9" customHeight="1" x14ac:dyDescent="0.25"/>
    <row r="752" s="13" customFormat="1" ht="13.9" customHeight="1" x14ac:dyDescent="0.25"/>
    <row r="753" s="13" customFormat="1" ht="13.9" customHeight="1" x14ac:dyDescent="0.25"/>
    <row r="754" s="13" customFormat="1" ht="13.9" customHeight="1" x14ac:dyDescent="0.25"/>
    <row r="755" s="13" customFormat="1" ht="13.9" customHeight="1" x14ac:dyDescent="0.25"/>
    <row r="756" s="13" customFormat="1" ht="13.9" customHeight="1" x14ac:dyDescent="0.25"/>
    <row r="757" s="13" customFormat="1" ht="13.9" customHeight="1" x14ac:dyDescent="0.25"/>
    <row r="758" s="13" customFormat="1" ht="13.9" customHeight="1" x14ac:dyDescent="0.25"/>
    <row r="759" s="13" customFormat="1" ht="13.9" customHeight="1" x14ac:dyDescent="0.25"/>
    <row r="760" s="13" customFormat="1" ht="13.9" customHeight="1" x14ac:dyDescent="0.25"/>
    <row r="761" s="13" customFormat="1" ht="13.9" customHeight="1" x14ac:dyDescent="0.25"/>
    <row r="762" s="13" customFormat="1" ht="13.9" customHeight="1" x14ac:dyDescent="0.25"/>
    <row r="763" s="13" customFormat="1" ht="13.9" customHeight="1" x14ac:dyDescent="0.25"/>
    <row r="764" s="13" customFormat="1" ht="13.9" customHeight="1" x14ac:dyDescent="0.25"/>
    <row r="765" s="13" customFormat="1" ht="13.9" customHeight="1" x14ac:dyDescent="0.25"/>
    <row r="766" s="13" customFormat="1" ht="13.9" customHeight="1" x14ac:dyDescent="0.25"/>
    <row r="767" s="13" customFormat="1" ht="13.9" customHeight="1" x14ac:dyDescent="0.25"/>
    <row r="768" s="13" customFormat="1" ht="13.9" customHeight="1" x14ac:dyDescent="0.25"/>
    <row r="769" s="13" customFormat="1" ht="13.9" customHeight="1" x14ac:dyDescent="0.25"/>
    <row r="770" s="13" customFormat="1" ht="13.9" customHeight="1" x14ac:dyDescent="0.25"/>
    <row r="771" s="13" customFormat="1" ht="13.9" customHeight="1" x14ac:dyDescent="0.25"/>
    <row r="772" s="13" customFormat="1" ht="13.9" customHeight="1" x14ac:dyDescent="0.25"/>
    <row r="773" s="13" customFormat="1" ht="13.9" customHeight="1" x14ac:dyDescent="0.25"/>
    <row r="774" s="13" customFormat="1" ht="13.9" customHeight="1" x14ac:dyDescent="0.25"/>
    <row r="775" s="13" customFormat="1" ht="13.9" customHeight="1" x14ac:dyDescent="0.25"/>
    <row r="776" s="13" customFormat="1" ht="13.9" customHeight="1" x14ac:dyDescent="0.25"/>
    <row r="777" s="13" customFormat="1" ht="13.9" customHeight="1" x14ac:dyDescent="0.25"/>
    <row r="778" s="13" customFormat="1" ht="13.9" customHeight="1" x14ac:dyDescent="0.25"/>
    <row r="779" s="13" customFormat="1" ht="13.9" customHeight="1" x14ac:dyDescent="0.25"/>
    <row r="780" s="13" customFormat="1" ht="13.9" customHeight="1" x14ac:dyDescent="0.25"/>
    <row r="781" s="13" customFormat="1" ht="13.9" customHeight="1" x14ac:dyDescent="0.25"/>
    <row r="782" s="13" customFormat="1" ht="13.9" customHeight="1" x14ac:dyDescent="0.25"/>
    <row r="783" s="13" customFormat="1" ht="13.9" customHeight="1" x14ac:dyDescent="0.25"/>
    <row r="784" s="13" customFormat="1" ht="13.9" customHeight="1" x14ac:dyDescent="0.25"/>
    <row r="785" s="13" customFormat="1" ht="13.9" customHeight="1" x14ac:dyDescent="0.25"/>
    <row r="786" s="13" customFormat="1" ht="13.9" customHeight="1" x14ac:dyDescent="0.25"/>
    <row r="787" s="13" customFormat="1" ht="13.9" customHeight="1" x14ac:dyDescent="0.25"/>
    <row r="788" s="13" customFormat="1" ht="13.9" customHeight="1" x14ac:dyDescent="0.25"/>
    <row r="789" s="13" customFormat="1" ht="13.9" customHeight="1" x14ac:dyDescent="0.25"/>
    <row r="790" s="13" customFormat="1" ht="13.9" customHeight="1" x14ac:dyDescent="0.25"/>
    <row r="791" s="13" customFormat="1" ht="13.9" customHeight="1" x14ac:dyDescent="0.25"/>
    <row r="792" s="13" customFormat="1" ht="13.9" customHeight="1" x14ac:dyDescent="0.25"/>
    <row r="793" s="13" customFormat="1" ht="13.9" customHeight="1" x14ac:dyDescent="0.25"/>
    <row r="794" s="13" customFormat="1" ht="13.9" customHeight="1" x14ac:dyDescent="0.25"/>
    <row r="795" s="13" customFormat="1" ht="13.9" customHeight="1" x14ac:dyDescent="0.25"/>
    <row r="796" s="13" customFormat="1" ht="13.9" customHeight="1" x14ac:dyDescent="0.25"/>
    <row r="797" s="13" customFormat="1" ht="13.9" customHeight="1" x14ac:dyDescent="0.25"/>
    <row r="798" s="13" customFormat="1" ht="13.9" customHeight="1" x14ac:dyDescent="0.25"/>
    <row r="799" s="13" customFormat="1" ht="13.9" customHeight="1" x14ac:dyDescent="0.25"/>
    <row r="800" s="13" customFormat="1" ht="13.9" customHeight="1" x14ac:dyDescent="0.25"/>
    <row r="801" s="13" customFormat="1" ht="13.9" customHeight="1" x14ac:dyDescent="0.25"/>
    <row r="802" s="13" customFormat="1" ht="13.9" customHeight="1" x14ac:dyDescent="0.25"/>
    <row r="803" s="13" customFormat="1" ht="13.9" customHeight="1" x14ac:dyDescent="0.25"/>
    <row r="804" s="13" customFormat="1" ht="13.9" customHeight="1" x14ac:dyDescent="0.25"/>
    <row r="805" s="13" customFormat="1" ht="13.9" customHeight="1" x14ac:dyDescent="0.25"/>
    <row r="806" s="13" customFormat="1" ht="13.9" customHeight="1" x14ac:dyDescent="0.25"/>
    <row r="807" s="13" customFormat="1" ht="13.9" customHeight="1" x14ac:dyDescent="0.25"/>
    <row r="808" s="13" customFormat="1" ht="13.9" customHeight="1" x14ac:dyDescent="0.25"/>
    <row r="809" s="13" customFormat="1" ht="13.9" customHeight="1" x14ac:dyDescent="0.25"/>
    <row r="810" s="13" customFormat="1" ht="13.9" customHeight="1" x14ac:dyDescent="0.25"/>
    <row r="811" s="13" customFormat="1" ht="13.9" customHeight="1" x14ac:dyDescent="0.25"/>
    <row r="812" s="13" customFormat="1" ht="13.9" customHeight="1" x14ac:dyDescent="0.25"/>
    <row r="813" s="13" customFormat="1" ht="13.9" customHeight="1" x14ac:dyDescent="0.25"/>
    <row r="814" s="13" customFormat="1" ht="13.9" customHeight="1" x14ac:dyDescent="0.25"/>
    <row r="815" s="13" customFormat="1" ht="13.9" customHeight="1" x14ac:dyDescent="0.25"/>
    <row r="816" s="13" customFormat="1" ht="13.9" customHeight="1" x14ac:dyDescent="0.25"/>
    <row r="817" s="13" customFormat="1" ht="13.9" customHeight="1" x14ac:dyDescent="0.25"/>
    <row r="818" s="13" customFormat="1" ht="13.9" customHeight="1" x14ac:dyDescent="0.25"/>
    <row r="819" s="13" customFormat="1" ht="13.9" customHeight="1" x14ac:dyDescent="0.25"/>
    <row r="820" s="13" customFormat="1" ht="13.9" customHeight="1" x14ac:dyDescent="0.25"/>
    <row r="821" s="13" customFormat="1" ht="13.9" customHeight="1" x14ac:dyDescent="0.25"/>
    <row r="822" s="13" customFormat="1" ht="13.9" customHeight="1" x14ac:dyDescent="0.25"/>
    <row r="823" s="13" customFormat="1" ht="13.9" customHeight="1" x14ac:dyDescent="0.25"/>
    <row r="824" s="13" customFormat="1" ht="13.9" customHeight="1" x14ac:dyDescent="0.25"/>
    <row r="825" s="13" customFormat="1" ht="13.9" customHeight="1" x14ac:dyDescent="0.25"/>
    <row r="826" s="13" customFormat="1" ht="13.9" customHeight="1" x14ac:dyDescent="0.25"/>
    <row r="827" s="13" customFormat="1" ht="13.9" customHeight="1" x14ac:dyDescent="0.25"/>
    <row r="828" s="13" customFormat="1" ht="13.9" customHeight="1" x14ac:dyDescent="0.25"/>
    <row r="829" s="13" customFormat="1" ht="13.9" customHeight="1" x14ac:dyDescent="0.25"/>
    <row r="830" s="13" customFormat="1" ht="13.9" customHeight="1" x14ac:dyDescent="0.25"/>
    <row r="831" s="13" customFormat="1" ht="13.9" customHeight="1" x14ac:dyDescent="0.25"/>
    <row r="832" s="13" customFormat="1" ht="13.9" customHeight="1" x14ac:dyDescent="0.25"/>
    <row r="833" s="13" customFormat="1" ht="13.9" customHeight="1" x14ac:dyDescent="0.25"/>
    <row r="834" s="13" customFormat="1" ht="13.9" customHeight="1" x14ac:dyDescent="0.25"/>
    <row r="835" s="13" customFormat="1" ht="13.9" customHeight="1" x14ac:dyDescent="0.25"/>
    <row r="836" s="13" customFormat="1" ht="13.9" customHeight="1" x14ac:dyDescent="0.25"/>
    <row r="837" s="13" customFormat="1" ht="13.9" customHeight="1" x14ac:dyDescent="0.25"/>
    <row r="838" s="13" customFormat="1" ht="13.9" customHeight="1" x14ac:dyDescent="0.25"/>
    <row r="839" s="13" customFormat="1" ht="13.9" customHeight="1" x14ac:dyDescent="0.25"/>
    <row r="840" s="13" customFormat="1" ht="13.9" customHeight="1" x14ac:dyDescent="0.25"/>
    <row r="841" s="13" customFormat="1" ht="13.9" customHeight="1" x14ac:dyDescent="0.25"/>
    <row r="842" s="13" customFormat="1" ht="13.9" customHeight="1" x14ac:dyDescent="0.25"/>
    <row r="843" s="13" customFormat="1" ht="13.9" customHeight="1" x14ac:dyDescent="0.25"/>
    <row r="844" s="13" customFormat="1" ht="13.9" customHeight="1" x14ac:dyDescent="0.25"/>
    <row r="845" s="13" customFormat="1" ht="13.9" customHeight="1" x14ac:dyDescent="0.25"/>
    <row r="846" s="13" customFormat="1" ht="13.9" customHeight="1" x14ac:dyDescent="0.25"/>
    <row r="847" s="13" customFormat="1" ht="13.9" customHeight="1" x14ac:dyDescent="0.25"/>
    <row r="848" s="13" customFormat="1" ht="13.9" customHeight="1" x14ac:dyDescent="0.25"/>
    <row r="849" s="13" customFormat="1" ht="13.9" customHeight="1" x14ac:dyDescent="0.25"/>
    <row r="850" s="13" customFormat="1" ht="13.9" customHeight="1" x14ac:dyDescent="0.25"/>
    <row r="851" s="13" customFormat="1" ht="13.9" customHeight="1" x14ac:dyDescent="0.25"/>
    <row r="852" s="13" customFormat="1" ht="13.9" customHeight="1" x14ac:dyDescent="0.25"/>
    <row r="853" s="13" customFormat="1" ht="13.9" customHeight="1" x14ac:dyDescent="0.25"/>
    <row r="854" s="13" customFormat="1" ht="13.9" customHeight="1" x14ac:dyDescent="0.25"/>
    <row r="855" s="13" customFormat="1" ht="13.9" customHeight="1" x14ac:dyDescent="0.25"/>
    <row r="856" s="13" customFormat="1" ht="13.9" customHeight="1" x14ac:dyDescent="0.25"/>
    <row r="857" s="13" customFormat="1" ht="13.9" customHeight="1" x14ac:dyDescent="0.25"/>
    <row r="858" s="13" customFormat="1" ht="13.9" customHeight="1" x14ac:dyDescent="0.25"/>
    <row r="859" s="13" customFormat="1" ht="13.9" customHeight="1" x14ac:dyDescent="0.25"/>
    <row r="860" s="13" customFormat="1" ht="13.9" customHeight="1" x14ac:dyDescent="0.25"/>
    <row r="861" s="13" customFormat="1" ht="13.9" customHeight="1" x14ac:dyDescent="0.25"/>
    <row r="862" s="13" customFormat="1" ht="13.9" customHeight="1" x14ac:dyDescent="0.25"/>
    <row r="863" s="13" customFormat="1" ht="13.9" customHeight="1" x14ac:dyDescent="0.25"/>
    <row r="864" s="13" customFormat="1" ht="13.9" customHeight="1" x14ac:dyDescent="0.25"/>
    <row r="865" s="13" customFormat="1" ht="13.9" customHeight="1" x14ac:dyDescent="0.25"/>
    <row r="866" s="13" customFormat="1" ht="13.9" customHeight="1" x14ac:dyDescent="0.25"/>
    <row r="867" s="13" customFormat="1" ht="13.9" customHeight="1" x14ac:dyDescent="0.25"/>
    <row r="868" s="13" customFormat="1" ht="13.9" customHeight="1" x14ac:dyDescent="0.25"/>
    <row r="869" s="13" customFormat="1" ht="13.9" customHeight="1" x14ac:dyDescent="0.25"/>
    <row r="870" s="13" customFormat="1" ht="13.9" customHeight="1" x14ac:dyDescent="0.25"/>
    <row r="871" s="13" customFormat="1" ht="13.9" customHeight="1" x14ac:dyDescent="0.25"/>
    <row r="872" s="13" customFormat="1" ht="13.9" customHeight="1" x14ac:dyDescent="0.25"/>
    <row r="873" s="13" customFormat="1" ht="13.9" customHeight="1" x14ac:dyDescent="0.25"/>
    <row r="874" s="13" customFormat="1" ht="13.9" customHeight="1" x14ac:dyDescent="0.25"/>
    <row r="875" s="13" customFormat="1" ht="13.9" customHeight="1" x14ac:dyDescent="0.25"/>
    <row r="876" s="13" customFormat="1" ht="13.9" customHeight="1" x14ac:dyDescent="0.25"/>
    <row r="877" s="13" customFormat="1" ht="13.9" customHeight="1" x14ac:dyDescent="0.25"/>
    <row r="878" s="13" customFormat="1" ht="13.9" customHeight="1" x14ac:dyDescent="0.25"/>
    <row r="879" s="13" customFormat="1" ht="13.9" customHeight="1" x14ac:dyDescent="0.25"/>
    <row r="880" s="13" customFormat="1" ht="13.9" customHeight="1" x14ac:dyDescent="0.25"/>
    <row r="881" s="13" customFormat="1" ht="13.9" customHeight="1" x14ac:dyDescent="0.25"/>
    <row r="882" s="13" customFormat="1" ht="13.9" customHeight="1" x14ac:dyDescent="0.25"/>
    <row r="883" s="13" customFormat="1" ht="13.9" customHeight="1" x14ac:dyDescent="0.25"/>
    <row r="884" s="13" customFormat="1" ht="13.9" customHeight="1" x14ac:dyDescent="0.25"/>
    <row r="885" s="13" customFormat="1" ht="13.9" customHeight="1" x14ac:dyDescent="0.25"/>
    <row r="886" s="13" customFormat="1" ht="13.9" customHeight="1" x14ac:dyDescent="0.25"/>
    <row r="887" s="13" customFormat="1" ht="13.9" customHeight="1" x14ac:dyDescent="0.25"/>
    <row r="888" s="13" customFormat="1" ht="13.9" customHeight="1" x14ac:dyDescent="0.25"/>
    <row r="889" s="13" customFormat="1" ht="13.9" customHeight="1" x14ac:dyDescent="0.25"/>
    <row r="890" s="13" customFormat="1" ht="13.9" customHeight="1" x14ac:dyDescent="0.25"/>
    <row r="891" s="13" customFormat="1" ht="13.9" customHeight="1" x14ac:dyDescent="0.25"/>
    <row r="892" s="13" customFormat="1" ht="13.9" customHeight="1" x14ac:dyDescent="0.25"/>
    <row r="893" s="13" customFormat="1" ht="13.9" customHeight="1" x14ac:dyDescent="0.25"/>
    <row r="894" s="13" customFormat="1" ht="13.9" customHeight="1" x14ac:dyDescent="0.25"/>
    <row r="895" s="13" customFormat="1" ht="13.9" customHeight="1" x14ac:dyDescent="0.25"/>
    <row r="896" s="13" customFormat="1" ht="13.9" customHeight="1" x14ac:dyDescent="0.25"/>
    <row r="897" s="13" customFormat="1" ht="13.9" customHeight="1" x14ac:dyDescent="0.25"/>
    <row r="898" s="13" customFormat="1" ht="13.9" customHeight="1" x14ac:dyDescent="0.25"/>
    <row r="899" s="13" customFormat="1" ht="13.9" customHeight="1" x14ac:dyDescent="0.25"/>
    <row r="900" s="13" customFormat="1" ht="13.9" customHeight="1" x14ac:dyDescent="0.25"/>
    <row r="901" s="13" customFormat="1" ht="13.9" customHeight="1" x14ac:dyDescent="0.25"/>
    <row r="902" s="13" customFormat="1" ht="13.9" customHeight="1" x14ac:dyDescent="0.25"/>
    <row r="903" s="13" customFormat="1" ht="13.9" customHeight="1" x14ac:dyDescent="0.25"/>
    <row r="904" s="13" customFormat="1" ht="13.9" customHeight="1" x14ac:dyDescent="0.25"/>
    <row r="905" s="13" customFormat="1" ht="13.9" customHeight="1" x14ac:dyDescent="0.25"/>
    <row r="906" s="13" customFormat="1" ht="13.9" customHeight="1" x14ac:dyDescent="0.25"/>
    <row r="907" s="13" customFormat="1" ht="13.9" customHeight="1" x14ac:dyDescent="0.25"/>
    <row r="908" s="13" customFormat="1" ht="13.9" customHeight="1" x14ac:dyDescent="0.25"/>
    <row r="909" s="13" customFormat="1" ht="13.9" customHeight="1" x14ac:dyDescent="0.25"/>
    <row r="910" s="13" customFormat="1" ht="13.9" customHeight="1" x14ac:dyDescent="0.25"/>
    <row r="911" s="13" customFormat="1" ht="13.9" customHeight="1" x14ac:dyDescent="0.25"/>
    <row r="912" s="13" customFormat="1" ht="13.9" customHeight="1" x14ac:dyDescent="0.25"/>
    <row r="913" s="13" customFormat="1" ht="13.9" customHeight="1" x14ac:dyDescent="0.25"/>
    <row r="914" s="13" customFormat="1" ht="13.9" customHeight="1" x14ac:dyDescent="0.25"/>
    <row r="915" s="13" customFormat="1" ht="13.9" customHeight="1" x14ac:dyDescent="0.25"/>
    <row r="916" s="13" customFormat="1" ht="13.9" customHeight="1" x14ac:dyDescent="0.25"/>
    <row r="917" s="13" customFormat="1" ht="13.9" customHeight="1" x14ac:dyDescent="0.25"/>
    <row r="918" s="13" customFormat="1" ht="13.9" customHeight="1" x14ac:dyDescent="0.25"/>
    <row r="919" s="13" customFormat="1" ht="13.9" customHeight="1" x14ac:dyDescent="0.25"/>
    <row r="920" s="13" customFormat="1" ht="13.9" customHeight="1" x14ac:dyDescent="0.25"/>
    <row r="921" s="13" customFormat="1" ht="13.9" customHeight="1" x14ac:dyDescent="0.25"/>
    <row r="922" s="13" customFormat="1" ht="13.9" customHeight="1" x14ac:dyDescent="0.25"/>
    <row r="923" s="13" customFormat="1" ht="13.9" customHeight="1" x14ac:dyDescent="0.25"/>
    <row r="924" s="13" customFormat="1" ht="13.9" customHeight="1" x14ac:dyDescent="0.25"/>
    <row r="925" s="13" customFormat="1" ht="13.9" customHeight="1" x14ac:dyDescent="0.25"/>
    <row r="926" s="13" customFormat="1" ht="13.9" customHeight="1" x14ac:dyDescent="0.25"/>
    <row r="927" s="13" customFormat="1" ht="13.9" customHeight="1" x14ac:dyDescent="0.25"/>
    <row r="928" s="13" customFormat="1" ht="13.9" customHeight="1" x14ac:dyDescent="0.25"/>
    <row r="929" s="13" customFormat="1" ht="13.9" customHeight="1" x14ac:dyDescent="0.25"/>
    <row r="930" s="13" customFormat="1" ht="13.9" customHeight="1" x14ac:dyDescent="0.25"/>
    <row r="931" s="13" customFormat="1" ht="13.9" customHeight="1" x14ac:dyDescent="0.25"/>
    <row r="932" s="13" customFormat="1" ht="13.9" customHeight="1" x14ac:dyDescent="0.25"/>
    <row r="933" s="13" customFormat="1" ht="13.9" customHeight="1" x14ac:dyDescent="0.25"/>
    <row r="934" s="13" customFormat="1" ht="13.9" customHeight="1" x14ac:dyDescent="0.25"/>
    <row r="935" s="13" customFormat="1" ht="13.9" customHeight="1" x14ac:dyDescent="0.25"/>
    <row r="936" s="13" customFormat="1" ht="13.9" customHeight="1" x14ac:dyDescent="0.25"/>
    <row r="937" s="13" customFormat="1" ht="13.9" customHeight="1" x14ac:dyDescent="0.25"/>
    <row r="938" s="13" customFormat="1" ht="13.9" customHeight="1" x14ac:dyDescent="0.25"/>
    <row r="939" s="13" customFormat="1" ht="13.9" customHeight="1" x14ac:dyDescent="0.25"/>
    <row r="940" s="13" customFormat="1" ht="13.9" customHeight="1" x14ac:dyDescent="0.25"/>
    <row r="941" s="13" customFormat="1" ht="13.9" customHeight="1" x14ac:dyDescent="0.25"/>
    <row r="942" s="13" customFormat="1" ht="13.9" customHeight="1" x14ac:dyDescent="0.25"/>
    <row r="943" s="13" customFormat="1" ht="13.9" customHeight="1" x14ac:dyDescent="0.25"/>
    <row r="944" s="13" customFormat="1" ht="13.9" customHeight="1" x14ac:dyDescent="0.25"/>
    <row r="945" s="13" customFormat="1" ht="13.9" customHeight="1" x14ac:dyDescent="0.25"/>
    <row r="946" s="13" customFormat="1" ht="13.9" customHeight="1" x14ac:dyDescent="0.25"/>
    <row r="947" s="13" customFormat="1" ht="13.9" customHeight="1" x14ac:dyDescent="0.25"/>
    <row r="948" s="13" customFormat="1" ht="13.9" customHeight="1" x14ac:dyDescent="0.25"/>
    <row r="949" s="13" customFormat="1" ht="13.9" customHeight="1" x14ac:dyDescent="0.25"/>
    <row r="950" s="13" customFormat="1" ht="13.9" customHeight="1" x14ac:dyDescent="0.25"/>
    <row r="951" s="13" customFormat="1" ht="13.9" customHeight="1" x14ac:dyDescent="0.25"/>
    <row r="952" s="13" customFormat="1" ht="13.9" customHeight="1" x14ac:dyDescent="0.25"/>
    <row r="953" s="13" customFormat="1" ht="13.9" customHeight="1" x14ac:dyDescent="0.25"/>
    <row r="954" s="13" customFormat="1" ht="13.9" customHeight="1" x14ac:dyDescent="0.25"/>
    <row r="955" s="13" customFormat="1" ht="13.9" customHeight="1" x14ac:dyDescent="0.25"/>
    <row r="956" s="13" customFormat="1" ht="13.9" customHeight="1" x14ac:dyDescent="0.25"/>
    <row r="957" s="13" customFormat="1" ht="13.9" customHeight="1" x14ac:dyDescent="0.25"/>
    <row r="958" s="13" customFormat="1" ht="13.9" customHeight="1" x14ac:dyDescent="0.25"/>
    <row r="959" s="13" customFormat="1" ht="13.9" customHeight="1" x14ac:dyDescent="0.25"/>
    <row r="960" s="13" customFormat="1" ht="13.9" customHeight="1" x14ac:dyDescent="0.25"/>
    <row r="961" s="13" customFormat="1" ht="13.9" customHeight="1" x14ac:dyDescent="0.25"/>
    <row r="962" s="13" customFormat="1" ht="13.9" customHeight="1" x14ac:dyDescent="0.25"/>
    <row r="963" s="13" customFormat="1" ht="13.9" customHeight="1" x14ac:dyDescent="0.25"/>
    <row r="964" s="13" customFormat="1" ht="13.9" customHeight="1" x14ac:dyDescent="0.25"/>
    <row r="965" s="13" customFormat="1" ht="13.9" customHeight="1" x14ac:dyDescent="0.25"/>
    <row r="966" s="13" customFormat="1" ht="13.9" customHeight="1" x14ac:dyDescent="0.25"/>
    <row r="967" s="13" customFormat="1" ht="13.9" customHeight="1" x14ac:dyDescent="0.25"/>
    <row r="968" s="13" customFormat="1" ht="13.9" customHeight="1" x14ac:dyDescent="0.25"/>
    <row r="969" s="13" customFormat="1" ht="13.9" customHeight="1" x14ac:dyDescent="0.25"/>
    <row r="970" s="13" customFormat="1" ht="13.9" customHeight="1" x14ac:dyDescent="0.25"/>
    <row r="971" s="13" customFormat="1" ht="13.9" customHeight="1" x14ac:dyDescent="0.25"/>
    <row r="972" s="13" customFormat="1" ht="13.9" customHeight="1" x14ac:dyDescent="0.25"/>
    <row r="973" s="13" customFormat="1" ht="13.9" customHeight="1" x14ac:dyDescent="0.25"/>
    <row r="974" s="13" customFormat="1" ht="13.9" customHeight="1" x14ac:dyDescent="0.25"/>
    <row r="975" s="13" customFormat="1" ht="13.9" customHeight="1" x14ac:dyDescent="0.25"/>
    <row r="976" s="13" customFormat="1" ht="13.9" customHeight="1" x14ac:dyDescent="0.25"/>
    <row r="977" s="13" customFormat="1" ht="13.9" customHeight="1" x14ac:dyDescent="0.25"/>
    <row r="978" s="13" customFormat="1" ht="13.9" customHeight="1" x14ac:dyDescent="0.25"/>
    <row r="979" s="13" customFormat="1" ht="13.9" customHeight="1" x14ac:dyDescent="0.25"/>
    <row r="980" s="13" customFormat="1" ht="13.9" customHeight="1" x14ac:dyDescent="0.25"/>
    <row r="981" s="13" customFormat="1" ht="13.9" customHeight="1" x14ac:dyDescent="0.25"/>
    <row r="982" s="13" customFormat="1" ht="13.9" customHeight="1" x14ac:dyDescent="0.25"/>
    <row r="983" s="13" customFormat="1" ht="13.9" customHeight="1" x14ac:dyDescent="0.25"/>
    <row r="984" s="13" customFormat="1" ht="13.9" customHeight="1" x14ac:dyDescent="0.25"/>
    <row r="985" s="13" customFormat="1" ht="13.9" customHeight="1" x14ac:dyDescent="0.25"/>
    <row r="986" s="13" customFormat="1" ht="13.9" customHeight="1" x14ac:dyDescent="0.25"/>
    <row r="987" s="13" customFormat="1" ht="13.9" customHeight="1" x14ac:dyDescent="0.25"/>
    <row r="988" s="13" customFormat="1" ht="13.9" customHeight="1" x14ac:dyDescent="0.25"/>
    <row r="989" s="13" customFormat="1" ht="13.9" customHeight="1" x14ac:dyDescent="0.25"/>
    <row r="990" s="13" customFormat="1" ht="13.9" customHeight="1" x14ac:dyDescent="0.25"/>
    <row r="991" s="13" customFormat="1" ht="13.9" customHeight="1" x14ac:dyDescent="0.25"/>
    <row r="992" s="13" customFormat="1" ht="13.9" customHeight="1" x14ac:dyDescent="0.25"/>
    <row r="993" s="13" customFormat="1" ht="13.9" customHeight="1" x14ac:dyDescent="0.25"/>
    <row r="994" s="13" customFormat="1" ht="13.9" customHeight="1" x14ac:dyDescent="0.25"/>
    <row r="995" s="13" customFormat="1" ht="13.9" customHeight="1" x14ac:dyDescent="0.25"/>
    <row r="996" s="13" customFormat="1" ht="13.9" customHeight="1" x14ac:dyDescent="0.25"/>
    <row r="997" s="13" customFormat="1" ht="13.9" customHeight="1" x14ac:dyDescent="0.25"/>
    <row r="998" s="13" customFormat="1" ht="13.9" customHeight="1" x14ac:dyDescent="0.25"/>
    <row r="999" s="13" customFormat="1" ht="13.9" customHeight="1" x14ac:dyDescent="0.25"/>
    <row r="1000" s="13" customFormat="1" ht="13.9" customHeight="1" x14ac:dyDescent="0.25"/>
    <row r="1001" s="13" customFormat="1" ht="13.9" customHeight="1" x14ac:dyDescent="0.25"/>
    <row r="1002" s="13" customFormat="1" ht="13.9" customHeight="1" x14ac:dyDescent="0.25"/>
    <row r="1003" s="13" customFormat="1" ht="13.9" customHeight="1" x14ac:dyDescent="0.25"/>
    <row r="1004" s="13" customFormat="1" ht="13.9" customHeight="1" x14ac:dyDescent="0.25"/>
    <row r="1005" s="13" customFormat="1" ht="13.9" customHeight="1" x14ac:dyDescent="0.25"/>
    <row r="1006" s="13" customFormat="1" ht="13.9" customHeight="1" x14ac:dyDescent="0.25"/>
    <row r="1007" s="13" customFormat="1" ht="13.9" customHeight="1" x14ac:dyDescent="0.25"/>
    <row r="1008" s="13" customFormat="1" ht="13.9" customHeight="1" x14ac:dyDescent="0.25"/>
    <row r="1009" s="13" customFormat="1" ht="13.9" customHeight="1" x14ac:dyDescent="0.25"/>
    <row r="1010" s="13" customFormat="1" ht="13.9" customHeight="1" x14ac:dyDescent="0.25"/>
    <row r="1011" s="13" customFormat="1" ht="13.9" customHeight="1" x14ac:dyDescent="0.25"/>
    <row r="1012" s="13" customFormat="1" ht="13.9" customHeight="1" x14ac:dyDescent="0.25"/>
    <row r="1013" s="13" customFormat="1" ht="13.9" customHeight="1" x14ac:dyDescent="0.25"/>
    <row r="1014" s="13" customFormat="1" ht="13.9" customHeight="1" x14ac:dyDescent="0.25"/>
    <row r="1015" s="13" customFormat="1" ht="13.9" customHeight="1" x14ac:dyDescent="0.25"/>
    <row r="1016" s="13" customFormat="1" ht="13.9" customHeight="1" x14ac:dyDescent="0.25"/>
    <row r="1017" s="13" customFormat="1" ht="13.9" customHeight="1" x14ac:dyDescent="0.25"/>
    <row r="1018" s="13" customFormat="1" ht="13.9" customHeight="1" x14ac:dyDescent="0.25"/>
    <row r="1019" s="13" customFormat="1" ht="13.9" customHeight="1" x14ac:dyDescent="0.25"/>
    <row r="1020" s="13" customFormat="1" ht="13.9" customHeight="1" x14ac:dyDescent="0.25"/>
    <row r="1021" s="13" customFormat="1" ht="13.9" customHeight="1" x14ac:dyDescent="0.25"/>
    <row r="1022" s="13" customFormat="1" ht="13.9" customHeight="1" x14ac:dyDescent="0.25"/>
    <row r="1023" s="13" customFormat="1" ht="13.9" customHeight="1" x14ac:dyDescent="0.25"/>
    <row r="1024" s="13" customFormat="1" ht="13.9" customHeight="1" x14ac:dyDescent="0.25"/>
    <row r="1025" s="13" customFormat="1" ht="13.9" customHeight="1" x14ac:dyDescent="0.25"/>
    <row r="1026" s="13" customFormat="1" ht="13.9" customHeight="1" x14ac:dyDescent="0.25"/>
    <row r="1027" s="13" customFormat="1" ht="13.9" customHeight="1" x14ac:dyDescent="0.25"/>
    <row r="1028" s="13" customFormat="1" ht="13.9" customHeight="1" x14ac:dyDescent="0.25"/>
    <row r="1029" s="13" customFormat="1" ht="13.9" customHeight="1" x14ac:dyDescent="0.25"/>
    <row r="1030" s="13" customFormat="1" ht="13.9" customHeight="1" x14ac:dyDescent="0.25"/>
    <row r="1031" s="13" customFormat="1" ht="13.9" customHeight="1" x14ac:dyDescent="0.25"/>
    <row r="1032" s="13" customFormat="1" ht="13.9" customHeight="1" x14ac:dyDescent="0.25"/>
    <row r="1033" s="13" customFormat="1" ht="13.9" customHeight="1" x14ac:dyDescent="0.25"/>
    <row r="1034" s="13" customFormat="1" ht="13.9" customHeight="1" x14ac:dyDescent="0.25"/>
    <row r="1035" s="13" customFormat="1" ht="13.9" customHeight="1" x14ac:dyDescent="0.25"/>
    <row r="1036" s="13" customFormat="1" ht="13.9" customHeight="1" x14ac:dyDescent="0.25"/>
    <row r="1037" s="13" customFormat="1" ht="13.9" customHeight="1" x14ac:dyDescent="0.25"/>
    <row r="1038" s="13" customFormat="1" ht="13.9" customHeight="1" x14ac:dyDescent="0.25"/>
    <row r="1039" s="13" customFormat="1" ht="13.9" customHeight="1" x14ac:dyDescent="0.25"/>
    <row r="1040" s="13" customFormat="1" ht="13.9" customHeight="1" x14ac:dyDescent="0.25"/>
    <row r="1041" s="13" customFormat="1" ht="13.9" customHeight="1" x14ac:dyDescent="0.25"/>
    <row r="1042" s="13" customFormat="1" ht="13.9" customHeight="1" x14ac:dyDescent="0.25"/>
    <row r="1043" s="13" customFormat="1" ht="13.9" customHeight="1" x14ac:dyDescent="0.25"/>
    <row r="1044" s="13" customFormat="1" ht="13.9" customHeight="1" x14ac:dyDescent="0.25"/>
    <row r="1045" s="13" customFormat="1" ht="13.9" customHeight="1" x14ac:dyDescent="0.25"/>
    <row r="1046" s="13" customFormat="1" ht="13.9" customHeight="1" x14ac:dyDescent="0.25"/>
    <row r="1047" s="13" customFormat="1" ht="13.9" customHeight="1" x14ac:dyDescent="0.25"/>
    <row r="1048" s="13" customFormat="1" ht="13.9" customHeight="1" x14ac:dyDescent="0.25"/>
    <row r="1049" s="13" customFormat="1" ht="13.9" customHeight="1" x14ac:dyDescent="0.25"/>
    <row r="1050" s="13" customFormat="1" ht="13.9" customHeight="1" x14ac:dyDescent="0.25"/>
    <row r="1051" s="13" customFormat="1" ht="13.9" customHeight="1" x14ac:dyDescent="0.25"/>
    <row r="1052" s="13" customFormat="1" ht="13.9" customHeight="1" x14ac:dyDescent="0.25"/>
    <row r="1053" s="13" customFormat="1" ht="13.9" customHeight="1" x14ac:dyDescent="0.25"/>
    <row r="1054" s="13" customFormat="1" ht="13.9" customHeight="1" x14ac:dyDescent="0.25"/>
    <row r="1055" s="13" customFormat="1" ht="13.9" customHeight="1" x14ac:dyDescent="0.25"/>
    <row r="1056" s="13" customFormat="1" ht="13.9" customHeight="1" x14ac:dyDescent="0.25"/>
    <row r="1057" s="13" customFormat="1" ht="13.9" customHeight="1" x14ac:dyDescent="0.25"/>
    <row r="1058" s="13" customFormat="1" ht="13.9" customHeight="1" x14ac:dyDescent="0.25"/>
    <row r="1059" s="13" customFormat="1" ht="13.9" customHeight="1" x14ac:dyDescent="0.25"/>
    <row r="1060" s="13" customFormat="1" ht="13.9" customHeight="1" x14ac:dyDescent="0.25"/>
    <row r="1061" s="13" customFormat="1" ht="13.9" customHeight="1" x14ac:dyDescent="0.25"/>
    <row r="1062" s="13" customFormat="1" ht="13.9" customHeight="1" x14ac:dyDescent="0.25"/>
    <row r="1063" s="13" customFormat="1" ht="13.9" customHeight="1" x14ac:dyDescent="0.25"/>
    <row r="1064" s="13" customFormat="1" ht="13.9" customHeight="1" x14ac:dyDescent="0.25"/>
    <row r="1065" s="13" customFormat="1" ht="13.9" customHeight="1" x14ac:dyDescent="0.25"/>
    <row r="1066" s="13" customFormat="1" ht="13.9" customHeight="1" x14ac:dyDescent="0.25"/>
    <row r="1067" s="13" customFormat="1" ht="13.9" customHeight="1" x14ac:dyDescent="0.25"/>
    <row r="1068" s="13" customFormat="1" ht="13.9" customHeight="1" x14ac:dyDescent="0.25"/>
    <row r="1069" s="13" customFormat="1" ht="13.9" customHeight="1" x14ac:dyDescent="0.25"/>
    <row r="1070" s="13" customFormat="1" ht="13.9" customHeight="1" x14ac:dyDescent="0.25"/>
    <row r="1071" s="13" customFormat="1" ht="13.9" customHeight="1" x14ac:dyDescent="0.25"/>
    <row r="1072" s="13" customFormat="1" ht="13.9" customHeight="1" x14ac:dyDescent="0.25"/>
    <row r="1073" s="13" customFormat="1" ht="13.9" customHeight="1" x14ac:dyDescent="0.25"/>
    <row r="1074" s="13" customFormat="1" ht="13.9" customHeight="1" x14ac:dyDescent="0.25"/>
    <row r="1075" s="13" customFormat="1" ht="13.9" customHeight="1" x14ac:dyDescent="0.25"/>
    <row r="1076" s="13" customFormat="1" ht="13.9" customHeight="1" x14ac:dyDescent="0.25"/>
    <row r="1077" s="13" customFormat="1" ht="13.9" customHeight="1" x14ac:dyDescent="0.25"/>
    <row r="1078" s="13" customFormat="1" ht="13.9" customHeight="1" x14ac:dyDescent="0.25"/>
    <row r="1079" s="13" customFormat="1" ht="13.9" customHeight="1" x14ac:dyDescent="0.25"/>
    <row r="1080" s="13" customFormat="1" ht="13.9" customHeight="1" x14ac:dyDescent="0.25"/>
    <row r="1081" s="13" customFormat="1" ht="13.9" customHeight="1" x14ac:dyDescent="0.25"/>
    <row r="1082" s="13" customFormat="1" ht="13.9" customHeight="1" x14ac:dyDescent="0.25"/>
    <row r="1083" s="13" customFormat="1" ht="13.9" customHeight="1" x14ac:dyDescent="0.25"/>
    <row r="1084" s="13" customFormat="1" ht="13.9" customHeight="1" x14ac:dyDescent="0.25"/>
    <row r="1085" s="13" customFormat="1" ht="13.9" customHeight="1" x14ac:dyDescent="0.25"/>
    <row r="1086" s="13" customFormat="1" ht="13.9" customHeight="1" x14ac:dyDescent="0.25"/>
    <row r="1087" s="13" customFormat="1" ht="13.9" customHeight="1" x14ac:dyDescent="0.25"/>
    <row r="1088" s="13" customFormat="1" ht="13.9" customHeight="1" x14ac:dyDescent="0.25"/>
    <row r="1089" s="13" customFormat="1" ht="13.9" customHeight="1" x14ac:dyDescent="0.25"/>
    <row r="1090" s="13" customFormat="1" ht="13.9" customHeight="1" x14ac:dyDescent="0.25"/>
    <row r="1091" s="13" customFormat="1" ht="13.9" customHeight="1" x14ac:dyDescent="0.25"/>
    <row r="1092" s="13" customFormat="1" ht="13.9" customHeight="1" x14ac:dyDescent="0.25"/>
    <row r="1093" s="13" customFormat="1" ht="13.9" customHeight="1" x14ac:dyDescent="0.25"/>
    <row r="1094" s="13" customFormat="1" ht="13.9" customHeight="1" x14ac:dyDescent="0.25"/>
    <row r="1095" s="13" customFormat="1" ht="13.9" customHeight="1" x14ac:dyDescent="0.25"/>
    <row r="1096" s="13" customFormat="1" ht="13.9" customHeight="1" x14ac:dyDescent="0.25"/>
    <row r="1097" s="13" customFormat="1" ht="13.9" customHeight="1" x14ac:dyDescent="0.25"/>
    <row r="1098" s="13" customFormat="1" ht="13.9" customHeight="1" x14ac:dyDescent="0.25"/>
    <row r="1099" s="13" customFormat="1" ht="13.9" customHeight="1" x14ac:dyDescent="0.25"/>
    <row r="1100" s="13" customFormat="1" ht="13.9" customHeight="1" x14ac:dyDescent="0.25"/>
    <row r="1101" s="13" customFormat="1" ht="13.9" customHeight="1" x14ac:dyDescent="0.25"/>
    <row r="1102" s="13" customFormat="1" ht="13.9" customHeight="1" x14ac:dyDescent="0.25"/>
    <row r="1103" s="13" customFormat="1" ht="13.9" customHeight="1" x14ac:dyDescent="0.25"/>
    <row r="1104" s="13" customFormat="1" ht="13.9" customHeight="1" x14ac:dyDescent="0.25"/>
    <row r="1105" s="13" customFormat="1" ht="13.9" customHeight="1" x14ac:dyDescent="0.25"/>
    <row r="1106" s="13" customFormat="1" ht="13.9" customHeight="1" x14ac:dyDescent="0.25"/>
    <row r="1107" s="13" customFormat="1" ht="13.9" customHeight="1" x14ac:dyDescent="0.25"/>
    <row r="1108" s="13" customFormat="1" ht="13.9" customHeight="1" x14ac:dyDescent="0.25"/>
    <row r="1109" s="13" customFormat="1" ht="13.9" customHeight="1" x14ac:dyDescent="0.25"/>
    <row r="1110" s="13" customFormat="1" ht="13.9" customHeight="1" x14ac:dyDescent="0.25"/>
    <row r="1111" s="13" customFormat="1" ht="13.9" customHeight="1" x14ac:dyDescent="0.25"/>
    <row r="1112" s="13" customFormat="1" ht="13.9" customHeight="1" x14ac:dyDescent="0.25"/>
    <row r="1113" s="13" customFormat="1" ht="13.9" customHeight="1" x14ac:dyDescent="0.25"/>
    <row r="1114" s="13" customFormat="1" ht="13.9" customHeight="1" x14ac:dyDescent="0.25"/>
    <row r="1115" s="13" customFormat="1" ht="13.9" customHeight="1" x14ac:dyDescent="0.25"/>
    <row r="1116" s="13" customFormat="1" ht="13.9" customHeight="1" x14ac:dyDescent="0.25"/>
    <row r="1117" s="13" customFormat="1" ht="13.9" customHeight="1" x14ac:dyDescent="0.25"/>
    <row r="1118" s="13" customFormat="1" ht="13.9" customHeight="1" x14ac:dyDescent="0.25"/>
    <row r="1119" s="13" customFormat="1" ht="13.9" customHeight="1" x14ac:dyDescent="0.25"/>
    <row r="1120" s="13" customFormat="1" ht="13.9" customHeight="1" x14ac:dyDescent="0.25"/>
    <row r="1121" s="13" customFormat="1" ht="13.9" customHeight="1" x14ac:dyDescent="0.25"/>
    <row r="1122" s="13" customFormat="1" ht="13.9" customHeight="1" x14ac:dyDescent="0.25"/>
    <row r="1123" s="13" customFormat="1" ht="13.9" customHeight="1" x14ac:dyDescent="0.25"/>
    <row r="1124" s="13" customFormat="1" ht="13.9" customHeight="1" x14ac:dyDescent="0.25"/>
    <row r="1125" s="13" customFormat="1" ht="13.9" customHeight="1" x14ac:dyDescent="0.25"/>
    <row r="1126" s="13" customFormat="1" ht="13.9" customHeight="1" x14ac:dyDescent="0.25"/>
    <row r="1127" s="13" customFormat="1" ht="13.9" customHeight="1" x14ac:dyDescent="0.25"/>
    <row r="1128" s="13" customFormat="1" ht="13.9" customHeight="1" x14ac:dyDescent="0.25"/>
    <row r="1129" s="13" customFormat="1" ht="13.9" customHeight="1" x14ac:dyDescent="0.25"/>
    <row r="1130" s="13" customFormat="1" ht="13.9" customHeight="1" x14ac:dyDescent="0.25"/>
    <row r="1131" s="13" customFormat="1" ht="13.9" customHeight="1" x14ac:dyDescent="0.25"/>
    <row r="1132" s="13" customFormat="1" ht="13.9" customHeight="1" x14ac:dyDescent="0.25"/>
    <row r="1133" s="13" customFormat="1" ht="13.9" customHeight="1" x14ac:dyDescent="0.25"/>
    <row r="1134" s="13" customFormat="1" ht="13.9" customHeight="1" x14ac:dyDescent="0.25"/>
    <row r="1135" s="13" customFormat="1" ht="13.9" customHeight="1" x14ac:dyDescent="0.25"/>
    <row r="1136" s="13" customFormat="1" ht="13.9" customHeight="1" x14ac:dyDescent="0.25"/>
    <row r="1137" s="13" customFormat="1" ht="13.9" customHeight="1" x14ac:dyDescent="0.25"/>
    <row r="1138" s="13" customFormat="1" ht="13.9" customHeight="1" x14ac:dyDescent="0.25"/>
    <row r="1139" s="13" customFormat="1" ht="13.9" customHeight="1" x14ac:dyDescent="0.25"/>
    <row r="1140" s="13" customFormat="1" ht="13.9" customHeight="1" x14ac:dyDescent="0.25"/>
    <row r="1141" s="13" customFormat="1" ht="13.9" customHeight="1" x14ac:dyDescent="0.25"/>
    <row r="1142" s="13" customFormat="1" ht="13.9" customHeight="1" x14ac:dyDescent="0.25"/>
    <row r="1143" s="13" customFormat="1" ht="13.9" customHeight="1" x14ac:dyDescent="0.25"/>
    <row r="1144" s="13" customFormat="1" ht="13.9" customHeight="1" x14ac:dyDescent="0.25"/>
    <row r="1145" s="13" customFormat="1" ht="13.9" customHeight="1" x14ac:dyDescent="0.25"/>
    <row r="1146" s="13" customFormat="1" ht="13.9" customHeight="1" x14ac:dyDescent="0.25"/>
    <row r="1147" s="13" customFormat="1" ht="13.9" customHeight="1" x14ac:dyDescent="0.25"/>
    <row r="1148" s="13" customFormat="1" ht="13.9" customHeight="1" x14ac:dyDescent="0.25"/>
    <row r="1149" s="13" customFormat="1" ht="13.9" customHeight="1" x14ac:dyDescent="0.25"/>
    <row r="1150" s="13" customFormat="1" ht="13.9" customHeight="1" x14ac:dyDescent="0.25"/>
    <row r="1151" s="13" customFormat="1" ht="13.9" customHeight="1" x14ac:dyDescent="0.25"/>
    <row r="1152" s="13" customFormat="1" ht="13.9" customHeight="1" x14ac:dyDescent="0.25"/>
    <row r="1153" s="13" customFormat="1" ht="13.9" customHeight="1" x14ac:dyDescent="0.25"/>
    <row r="1154" s="13" customFormat="1" ht="13.9" customHeight="1" x14ac:dyDescent="0.25"/>
    <row r="1155" s="13" customFormat="1" ht="13.9" customHeight="1" x14ac:dyDescent="0.25"/>
    <row r="1156" s="13" customFormat="1" ht="13.9" customHeight="1" x14ac:dyDescent="0.25"/>
    <row r="1157" s="13" customFormat="1" ht="13.9" customHeight="1" x14ac:dyDescent="0.25"/>
    <row r="1158" s="13" customFormat="1" ht="13.9" customHeight="1" x14ac:dyDescent="0.25"/>
    <row r="1159" s="13" customFormat="1" ht="13.9" customHeight="1" x14ac:dyDescent="0.25"/>
    <row r="1160" s="13" customFormat="1" ht="13.9" customHeight="1" x14ac:dyDescent="0.25"/>
    <row r="1161" s="13" customFormat="1" ht="13.9" customHeight="1" x14ac:dyDescent="0.25"/>
    <row r="1162" s="13" customFormat="1" ht="13.9" customHeight="1" x14ac:dyDescent="0.25"/>
    <row r="1163" s="13" customFormat="1" ht="13.9" customHeight="1" x14ac:dyDescent="0.25"/>
    <row r="1164" s="13" customFormat="1" ht="13.9" customHeight="1" x14ac:dyDescent="0.25"/>
    <row r="1165" s="13" customFormat="1" ht="13.9" customHeight="1" x14ac:dyDescent="0.25"/>
    <row r="1166" s="13" customFormat="1" ht="13.9" customHeight="1" x14ac:dyDescent="0.25"/>
    <row r="1167" s="13" customFormat="1" ht="13.9" customHeight="1" x14ac:dyDescent="0.25"/>
    <row r="1168" s="13" customFormat="1" ht="13.9" customHeight="1" x14ac:dyDescent="0.25"/>
    <row r="1169" s="13" customFormat="1" ht="13.9" customHeight="1" x14ac:dyDescent="0.25"/>
    <row r="1170" s="13" customFormat="1" ht="13.9" customHeight="1" x14ac:dyDescent="0.25"/>
    <row r="1171" s="13" customFormat="1" ht="13.9" customHeight="1" x14ac:dyDescent="0.25"/>
    <row r="1172" s="13" customFormat="1" ht="13.9" customHeight="1" x14ac:dyDescent="0.25"/>
    <row r="1173" s="13" customFormat="1" ht="13.9" customHeight="1" x14ac:dyDescent="0.25"/>
    <row r="1174" s="13" customFormat="1" ht="13.9" customHeight="1" x14ac:dyDescent="0.25"/>
    <row r="1175" s="13" customFormat="1" ht="13.9" customHeight="1" x14ac:dyDescent="0.25"/>
    <row r="1176" s="13" customFormat="1" ht="13.9" customHeight="1" x14ac:dyDescent="0.25"/>
    <row r="1177" s="13" customFormat="1" ht="13.9" customHeight="1" x14ac:dyDescent="0.25"/>
    <row r="1178" s="13" customFormat="1" ht="13.9" customHeight="1" x14ac:dyDescent="0.25"/>
    <row r="1179" s="13" customFormat="1" ht="13.9" customHeight="1" x14ac:dyDescent="0.25"/>
    <row r="1180" s="13" customFormat="1" ht="13.9" customHeight="1" x14ac:dyDescent="0.25"/>
    <row r="1181" s="13" customFormat="1" ht="13.9" customHeight="1" x14ac:dyDescent="0.25"/>
    <row r="1182" s="13" customFormat="1" ht="13.9" customHeight="1" x14ac:dyDescent="0.25"/>
    <row r="1183" s="13" customFormat="1" ht="13.9" customHeight="1" x14ac:dyDescent="0.25"/>
    <row r="1184" s="13" customFormat="1" ht="13.9" customHeight="1" x14ac:dyDescent="0.25"/>
    <row r="1185" s="13" customFormat="1" ht="13.9" customHeight="1" x14ac:dyDescent="0.25"/>
    <row r="1186" s="13" customFormat="1" ht="13.9" customHeight="1" x14ac:dyDescent="0.25"/>
    <row r="1187" s="13" customFormat="1" ht="13.9" customHeight="1" x14ac:dyDescent="0.25"/>
    <row r="1188" s="13" customFormat="1" ht="13.9" customHeight="1" x14ac:dyDescent="0.25"/>
    <row r="1189" s="13" customFormat="1" ht="13.9" customHeight="1" x14ac:dyDescent="0.25"/>
    <row r="1190" s="13" customFormat="1" ht="13.9" customHeight="1" x14ac:dyDescent="0.25"/>
    <row r="1191" s="13" customFormat="1" ht="13.9" customHeight="1" x14ac:dyDescent="0.25"/>
    <row r="1192" s="13" customFormat="1" ht="13.9" customHeight="1" x14ac:dyDescent="0.25"/>
    <row r="1193" s="13" customFormat="1" ht="13.9" customHeight="1" x14ac:dyDescent="0.25"/>
    <row r="1194" s="13" customFormat="1" ht="13.9" customHeight="1" x14ac:dyDescent="0.25"/>
    <row r="1195" s="13" customFormat="1" ht="13.9" customHeight="1" x14ac:dyDescent="0.25"/>
    <row r="1196" s="13" customFormat="1" ht="13.9" customHeight="1" x14ac:dyDescent="0.25"/>
    <row r="1197" s="13" customFormat="1" ht="13.9" customHeight="1" x14ac:dyDescent="0.25"/>
    <row r="1198" s="13" customFormat="1" ht="13.9" customHeight="1" x14ac:dyDescent="0.25"/>
    <row r="1199" s="13" customFormat="1" ht="13.9" customHeight="1" x14ac:dyDescent="0.25"/>
    <row r="1200" s="13" customFormat="1" ht="13.9" customHeight="1" x14ac:dyDescent="0.25"/>
    <row r="1201" s="13" customFormat="1" ht="13.9" customHeight="1" x14ac:dyDescent="0.25"/>
    <row r="1202" s="13" customFormat="1" ht="13.9" customHeight="1" x14ac:dyDescent="0.25"/>
    <row r="1203" s="13" customFormat="1" ht="13.9" customHeight="1" x14ac:dyDescent="0.25"/>
    <row r="1204" s="13" customFormat="1" ht="13.9" customHeight="1" x14ac:dyDescent="0.25"/>
    <row r="1205" s="13" customFormat="1" ht="13.9" customHeight="1" x14ac:dyDescent="0.25"/>
    <row r="1206" s="13" customFormat="1" ht="13.9" customHeight="1" x14ac:dyDescent="0.25"/>
    <row r="1207" s="13" customFormat="1" ht="13.9" customHeight="1" x14ac:dyDescent="0.25"/>
    <row r="1208" s="13" customFormat="1" ht="13.9" customHeight="1" x14ac:dyDescent="0.25"/>
    <row r="1209" s="13" customFormat="1" ht="13.9" customHeight="1" x14ac:dyDescent="0.25"/>
    <row r="1210" s="13" customFormat="1" ht="13.9" customHeight="1" x14ac:dyDescent="0.25"/>
    <row r="1211" s="13" customFormat="1" ht="13.9" customHeight="1" x14ac:dyDescent="0.25"/>
    <row r="1212" s="13" customFormat="1" ht="13.9" customHeight="1" x14ac:dyDescent="0.25"/>
    <row r="1213" s="13" customFormat="1" ht="13.9" customHeight="1" x14ac:dyDescent="0.25"/>
    <row r="1214" s="13" customFormat="1" ht="13.9" customHeight="1" x14ac:dyDescent="0.25"/>
    <row r="1215" s="13" customFormat="1" ht="13.9" customHeight="1" x14ac:dyDescent="0.25"/>
    <row r="1216" s="13" customFormat="1" ht="13.9" customHeight="1" x14ac:dyDescent="0.25"/>
    <row r="1217" s="13" customFormat="1" ht="13.9" customHeight="1" x14ac:dyDescent="0.25"/>
    <row r="1218" s="13" customFormat="1" ht="13.9" customHeight="1" x14ac:dyDescent="0.25"/>
    <row r="1219" s="13" customFormat="1" ht="13.9" customHeight="1" x14ac:dyDescent="0.25"/>
    <row r="1220" s="13" customFormat="1" ht="13.9" customHeight="1" x14ac:dyDescent="0.25"/>
    <row r="1221" s="13" customFormat="1" ht="13.9" customHeight="1" x14ac:dyDescent="0.25"/>
    <row r="1222" s="13" customFormat="1" ht="13.9" customHeight="1" x14ac:dyDescent="0.25"/>
    <row r="1223" s="13" customFormat="1" ht="13.9" customHeight="1" x14ac:dyDescent="0.25"/>
    <row r="1224" s="13" customFormat="1" ht="13.9" customHeight="1" x14ac:dyDescent="0.25"/>
    <row r="1225" s="13" customFormat="1" ht="13.9" customHeight="1" x14ac:dyDescent="0.25"/>
    <row r="1226" s="13" customFormat="1" ht="13.9" customHeight="1" x14ac:dyDescent="0.25"/>
    <row r="1227" s="13" customFormat="1" ht="13.9" customHeight="1" x14ac:dyDescent="0.25"/>
    <row r="1228" s="13" customFormat="1" ht="13.9" customHeight="1" x14ac:dyDescent="0.25"/>
    <row r="1229" s="13" customFormat="1" ht="13.9" customHeight="1" x14ac:dyDescent="0.25"/>
    <row r="1230" s="13" customFormat="1" ht="13.9" customHeight="1" x14ac:dyDescent="0.25"/>
    <row r="1231" s="13" customFormat="1" ht="13.9" customHeight="1" x14ac:dyDescent="0.25"/>
    <row r="1232" s="13" customFormat="1" ht="13.9" customHeight="1" x14ac:dyDescent="0.25"/>
    <row r="1233" s="13" customFormat="1" ht="13.9" customHeight="1" x14ac:dyDescent="0.25"/>
    <row r="1234" s="13" customFormat="1" ht="13.9" customHeight="1" x14ac:dyDescent="0.25"/>
    <row r="1235" s="13" customFormat="1" ht="13.9" customHeight="1" x14ac:dyDescent="0.25"/>
    <row r="1236" s="13" customFormat="1" ht="13.9" customHeight="1" x14ac:dyDescent="0.25"/>
    <row r="1237" s="13" customFormat="1" ht="13.9" customHeight="1" x14ac:dyDescent="0.25"/>
    <row r="1238" s="13" customFormat="1" ht="13.9" customHeight="1" x14ac:dyDescent="0.25"/>
    <row r="1239" s="13" customFormat="1" ht="13.9" customHeight="1" x14ac:dyDescent="0.25"/>
    <row r="1240" s="13" customFormat="1" ht="13.9" customHeight="1" x14ac:dyDescent="0.25"/>
    <row r="1241" s="13" customFormat="1" ht="13.9" customHeight="1" x14ac:dyDescent="0.25"/>
    <row r="1242" s="13" customFormat="1" ht="13.9" customHeight="1" x14ac:dyDescent="0.25"/>
    <row r="1243" s="13" customFormat="1" ht="13.9" customHeight="1" x14ac:dyDescent="0.25"/>
    <row r="1244" s="13" customFormat="1" ht="13.9" customHeight="1" x14ac:dyDescent="0.25"/>
    <row r="1245" s="13" customFormat="1" ht="13.9" customHeight="1" x14ac:dyDescent="0.25"/>
    <row r="1246" s="13" customFormat="1" ht="13.9" customHeight="1" x14ac:dyDescent="0.25"/>
    <row r="1247" s="13" customFormat="1" ht="13.9" customHeight="1" x14ac:dyDescent="0.25"/>
    <row r="1248" s="13" customFormat="1" ht="13.9" customHeight="1" x14ac:dyDescent="0.25"/>
    <row r="1249" s="13" customFormat="1" ht="13.9" customHeight="1" x14ac:dyDescent="0.25"/>
    <row r="1250" s="13" customFormat="1" ht="13.9" customHeight="1" x14ac:dyDescent="0.25"/>
    <row r="1251" s="13" customFormat="1" ht="13.9" customHeight="1" x14ac:dyDescent="0.25"/>
    <row r="1252" s="13" customFormat="1" ht="13.9" customHeight="1" x14ac:dyDescent="0.25"/>
    <row r="1253" s="13" customFormat="1" ht="13.9" customHeight="1" x14ac:dyDescent="0.25"/>
    <row r="1254" s="13" customFormat="1" ht="13.9" customHeight="1" x14ac:dyDescent="0.25"/>
    <row r="1255" s="13" customFormat="1" ht="13.9" customHeight="1" x14ac:dyDescent="0.25"/>
    <row r="1256" s="13" customFormat="1" ht="13.9" customHeight="1" x14ac:dyDescent="0.25"/>
    <row r="1257" s="13" customFormat="1" ht="13.9" customHeight="1" x14ac:dyDescent="0.25"/>
    <row r="1258" s="13" customFormat="1" ht="13.9" customHeight="1" x14ac:dyDescent="0.25"/>
    <row r="1259" s="13" customFormat="1" ht="13.9" customHeight="1" x14ac:dyDescent="0.25"/>
    <row r="1260" s="13" customFormat="1" ht="13.9" customHeight="1" x14ac:dyDescent="0.25"/>
    <row r="1261" s="13" customFormat="1" ht="13.9" customHeight="1" x14ac:dyDescent="0.25"/>
    <row r="1262" s="13" customFormat="1" ht="13.9" customHeight="1" x14ac:dyDescent="0.25"/>
    <row r="1263" s="13" customFormat="1" ht="13.9" customHeight="1" x14ac:dyDescent="0.25"/>
    <row r="1264" s="13" customFormat="1" ht="13.9" customHeight="1" x14ac:dyDescent="0.25"/>
    <row r="1265" s="13" customFormat="1" ht="13.9" customHeight="1" x14ac:dyDescent="0.25"/>
    <row r="1266" s="13" customFormat="1" ht="13.9" customHeight="1" x14ac:dyDescent="0.25"/>
    <row r="1267" s="13" customFormat="1" ht="13.9" customHeight="1" x14ac:dyDescent="0.25"/>
    <row r="1268" s="13" customFormat="1" ht="13.9" customHeight="1" x14ac:dyDescent="0.25"/>
    <row r="1269" s="13" customFormat="1" ht="13.9" customHeight="1" x14ac:dyDescent="0.25"/>
    <row r="1270" s="13" customFormat="1" ht="13.9" customHeight="1" x14ac:dyDescent="0.25"/>
    <row r="1271" s="13" customFormat="1" ht="13.9" customHeight="1" x14ac:dyDescent="0.25"/>
    <row r="1272" s="13" customFormat="1" ht="13.9" customHeight="1" x14ac:dyDescent="0.25"/>
    <row r="1273" s="13" customFormat="1" ht="13.9" customHeight="1" x14ac:dyDescent="0.25"/>
    <row r="1274" s="13" customFormat="1" ht="13.9" customHeight="1" x14ac:dyDescent="0.25"/>
    <row r="1275" s="13" customFormat="1" ht="13.9" customHeight="1" x14ac:dyDescent="0.25"/>
    <row r="1276" s="13" customFormat="1" ht="13.9" customHeight="1" x14ac:dyDescent="0.25"/>
    <row r="1277" s="13" customFormat="1" ht="13.9" customHeight="1" x14ac:dyDescent="0.25"/>
    <row r="1278" s="13" customFormat="1" ht="13.9" customHeight="1" x14ac:dyDescent="0.25"/>
    <row r="1279" s="13" customFormat="1" ht="13.9" customHeight="1" x14ac:dyDescent="0.25"/>
    <row r="1280" s="13" customFormat="1" ht="13.9" customHeight="1" x14ac:dyDescent="0.25"/>
    <row r="1281" s="13" customFormat="1" ht="13.9" customHeight="1" x14ac:dyDescent="0.25"/>
    <row r="1282" s="13" customFormat="1" ht="13.9" customHeight="1" x14ac:dyDescent="0.25"/>
    <row r="1283" s="13" customFormat="1" ht="13.9" customHeight="1" x14ac:dyDescent="0.25"/>
    <row r="1284" s="13" customFormat="1" ht="13.9" customHeight="1" x14ac:dyDescent="0.25"/>
    <row r="1285" s="13" customFormat="1" ht="13.9" customHeight="1" x14ac:dyDescent="0.25"/>
    <row r="1286" s="13" customFormat="1" ht="13.9" customHeight="1" x14ac:dyDescent="0.25"/>
    <row r="1287" s="13" customFormat="1" ht="13.9" customHeight="1" x14ac:dyDescent="0.25"/>
    <row r="1288" s="13" customFormat="1" ht="13.9" customHeight="1" x14ac:dyDescent="0.25"/>
    <row r="1289" s="13" customFormat="1" ht="13.9" customHeight="1" x14ac:dyDescent="0.25"/>
    <row r="1290" s="13" customFormat="1" ht="13.9" customHeight="1" x14ac:dyDescent="0.25"/>
    <row r="1291" s="13" customFormat="1" ht="13.9" customHeight="1" x14ac:dyDescent="0.25"/>
    <row r="1292" s="13" customFormat="1" ht="13.9" customHeight="1" x14ac:dyDescent="0.25"/>
    <row r="1293" s="13" customFormat="1" ht="13.9" customHeight="1" x14ac:dyDescent="0.25"/>
    <row r="1294" s="13" customFormat="1" ht="13.9" customHeight="1" x14ac:dyDescent="0.25"/>
    <row r="1295" s="13" customFormat="1" ht="13.9" customHeight="1" x14ac:dyDescent="0.25"/>
    <row r="1296" s="13" customFormat="1" ht="13.9" customHeight="1" x14ac:dyDescent="0.25"/>
    <row r="1297" s="13" customFormat="1" ht="13.9" customHeight="1" x14ac:dyDescent="0.25"/>
    <row r="1298" s="13" customFormat="1" ht="13.9" customHeight="1" x14ac:dyDescent="0.25"/>
    <row r="1299" s="13" customFormat="1" ht="13.9" customHeight="1" x14ac:dyDescent="0.25"/>
    <row r="1300" s="13" customFormat="1" ht="13.9" customHeight="1" x14ac:dyDescent="0.25"/>
    <row r="1301" s="13" customFormat="1" ht="13.9" customHeight="1" x14ac:dyDescent="0.25"/>
    <row r="1302" s="13" customFormat="1" ht="13.9" customHeight="1" x14ac:dyDescent="0.25"/>
    <row r="1303" s="13" customFormat="1" ht="13.9" customHeight="1" x14ac:dyDescent="0.25"/>
    <row r="1304" s="13" customFormat="1" ht="13.9" customHeight="1" x14ac:dyDescent="0.25"/>
    <row r="1305" s="13" customFormat="1" ht="13.9" customHeight="1" x14ac:dyDescent="0.25"/>
    <row r="1306" s="13" customFormat="1" ht="13.9" customHeight="1" x14ac:dyDescent="0.25"/>
    <row r="1307" s="13" customFormat="1" ht="13.9" customHeight="1" x14ac:dyDescent="0.25"/>
    <row r="1308" s="13" customFormat="1" ht="13.9" customHeight="1" x14ac:dyDescent="0.25"/>
    <row r="1309" s="13" customFormat="1" ht="13.9" customHeight="1" x14ac:dyDescent="0.25"/>
    <row r="1310" s="13" customFormat="1" ht="13.9" customHeight="1" x14ac:dyDescent="0.25"/>
    <row r="1311" s="13" customFormat="1" ht="13.9" customHeight="1" x14ac:dyDescent="0.25"/>
    <row r="1312" s="13" customFormat="1" ht="13.9" customHeight="1" x14ac:dyDescent="0.25"/>
    <row r="1313" s="13" customFormat="1" ht="13.9" customHeight="1" x14ac:dyDescent="0.25"/>
    <row r="1314" s="13" customFormat="1" ht="13.9" customHeight="1" x14ac:dyDescent="0.25"/>
    <row r="1315" s="13" customFormat="1" ht="13.9" customHeight="1" x14ac:dyDescent="0.25"/>
    <row r="1316" s="13" customFormat="1" ht="13.9" customHeight="1" x14ac:dyDescent="0.25"/>
    <row r="1317" s="13" customFormat="1" ht="13.9" customHeight="1" x14ac:dyDescent="0.25"/>
    <row r="1318" s="13" customFormat="1" ht="13.9" customHeight="1" x14ac:dyDescent="0.25"/>
    <row r="1319" s="13" customFormat="1" ht="13.9" customHeight="1" x14ac:dyDescent="0.25"/>
    <row r="1320" s="13" customFormat="1" ht="13.9" customHeight="1" x14ac:dyDescent="0.25"/>
    <row r="1321" s="13" customFormat="1" ht="13.9" customHeight="1" x14ac:dyDescent="0.25"/>
    <row r="1322" s="13" customFormat="1" ht="13.9" customHeight="1" x14ac:dyDescent="0.25"/>
    <row r="1323" s="13" customFormat="1" ht="13.9" customHeight="1" x14ac:dyDescent="0.25"/>
    <row r="1324" s="13" customFormat="1" ht="13.9" customHeight="1" x14ac:dyDescent="0.25"/>
    <row r="1325" s="13" customFormat="1" ht="13.9" customHeight="1" x14ac:dyDescent="0.25"/>
    <row r="1326" s="13" customFormat="1" ht="13.9" customHeight="1" x14ac:dyDescent="0.25"/>
    <row r="1327" s="13" customFormat="1" ht="13.9" customHeight="1" x14ac:dyDescent="0.25"/>
    <row r="1328" s="13" customFormat="1" ht="13.9" customHeight="1" x14ac:dyDescent="0.25"/>
    <row r="1329" s="13" customFormat="1" ht="13.9" customHeight="1" x14ac:dyDescent="0.25"/>
    <row r="1330" s="13" customFormat="1" ht="13.9" customHeight="1" x14ac:dyDescent="0.25"/>
    <row r="1331" s="13" customFormat="1" ht="13.9" customHeight="1" x14ac:dyDescent="0.25"/>
    <row r="1332" s="13" customFormat="1" ht="13.9" customHeight="1" x14ac:dyDescent="0.25"/>
    <row r="1333" s="13" customFormat="1" ht="13.9" customHeight="1" x14ac:dyDescent="0.25"/>
    <row r="1334" s="13" customFormat="1" ht="13.9" customHeight="1" x14ac:dyDescent="0.25"/>
    <row r="1335" s="13" customFormat="1" ht="13.9" customHeight="1" x14ac:dyDescent="0.25"/>
    <row r="1336" s="13" customFormat="1" ht="13.9" customHeight="1" x14ac:dyDescent="0.25"/>
    <row r="1337" s="13" customFormat="1" ht="13.9" customHeight="1" x14ac:dyDescent="0.25"/>
    <row r="1338" s="13" customFormat="1" ht="13.9" customHeight="1" x14ac:dyDescent="0.25"/>
    <row r="1339" s="13" customFormat="1" ht="13.9" customHeight="1" x14ac:dyDescent="0.25"/>
    <row r="1340" s="13" customFormat="1" ht="13.9" customHeight="1" x14ac:dyDescent="0.25"/>
    <row r="1341" s="13" customFormat="1" ht="13.9" customHeight="1" x14ac:dyDescent="0.25"/>
    <row r="1342" s="13" customFormat="1" ht="13.9" customHeight="1" x14ac:dyDescent="0.25"/>
    <row r="1343" s="13" customFormat="1" ht="13.9" customHeight="1" x14ac:dyDescent="0.25"/>
    <row r="1344" s="13" customFormat="1" ht="13.9" customHeight="1" x14ac:dyDescent="0.25"/>
    <row r="1345" s="13" customFormat="1" ht="13.9" customHeight="1" x14ac:dyDescent="0.25"/>
    <row r="1346" s="13" customFormat="1" ht="13.9" customHeight="1" x14ac:dyDescent="0.25"/>
    <row r="1347" s="13" customFormat="1" ht="13.9" customHeight="1" x14ac:dyDescent="0.25"/>
    <row r="1348" s="13" customFormat="1" ht="13.9" customHeight="1" x14ac:dyDescent="0.25"/>
    <row r="1349" s="13" customFormat="1" ht="13.9" customHeight="1" x14ac:dyDescent="0.25"/>
    <row r="1350" s="13" customFormat="1" ht="13.9" customHeight="1" x14ac:dyDescent="0.25"/>
    <row r="1351" s="13" customFormat="1" ht="13.9" customHeight="1" x14ac:dyDescent="0.25"/>
    <row r="1352" s="13" customFormat="1" ht="13.9" customHeight="1" x14ac:dyDescent="0.25"/>
    <row r="1353" s="13" customFormat="1" ht="13.9" customHeight="1" x14ac:dyDescent="0.25"/>
    <row r="1354" s="13" customFormat="1" ht="13.9" customHeight="1" x14ac:dyDescent="0.25"/>
    <row r="1355" s="13" customFormat="1" ht="13.9" customHeight="1" x14ac:dyDescent="0.25"/>
    <row r="1356" s="13" customFormat="1" ht="13.9" customHeight="1" x14ac:dyDescent="0.25"/>
    <row r="1357" s="13" customFormat="1" ht="13.9" customHeight="1" x14ac:dyDescent="0.25"/>
    <row r="1358" s="13" customFormat="1" ht="13.9" customHeight="1" x14ac:dyDescent="0.25"/>
    <row r="1359" s="13" customFormat="1" ht="13.9" customHeight="1" x14ac:dyDescent="0.25"/>
    <row r="1360" s="13" customFormat="1" ht="13.9" customHeight="1" x14ac:dyDescent="0.25"/>
    <row r="1361" s="13" customFormat="1" ht="13.9" customHeight="1" x14ac:dyDescent="0.25"/>
    <row r="1362" s="13" customFormat="1" ht="13.9" customHeight="1" x14ac:dyDescent="0.25"/>
    <row r="1363" s="13" customFormat="1" ht="13.9" customHeight="1" x14ac:dyDescent="0.25"/>
    <row r="1364" s="13" customFormat="1" ht="13.9" customHeight="1" x14ac:dyDescent="0.25"/>
    <row r="1365" s="13" customFormat="1" ht="13.9" customHeight="1" x14ac:dyDescent="0.25"/>
    <row r="1366" s="13" customFormat="1" ht="13.9" customHeight="1" x14ac:dyDescent="0.25"/>
    <row r="1367" s="13" customFormat="1" ht="13.9" customHeight="1" x14ac:dyDescent="0.25"/>
    <row r="1368" s="13" customFormat="1" ht="13.9" customHeight="1" x14ac:dyDescent="0.25"/>
    <row r="1369" s="13" customFormat="1" ht="13.9" customHeight="1" x14ac:dyDescent="0.25"/>
    <row r="1370" s="13" customFormat="1" ht="13.9" customHeight="1" x14ac:dyDescent="0.25"/>
    <row r="1371" s="13" customFormat="1" ht="13.9" customHeight="1" x14ac:dyDescent="0.25"/>
    <row r="1372" s="13" customFormat="1" ht="13.9" customHeight="1" x14ac:dyDescent="0.25"/>
    <row r="1373" s="13" customFormat="1" ht="13.9" customHeight="1" x14ac:dyDescent="0.25"/>
    <row r="1374" s="13" customFormat="1" ht="13.9" customHeight="1" x14ac:dyDescent="0.25"/>
    <row r="1375" s="13" customFormat="1" ht="13.9" customHeight="1" x14ac:dyDescent="0.25"/>
    <row r="1376" s="13" customFormat="1" ht="13.9" customHeight="1" x14ac:dyDescent="0.25"/>
    <row r="1377" s="13" customFormat="1" ht="13.9" customHeight="1" x14ac:dyDescent="0.25"/>
    <row r="1378" s="13" customFormat="1" ht="13.9" customHeight="1" x14ac:dyDescent="0.25"/>
    <row r="1379" s="13" customFormat="1" ht="13.9" customHeight="1" x14ac:dyDescent="0.25"/>
    <row r="1380" s="13" customFormat="1" ht="13.9" customHeight="1" x14ac:dyDescent="0.25"/>
    <row r="1381" s="13" customFormat="1" ht="13.9" customHeight="1" x14ac:dyDescent="0.25"/>
    <row r="1382" s="13" customFormat="1" ht="13.9" customHeight="1" x14ac:dyDescent="0.25"/>
    <row r="1383" s="13" customFormat="1" ht="13.9" customHeight="1" x14ac:dyDescent="0.25"/>
    <row r="1384" s="13" customFormat="1" ht="13.9" customHeight="1" x14ac:dyDescent="0.25"/>
    <row r="1385" s="13" customFormat="1" ht="13.9" customHeight="1" x14ac:dyDescent="0.25"/>
    <row r="1386" s="13" customFormat="1" ht="13.9" customHeight="1" x14ac:dyDescent="0.25"/>
    <row r="1387" s="13" customFormat="1" ht="13.9" customHeight="1" x14ac:dyDescent="0.25"/>
    <row r="1388" s="13" customFormat="1" ht="13.9" customHeight="1" x14ac:dyDescent="0.25"/>
    <row r="1389" s="13" customFormat="1" ht="13.9" customHeight="1" x14ac:dyDescent="0.25"/>
    <row r="1390" s="13" customFormat="1" ht="13.9" customHeight="1" x14ac:dyDescent="0.25"/>
    <row r="1391" s="13" customFormat="1" ht="13.9" customHeight="1" x14ac:dyDescent="0.25"/>
    <row r="1392" s="13" customFormat="1" ht="13.9" customHeight="1" x14ac:dyDescent="0.25"/>
    <row r="1393" s="13" customFormat="1" ht="13.9" customHeight="1" x14ac:dyDescent="0.25"/>
    <row r="1394" s="13" customFormat="1" ht="13.9" customHeight="1" x14ac:dyDescent="0.25"/>
    <row r="1395" s="13" customFormat="1" ht="13.9" customHeight="1" x14ac:dyDescent="0.25"/>
    <row r="1396" s="13" customFormat="1" ht="13.9" customHeight="1" x14ac:dyDescent="0.25"/>
    <row r="1397" s="13" customFormat="1" ht="13.9" customHeight="1" x14ac:dyDescent="0.25"/>
    <row r="1398" s="13" customFormat="1" ht="13.9" customHeight="1" x14ac:dyDescent="0.25"/>
    <row r="1399" s="13" customFormat="1" ht="13.9" customHeight="1" x14ac:dyDescent="0.25"/>
    <row r="1400" s="13" customFormat="1" ht="13.9" customHeight="1" x14ac:dyDescent="0.25"/>
    <row r="1401" s="13" customFormat="1" ht="13.9" customHeight="1" x14ac:dyDescent="0.25"/>
    <row r="1402" s="13" customFormat="1" ht="13.9" customHeight="1" x14ac:dyDescent="0.25"/>
    <row r="1403" s="13" customFormat="1" ht="13.9" customHeight="1" x14ac:dyDescent="0.25"/>
    <row r="1404" s="13" customFormat="1" ht="13.9" customHeight="1" x14ac:dyDescent="0.25"/>
    <row r="1405" s="13" customFormat="1" ht="13.9" customHeight="1" x14ac:dyDescent="0.25"/>
    <row r="1406" s="13" customFormat="1" ht="13.9" customHeight="1" x14ac:dyDescent="0.25"/>
    <row r="1407" s="13" customFormat="1" ht="13.9" customHeight="1" x14ac:dyDescent="0.25"/>
    <row r="1408" s="13" customFormat="1" ht="13.9" customHeight="1" x14ac:dyDescent="0.25"/>
    <row r="1409" s="13" customFormat="1" ht="13.9" customHeight="1" x14ac:dyDescent="0.25"/>
    <row r="1410" s="13" customFormat="1" ht="13.9" customHeight="1" x14ac:dyDescent="0.25"/>
    <row r="1411" s="13" customFormat="1" ht="13.9" customHeight="1" x14ac:dyDescent="0.25"/>
    <row r="1412" s="13" customFormat="1" ht="13.9" customHeight="1" x14ac:dyDescent="0.25"/>
    <row r="1413" s="13" customFormat="1" ht="13.9" customHeight="1" x14ac:dyDescent="0.25"/>
    <row r="1414" s="13" customFormat="1" ht="13.9" customHeight="1" x14ac:dyDescent="0.25"/>
    <row r="1415" s="13" customFormat="1" ht="13.9" customHeight="1" x14ac:dyDescent="0.25"/>
    <row r="1416" s="13" customFormat="1" ht="13.9" customHeight="1" x14ac:dyDescent="0.25"/>
    <row r="1417" s="13" customFormat="1" ht="13.9" customHeight="1" x14ac:dyDescent="0.25"/>
    <row r="1418" s="13" customFormat="1" ht="13.9" customHeight="1" x14ac:dyDescent="0.25"/>
    <row r="1419" s="13" customFormat="1" ht="13.9" customHeight="1" x14ac:dyDescent="0.25"/>
    <row r="1420" s="13" customFormat="1" ht="13.9" customHeight="1" x14ac:dyDescent="0.25"/>
    <row r="1421" s="13" customFormat="1" ht="13.9" customHeight="1" x14ac:dyDescent="0.25"/>
    <row r="1422" s="13" customFormat="1" ht="13.9" customHeight="1" x14ac:dyDescent="0.25"/>
    <row r="1423" s="13" customFormat="1" ht="13.9" customHeight="1" x14ac:dyDescent="0.25"/>
    <row r="1424" s="13" customFormat="1" ht="13.9" customHeight="1" x14ac:dyDescent="0.25"/>
    <row r="1425" s="13" customFormat="1" ht="13.9" customHeight="1" x14ac:dyDescent="0.25"/>
    <row r="1426" s="13" customFormat="1" ht="13.9" customHeight="1" x14ac:dyDescent="0.25"/>
    <row r="1427" s="13" customFormat="1" ht="13.9" customHeight="1" x14ac:dyDescent="0.25"/>
    <row r="1428" s="13" customFormat="1" ht="13.9" customHeight="1" x14ac:dyDescent="0.25"/>
    <row r="1429" s="13" customFormat="1" ht="13.9" customHeight="1" x14ac:dyDescent="0.25"/>
    <row r="1430" s="13" customFormat="1" ht="13.9" customHeight="1" x14ac:dyDescent="0.25"/>
    <row r="1431" s="13" customFormat="1" ht="13.9" customHeight="1" x14ac:dyDescent="0.25"/>
    <row r="1432" s="13" customFormat="1" ht="13.9" customHeight="1" x14ac:dyDescent="0.25"/>
    <row r="1433" s="13" customFormat="1" ht="13.9" customHeight="1" x14ac:dyDescent="0.25"/>
    <row r="1434" s="13" customFormat="1" ht="13.9" customHeight="1" x14ac:dyDescent="0.25"/>
    <row r="1435" s="13" customFormat="1" ht="13.9" customHeight="1" x14ac:dyDescent="0.25"/>
    <row r="1436" s="13" customFormat="1" ht="13.9" customHeight="1" x14ac:dyDescent="0.25"/>
    <row r="1437" s="13" customFormat="1" ht="13.9" customHeight="1" x14ac:dyDescent="0.25"/>
    <row r="1438" s="13" customFormat="1" ht="13.9" customHeight="1" x14ac:dyDescent="0.25"/>
    <row r="1439" s="13" customFormat="1" ht="13.9" customHeight="1" x14ac:dyDescent="0.25"/>
    <row r="1440" s="13" customFormat="1" ht="13.9" customHeight="1" x14ac:dyDescent="0.25"/>
    <row r="1441" s="13" customFormat="1" ht="13.9" customHeight="1" x14ac:dyDescent="0.25"/>
    <row r="1442" s="13" customFormat="1" ht="13.9" customHeight="1" x14ac:dyDescent="0.25"/>
    <row r="1443" s="13" customFormat="1" ht="13.9" customHeight="1" x14ac:dyDescent="0.25"/>
    <row r="1444" s="13" customFormat="1" ht="13.9" customHeight="1" x14ac:dyDescent="0.25"/>
    <row r="1445" s="13" customFormat="1" ht="13.9" customHeight="1" x14ac:dyDescent="0.25"/>
    <row r="1446" s="13" customFormat="1" ht="13.9" customHeight="1" x14ac:dyDescent="0.25"/>
    <row r="1447" s="13" customFormat="1" ht="13.9" customHeight="1" x14ac:dyDescent="0.25"/>
    <row r="1448" s="13" customFormat="1" ht="13.9" customHeight="1" x14ac:dyDescent="0.25"/>
    <row r="1449" s="13" customFormat="1" ht="13.9" customHeight="1" x14ac:dyDescent="0.25"/>
    <row r="1450" s="13" customFormat="1" ht="13.9" customHeight="1" x14ac:dyDescent="0.25"/>
    <row r="1451" s="13" customFormat="1" ht="13.9" customHeight="1" x14ac:dyDescent="0.25"/>
    <row r="1452" s="13" customFormat="1" ht="13.9" customHeight="1" x14ac:dyDescent="0.25"/>
    <row r="1453" s="13" customFormat="1" ht="13.9" customHeight="1" x14ac:dyDescent="0.25"/>
    <row r="1454" s="13" customFormat="1" ht="13.9" customHeight="1" x14ac:dyDescent="0.25"/>
    <row r="1455" s="13" customFormat="1" ht="13.9" customHeight="1" x14ac:dyDescent="0.25"/>
    <row r="1456" s="13" customFormat="1" ht="13.9" customHeight="1" x14ac:dyDescent="0.25"/>
    <row r="1457" s="13" customFormat="1" ht="13.9" customHeight="1" x14ac:dyDescent="0.25"/>
    <row r="1458" s="13" customFormat="1" ht="13.9" customHeight="1" x14ac:dyDescent="0.25"/>
    <row r="1459" s="13" customFormat="1" ht="13.9" customHeight="1" x14ac:dyDescent="0.25"/>
    <row r="1460" s="13" customFormat="1" ht="13.9" customHeight="1" x14ac:dyDescent="0.25"/>
    <row r="1461" s="13" customFormat="1" ht="13.9" customHeight="1" x14ac:dyDescent="0.25"/>
    <row r="1462" s="13" customFormat="1" ht="13.9" customHeight="1" x14ac:dyDescent="0.25"/>
    <row r="1463" s="13" customFormat="1" ht="13.9" customHeight="1" x14ac:dyDescent="0.25"/>
    <row r="1464" s="13" customFormat="1" ht="13.9" customHeight="1" x14ac:dyDescent="0.25"/>
    <row r="1465" s="13" customFormat="1" ht="13.9" customHeight="1" x14ac:dyDescent="0.25"/>
    <row r="1466" s="13" customFormat="1" ht="13.9" customHeight="1" x14ac:dyDescent="0.25"/>
    <row r="1467" s="13" customFormat="1" ht="13.9" customHeight="1" x14ac:dyDescent="0.25"/>
    <row r="1468" s="13" customFormat="1" ht="13.9" customHeight="1" x14ac:dyDescent="0.25"/>
    <row r="1469" s="13" customFormat="1" ht="13.9" customHeight="1" x14ac:dyDescent="0.25"/>
    <row r="1470" s="13" customFormat="1" ht="13.9" customHeight="1" x14ac:dyDescent="0.25"/>
    <row r="1471" s="13" customFormat="1" ht="13.9" customHeight="1" x14ac:dyDescent="0.25"/>
    <row r="1472" s="13" customFormat="1" ht="13.9" customHeight="1" x14ac:dyDescent="0.25"/>
    <row r="1473" s="13" customFormat="1" ht="13.9" customHeight="1" x14ac:dyDescent="0.25"/>
    <row r="1474" s="13" customFormat="1" ht="13.9" customHeight="1" x14ac:dyDescent="0.25"/>
    <row r="1475" s="13" customFormat="1" ht="13.9" customHeight="1" x14ac:dyDescent="0.25"/>
    <row r="1476" s="13" customFormat="1" ht="13.9" customHeight="1" x14ac:dyDescent="0.25"/>
    <row r="1477" s="13" customFormat="1" ht="13.9" customHeight="1" x14ac:dyDescent="0.25"/>
    <row r="1478" s="13" customFormat="1" ht="13.9" customHeight="1" x14ac:dyDescent="0.25"/>
    <row r="1479" s="13" customFormat="1" ht="13.9" customHeight="1" x14ac:dyDescent="0.25"/>
    <row r="1480" s="13" customFormat="1" ht="13.9" customHeight="1" x14ac:dyDescent="0.25"/>
    <row r="1481" s="13" customFormat="1" ht="13.9" customHeight="1" x14ac:dyDescent="0.25"/>
    <row r="1482" s="13" customFormat="1" ht="13.9" customHeight="1" x14ac:dyDescent="0.25"/>
    <row r="1483" s="13" customFormat="1" ht="13.9" customHeight="1" x14ac:dyDescent="0.25"/>
    <row r="1484" s="13" customFormat="1" ht="13.9" customHeight="1" x14ac:dyDescent="0.25"/>
    <row r="1485" s="13" customFormat="1" ht="13.9" customHeight="1" x14ac:dyDescent="0.25"/>
    <row r="1486" s="13" customFormat="1" ht="13.9" customHeight="1" x14ac:dyDescent="0.25"/>
    <row r="1487" s="13" customFormat="1" ht="13.9" customHeight="1" x14ac:dyDescent="0.25"/>
    <row r="1488" s="13" customFormat="1" ht="13.9" customHeight="1" x14ac:dyDescent="0.25"/>
    <row r="1489" s="13" customFormat="1" ht="13.9" customHeight="1" x14ac:dyDescent="0.25"/>
    <row r="1490" s="13" customFormat="1" ht="13.9" customHeight="1" x14ac:dyDescent="0.25"/>
    <row r="1491" s="13" customFormat="1" ht="13.9" customHeight="1" x14ac:dyDescent="0.25"/>
    <row r="1492" s="13" customFormat="1" ht="13.9" customHeight="1" x14ac:dyDescent="0.25"/>
    <row r="1493" s="13" customFormat="1" ht="13.9" customHeight="1" x14ac:dyDescent="0.25"/>
    <row r="1494" s="13" customFormat="1" ht="13.9" customHeight="1" x14ac:dyDescent="0.25"/>
    <row r="1495" s="13" customFormat="1" ht="13.9" customHeight="1" x14ac:dyDescent="0.25"/>
    <row r="1496" s="13" customFormat="1" ht="13.9" customHeight="1" x14ac:dyDescent="0.25"/>
    <row r="1497" s="13" customFormat="1" ht="13.9" customHeight="1" x14ac:dyDescent="0.25"/>
    <row r="1498" s="13" customFormat="1" ht="13.9" customHeight="1" x14ac:dyDescent="0.25"/>
    <row r="1499" s="13" customFormat="1" ht="13.9" customHeight="1" x14ac:dyDescent="0.25"/>
    <row r="1500" s="13" customFormat="1" ht="13.9" customHeight="1" x14ac:dyDescent="0.25"/>
    <row r="1501" s="13" customFormat="1" ht="13.9" customHeight="1" x14ac:dyDescent="0.25"/>
    <row r="1502" s="13" customFormat="1" ht="13.9" customHeight="1" x14ac:dyDescent="0.25"/>
    <row r="1503" s="13" customFormat="1" ht="13.9" customHeight="1" x14ac:dyDescent="0.25"/>
    <row r="1504" s="13" customFormat="1" ht="13.9" customHeight="1" x14ac:dyDescent="0.25"/>
    <row r="1505" s="13" customFormat="1" ht="13.9" customHeight="1" x14ac:dyDescent="0.25"/>
    <row r="1506" s="13" customFormat="1" ht="13.9" customHeight="1" x14ac:dyDescent="0.25"/>
    <row r="1507" s="13" customFormat="1" ht="13.9" customHeight="1" x14ac:dyDescent="0.25"/>
    <row r="1508" s="13" customFormat="1" ht="13.9" customHeight="1" x14ac:dyDescent="0.25"/>
    <row r="1509" s="13" customFormat="1" ht="13.9" customHeight="1" x14ac:dyDescent="0.25"/>
    <row r="1510" s="13" customFormat="1" ht="13.9" customHeight="1" x14ac:dyDescent="0.25"/>
    <row r="1511" s="13" customFormat="1" ht="13.9" customHeight="1" x14ac:dyDescent="0.25"/>
    <row r="1512" s="13" customFormat="1" ht="13.9" customHeight="1" x14ac:dyDescent="0.25"/>
    <row r="1513" s="13" customFormat="1" ht="13.9" customHeight="1" x14ac:dyDescent="0.25"/>
    <row r="1514" s="13" customFormat="1" ht="13.9" customHeight="1" x14ac:dyDescent="0.25"/>
    <row r="1515" s="13" customFormat="1" ht="13.9" customHeight="1" x14ac:dyDescent="0.25"/>
    <row r="1516" s="13" customFormat="1" ht="13.9" customHeight="1" x14ac:dyDescent="0.25"/>
    <row r="1517" s="13" customFormat="1" ht="13.9" customHeight="1" x14ac:dyDescent="0.25"/>
    <row r="1518" s="13" customFormat="1" ht="13.9" customHeight="1" x14ac:dyDescent="0.25"/>
    <row r="1519" s="13" customFormat="1" ht="13.9" customHeight="1" x14ac:dyDescent="0.25"/>
    <row r="1520" s="13" customFormat="1" ht="13.9" customHeight="1" x14ac:dyDescent="0.25"/>
    <row r="1521" s="13" customFormat="1" ht="13.9" customHeight="1" x14ac:dyDescent="0.25"/>
    <row r="1522" s="13" customFormat="1" ht="13.9" customHeight="1" x14ac:dyDescent="0.25"/>
    <row r="1523" s="13" customFormat="1" ht="13.9" customHeight="1" x14ac:dyDescent="0.25"/>
    <row r="1524" s="13" customFormat="1" ht="13.9" customHeight="1" x14ac:dyDescent="0.25"/>
    <row r="1525" s="13" customFormat="1" ht="13.9" customHeight="1" x14ac:dyDescent="0.25"/>
    <row r="1526" s="13" customFormat="1" ht="13.9" customHeight="1" x14ac:dyDescent="0.25"/>
    <row r="1527" s="13" customFormat="1" ht="13.9" customHeight="1" x14ac:dyDescent="0.25"/>
    <row r="1528" s="13" customFormat="1" ht="13.9" customHeight="1" x14ac:dyDescent="0.25"/>
    <row r="1529" s="13" customFormat="1" ht="13.9" customHeight="1" x14ac:dyDescent="0.25"/>
    <row r="1530" s="13" customFormat="1" ht="13.9" customHeight="1" x14ac:dyDescent="0.25"/>
    <row r="1531" s="13" customFormat="1" ht="13.9" customHeight="1" x14ac:dyDescent="0.25"/>
    <row r="1532" s="13" customFormat="1" ht="13.9" customHeight="1" x14ac:dyDescent="0.25"/>
    <row r="1533" s="13" customFormat="1" ht="13.9" customHeight="1" x14ac:dyDescent="0.25"/>
    <row r="1534" s="13" customFormat="1" ht="13.9" customHeight="1" x14ac:dyDescent="0.25"/>
    <row r="1535" s="13" customFormat="1" ht="13.9" customHeight="1" x14ac:dyDescent="0.25"/>
    <row r="1536" s="13" customFormat="1" ht="13.9" customHeight="1" x14ac:dyDescent="0.25"/>
    <row r="1537" s="13" customFormat="1" ht="13.9" customHeight="1" x14ac:dyDescent="0.25"/>
    <row r="1538" s="13" customFormat="1" ht="13.9" customHeight="1" x14ac:dyDescent="0.25"/>
    <row r="1539" s="13" customFormat="1" ht="13.9" customHeight="1" x14ac:dyDescent="0.25"/>
    <row r="1540" s="13" customFormat="1" ht="13.9" customHeight="1" x14ac:dyDescent="0.25"/>
    <row r="1541" s="13" customFormat="1" ht="13.9" customHeight="1" x14ac:dyDescent="0.25"/>
    <row r="1542" s="13" customFormat="1" ht="13.9" customHeight="1" x14ac:dyDescent="0.25"/>
    <row r="1543" s="13" customFormat="1" ht="13.9" customHeight="1" x14ac:dyDescent="0.25"/>
    <row r="1544" s="13" customFormat="1" ht="13.9" customHeight="1" x14ac:dyDescent="0.25"/>
    <row r="1545" s="13" customFormat="1" ht="13.9" customHeight="1" x14ac:dyDescent="0.25"/>
    <row r="1546" s="13" customFormat="1" ht="13.9" customHeight="1" x14ac:dyDescent="0.25"/>
    <row r="1547" s="13" customFormat="1" ht="13.9" customHeight="1" x14ac:dyDescent="0.25"/>
    <row r="1548" s="13" customFormat="1" ht="13.9" customHeight="1" x14ac:dyDescent="0.25"/>
    <row r="1549" s="13" customFormat="1" ht="13.9" customHeight="1" x14ac:dyDescent="0.25"/>
    <row r="1550" s="13" customFormat="1" ht="13.9" customHeight="1" x14ac:dyDescent="0.25"/>
    <row r="1551" s="13" customFormat="1" ht="13.9" customHeight="1" x14ac:dyDescent="0.25"/>
    <row r="1552" s="13" customFormat="1" ht="13.9" customHeight="1" x14ac:dyDescent="0.25"/>
    <row r="1553" s="13" customFormat="1" ht="13.9" customHeight="1" x14ac:dyDescent="0.25"/>
    <row r="1554" s="13" customFormat="1" ht="13.9" customHeight="1" x14ac:dyDescent="0.25"/>
    <row r="1555" s="13" customFormat="1" ht="13.9" customHeight="1" x14ac:dyDescent="0.25"/>
    <row r="1556" s="13" customFormat="1" ht="13.9" customHeight="1" x14ac:dyDescent="0.25"/>
    <row r="1557" s="13" customFormat="1" ht="13.9" customHeight="1" x14ac:dyDescent="0.25"/>
    <row r="1558" s="13" customFormat="1" ht="13.9" customHeight="1" x14ac:dyDescent="0.25"/>
    <row r="1559" s="13" customFormat="1" ht="13.9" customHeight="1" x14ac:dyDescent="0.25"/>
    <row r="1560" s="13" customFormat="1" ht="13.9" customHeight="1" x14ac:dyDescent="0.25"/>
    <row r="1561" s="13" customFormat="1" ht="13.9" customHeight="1" x14ac:dyDescent="0.25"/>
    <row r="1562" s="13" customFormat="1" ht="13.9" customHeight="1" x14ac:dyDescent="0.25"/>
    <row r="1563" s="13" customFormat="1" ht="13.9" customHeight="1" x14ac:dyDescent="0.25"/>
    <row r="1564" s="13" customFormat="1" ht="13.9" customHeight="1" x14ac:dyDescent="0.25"/>
    <row r="1565" s="13" customFormat="1" ht="13.9" customHeight="1" x14ac:dyDescent="0.25"/>
    <row r="1566" s="13" customFormat="1" ht="13.9" customHeight="1" x14ac:dyDescent="0.25"/>
    <row r="1567" s="13" customFormat="1" ht="13.9" customHeight="1" x14ac:dyDescent="0.25"/>
    <row r="1568" s="13" customFormat="1" ht="13.9" customHeight="1" x14ac:dyDescent="0.25"/>
    <row r="1569" s="13" customFormat="1" ht="13.9" customHeight="1" x14ac:dyDescent="0.25"/>
    <row r="1570" s="13" customFormat="1" ht="13.9" customHeight="1" x14ac:dyDescent="0.25"/>
    <row r="1571" s="13" customFormat="1" ht="13.9" customHeight="1" x14ac:dyDescent="0.25"/>
    <row r="1572" s="13" customFormat="1" ht="13.9" customHeight="1" x14ac:dyDescent="0.25"/>
    <row r="1573" s="13" customFormat="1" ht="13.9" customHeight="1" x14ac:dyDescent="0.25"/>
    <row r="1574" s="13" customFormat="1" ht="13.9" customHeight="1" x14ac:dyDescent="0.25"/>
    <row r="1575" s="13" customFormat="1" ht="13.9" customHeight="1" x14ac:dyDescent="0.25"/>
    <row r="1576" s="13" customFormat="1" ht="13.9" customHeight="1" x14ac:dyDescent="0.25"/>
    <row r="1577" s="13" customFormat="1" ht="13.9" customHeight="1" x14ac:dyDescent="0.25"/>
    <row r="1578" s="13" customFormat="1" ht="13.9" customHeight="1" x14ac:dyDescent="0.25"/>
    <row r="1579" s="13" customFormat="1" ht="13.9" customHeight="1" x14ac:dyDescent="0.25"/>
    <row r="1580" s="13" customFormat="1" ht="13.9" customHeight="1" x14ac:dyDescent="0.25"/>
    <row r="1581" s="13" customFormat="1" ht="13.9" customHeight="1" x14ac:dyDescent="0.25"/>
    <row r="1582" s="13" customFormat="1" ht="13.9" customHeight="1" x14ac:dyDescent="0.25"/>
    <row r="1583" s="13" customFormat="1" ht="13.9" customHeight="1" x14ac:dyDescent="0.25"/>
    <row r="1584" s="13" customFormat="1" ht="13.9" customHeight="1" x14ac:dyDescent="0.25"/>
    <row r="1585" s="13" customFormat="1" ht="13.9" customHeight="1" x14ac:dyDescent="0.25"/>
    <row r="1586" s="13" customFormat="1" ht="13.9" customHeight="1" x14ac:dyDescent="0.25"/>
    <row r="1587" s="13" customFormat="1" ht="13.9" customHeight="1" x14ac:dyDescent="0.25"/>
    <row r="1588" s="13" customFormat="1" ht="13.9" customHeight="1" x14ac:dyDescent="0.25"/>
    <row r="1589" s="13" customFormat="1" ht="13.9" customHeight="1" x14ac:dyDescent="0.25"/>
    <row r="1590" s="13" customFormat="1" ht="13.9" customHeight="1" x14ac:dyDescent="0.25"/>
    <row r="1591" s="13" customFormat="1" ht="13.9" customHeight="1" x14ac:dyDescent="0.25"/>
    <row r="1592" s="13" customFormat="1" ht="13.9" customHeight="1" x14ac:dyDescent="0.25"/>
    <row r="1593" s="13" customFormat="1" ht="13.9" customHeight="1" x14ac:dyDescent="0.25"/>
    <row r="1594" s="13" customFormat="1" ht="13.9" customHeight="1" x14ac:dyDescent="0.25"/>
    <row r="1595" s="13" customFormat="1" ht="13.9" customHeight="1" x14ac:dyDescent="0.25"/>
    <row r="1596" s="13" customFormat="1" ht="13.9" customHeight="1" x14ac:dyDescent="0.25"/>
    <row r="1597" s="13" customFormat="1" ht="13.9" customHeight="1" x14ac:dyDescent="0.25"/>
    <row r="1598" s="13" customFormat="1" ht="13.9" customHeight="1" x14ac:dyDescent="0.25"/>
    <row r="1599" s="13" customFormat="1" ht="13.9" customHeight="1" x14ac:dyDescent="0.25"/>
    <row r="1600" s="13" customFormat="1" ht="13.9" customHeight="1" x14ac:dyDescent="0.25"/>
    <row r="1601" s="13" customFormat="1" ht="13.9" customHeight="1" x14ac:dyDescent="0.25"/>
    <row r="1602" s="13" customFormat="1" ht="13.9" customHeight="1" x14ac:dyDescent="0.25"/>
    <row r="1603" s="13" customFormat="1" ht="13.9" customHeight="1" x14ac:dyDescent="0.25"/>
    <row r="1604" s="13" customFormat="1" ht="13.9" customHeight="1" x14ac:dyDescent="0.25"/>
    <row r="1605" s="13" customFormat="1" ht="13.9" customHeight="1" x14ac:dyDescent="0.25"/>
    <row r="1606" s="13" customFormat="1" ht="13.9" customHeight="1" x14ac:dyDescent="0.25"/>
    <row r="1607" s="13" customFormat="1" ht="13.9" customHeight="1" x14ac:dyDescent="0.25"/>
    <row r="1608" s="13" customFormat="1" ht="13.9" customHeight="1" x14ac:dyDescent="0.25"/>
    <row r="1609" s="13" customFormat="1" ht="13.9" customHeight="1" x14ac:dyDescent="0.25"/>
    <row r="1610" s="13" customFormat="1" ht="13.9" customHeight="1" x14ac:dyDescent="0.25"/>
    <row r="1611" s="13" customFormat="1" ht="13.9" customHeight="1" x14ac:dyDescent="0.25"/>
    <row r="1612" s="13" customFormat="1" ht="13.9" customHeight="1" x14ac:dyDescent="0.25"/>
    <row r="1613" s="13" customFormat="1" ht="13.9" customHeight="1" x14ac:dyDescent="0.25"/>
    <row r="1614" s="13" customFormat="1" ht="13.9" customHeight="1" x14ac:dyDescent="0.25"/>
    <row r="1615" s="13" customFormat="1" ht="13.9" customHeight="1" x14ac:dyDescent="0.25"/>
    <row r="1616" s="13" customFormat="1" ht="13.9" customHeight="1" x14ac:dyDescent="0.25"/>
    <row r="1617" s="13" customFormat="1" ht="13.9" customHeight="1" x14ac:dyDescent="0.25"/>
    <row r="1618" s="13" customFormat="1" ht="13.9" customHeight="1" x14ac:dyDescent="0.25"/>
    <row r="1619" s="13" customFormat="1" ht="13.9" customHeight="1" x14ac:dyDescent="0.25"/>
    <row r="1620" s="13" customFormat="1" ht="13.9" customHeight="1" x14ac:dyDescent="0.25"/>
    <row r="1621" s="13" customFormat="1" ht="13.9" customHeight="1" x14ac:dyDescent="0.25"/>
    <row r="1622" s="13" customFormat="1" ht="13.9" customHeight="1" x14ac:dyDescent="0.25"/>
    <row r="1623" s="13" customFormat="1" ht="13.9" customHeight="1" x14ac:dyDescent="0.25"/>
    <row r="1624" s="13" customFormat="1" ht="13.9" customHeight="1" x14ac:dyDescent="0.25"/>
    <row r="1625" s="13" customFormat="1" ht="13.9" customHeight="1" x14ac:dyDescent="0.25"/>
    <row r="1626" s="13" customFormat="1" ht="13.9" customHeight="1" x14ac:dyDescent="0.25"/>
    <row r="1627" s="13" customFormat="1" ht="13.9" customHeight="1" x14ac:dyDescent="0.25"/>
    <row r="1628" s="13" customFormat="1" ht="13.9" customHeight="1" x14ac:dyDescent="0.25"/>
    <row r="1629" s="13" customFormat="1" ht="13.9" customHeight="1" x14ac:dyDescent="0.25"/>
    <row r="1630" s="13" customFormat="1" ht="13.9" customHeight="1" x14ac:dyDescent="0.25"/>
    <row r="1631" s="13" customFormat="1" ht="13.9" customHeight="1" x14ac:dyDescent="0.25"/>
    <row r="1632" s="13" customFormat="1" ht="13.9" customHeight="1" x14ac:dyDescent="0.25"/>
    <row r="1633" s="13" customFormat="1" ht="13.9" customHeight="1" x14ac:dyDescent="0.25"/>
    <row r="1634" s="13" customFormat="1" ht="13.9" customHeight="1" x14ac:dyDescent="0.25"/>
    <row r="1635" s="13" customFormat="1" ht="13.9" customHeight="1" x14ac:dyDescent="0.25"/>
    <row r="1636" s="13" customFormat="1" ht="13.9" customHeight="1" x14ac:dyDescent="0.25"/>
    <row r="1637" s="13" customFormat="1" ht="13.9" customHeight="1" x14ac:dyDescent="0.25"/>
    <row r="1638" s="13" customFormat="1" ht="13.9" customHeight="1" x14ac:dyDescent="0.25"/>
    <row r="1639" s="13" customFormat="1" ht="13.9" customHeight="1" x14ac:dyDescent="0.25"/>
    <row r="1640" s="13" customFormat="1" ht="13.9" customHeight="1" x14ac:dyDescent="0.25"/>
    <row r="1641" s="13" customFormat="1" ht="13.9" customHeight="1" x14ac:dyDescent="0.25"/>
    <row r="1642" s="13" customFormat="1" ht="13.9" customHeight="1" x14ac:dyDescent="0.25"/>
    <row r="1643" s="13" customFormat="1" ht="13.9" customHeight="1" x14ac:dyDescent="0.25"/>
    <row r="1644" s="13" customFormat="1" ht="13.9" customHeight="1" x14ac:dyDescent="0.25"/>
    <row r="1645" s="13" customFormat="1" ht="13.9" customHeight="1" x14ac:dyDescent="0.25"/>
    <row r="1646" s="13" customFormat="1" ht="13.9" customHeight="1" x14ac:dyDescent="0.25"/>
    <row r="1647" s="13" customFormat="1" ht="13.9" customHeight="1" x14ac:dyDescent="0.25"/>
    <row r="1648" s="13" customFormat="1" ht="13.9" customHeight="1" x14ac:dyDescent="0.25"/>
    <row r="1649" s="13" customFormat="1" ht="13.9" customHeight="1" x14ac:dyDescent="0.25"/>
    <row r="1650" s="13" customFormat="1" ht="13.9" customHeight="1" x14ac:dyDescent="0.25"/>
    <row r="1651" s="13" customFormat="1" ht="13.9" customHeight="1" x14ac:dyDescent="0.25"/>
    <row r="1652" s="13" customFormat="1" ht="13.9" customHeight="1" x14ac:dyDescent="0.25"/>
    <row r="1653" s="13" customFormat="1" ht="13.9" customHeight="1" x14ac:dyDescent="0.25"/>
    <row r="1654" s="13" customFormat="1" ht="13.9" customHeight="1" x14ac:dyDescent="0.25"/>
    <row r="1655" s="13" customFormat="1" ht="13.9" customHeight="1" x14ac:dyDescent="0.25"/>
    <row r="1656" s="13" customFormat="1" ht="13.9" customHeight="1" x14ac:dyDescent="0.25"/>
    <row r="1657" s="13" customFormat="1" ht="13.9" customHeight="1" x14ac:dyDescent="0.25"/>
    <row r="1658" s="13" customFormat="1" ht="13.9" customHeight="1" x14ac:dyDescent="0.25"/>
    <row r="1659" s="13" customFormat="1" ht="13.9" customHeight="1" x14ac:dyDescent="0.25"/>
    <row r="1660" s="13" customFormat="1" ht="13.9" customHeight="1" x14ac:dyDescent="0.25"/>
    <row r="1661" s="13" customFormat="1" ht="13.9" customHeight="1" x14ac:dyDescent="0.25"/>
    <row r="1662" s="13" customFormat="1" ht="13.9" customHeight="1" x14ac:dyDescent="0.25"/>
    <row r="1663" s="13" customFormat="1" ht="13.9" customHeight="1" x14ac:dyDescent="0.25"/>
    <row r="1664" s="13" customFormat="1" ht="13.9" customHeight="1" x14ac:dyDescent="0.25"/>
    <row r="1665" s="13" customFormat="1" ht="13.9" customHeight="1" x14ac:dyDescent="0.25"/>
    <row r="1666" s="13" customFormat="1" ht="13.9" customHeight="1" x14ac:dyDescent="0.25"/>
    <row r="1667" s="13" customFormat="1" ht="13.9" customHeight="1" x14ac:dyDescent="0.25"/>
    <row r="1668" s="13" customFormat="1" ht="13.9" customHeight="1" x14ac:dyDescent="0.25"/>
    <row r="1669" s="13" customFormat="1" ht="13.9" customHeight="1" x14ac:dyDescent="0.25"/>
    <row r="1670" s="13" customFormat="1" ht="13.9" customHeight="1" x14ac:dyDescent="0.25"/>
    <row r="1671" s="13" customFormat="1" ht="13.9" customHeight="1" x14ac:dyDescent="0.25"/>
    <row r="1672" s="13" customFormat="1" ht="13.9" customHeight="1" x14ac:dyDescent="0.25"/>
    <row r="1673" s="13" customFormat="1" ht="13.9" customHeight="1" x14ac:dyDescent="0.25"/>
    <row r="1674" s="13" customFormat="1" ht="13.9" customHeight="1" x14ac:dyDescent="0.25"/>
    <row r="1675" s="13" customFormat="1" ht="13.9" customHeight="1" x14ac:dyDescent="0.25"/>
    <row r="1676" s="13" customFormat="1" ht="13.9" customHeight="1" x14ac:dyDescent="0.25"/>
    <row r="1677" s="13" customFormat="1" ht="13.9" customHeight="1" x14ac:dyDescent="0.25"/>
    <row r="1678" s="13" customFormat="1" ht="13.9" customHeight="1" x14ac:dyDescent="0.25"/>
    <row r="1679" s="13" customFormat="1" ht="13.9" customHeight="1" x14ac:dyDescent="0.25"/>
    <row r="1680" s="13" customFormat="1" ht="13.9" customHeight="1" x14ac:dyDescent="0.25"/>
    <row r="1681" s="13" customFormat="1" ht="13.9" customHeight="1" x14ac:dyDescent="0.25"/>
    <row r="1682" s="13" customFormat="1" ht="13.9" customHeight="1" x14ac:dyDescent="0.25"/>
    <row r="1683" s="13" customFormat="1" ht="13.9" customHeight="1" x14ac:dyDescent="0.25"/>
    <row r="1684" s="13" customFormat="1" ht="13.9" customHeight="1" x14ac:dyDescent="0.25"/>
    <row r="1685" s="13" customFormat="1" ht="13.9" customHeight="1" x14ac:dyDescent="0.25"/>
    <row r="1686" s="13" customFormat="1" ht="13.9" customHeight="1" x14ac:dyDescent="0.25"/>
    <row r="1687" s="13" customFormat="1" ht="13.9" customHeight="1" x14ac:dyDescent="0.25"/>
    <row r="1688" s="13" customFormat="1" ht="13.9" customHeight="1" x14ac:dyDescent="0.25"/>
    <row r="1689" s="13" customFormat="1" ht="13.9" customHeight="1" x14ac:dyDescent="0.25"/>
    <row r="1690" s="13" customFormat="1" ht="13.9" customHeight="1" x14ac:dyDescent="0.25"/>
    <row r="1691" s="13" customFormat="1" ht="13.9" customHeight="1" x14ac:dyDescent="0.25"/>
    <row r="1692" s="13" customFormat="1" ht="13.9" customHeight="1" x14ac:dyDescent="0.25"/>
    <row r="1693" s="13" customFormat="1" ht="13.9" customHeight="1" x14ac:dyDescent="0.25"/>
    <row r="1694" s="13" customFormat="1" ht="13.9" customHeight="1" x14ac:dyDescent="0.25"/>
    <row r="1695" s="13" customFormat="1" ht="13.9" customHeight="1" x14ac:dyDescent="0.25"/>
    <row r="1696" s="13" customFormat="1" ht="13.9" customHeight="1" x14ac:dyDescent="0.25"/>
    <row r="1697" s="13" customFormat="1" ht="13.9" customHeight="1" x14ac:dyDescent="0.25"/>
    <row r="1698" s="13" customFormat="1" ht="13.9" customHeight="1" x14ac:dyDescent="0.25"/>
    <row r="1699" s="13" customFormat="1" ht="13.9" customHeight="1" x14ac:dyDescent="0.25"/>
    <row r="1700" s="13" customFormat="1" ht="13.9" customHeight="1" x14ac:dyDescent="0.25"/>
    <row r="1701" s="13" customFormat="1" ht="13.9" customHeight="1" x14ac:dyDescent="0.25"/>
    <row r="1702" s="13" customFormat="1" ht="13.9" customHeight="1" x14ac:dyDescent="0.25"/>
    <row r="1703" s="13" customFormat="1" ht="13.9" customHeight="1" x14ac:dyDescent="0.25"/>
    <row r="1704" s="13" customFormat="1" ht="13.9" customHeight="1" x14ac:dyDescent="0.25"/>
    <row r="1705" s="13" customFormat="1" ht="13.9" customHeight="1" x14ac:dyDescent="0.25"/>
    <row r="1706" s="13" customFormat="1" ht="13.9" customHeight="1" x14ac:dyDescent="0.25"/>
    <row r="1707" s="13" customFormat="1" ht="13.9" customHeight="1" x14ac:dyDescent="0.25"/>
    <row r="1708" s="13" customFormat="1" ht="13.9" customHeight="1" x14ac:dyDescent="0.25"/>
    <row r="1709" s="13" customFormat="1" ht="13.9" customHeight="1" x14ac:dyDescent="0.25"/>
    <row r="1710" s="13" customFormat="1" ht="13.9" customHeight="1" x14ac:dyDescent="0.25"/>
    <row r="1711" s="13" customFormat="1" ht="13.9" customHeight="1" x14ac:dyDescent="0.25"/>
    <row r="1712" s="13" customFormat="1" ht="13.9" customHeight="1" x14ac:dyDescent="0.25"/>
    <row r="1713" s="13" customFormat="1" ht="13.9" customHeight="1" x14ac:dyDescent="0.25"/>
    <row r="1714" s="13" customFormat="1" ht="13.9" customHeight="1" x14ac:dyDescent="0.25"/>
    <row r="1715" s="13" customFormat="1" ht="13.9" customHeight="1" x14ac:dyDescent="0.25"/>
    <row r="1716" s="13" customFormat="1" ht="13.9" customHeight="1" x14ac:dyDescent="0.25"/>
    <row r="1717" s="13" customFormat="1" ht="13.9" customHeight="1" x14ac:dyDescent="0.25"/>
    <row r="1718" s="13" customFormat="1" ht="13.9" customHeight="1" x14ac:dyDescent="0.25"/>
    <row r="1719" s="13" customFormat="1" ht="13.9" customHeight="1" x14ac:dyDescent="0.25"/>
    <row r="1720" s="13" customFormat="1" ht="13.9" customHeight="1" x14ac:dyDescent="0.25"/>
    <row r="1721" s="13" customFormat="1" ht="13.9" customHeight="1" x14ac:dyDescent="0.25"/>
    <row r="1722" s="13" customFormat="1" ht="13.9" customHeight="1" x14ac:dyDescent="0.25"/>
    <row r="1723" s="13" customFormat="1" ht="13.9" customHeight="1" x14ac:dyDescent="0.25"/>
    <row r="1724" s="13" customFormat="1" ht="13.9" customHeight="1" x14ac:dyDescent="0.25"/>
    <row r="1725" s="13" customFormat="1" ht="13.9" customHeight="1" x14ac:dyDescent="0.25"/>
    <row r="1726" s="13" customFormat="1" ht="13.9" customHeight="1" x14ac:dyDescent="0.25"/>
    <row r="1727" s="13" customFormat="1" ht="13.9" customHeight="1" x14ac:dyDescent="0.25"/>
    <row r="1728" s="13" customFormat="1" ht="13.9" customHeight="1" x14ac:dyDescent="0.25"/>
    <row r="1729" s="13" customFormat="1" ht="13.9" customHeight="1" x14ac:dyDescent="0.25"/>
    <row r="1730" s="13" customFormat="1" ht="13.9" customHeight="1" x14ac:dyDescent="0.25"/>
    <row r="1731" s="13" customFormat="1" ht="13.9" customHeight="1" x14ac:dyDescent="0.25"/>
    <row r="1732" s="13" customFormat="1" ht="13.9" customHeight="1" x14ac:dyDescent="0.25"/>
    <row r="1733" s="13" customFormat="1" ht="13.9" customHeight="1" x14ac:dyDescent="0.25"/>
    <row r="1734" s="13" customFormat="1" ht="13.9" customHeight="1" x14ac:dyDescent="0.25"/>
    <row r="1735" s="13" customFormat="1" ht="13.9" customHeight="1" x14ac:dyDescent="0.25"/>
    <row r="1736" s="13" customFormat="1" ht="13.9" customHeight="1" x14ac:dyDescent="0.25"/>
    <row r="1737" s="13" customFormat="1" ht="13.9" customHeight="1" x14ac:dyDescent="0.25"/>
    <row r="1738" s="13" customFormat="1" ht="13.9" customHeight="1" x14ac:dyDescent="0.25"/>
    <row r="1739" s="13" customFormat="1" ht="13.9" customHeight="1" x14ac:dyDescent="0.25"/>
    <row r="1740" s="13" customFormat="1" ht="13.9" customHeight="1" x14ac:dyDescent="0.25"/>
    <row r="1741" s="13" customFormat="1" ht="13.9" customHeight="1" x14ac:dyDescent="0.25"/>
    <row r="1742" s="13" customFormat="1" ht="13.9" customHeight="1" x14ac:dyDescent="0.25"/>
    <row r="1743" s="13" customFormat="1" ht="13.9" customHeight="1" x14ac:dyDescent="0.25"/>
    <row r="1744" s="13" customFormat="1" ht="13.9" customHeight="1" x14ac:dyDescent="0.25"/>
    <row r="1745" s="13" customFormat="1" ht="13.9" customHeight="1" x14ac:dyDescent="0.25"/>
    <row r="1746" s="13" customFormat="1" ht="13.9" customHeight="1" x14ac:dyDescent="0.25"/>
    <row r="1747" s="13" customFormat="1" ht="13.9" customHeight="1" x14ac:dyDescent="0.25"/>
    <row r="1748" s="13" customFormat="1" ht="13.9" customHeight="1" x14ac:dyDescent="0.25"/>
    <row r="1749" s="13" customFormat="1" ht="13.9" customHeight="1" x14ac:dyDescent="0.25"/>
    <row r="1750" s="13" customFormat="1" ht="13.9" customHeight="1" x14ac:dyDescent="0.25"/>
    <row r="1751" s="13" customFormat="1" ht="13.9" customHeight="1" x14ac:dyDescent="0.25"/>
    <row r="1752" s="13" customFormat="1" ht="13.9" customHeight="1" x14ac:dyDescent="0.25"/>
    <row r="1753" s="13" customFormat="1" ht="13.9" customHeight="1" x14ac:dyDescent="0.25"/>
    <row r="1754" s="13" customFormat="1" ht="13.9" customHeight="1" x14ac:dyDescent="0.25"/>
    <row r="1755" s="13" customFormat="1" ht="13.9" customHeight="1" x14ac:dyDescent="0.25"/>
    <row r="1756" s="13" customFormat="1" ht="13.9" customHeight="1" x14ac:dyDescent="0.25"/>
    <row r="1757" s="13" customFormat="1" ht="13.9" customHeight="1" x14ac:dyDescent="0.25"/>
    <row r="1758" s="13" customFormat="1" ht="13.9" customHeight="1" x14ac:dyDescent="0.25"/>
    <row r="1759" s="13" customFormat="1" ht="13.9" customHeight="1" x14ac:dyDescent="0.25"/>
    <row r="1760" s="13" customFormat="1" ht="13.9" customHeight="1" x14ac:dyDescent="0.25"/>
    <row r="1761" s="13" customFormat="1" ht="13.9" customHeight="1" x14ac:dyDescent="0.25"/>
    <row r="1762" s="13" customFormat="1" ht="13.9" customHeight="1" x14ac:dyDescent="0.25"/>
    <row r="1763" s="13" customFormat="1" ht="13.9" customHeight="1" x14ac:dyDescent="0.25"/>
    <row r="1764" s="13" customFormat="1" ht="13.9" customHeight="1" x14ac:dyDescent="0.25"/>
    <row r="1765" s="13" customFormat="1" ht="13.9" customHeight="1" x14ac:dyDescent="0.25"/>
    <row r="1766" s="13" customFormat="1" ht="13.9" customHeight="1" x14ac:dyDescent="0.25"/>
    <row r="1767" s="13" customFormat="1" ht="13.9" customHeight="1" x14ac:dyDescent="0.25"/>
    <row r="1768" s="13" customFormat="1" ht="13.9" customHeight="1" x14ac:dyDescent="0.25"/>
    <row r="1769" s="13" customFormat="1" ht="13.9" customHeight="1" x14ac:dyDescent="0.25"/>
    <row r="1770" s="13" customFormat="1" ht="13.9" customHeight="1" x14ac:dyDescent="0.25"/>
    <row r="1771" s="13" customFormat="1" ht="13.9" customHeight="1" x14ac:dyDescent="0.25"/>
    <row r="1772" s="13" customFormat="1" ht="13.9" customHeight="1" x14ac:dyDescent="0.25"/>
    <row r="1773" s="13" customFormat="1" ht="13.9" customHeight="1" x14ac:dyDescent="0.25"/>
    <row r="1774" s="13" customFormat="1" ht="13.9" customHeight="1" x14ac:dyDescent="0.25"/>
    <row r="1775" s="13" customFormat="1" ht="13.9" customHeight="1" x14ac:dyDescent="0.25"/>
    <row r="1776" s="13" customFormat="1" ht="13.9" customHeight="1" x14ac:dyDescent="0.25"/>
    <row r="1777" s="13" customFormat="1" ht="13.9" customHeight="1" x14ac:dyDescent="0.25"/>
    <row r="1778" s="13" customFormat="1" ht="13.9" customHeight="1" x14ac:dyDescent="0.25"/>
    <row r="1779" s="13" customFormat="1" ht="13.9" customHeight="1" x14ac:dyDescent="0.25"/>
    <row r="1780" s="13" customFormat="1" ht="13.9" customHeight="1" x14ac:dyDescent="0.25"/>
    <row r="1781" s="13" customFormat="1" ht="13.9" customHeight="1" x14ac:dyDescent="0.25"/>
    <row r="1782" s="13" customFormat="1" ht="13.9" customHeight="1" x14ac:dyDescent="0.25"/>
    <row r="1783" s="13" customFormat="1" ht="13.9" customHeight="1" x14ac:dyDescent="0.25"/>
    <row r="1784" s="13" customFormat="1" ht="13.9" customHeight="1" x14ac:dyDescent="0.25"/>
    <row r="1785" s="13" customFormat="1" ht="13.9" customHeight="1" x14ac:dyDescent="0.25"/>
    <row r="1786" s="13" customFormat="1" ht="13.9" customHeight="1" x14ac:dyDescent="0.25"/>
    <row r="1787" s="13" customFormat="1" ht="13.9" customHeight="1" x14ac:dyDescent="0.25"/>
    <row r="1788" s="13" customFormat="1" ht="13.9" customHeight="1" x14ac:dyDescent="0.25"/>
    <row r="1789" s="13" customFormat="1" ht="13.9" customHeight="1" x14ac:dyDescent="0.25"/>
    <row r="1790" s="13" customFormat="1" ht="13.9" customHeight="1" x14ac:dyDescent="0.25"/>
    <row r="1791" s="13" customFormat="1" ht="13.9" customHeight="1" x14ac:dyDescent="0.25"/>
    <row r="1792" s="13" customFormat="1" ht="13.9" customHeight="1" x14ac:dyDescent="0.25"/>
    <row r="1793" s="13" customFormat="1" ht="13.9" customHeight="1" x14ac:dyDescent="0.25"/>
    <row r="1794" s="13" customFormat="1" ht="13.9" customHeight="1" x14ac:dyDescent="0.25"/>
    <row r="1795" s="13" customFormat="1" ht="13.9" customHeight="1" x14ac:dyDescent="0.25"/>
    <row r="1796" s="13" customFormat="1" ht="13.9" customHeight="1" x14ac:dyDescent="0.25"/>
    <row r="1797" s="13" customFormat="1" ht="13.9" customHeight="1" x14ac:dyDescent="0.25"/>
    <row r="1798" s="13" customFormat="1" ht="13.9" customHeight="1" x14ac:dyDescent="0.25"/>
    <row r="1799" s="13" customFormat="1" ht="13.9" customHeight="1" x14ac:dyDescent="0.25"/>
    <row r="1800" s="13" customFormat="1" ht="13.9" customHeight="1" x14ac:dyDescent="0.25"/>
    <row r="1801" s="13" customFormat="1" ht="13.9" customHeight="1" x14ac:dyDescent="0.25"/>
    <row r="1802" s="13" customFormat="1" ht="13.9" customHeight="1" x14ac:dyDescent="0.25"/>
    <row r="1803" s="13" customFormat="1" ht="13.9" customHeight="1" x14ac:dyDescent="0.25"/>
    <row r="1804" s="13" customFormat="1" ht="13.9" customHeight="1" x14ac:dyDescent="0.25"/>
    <row r="1805" s="13" customFormat="1" ht="13.9" customHeight="1" x14ac:dyDescent="0.25"/>
    <row r="1806" s="13" customFormat="1" ht="13.9" customHeight="1" x14ac:dyDescent="0.25"/>
    <row r="1807" s="13" customFormat="1" ht="13.9" customHeight="1" x14ac:dyDescent="0.25"/>
    <row r="1808" s="13" customFormat="1" ht="13.9" customHeight="1" x14ac:dyDescent="0.25"/>
    <row r="1809" s="13" customFormat="1" ht="13.9" customHeight="1" x14ac:dyDescent="0.25"/>
    <row r="1810" s="13" customFormat="1" ht="13.9" customHeight="1" x14ac:dyDescent="0.25"/>
    <row r="1811" s="13" customFormat="1" ht="13.9" customHeight="1" x14ac:dyDescent="0.25"/>
    <row r="1812" s="13" customFormat="1" ht="13.9" customHeight="1" x14ac:dyDescent="0.25"/>
    <row r="1813" s="13" customFormat="1" ht="13.9" customHeight="1" x14ac:dyDescent="0.25"/>
    <row r="1814" s="13" customFormat="1" ht="13.9" customHeight="1" x14ac:dyDescent="0.25"/>
    <row r="1815" s="13" customFormat="1" ht="13.9" customHeight="1" x14ac:dyDescent="0.25"/>
    <row r="1816" s="13" customFormat="1" ht="13.9" customHeight="1" x14ac:dyDescent="0.25"/>
    <row r="1817" s="13" customFormat="1" ht="13.9" customHeight="1" x14ac:dyDescent="0.25"/>
    <row r="1818" s="13" customFormat="1" ht="13.9" customHeight="1" x14ac:dyDescent="0.25"/>
    <row r="1819" s="13" customFormat="1" ht="13.9" customHeight="1" x14ac:dyDescent="0.25"/>
    <row r="1820" s="13" customFormat="1" ht="13.9" customHeight="1" x14ac:dyDescent="0.25"/>
    <row r="1821" s="13" customFormat="1" ht="13.9" customHeight="1" x14ac:dyDescent="0.25"/>
    <row r="1822" s="13" customFormat="1" ht="13.9" customHeight="1" x14ac:dyDescent="0.25"/>
    <row r="1823" s="13" customFormat="1" ht="13.9" customHeight="1" x14ac:dyDescent="0.25"/>
    <row r="1824" s="13" customFormat="1" ht="13.9" customHeight="1" x14ac:dyDescent="0.25"/>
    <row r="1825" s="13" customFormat="1" ht="13.9" customHeight="1" x14ac:dyDescent="0.25"/>
    <row r="1826" s="13" customFormat="1" ht="13.9" customHeight="1" x14ac:dyDescent="0.25"/>
    <row r="1827" s="13" customFormat="1" ht="13.9" customHeight="1" x14ac:dyDescent="0.25"/>
    <row r="1828" s="13" customFormat="1" ht="13.9" customHeight="1" x14ac:dyDescent="0.25"/>
    <row r="1829" s="13" customFormat="1" ht="13.9" customHeight="1" x14ac:dyDescent="0.25"/>
    <row r="1830" s="13" customFormat="1" ht="13.9" customHeight="1" x14ac:dyDescent="0.25"/>
    <row r="1831" s="13" customFormat="1" ht="13.9" customHeight="1" x14ac:dyDescent="0.25"/>
    <row r="1832" s="13" customFormat="1" ht="13.9" customHeight="1" x14ac:dyDescent="0.25"/>
    <row r="1833" s="13" customFormat="1" ht="13.9" customHeight="1" x14ac:dyDescent="0.25"/>
    <row r="1834" s="13" customFormat="1" ht="13.9" customHeight="1" x14ac:dyDescent="0.25"/>
    <row r="1835" s="13" customFormat="1" ht="13.9" customHeight="1" x14ac:dyDescent="0.25"/>
    <row r="1836" s="13" customFormat="1" ht="13.9" customHeight="1" x14ac:dyDescent="0.25"/>
    <row r="1837" s="13" customFormat="1" ht="13.9" customHeight="1" x14ac:dyDescent="0.25"/>
    <row r="1838" s="13" customFormat="1" ht="13.9" customHeight="1" x14ac:dyDescent="0.25"/>
    <row r="1839" s="13" customFormat="1" ht="13.9" customHeight="1" x14ac:dyDescent="0.25"/>
    <row r="1840" s="13" customFormat="1" ht="13.9" customHeight="1" x14ac:dyDescent="0.25"/>
    <row r="1841" s="13" customFormat="1" ht="13.9" customHeight="1" x14ac:dyDescent="0.25"/>
    <row r="1842" s="13" customFormat="1" ht="13.9" customHeight="1" x14ac:dyDescent="0.25"/>
    <row r="1843" s="13" customFormat="1" ht="13.9" customHeight="1" x14ac:dyDescent="0.25"/>
    <row r="1844" s="13" customFormat="1" ht="13.9" customHeight="1" x14ac:dyDescent="0.25"/>
    <row r="1845" s="13" customFormat="1" ht="13.9" customHeight="1" x14ac:dyDescent="0.25"/>
    <row r="1846" s="13" customFormat="1" ht="13.9" customHeight="1" x14ac:dyDescent="0.25"/>
    <row r="1847" s="13" customFormat="1" ht="13.9" customHeight="1" x14ac:dyDescent="0.25"/>
    <row r="1848" s="13" customFormat="1" ht="13.9" customHeight="1" x14ac:dyDescent="0.25"/>
    <row r="1849" s="13" customFormat="1" ht="13.9" customHeight="1" x14ac:dyDescent="0.25"/>
    <row r="1850" s="13" customFormat="1" ht="13.9" customHeight="1" x14ac:dyDescent="0.25"/>
    <row r="1851" s="13" customFormat="1" ht="13.9" customHeight="1" x14ac:dyDescent="0.25"/>
    <row r="1852" s="13" customFormat="1" ht="13.9" customHeight="1" x14ac:dyDescent="0.25"/>
    <row r="1853" s="13" customFormat="1" ht="13.9" customHeight="1" x14ac:dyDescent="0.25"/>
    <row r="1854" s="13" customFormat="1" ht="13.9" customHeight="1" x14ac:dyDescent="0.25"/>
    <row r="1855" s="13" customFormat="1" ht="13.9" customHeight="1" x14ac:dyDescent="0.25"/>
    <row r="1856" s="13" customFormat="1" ht="13.9" customHeight="1" x14ac:dyDescent="0.25"/>
    <row r="1857" s="13" customFormat="1" ht="13.9" customHeight="1" x14ac:dyDescent="0.25"/>
    <row r="1858" s="13" customFormat="1" ht="13.9" customHeight="1" x14ac:dyDescent="0.25"/>
    <row r="1859" s="13" customFormat="1" ht="13.9" customHeight="1" x14ac:dyDescent="0.25"/>
    <row r="1860" s="13" customFormat="1" ht="13.9" customHeight="1" x14ac:dyDescent="0.25"/>
    <row r="1861" s="13" customFormat="1" ht="13.9" customHeight="1" x14ac:dyDescent="0.25"/>
    <row r="1862" s="13" customFormat="1" ht="13.9" customHeight="1" x14ac:dyDescent="0.25"/>
    <row r="1863" s="13" customFormat="1" ht="13.9" customHeight="1" x14ac:dyDescent="0.25"/>
    <row r="1864" s="13" customFormat="1" ht="13.9" customHeight="1" x14ac:dyDescent="0.25"/>
    <row r="1865" s="13" customFormat="1" ht="13.9" customHeight="1" x14ac:dyDescent="0.25"/>
    <row r="1866" s="13" customFormat="1" ht="13.9" customHeight="1" x14ac:dyDescent="0.25"/>
    <row r="1867" s="13" customFormat="1" ht="13.9" customHeight="1" x14ac:dyDescent="0.25"/>
    <row r="1868" s="13" customFormat="1" ht="13.9" customHeight="1" x14ac:dyDescent="0.25"/>
    <row r="1869" s="13" customFormat="1" ht="13.9" customHeight="1" x14ac:dyDescent="0.25"/>
    <row r="1870" s="13" customFormat="1" ht="13.9" customHeight="1" x14ac:dyDescent="0.25"/>
    <row r="1871" s="13" customFormat="1" ht="13.9" customHeight="1" x14ac:dyDescent="0.25"/>
    <row r="1872" s="13" customFormat="1" ht="13.9" customHeight="1" x14ac:dyDescent="0.25"/>
    <row r="1873" s="13" customFormat="1" ht="13.9" customHeight="1" x14ac:dyDescent="0.25"/>
    <row r="1874" s="13" customFormat="1" ht="13.9" customHeight="1" x14ac:dyDescent="0.25"/>
    <row r="1875" s="13" customFormat="1" ht="13.9" customHeight="1" x14ac:dyDescent="0.25"/>
    <row r="1876" s="13" customFormat="1" ht="13.9" customHeight="1" x14ac:dyDescent="0.25"/>
    <row r="1877" s="13" customFormat="1" ht="13.9" customHeight="1" x14ac:dyDescent="0.25"/>
    <row r="1878" s="13" customFormat="1" ht="13.9" customHeight="1" x14ac:dyDescent="0.25"/>
    <row r="1879" s="13" customFormat="1" ht="13.9" customHeight="1" x14ac:dyDescent="0.25"/>
    <row r="1880" s="13" customFormat="1" ht="13.9" customHeight="1" x14ac:dyDescent="0.25"/>
    <row r="1881" s="13" customFormat="1" ht="13.9" customHeight="1" x14ac:dyDescent="0.25"/>
    <row r="1882" s="13" customFormat="1" ht="13.9" customHeight="1" x14ac:dyDescent="0.25"/>
    <row r="1883" s="13" customFormat="1" ht="13.9" customHeight="1" x14ac:dyDescent="0.25"/>
    <row r="1884" s="13" customFormat="1" ht="13.9" customHeight="1" x14ac:dyDescent="0.25"/>
    <row r="1885" s="13" customFormat="1" ht="13.9" customHeight="1" x14ac:dyDescent="0.25"/>
    <row r="1886" s="13" customFormat="1" ht="13.9" customHeight="1" x14ac:dyDescent="0.25"/>
    <row r="1887" s="13" customFormat="1" ht="13.9" customHeight="1" x14ac:dyDescent="0.25"/>
    <row r="1888" s="13" customFormat="1" ht="13.9" customHeight="1" x14ac:dyDescent="0.25"/>
    <row r="1889" s="13" customFormat="1" ht="13.9" customHeight="1" x14ac:dyDescent="0.25"/>
    <row r="1890" s="13" customFormat="1" ht="13.9" customHeight="1" x14ac:dyDescent="0.25"/>
    <row r="1891" s="13" customFormat="1" ht="13.9" customHeight="1" x14ac:dyDescent="0.25"/>
    <row r="1892" s="13" customFormat="1" ht="13.9" customHeight="1" x14ac:dyDescent="0.25"/>
    <row r="1893" s="13" customFormat="1" ht="13.9" customHeight="1" x14ac:dyDescent="0.25"/>
    <row r="1894" s="13" customFormat="1" ht="13.9" customHeight="1" x14ac:dyDescent="0.25"/>
    <row r="1895" s="13" customFormat="1" ht="13.9" customHeight="1" x14ac:dyDescent="0.25"/>
    <row r="1896" s="13" customFormat="1" ht="13.9" customHeight="1" x14ac:dyDescent="0.25"/>
    <row r="1897" s="13" customFormat="1" ht="13.9" customHeight="1" x14ac:dyDescent="0.25"/>
    <row r="1898" s="13" customFormat="1" ht="13.9" customHeight="1" x14ac:dyDescent="0.25"/>
    <row r="1899" s="13" customFormat="1" ht="13.9" customHeight="1" x14ac:dyDescent="0.25"/>
    <row r="1900" s="13" customFormat="1" ht="13.9" customHeight="1" x14ac:dyDescent="0.25"/>
    <row r="1901" s="13" customFormat="1" ht="13.9" customHeight="1" x14ac:dyDescent="0.25"/>
    <row r="1902" s="13" customFormat="1" ht="13.9" customHeight="1" x14ac:dyDescent="0.25"/>
    <row r="1903" s="13" customFormat="1" ht="13.9" customHeight="1" x14ac:dyDescent="0.25"/>
    <row r="1904" s="13" customFormat="1" ht="13.9" customHeight="1" x14ac:dyDescent="0.25"/>
    <row r="1905" s="13" customFormat="1" ht="13.9" customHeight="1" x14ac:dyDescent="0.25"/>
    <row r="1906" s="13" customFormat="1" ht="13.9" customHeight="1" x14ac:dyDescent="0.25"/>
    <row r="1907" s="13" customFormat="1" ht="13.9" customHeight="1" x14ac:dyDescent="0.25"/>
    <row r="1908" s="13" customFormat="1" ht="13.9" customHeight="1" x14ac:dyDescent="0.25"/>
    <row r="1909" s="13" customFormat="1" ht="13.9" customHeight="1" x14ac:dyDescent="0.25"/>
    <row r="1910" s="13" customFormat="1" ht="13.9" customHeight="1" x14ac:dyDescent="0.25"/>
    <row r="1911" s="13" customFormat="1" ht="13.9" customHeight="1" x14ac:dyDescent="0.25"/>
    <row r="1912" s="13" customFormat="1" ht="13.9" customHeight="1" x14ac:dyDescent="0.25"/>
    <row r="1913" s="13" customFormat="1" ht="13.9" customHeight="1" x14ac:dyDescent="0.25"/>
    <row r="1914" s="13" customFormat="1" ht="13.9" customHeight="1" x14ac:dyDescent="0.25"/>
    <row r="1915" s="13" customFormat="1" ht="13.9" customHeight="1" x14ac:dyDescent="0.25"/>
    <row r="1916" s="13" customFormat="1" ht="13.9" customHeight="1" x14ac:dyDescent="0.25"/>
    <row r="1917" s="13" customFormat="1" ht="13.9" customHeight="1" x14ac:dyDescent="0.25"/>
    <row r="1918" s="13" customFormat="1" ht="13.9" customHeight="1" x14ac:dyDescent="0.25"/>
    <row r="1919" s="13" customFormat="1" ht="13.9" customHeight="1" x14ac:dyDescent="0.25"/>
    <row r="1920" s="13" customFormat="1" ht="13.9" customHeight="1" x14ac:dyDescent="0.25"/>
    <row r="1921" s="13" customFormat="1" ht="13.9" customHeight="1" x14ac:dyDescent="0.25"/>
    <row r="1922" s="13" customFormat="1" ht="13.9" customHeight="1" x14ac:dyDescent="0.25"/>
    <row r="1923" s="13" customFormat="1" ht="13.9" customHeight="1" x14ac:dyDescent="0.25"/>
    <row r="1924" s="13" customFormat="1" ht="13.9" customHeight="1" x14ac:dyDescent="0.25"/>
    <row r="1925" s="13" customFormat="1" ht="13.9" customHeight="1" x14ac:dyDescent="0.25"/>
    <row r="1926" s="13" customFormat="1" ht="13.9" customHeight="1" x14ac:dyDescent="0.25"/>
    <row r="1927" s="13" customFormat="1" ht="13.9" customHeight="1" x14ac:dyDescent="0.25"/>
    <row r="1928" s="13" customFormat="1" ht="13.9" customHeight="1" x14ac:dyDescent="0.25"/>
    <row r="1929" s="13" customFormat="1" ht="13.9" customHeight="1" x14ac:dyDescent="0.25"/>
    <row r="1930" s="13" customFormat="1" ht="13.9" customHeight="1" x14ac:dyDescent="0.25"/>
    <row r="1931" s="13" customFormat="1" ht="13.9" customHeight="1" x14ac:dyDescent="0.25"/>
    <row r="1932" s="13" customFormat="1" ht="13.9" customHeight="1" x14ac:dyDescent="0.25"/>
    <row r="1933" s="13" customFormat="1" ht="13.9" customHeight="1" x14ac:dyDescent="0.25"/>
    <row r="1934" s="13" customFormat="1" ht="13.9" customHeight="1" x14ac:dyDescent="0.25"/>
    <row r="1935" s="13" customFormat="1" ht="13.9" customHeight="1" x14ac:dyDescent="0.25"/>
    <row r="1936" s="13" customFormat="1" ht="13.9" customHeight="1" x14ac:dyDescent="0.25"/>
    <row r="1937" s="13" customFormat="1" ht="13.9" customHeight="1" x14ac:dyDescent="0.25"/>
    <row r="1938" s="13" customFormat="1" ht="13.9" customHeight="1" x14ac:dyDescent="0.25"/>
    <row r="1939" s="13" customFormat="1" ht="13.9" customHeight="1" x14ac:dyDescent="0.25"/>
    <row r="1940" s="13" customFormat="1" ht="13.9" customHeight="1" x14ac:dyDescent="0.25"/>
    <row r="1941" s="13" customFormat="1" ht="13.9" customHeight="1" x14ac:dyDescent="0.25"/>
    <row r="1942" s="13" customFormat="1" ht="13.9" customHeight="1" x14ac:dyDescent="0.25"/>
    <row r="1943" s="13" customFormat="1" ht="13.9" customHeight="1" x14ac:dyDescent="0.25"/>
    <row r="1944" s="13" customFormat="1" ht="13.9" customHeight="1" x14ac:dyDescent="0.25"/>
    <row r="1945" s="13" customFormat="1" ht="13.9" customHeight="1" x14ac:dyDescent="0.25"/>
    <row r="1946" s="13" customFormat="1" ht="13.9" customHeight="1" x14ac:dyDescent="0.25"/>
    <row r="1947" s="13" customFormat="1" ht="13.9" customHeight="1" x14ac:dyDescent="0.25"/>
    <row r="1948" s="13" customFormat="1" ht="13.9" customHeight="1" x14ac:dyDescent="0.25"/>
    <row r="1949" s="13" customFormat="1" ht="13.9" customHeight="1" x14ac:dyDescent="0.25"/>
    <row r="1950" s="13" customFormat="1" ht="13.9" customHeight="1" x14ac:dyDescent="0.25"/>
    <row r="1951" s="13" customFormat="1" ht="13.9" customHeight="1" x14ac:dyDescent="0.25"/>
    <row r="1952" s="13" customFormat="1" ht="13.9" customHeight="1" x14ac:dyDescent="0.25"/>
    <row r="1953" s="13" customFormat="1" ht="13.9" customHeight="1" x14ac:dyDescent="0.25"/>
    <row r="1954" s="13" customFormat="1" ht="13.9" customHeight="1" x14ac:dyDescent="0.25"/>
    <row r="1955" s="13" customFormat="1" ht="13.9" customHeight="1" x14ac:dyDescent="0.25"/>
    <row r="1956" s="13" customFormat="1" ht="13.9" customHeight="1" x14ac:dyDescent="0.25"/>
    <row r="1957" s="13" customFormat="1" ht="13.9" customHeight="1" x14ac:dyDescent="0.25"/>
    <row r="1958" s="13" customFormat="1" ht="13.9" customHeight="1" x14ac:dyDescent="0.25"/>
    <row r="1959" s="13" customFormat="1" ht="13.9" customHeight="1" x14ac:dyDescent="0.25"/>
    <row r="1960" s="13" customFormat="1" ht="13.9" customHeight="1" x14ac:dyDescent="0.25"/>
    <row r="1961" s="13" customFormat="1" ht="13.9" customHeight="1" x14ac:dyDescent="0.25"/>
    <row r="1962" s="13" customFormat="1" ht="13.9" customHeight="1" x14ac:dyDescent="0.25"/>
    <row r="1963" s="13" customFormat="1" ht="13.9" customHeight="1" x14ac:dyDescent="0.25"/>
    <row r="1964" s="13" customFormat="1" ht="13.9" customHeight="1" x14ac:dyDescent="0.25"/>
    <row r="1965" s="13" customFormat="1" ht="13.9" customHeight="1" x14ac:dyDescent="0.25"/>
    <row r="1966" s="13" customFormat="1" ht="13.9" customHeight="1" x14ac:dyDescent="0.25"/>
    <row r="1967" s="13" customFormat="1" ht="13.9" customHeight="1" x14ac:dyDescent="0.25"/>
    <row r="1968" s="13" customFormat="1" ht="13.9" customHeight="1" x14ac:dyDescent="0.25"/>
    <row r="1969" s="13" customFormat="1" ht="13.9" customHeight="1" x14ac:dyDescent="0.25"/>
    <row r="1970" s="13" customFormat="1" ht="13.9" customHeight="1" x14ac:dyDescent="0.25"/>
    <row r="1971" s="13" customFormat="1" ht="13.9" customHeight="1" x14ac:dyDescent="0.25"/>
    <row r="1972" s="13" customFormat="1" ht="13.9" customHeight="1" x14ac:dyDescent="0.25"/>
    <row r="1973" s="13" customFormat="1" ht="13.9" customHeight="1" x14ac:dyDescent="0.25"/>
    <row r="1974" s="13" customFormat="1" ht="13.9" customHeight="1" x14ac:dyDescent="0.25"/>
    <row r="1975" s="13" customFormat="1" ht="13.9" customHeight="1" x14ac:dyDescent="0.25"/>
    <row r="1976" s="13" customFormat="1" ht="13.9" customHeight="1" x14ac:dyDescent="0.25"/>
    <row r="1977" s="13" customFormat="1" ht="13.9" customHeight="1" x14ac:dyDescent="0.25"/>
    <row r="1978" s="13" customFormat="1" ht="13.9" customHeight="1" x14ac:dyDescent="0.25"/>
    <row r="1979" s="13" customFormat="1" ht="13.9" customHeight="1" x14ac:dyDescent="0.25"/>
    <row r="1980" s="13" customFormat="1" ht="13.9" customHeight="1" x14ac:dyDescent="0.25"/>
    <row r="1981" s="13" customFormat="1" ht="13.9" customHeight="1" x14ac:dyDescent="0.25"/>
    <row r="1982" s="13" customFormat="1" ht="13.9" customHeight="1" x14ac:dyDescent="0.25"/>
    <row r="1983" s="13" customFormat="1" ht="13.9" customHeight="1" x14ac:dyDescent="0.25"/>
    <row r="1984" s="13" customFormat="1" ht="13.9" customHeight="1" x14ac:dyDescent="0.25"/>
    <row r="1985" s="13" customFormat="1" ht="13.9" customHeight="1" x14ac:dyDescent="0.25"/>
    <row r="1986" s="13" customFormat="1" ht="13.9" customHeight="1" x14ac:dyDescent="0.25"/>
    <row r="1987" s="13" customFormat="1" ht="13.9" customHeight="1" x14ac:dyDescent="0.25"/>
    <row r="1988" s="13" customFormat="1" ht="13.9" customHeight="1" x14ac:dyDescent="0.25"/>
    <row r="1989" s="13" customFormat="1" ht="13.9" customHeight="1" x14ac:dyDescent="0.25"/>
    <row r="1990" s="13" customFormat="1" ht="13.9" customHeight="1" x14ac:dyDescent="0.25"/>
    <row r="1991" s="13" customFormat="1" ht="13.9" customHeight="1" x14ac:dyDescent="0.25"/>
    <row r="1992" s="13" customFormat="1" ht="13.9" customHeight="1" x14ac:dyDescent="0.25"/>
    <row r="1993" s="13" customFormat="1" ht="13.9" customHeight="1" x14ac:dyDescent="0.25"/>
    <row r="1994" s="13" customFormat="1" ht="13.9" customHeight="1" x14ac:dyDescent="0.25"/>
    <row r="1995" s="13" customFormat="1" ht="13.9" customHeight="1" x14ac:dyDescent="0.25"/>
    <row r="1996" s="13" customFormat="1" ht="13.9" customHeight="1" x14ac:dyDescent="0.25"/>
    <row r="1997" s="13" customFormat="1" ht="13.9" customHeight="1" x14ac:dyDescent="0.25"/>
    <row r="1998" s="13" customFormat="1" ht="13.9" customHeight="1" x14ac:dyDescent="0.25"/>
    <row r="1999" s="13" customFormat="1" ht="13.9" customHeight="1" x14ac:dyDescent="0.25"/>
    <row r="2000" s="13" customFormat="1" ht="13.9" customHeight="1" x14ac:dyDescent="0.25"/>
    <row r="2001" s="13" customFormat="1" ht="13.9" customHeight="1" x14ac:dyDescent="0.25"/>
    <row r="2002" s="13" customFormat="1" ht="13.9" customHeight="1" x14ac:dyDescent="0.25"/>
    <row r="2003" s="13" customFormat="1" ht="13.9" customHeight="1" x14ac:dyDescent="0.25"/>
    <row r="2004" s="13" customFormat="1" ht="13.9" customHeight="1" x14ac:dyDescent="0.25"/>
    <row r="2005" s="13" customFormat="1" ht="13.9" customHeight="1" x14ac:dyDescent="0.25"/>
    <row r="2006" s="13" customFormat="1" ht="13.9" customHeight="1" x14ac:dyDescent="0.25"/>
    <row r="2007" s="13" customFormat="1" ht="13.9" customHeight="1" x14ac:dyDescent="0.25"/>
    <row r="2008" s="13" customFormat="1" ht="13.9" customHeight="1" x14ac:dyDescent="0.25"/>
    <row r="2009" s="13" customFormat="1" ht="13.9" customHeight="1" x14ac:dyDescent="0.25"/>
    <row r="2010" s="13" customFormat="1" ht="13.9" customHeight="1" x14ac:dyDescent="0.25"/>
    <row r="2011" s="13" customFormat="1" ht="13.9" customHeight="1" x14ac:dyDescent="0.25"/>
    <row r="2012" s="13" customFormat="1" ht="13.9" customHeight="1" x14ac:dyDescent="0.25"/>
    <row r="2013" s="13" customFormat="1" ht="13.9" customHeight="1" x14ac:dyDescent="0.25"/>
    <row r="2014" s="13" customFormat="1" ht="13.9" customHeight="1" x14ac:dyDescent="0.25"/>
    <row r="2015" s="13" customFormat="1" ht="13.9" customHeight="1" x14ac:dyDescent="0.25"/>
    <row r="2016" s="13" customFormat="1" ht="13.9" customHeight="1" x14ac:dyDescent="0.25"/>
    <row r="2017" s="13" customFormat="1" ht="13.9" customHeight="1" x14ac:dyDescent="0.25"/>
    <row r="2018" s="13" customFormat="1" ht="13.9" customHeight="1" x14ac:dyDescent="0.25"/>
    <row r="2019" s="13" customFormat="1" ht="13.9" customHeight="1" x14ac:dyDescent="0.25"/>
    <row r="2020" s="13" customFormat="1" ht="13.9" customHeight="1" x14ac:dyDescent="0.25"/>
    <row r="2021" s="13" customFormat="1" ht="13.9" customHeight="1" x14ac:dyDescent="0.25"/>
    <row r="2022" s="13" customFormat="1" ht="13.9" customHeight="1" x14ac:dyDescent="0.25"/>
    <row r="2023" s="13" customFormat="1" ht="13.9" customHeight="1" x14ac:dyDescent="0.25"/>
    <row r="2024" s="13" customFormat="1" ht="13.9" customHeight="1" x14ac:dyDescent="0.25"/>
    <row r="2025" s="13" customFormat="1" ht="13.9" customHeight="1" x14ac:dyDescent="0.25"/>
    <row r="2026" s="13" customFormat="1" ht="13.9" customHeight="1" x14ac:dyDescent="0.25"/>
    <row r="2027" s="13" customFormat="1" ht="13.9" customHeight="1" x14ac:dyDescent="0.25"/>
    <row r="2028" s="13" customFormat="1" ht="13.9" customHeight="1" x14ac:dyDescent="0.25"/>
    <row r="2029" s="13" customFormat="1" ht="13.9" customHeight="1" x14ac:dyDescent="0.25"/>
    <row r="2030" s="13" customFormat="1" ht="13.9" customHeight="1" x14ac:dyDescent="0.25"/>
    <row r="2031" s="13" customFormat="1" ht="13.9" customHeight="1" x14ac:dyDescent="0.25"/>
    <row r="2032" s="13" customFormat="1" ht="13.9" customHeight="1" x14ac:dyDescent="0.25"/>
    <row r="2033" s="13" customFormat="1" ht="13.9" customHeight="1" x14ac:dyDescent="0.25"/>
    <row r="2034" s="13" customFormat="1" ht="13.9" customHeight="1" x14ac:dyDescent="0.25"/>
    <row r="2035" s="13" customFormat="1" ht="13.9" customHeight="1" x14ac:dyDescent="0.25"/>
    <row r="2036" s="13" customFormat="1" ht="13.9" customHeight="1" x14ac:dyDescent="0.25"/>
    <row r="2037" s="13" customFormat="1" ht="13.9" customHeight="1" x14ac:dyDescent="0.25"/>
    <row r="2038" s="13" customFormat="1" ht="13.9" customHeight="1" x14ac:dyDescent="0.25"/>
    <row r="2039" s="13" customFormat="1" ht="13.9" customHeight="1" x14ac:dyDescent="0.25"/>
    <row r="2040" s="13" customFormat="1" ht="13.9" customHeight="1" x14ac:dyDescent="0.25"/>
    <row r="2041" s="13" customFormat="1" ht="13.9" customHeight="1" x14ac:dyDescent="0.25"/>
    <row r="2042" s="13" customFormat="1" ht="13.9" customHeight="1" x14ac:dyDescent="0.25"/>
    <row r="2043" s="13" customFormat="1" ht="13.9" customHeight="1" x14ac:dyDescent="0.25"/>
    <row r="2044" s="13" customFormat="1" ht="13.9" customHeight="1" x14ac:dyDescent="0.25"/>
    <row r="2045" s="13" customFormat="1" ht="13.9" customHeight="1" x14ac:dyDescent="0.25"/>
    <row r="2046" s="13" customFormat="1" ht="13.9" customHeight="1" x14ac:dyDescent="0.25"/>
    <row r="2047" s="13" customFormat="1" ht="13.9" customHeight="1" x14ac:dyDescent="0.25"/>
    <row r="2048" s="13" customFormat="1" ht="13.9" customHeight="1" x14ac:dyDescent="0.25"/>
    <row r="2049" s="13" customFormat="1" ht="13.9" customHeight="1" x14ac:dyDescent="0.25"/>
    <row r="2050" s="13" customFormat="1" ht="13.9" customHeight="1" x14ac:dyDescent="0.25"/>
    <row r="2051" s="13" customFormat="1" ht="13.9" customHeight="1" x14ac:dyDescent="0.25"/>
    <row r="2052" s="13" customFormat="1" ht="13.9" customHeight="1" x14ac:dyDescent="0.25"/>
    <row r="2053" s="13" customFormat="1" ht="13.9" customHeight="1" x14ac:dyDescent="0.25"/>
    <row r="2054" s="13" customFormat="1" ht="13.9" customHeight="1" x14ac:dyDescent="0.25"/>
    <row r="2055" s="13" customFormat="1" ht="13.9" customHeight="1" x14ac:dyDescent="0.25"/>
    <row r="2056" s="13" customFormat="1" ht="13.9" customHeight="1" x14ac:dyDescent="0.25"/>
    <row r="2057" s="13" customFormat="1" ht="13.9" customHeight="1" x14ac:dyDescent="0.25"/>
    <row r="2058" s="13" customFormat="1" ht="13.9" customHeight="1" x14ac:dyDescent="0.25"/>
    <row r="2059" s="13" customFormat="1" ht="13.9" customHeight="1" x14ac:dyDescent="0.25"/>
    <row r="2060" s="13" customFormat="1" ht="13.9" customHeight="1" x14ac:dyDescent="0.25"/>
    <row r="2061" s="13" customFormat="1" ht="13.9" customHeight="1" x14ac:dyDescent="0.25"/>
    <row r="2062" s="13" customFormat="1" ht="13.9" customHeight="1" x14ac:dyDescent="0.25"/>
    <row r="2063" s="13" customFormat="1" ht="13.9" customHeight="1" x14ac:dyDescent="0.25"/>
    <row r="2064" s="13" customFormat="1" ht="13.9" customHeight="1" x14ac:dyDescent="0.25"/>
    <row r="2065" s="13" customFormat="1" ht="13.9" customHeight="1" x14ac:dyDescent="0.25"/>
    <row r="2066" s="13" customFormat="1" ht="13.9" customHeight="1" x14ac:dyDescent="0.25"/>
    <row r="2067" s="13" customFormat="1" ht="13.9" customHeight="1" x14ac:dyDescent="0.25"/>
    <row r="2068" s="13" customFormat="1" ht="13.9" customHeight="1" x14ac:dyDescent="0.25"/>
    <row r="2069" s="13" customFormat="1" ht="13.9" customHeight="1" x14ac:dyDescent="0.25"/>
    <row r="2070" s="13" customFormat="1" ht="13.9" customHeight="1" x14ac:dyDescent="0.25"/>
    <row r="2071" s="13" customFormat="1" ht="13.9" customHeight="1" x14ac:dyDescent="0.25"/>
    <row r="2072" s="13" customFormat="1" ht="13.9" customHeight="1" x14ac:dyDescent="0.25"/>
    <row r="2073" s="13" customFormat="1" ht="13.9" customHeight="1" x14ac:dyDescent="0.25"/>
    <row r="2074" s="13" customFormat="1" ht="13.9" customHeight="1" x14ac:dyDescent="0.25"/>
    <row r="2075" s="13" customFormat="1" ht="13.9" customHeight="1" x14ac:dyDescent="0.25"/>
    <row r="2076" s="13" customFormat="1" ht="13.9" customHeight="1" x14ac:dyDescent="0.25"/>
    <row r="2077" s="13" customFormat="1" ht="13.9" customHeight="1" x14ac:dyDescent="0.25"/>
    <row r="2078" s="13" customFormat="1" ht="13.9" customHeight="1" x14ac:dyDescent="0.25"/>
    <row r="2079" s="13" customFormat="1" ht="13.9" customHeight="1" x14ac:dyDescent="0.25"/>
    <row r="2080" s="13" customFormat="1" ht="13.9" customHeight="1" x14ac:dyDescent="0.25"/>
    <row r="2081" s="13" customFormat="1" ht="13.9" customHeight="1" x14ac:dyDescent="0.25"/>
    <row r="2082" s="13" customFormat="1" ht="13.9" customHeight="1" x14ac:dyDescent="0.25"/>
    <row r="2083" s="13" customFormat="1" ht="13.9" customHeight="1" x14ac:dyDescent="0.25"/>
    <row r="2084" s="13" customFormat="1" ht="13.9" customHeight="1" x14ac:dyDescent="0.25"/>
    <row r="2085" s="13" customFormat="1" ht="13.9" customHeight="1" x14ac:dyDescent="0.25"/>
    <row r="2086" s="13" customFormat="1" ht="13.9" customHeight="1" x14ac:dyDescent="0.25"/>
    <row r="2087" s="13" customFormat="1" ht="13.9" customHeight="1" x14ac:dyDescent="0.25"/>
    <row r="2088" s="13" customFormat="1" ht="13.9" customHeight="1" x14ac:dyDescent="0.25"/>
    <row r="2089" s="13" customFormat="1" ht="13.9" customHeight="1" x14ac:dyDescent="0.25"/>
    <row r="2090" s="13" customFormat="1" ht="13.9" customHeight="1" x14ac:dyDescent="0.25"/>
    <row r="2091" s="13" customFormat="1" ht="13.9" customHeight="1" x14ac:dyDescent="0.25"/>
    <row r="2092" s="13" customFormat="1" ht="13.9" customHeight="1" x14ac:dyDescent="0.25"/>
    <row r="2093" s="13" customFormat="1" ht="13.9" customHeight="1" x14ac:dyDescent="0.25"/>
    <row r="2094" s="13" customFormat="1" ht="13.9" customHeight="1" x14ac:dyDescent="0.25"/>
    <row r="2095" s="13" customFormat="1" ht="13.9" customHeight="1" x14ac:dyDescent="0.25"/>
    <row r="2096" s="13" customFormat="1" ht="13.9" customHeight="1" x14ac:dyDescent="0.25"/>
    <row r="2097" s="13" customFormat="1" ht="13.9" customHeight="1" x14ac:dyDescent="0.25"/>
    <row r="2098" s="13" customFormat="1" ht="13.9" customHeight="1" x14ac:dyDescent="0.25"/>
    <row r="2099" s="13" customFormat="1" ht="13.9" customHeight="1" x14ac:dyDescent="0.25"/>
    <row r="2100" s="13" customFormat="1" ht="13.9" customHeight="1" x14ac:dyDescent="0.25"/>
    <row r="2101" s="13" customFormat="1" ht="13.9" customHeight="1" x14ac:dyDescent="0.25"/>
    <row r="2102" s="13" customFormat="1" ht="13.9" customHeight="1" x14ac:dyDescent="0.25"/>
    <row r="2103" s="13" customFormat="1" ht="13.9" customHeight="1" x14ac:dyDescent="0.25"/>
    <row r="2104" s="13" customFormat="1" ht="13.9" customHeight="1" x14ac:dyDescent="0.25"/>
    <row r="2105" s="13" customFormat="1" ht="13.9" customHeight="1" x14ac:dyDescent="0.25"/>
    <row r="2106" s="13" customFormat="1" ht="13.9" customHeight="1" x14ac:dyDescent="0.25"/>
    <row r="2107" s="13" customFormat="1" ht="13.9" customHeight="1" x14ac:dyDescent="0.25"/>
    <row r="2108" s="13" customFormat="1" ht="13.9" customHeight="1" x14ac:dyDescent="0.25"/>
    <row r="2109" s="13" customFormat="1" ht="13.9" customHeight="1" x14ac:dyDescent="0.25"/>
    <row r="2110" s="13" customFormat="1" ht="13.9" customHeight="1" x14ac:dyDescent="0.25"/>
    <row r="2111" s="13" customFormat="1" ht="13.9" customHeight="1" x14ac:dyDescent="0.25"/>
    <row r="2112" s="13" customFormat="1" ht="13.9" customHeight="1" x14ac:dyDescent="0.25"/>
    <row r="2113" s="13" customFormat="1" ht="13.9" customHeight="1" x14ac:dyDescent="0.25"/>
    <row r="2114" s="13" customFormat="1" ht="13.9" customHeight="1" x14ac:dyDescent="0.25"/>
    <row r="2115" s="13" customFormat="1" ht="13.9" customHeight="1" x14ac:dyDescent="0.25"/>
    <row r="2116" s="13" customFormat="1" ht="13.9" customHeight="1" x14ac:dyDescent="0.25"/>
    <row r="2117" s="13" customFormat="1" ht="13.9" customHeight="1" x14ac:dyDescent="0.25"/>
    <row r="2118" s="13" customFormat="1" ht="13.9" customHeight="1" x14ac:dyDescent="0.25"/>
    <row r="2119" s="13" customFormat="1" ht="13.9" customHeight="1" x14ac:dyDescent="0.25"/>
    <row r="2120" s="13" customFormat="1" ht="13.9" customHeight="1" x14ac:dyDescent="0.25"/>
    <row r="2121" s="13" customFormat="1" ht="13.9" customHeight="1" x14ac:dyDescent="0.25"/>
    <row r="2122" s="13" customFormat="1" ht="13.9" customHeight="1" x14ac:dyDescent="0.25"/>
    <row r="2123" s="13" customFormat="1" ht="13.9" customHeight="1" x14ac:dyDescent="0.25"/>
    <row r="2124" s="13" customFormat="1" ht="13.9" customHeight="1" x14ac:dyDescent="0.25"/>
    <row r="2125" s="13" customFormat="1" ht="13.9" customHeight="1" x14ac:dyDescent="0.25"/>
    <row r="2126" s="13" customFormat="1" ht="13.9" customHeight="1" x14ac:dyDescent="0.25"/>
    <row r="2127" s="13" customFormat="1" ht="13.9" customHeight="1" x14ac:dyDescent="0.25"/>
    <row r="2128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 G623:L633 G610:L620 G597:L607 G584:L594 G571:L581 G558:L568 G545:L555 G532:L542 G519:L529 G506:L516 G493:L503 G480:L490 G467:L477 G454:L464 G441:L451 G428:L438 G415:L425 G402:L412 G389:L399 G376:L386 G363:L373 G350:L360 G337:L347 G324:L334 G311:L321 G298:L308 G285:L295 G272:L282 G259:L269 G246:L256 G233:L243 G220:L230 G207:L217 G194:L204 G181:L191 G168:L178 G155:L165 G142:L152 G129:L139 G116:L126 G103:L113 G90:L100 G77:L87 G64:L74 G51:L61 G38:L48 G25:L35" xr:uid="{3E35F9BF-D950-499E-87CE-30FCB196EFF4}">
      <formula1>0</formula1>
      <formula2>300</formula2>
    </dataValidation>
    <dataValidation type="list" allowBlank="1" showInputMessage="1" showErrorMessage="1" sqref="E12:E1746" xr:uid="{7226F489-5E23-4B5B-8833-02D97C56DC78}">
      <formula1>$AZ$1:$AZ$3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FC6F6-BEA8-43D0-BB28-17986266E2F4}">
  <dimension ref="A1:EM4000"/>
  <sheetViews>
    <sheetView workbookViewId="0">
      <selection activeCell="B14" sqref="B14"/>
    </sheetView>
  </sheetViews>
  <sheetFormatPr defaultColWidth="9.1796875" defaultRowHeight="14.5" x14ac:dyDescent="0.35"/>
  <cols>
    <col min="1" max="1" width="5.7265625" style="6" customWidth="1"/>
    <col min="2" max="2" width="37.7265625" style="6" customWidth="1"/>
    <col min="3" max="3" width="6.7265625" style="6" hidden="1" customWidth="1"/>
    <col min="4" max="4" width="9" style="6" customWidth="1"/>
    <col min="5" max="27" width="9.7265625" style="6" customWidth="1"/>
    <col min="28" max="28" width="9" style="6" customWidth="1"/>
    <col min="29" max="78" width="9.7265625" style="6" customWidth="1"/>
    <col min="79" max="16384" width="9.1796875" style="6"/>
  </cols>
  <sheetData>
    <row r="1" spans="1:143" s="1" customFormat="1" ht="15" customHeight="1" x14ac:dyDescent="0.35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88</v>
      </c>
    </row>
    <row r="2" spans="1:143" s="1" customFormat="1" ht="15" customHeight="1" x14ac:dyDescent="0.35">
      <c r="AZ2" s="6" t="s">
        <v>89</v>
      </c>
    </row>
    <row r="3" spans="1:143" s="1" customFormat="1" ht="15" customHeight="1" x14ac:dyDescent="0.35">
      <c r="B3" s="2" t="s">
        <v>2</v>
      </c>
      <c r="C3" s="3"/>
      <c r="D3" s="2" t="s">
        <v>15</v>
      </c>
      <c r="F3" s="3"/>
      <c r="G3" s="3"/>
      <c r="I3" s="4"/>
      <c r="J3" s="4"/>
      <c r="K3" s="5"/>
      <c r="L3" s="5"/>
      <c r="AZ3" s="6" t="s">
        <v>90</v>
      </c>
    </row>
    <row r="4" spans="1:143" s="1" customFormat="1" ht="15" customHeight="1" x14ac:dyDescent="0.3">
      <c r="B4" s="2" t="s">
        <v>4</v>
      </c>
      <c r="C4" s="2" t="s">
        <v>5</v>
      </c>
      <c r="D4" s="2" t="s">
        <v>17</v>
      </c>
      <c r="I4" s="4"/>
      <c r="J4" s="4"/>
      <c r="K4" s="5"/>
      <c r="L4" s="5"/>
      <c r="BB4" s="7" t="s">
        <v>12</v>
      </c>
    </row>
    <row r="5" spans="1:143" s="1" customFormat="1" ht="15" customHeight="1" x14ac:dyDescent="0.3">
      <c r="C5" s="3"/>
      <c r="F5" s="3"/>
      <c r="G5" s="3"/>
      <c r="I5" s="4"/>
      <c r="J5" s="4"/>
      <c r="K5" s="5"/>
      <c r="L5" s="5"/>
    </row>
    <row r="6" spans="1:143" s="1" customFormat="1" ht="15" customHeight="1" x14ac:dyDescent="0.3">
      <c r="C6" s="3"/>
      <c r="D6" s="3"/>
      <c r="F6" s="3"/>
      <c r="G6" s="3"/>
      <c r="I6" s="8"/>
      <c r="J6" s="4"/>
      <c r="K6" s="5"/>
      <c r="L6" s="5"/>
    </row>
    <row r="7" spans="1:143" s="1" customFormat="1" ht="15" customHeight="1" x14ac:dyDescent="0.3">
      <c r="B7" s="9"/>
      <c r="C7" s="9"/>
      <c r="D7" s="9"/>
      <c r="H7" s="5"/>
      <c r="I7" s="5"/>
      <c r="J7" s="5"/>
      <c r="K7" s="5"/>
      <c r="L7" s="5"/>
    </row>
    <row r="8" spans="1:143" s="1" customFormat="1" ht="15" customHeight="1" x14ac:dyDescent="0.3">
      <c r="B8" s="2" t="s">
        <v>18</v>
      </c>
      <c r="C8" s="9"/>
      <c r="D8" s="45"/>
      <c r="E8" s="10" t="s">
        <v>91</v>
      </c>
    </row>
    <row r="9" spans="1:143" s="1" customFormat="1" ht="15" customHeight="1" x14ac:dyDescent="0.3">
      <c r="B9" s="2"/>
      <c r="C9" s="9"/>
      <c r="D9" s="9"/>
      <c r="E9" s="2"/>
      <c r="F9" s="11"/>
      <c r="G9" s="11"/>
      <c r="H9" s="46"/>
      <c r="I9" s="11"/>
      <c r="J9" s="11"/>
      <c r="K9" s="11"/>
      <c r="M9" s="4"/>
      <c r="N9" s="4"/>
      <c r="O9" s="47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143" s="50" customFormat="1" ht="15" customHeight="1" x14ac:dyDescent="0.25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</row>
    <row r="11" spans="1:143" s="50" customFormat="1" ht="13.9" customHeight="1" x14ac:dyDescent="0.25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</row>
    <row r="12" spans="1:143" s="13" customFormat="1" ht="13.9" customHeight="1" x14ac:dyDescent="0.35">
      <c r="A12" s="6">
        <f t="array" ref="A12">RANK(AB12,$AB$12:$AB$60)</f>
        <v>1</v>
      </c>
      <c r="B12" s="13" t="s">
        <v>74</v>
      </c>
      <c r="C12" s="6"/>
      <c r="D12" s="44">
        <f>[1]Individual_Scores_Men_Var!G543</f>
        <v>1072</v>
      </c>
      <c r="E12" s="44">
        <f>[1]Individual_Scores_Men_Var!H543</f>
        <v>1110</v>
      </c>
      <c r="F12" s="44">
        <f>[1]Individual_Scores_Men_Var!I543</f>
        <v>1071</v>
      </c>
      <c r="G12" s="44">
        <f>[1]Individual_Scores_Men_Var!J543</f>
        <v>1088</v>
      </c>
      <c r="H12" s="44">
        <f>[1]Individual_Scores_Men_Var!K543</f>
        <v>1135</v>
      </c>
      <c r="I12" s="44">
        <f>[1]Individual_Scores_Men_Var!L543</f>
        <v>987</v>
      </c>
      <c r="J12" s="17">
        <f t="shared" ref="J12:J59" si="0">SUM(D12:I12)</f>
        <v>6463</v>
      </c>
      <c r="K12" s="44">
        <f>[1]Baker_Scores_Men_Var!H532</f>
        <v>265</v>
      </c>
      <c r="L12" s="44">
        <f>[1]Baker_Scores_Men_Var!I532</f>
        <v>225</v>
      </c>
      <c r="M12" s="44">
        <f>[1]Baker_Scores_Men_Var!J532</f>
        <v>189</v>
      </c>
      <c r="N12" s="44">
        <f>[1]Baker_Scores_Men_Var!K532</f>
        <v>229</v>
      </c>
      <c r="O12" s="44">
        <f>[1]Baker_Scores_Men_Var!L532</f>
        <v>169</v>
      </c>
      <c r="P12" s="44">
        <f>[1]Baker_Scores_Men_Var!M532</f>
        <v>245</v>
      </c>
      <c r="Q12" s="44">
        <f>[1]Baker_Scores_Men_Var!N532</f>
        <v>195</v>
      </c>
      <c r="R12" s="44">
        <f>[1]Baker_Scores_Men_Var!O532</f>
        <v>236</v>
      </c>
      <c r="S12" s="44">
        <f>[1]Baker_Scores_Men_Var!P532</f>
        <v>197</v>
      </c>
      <c r="T12" s="44">
        <f>[1]Baker_Scores_Men_Var!Q532</f>
        <v>188</v>
      </c>
      <c r="U12" s="44">
        <f>[1]Baker_Scores_Men_Var!R532</f>
        <v>178</v>
      </c>
      <c r="V12" s="44">
        <f>[1]Baker_Scores_Men_Var!S532</f>
        <v>206</v>
      </c>
      <c r="W12" s="44">
        <f>[1]Baker_Scores_Men_Var!T532</f>
        <v>245</v>
      </c>
      <c r="X12" s="44">
        <f>[1]Baker_Scores_Men_Var!U532</f>
        <v>177</v>
      </c>
      <c r="Y12" s="44">
        <f>[1]Baker_Scores_Men_Var!V532</f>
        <v>236</v>
      </c>
      <c r="Z12" s="44">
        <f>[1]Baker_Scores_Men_Var!W532</f>
        <v>234</v>
      </c>
      <c r="AA12" s="17">
        <f t="shared" ref="AA12:AA59" si="1">SUM(K12:Z12)</f>
        <v>3414</v>
      </c>
      <c r="AB12" s="17">
        <f t="shared" ref="AB12:AB59" si="2">J12+AA12</f>
        <v>9877</v>
      </c>
    </row>
    <row r="13" spans="1:143" s="13" customFormat="1" ht="13.9" customHeight="1" x14ac:dyDescent="0.35">
      <c r="A13" s="6">
        <f t="array" ref="A13">RANK(AB13,$AB$12:$AB$60)</f>
        <v>2</v>
      </c>
      <c r="B13" s="13" t="s">
        <v>69</v>
      </c>
      <c r="C13" s="6"/>
      <c r="D13" s="44">
        <f>[1]Individual_Scores_Men_Var!G478</f>
        <v>1108</v>
      </c>
      <c r="E13" s="44">
        <f>[1]Individual_Scores_Men_Var!H478</f>
        <v>969</v>
      </c>
      <c r="F13" s="44">
        <f>[1]Individual_Scores_Men_Var!I478</f>
        <v>1073</v>
      </c>
      <c r="G13" s="44">
        <f>[1]Individual_Scores_Men_Var!J478</f>
        <v>1051</v>
      </c>
      <c r="H13" s="44">
        <f>[1]Individual_Scores_Men_Var!K478</f>
        <v>1047</v>
      </c>
      <c r="I13" s="44">
        <f>[1]Individual_Scores_Men_Var!L478</f>
        <v>1091</v>
      </c>
      <c r="J13" s="17">
        <f t="shared" si="0"/>
        <v>6339</v>
      </c>
      <c r="K13" s="44">
        <f>[1]Baker_Scores_Men_Var!H467</f>
        <v>192</v>
      </c>
      <c r="L13" s="44">
        <f>[1]Baker_Scores_Men_Var!I467</f>
        <v>257</v>
      </c>
      <c r="M13" s="44">
        <f>[1]Baker_Scores_Men_Var!J467</f>
        <v>192</v>
      </c>
      <c r="N13" s="44">
        <f>[1]Baker_Scores_Men_Var!K467</f>
        <v>209</v>
      </c>
      <c r="O13" s="44">
        <f>[1]Baker_Scores_Men_Var!L467</f>
        <v>237</v>
      </c>
      <c r="P13" s="44">
        <f>[1]Baker_Scores_Men_Var!M467</f>
        <v>279</v>
      </c>
      <c r="Q13" s="44">
        <f>[1]Baker_Scores_Men_Var!N467</f>
        <v>217</v>
      </c>
      <c r="R13" s="44">
        <f>[1]Baker_Scores_Men_Var!O467</f>
        <v>228</v>
      </c>
      <c r="S13" s="44">
        <f>[1]Baker_Scores_Men_Var!P467</f>
        <v>145</v>
      </c>
      <c r="T13" s="44">
        <f>[1]Baker_Scores_Men_Var!Q467</f>
        <v>239</v>
      </c>
      <c r="U13" s="44">
        <f>[1]Baker_Scores_Men_Var!R467</f>
        <v>157</v>
      </c>
      <c r="V13" s="44">
        <f>[1]Baker_Scores_Men_Var!S467</f>
        <v>182</v>
      </c>
      <c r="W13" s="44">
        <f>[1]Baker_Scores_Men_Var!T467</f>
        <v>181</v>
      </c>
      <c r="X13" s="44">
        <f>[1]Baker_Scores_Men_Var!U467</f>
        <v>254</v>
      </c>
      <c r="Y13" s="44">
        <f>[1]Baker_Scores_Men_Var!V467</f>
        <v>247</v>
      </c>
      <c r="Z13" s="44">
        <f>[1]Baker_Scores_Men_Var!W467</f>
        <v>254</v>
      </c>
      <c r="AA13" s="17">
        <f t="shared" si="1"/>
        <v>3470</v>
      </c>
      <c r="AB13" s="17">
        <f t="shared" si="2"/>
        <v>9809</v>
      </c>
    </row>
    <row r="14" spans="1:143" s="13" customFormat="1" ht="13.9" customHeight="1" x14ac:dyDescent="0.35">
      <c r="A14" s="6">
        <f t="array" ref="A14">RANK(AB14,$AB$12:$AB$60)</f>
        <v>3</v>
      </c>
      <c r="B14" s="51" t="s">
        <v>38</v>
      </c>
      <c r="C14" s="51"/>
      <c r="D14" s="32">
        <f>[1]Individual_Scores_Men_Var!G101</f>
        <v>1053</v>
      </c>
      <c r="E14" s="44">
        <f>[1]Individual_Scores_Men_Var!H101</f>
        <v>1006</v>
      </c>
      <c r="F14" s="44">
        <f>[1]Individual_Scores_Men_Var!I101</f>
        <v>1058</v>
      </c>
      <c r="G14" s="44">
        <f>[1]Individual_Scores_Men_Var!J101</f>
        <v>1051</v>
      </c>
      <c r="H14" s="44">
        <f>[1]Individual_Scores_Men_Var!K101</f>
        <v>1064</v>
      </c>
      <c r="I14" s="44">
        <f>[1]Individual_Scores_Men_Var!L101</f>
        <v>980</v>
      </c>
      <c r="J14" s="17">
        <f t="shared" si="0"/>
        <v>6212</v>
      </c>
      <c r="K14" s="44">
        <f>[1]Baker_Scores_Men_Var!H90</f>
        <v>238</v>
      </c>
      <c r="L14" s="44">
        <f>[1]Baker_Scores_Men_Var!I90</f>
        <v>218</v>
      </c>
      <c r="M14" s="44">
        <f>[1]Baker_Scores_Men_Var!J90</f>
        <v>232</v>
      </c>
      <c r="N14" s="44">
        <f>[1]Baker_Scores_Men_Var!K90</f>
        <v>224</v>
      </c>
      <c r="O14" s="44">
        <f>[1]Baker_Scores_Men_Var!L90</f>
        <v>233</v>
      </c>
      <c r="P14" s="44">
        <f>[1]Baker_Scores_Men_Var!M90</f>
        <v>247</v>
      </c>
      <c r="Q14" s="44">
        <f>[1]Baker_Scores_Men_Var!N90</f>
        <v>185</v>
      </c>
      <c r="R14" s="44">
        <f>[1]Baker_Scores_Men_Var!O90</f>
        <v>190</v>
      </c>
      <c r="S14" s="44">
        <f>[1]Baker_Scores_Men_Var!P90</f>
        <v>194</v>
      </c>
      <c r="T14" s="44">
        <f>[1]Baker_Scores_Men_Var!Q90</f>
        <v>204</v>
      </c>
      <c r="U14" s="44">
        <f>[1]Baker_Scores_Men_Var!R90</f>
        <v>212</v>
      </c>
      <c r="V14" s="44">
        <f>[1]Baker_Scores_Men_Var!S90</f>
        <v>279</v>
      </c>
      <c r="W14" s="44">
        <f>[1]Baker_Scores_Men_Var!T90</f>
        <v>224</v>
      </c>
      <c r="X14" s="44">
        <f>[1]Baker_Scores_Men_Var!U90</f>
        <v>179</v>
      </c>
      <c r="Y14" s="44">
        <f>[1]Baker_Scores_Men_Var!V90</f>
        <v>267</v>
      </c>
      <c r="Z14" s="44">
        <f>[1]Baker_Scores_Men_Var!W90</f>
        <v>244</v>
      </c>
      <c r="AA14" s="17">
        <f t="shared" si="1"/>
        <v>3570</v>
      </c>
      <c r="AB14" s="17">
        <f t="shared" si="2"/>
        <v>9782</v>
      </c>
    </row>
    <row r="15" spans="1:143" s="13" customFormat="1" ht="13.9" customHeight="1" x14ac:dyDescent="0.35">
      <c r="A15" s="6">
        <f t="array" ref="A15">RANK(AB15,$AB$12:$AB$60)</f>
        <v>4</v>
      </c>
      <c r="B15" s="13" t="s">
        <v>68</v>
      </c>
      <c r="C15" s="6"/>
      <c r="D15" s="44">
        <f>[1]Individual_Scores_Men_Var!G465</f>
        <v>1016</v>
      </c>
      <c r="E15" s="44">
        <f>[1]Individual_Scores_Men_Var!H465</f>
        <v>1157</v>
      </c>
      <c r="F15" s="44">
        <f>[1]Individual_Scores_Men_Var!I465</f>
        <v>1055</v>
      </c>
      <c r="G15" s="44">
        <f>[1]Individual_Scores_Men_Var!J465</f>
        <v>1027</v>
      </c>
      <c r="H15" s="44">
        <f>[1]Individual_Scores_Men_Var!K465</f>
        <v>1037</v>
      </c>
      <c r="I15" s="44">
        <f>[1]Individual_Scores_Men_Var!L465</f>
        <v>1100</v>
      </c>
      <c r="J15" s="17">
        <f t="shared" si="0"/>
        <v>6392</v>
      </c>
      <c r="K15" s="44">
        <f>[1]Baker_Scores_Men_Var!H454</f>
        <v>207</v>
      </c>
      <c r="L15" s="44">
        <f>[1]Baker_Scores_Men_Var!I454</f>
        <v>174</v>
      </c>
      <c r="M15" s="44">
        <f>[1]Baker_Scores_Men_Var!J454</f>
        <v>165</v>
      </c>
      <c r="N15" s="44">
        <f>[1]Baker_Scores_Men_Var!K454</f>
        <v>234</v>
      </c>
      <c r="O15" s="44">
        <f>[1]Baker_Scores_Men_Var!L454</f>
        <v>180</v>
      </c>
      <c r="P15" s="44">
        <f>[1]Baker_Scores_Men_Var!M454</f>
        <v>186</v>
      </c>
      <c r="Q15" s="44">
        <f>[1]Baker_Scores_Men_Var!N454</f>
        <v>198</v>
      </c>
      <c r="R15" s="44">
        <f>[1]Baker_Scores_Men_Var!O454</f>
        <v>237</v>
      </c>
      <c r="S15" s="44">
        <f>[1]Baker_Scores_Men_Var!P454</f>
        <v>264</v>
      </c>
      <c r="T15" s="44">
        <f>[1]Baker_Scores_Men_Var!Q454</f>
        <v>255</v>
      </c>
      <c r="U15" s="44">
        <f>[1]Baker_Scores_Men_Var!R454</f>
        <v>182</v>
      </c>
      <c r="V15" s="44">
        <f>[1]Baker_Scores_Men_Var!S454</f>
        <v>205</v>
      </c>
      <c r="W15" s="44">
        <f>[1]Baker_Scores_Men_Var!T454</f>
        <v>179</v>
      </c>
      <c r="X15" s="44">
        <f>[1]Baker_Scores_Men_Var!U454</f>
        <v>219</v>
      </c>
      <c r="Y15" s="44">
        <f>[1]Baker_Scores_Men_Var!V454</f>
        <v>235</v>
      </c>
      <c r="Z15" s="44">
        <f>[1]Baker_Scores_Men_Var!W454</f>
        <v>246</v>
      </c>
      <c r="AA15" s="17">
        <f t="shared" si="1"/>
        <v>3366</v>
      </c>
      <c r="AB15" s="17">
        <f t="shared" si="2"/>
        <v>9758</v>
      </c>
    </row>
    <row r="16" spans="1:143" s="13" customFormat="1" ht="13.9" customHeight="1" x14ac:dyDescent="0.35">
      <c r="A16" s="6">
        <f t="array" ref="A16">RANK(AB16,$AB$12:$AB$60)</f>
        <v>5</v>
      </c>
      <c r="B16" s="13" t="s">
        <v>81</v>
      </c>
      <c r="C16" s="6"/>
      <c r="D16" s="44">
        <f>[1]Individual_Scores_Men_Var!G634</f>
        <v>997</v>
      </c>
      <c r="E16" s="44">
        <f>[1]Individual_Scores_Men_Var!H634</f>
        <v>1055</v>
      </c>
      <c r="F16" s="44">
        <f>[1]Individual_Scores_Men_Var!I634</f>
        <v>1076</v>
      </c>
      <c r="G16" s="44">
        <f>[1]Individual_Scores_Men_Var!J634</f>
        <v>986</v>
      </c>
      <c r="H16" s="44">
        <f>[1]Individual_Scores_Men_Var!K634</f>
        <v>974</v>
      </c>
      <c r="I16" s="44">
        <f>[1]Individual_Scores_Men_Var!L634</f>
        <v>1142</v>
      </c>
      <c r="J16" s="17">
        <f t="shared" si="0"/>
        <v>6230</v>
      </c>
      <c r="K16" s="44">
        <f>[1]Baker_Scores_Men_Var!H623</f>
        <v>213</v>
      </c>
      <c r="L16" s="44">
        <f>[1]Baker_Scores_Men_Var!I623</f>
        <v>164</v>
      </c>
      <c r="M16" s="44">
        <f>[1]Baker_Scores_Men_Var!J623</f>
        <v>192</v>
      </c>
      <c r="N16" s="44">
        <f>[1]Baker_Scores_Men_Var!K623</f>
        <v>212</v>
      </c>
      <c r="O16" s="44">
        <f>[1]Baker_Scores_Men_Var!L623</f>
        <v>266</v>
      </c>
      <c r="P16" s="44">
        <f>[1]Baker_Scores_Men_Var!M623</f>
        <v>192</v>
      </c>
      <c r="Q16" s="44">
        <f>[1]Baker_Scores_Men_Var!N623</f>
        <v>246</v>
      </c>
      <c r="R16" s="44">
        <f>[1]Baker_Scores_Men_Var!O623</f>
        <v>233</v>
      </c>
      <c r="S16" s="44">
        <f>[1]Baker_Scores_Men_Var!P623</f>
        <v>255</v>
      </c>
      <c r="T16" s="44">
        <f>[1]Baker_Scores_Men_Var!Q623</f>
        <v>247</v>
      </c>
      <c r="U16" s="44">
        <f>[1]Baker_Scores_Men_Var!R623</f>
        <v>192</v>
      </c>
      <c r="V16" s="44">
        <f>[1]Baker_Scores_Men_Var!S623</f>
        <v>168</v>
      </c>
      <c r="W16" s="44">
        <f>[1]Baker_Scores_Men_Var!T623</f>
        <v>180</v>
      </c>
      <c r="X16" s="44">
        <f>[1]Baker_Scores_Men_Var!U623</f>
        <v>194</v>
      </c>
      <c r="Y16" s="44">
        <f>[1]Baker_Scores_Men_Var!V623</f>
        <v>210</v>
      </c>
      <c r="Z16" s="44">
        <f>[1]Baker_Scores_Men_Var!W623</f>
        <v>210</v>
      </c>
      <c r="AA16" s="17">
        <f t="shared" si="1"/>
        <v>3374</v>
      </c>
      <c r="AB16" s="17">
        <f t="shared" si="2"/>
        <v>9604</v>
      </c>
    </row>
    <row r="17" spans="1:143" s="13" customFormat="1" ht="13.9" customHeight="1" x14ac:dyDescent="0.35">
      <c r="A17" s="6">
        <f t="array" ref="A17">RANK(AB17,$AB$12:$AB$60)</f>
        <v>6</v>
      </c>
      <c r="B17" s="13" t="s">
        <v>58</v>
      </c>
      <c r="C17" s="6"/>
      <c r="D17" s="44">
        <f>[1]Individual_Scores_Men_Var!G361</f>
        <v>979</v>
      </c>
      <c r="E17" s="44">
        <f>[1]Individual_Scores_Men_Var!H361</f>
        <v>967</v>
      </c>
      <c r="F17" s="44">
        <f>[1]Individual_Scores_Men_Var!I361</f>
        <v>999</v>
      </c>
      <c r="G17" s="44">
        <f>[1]Individual_Scores_Men_Var!J361</f>
        <v>944</v>
      </c>
      <c r="H17" s="44">
        <f>[1]Individual_Scores_Men_Var!K361</f>
        <v>1073</v>
      </c>
      <c r="I17" s="44">
        <f>[1]Individual_Scores_Men_Var!L361</f>
        <v>958</v>
      </c>
      <c r="J17" s="17">
        <f t="shared" si="0"/>
        <v>5920</v>
      </c>
      <c r="K17" s="44">
        <f>[1]Baker_Scores_Men_Var!H350</f>
        <v>288</v>
      </c>
      <c r="L17" s="44">
        <f>[1]Baker_Scores_Men_Var!I350</f>
        <v>279</v>
      </c>
      <c r="M17" s="44">
        <f>[1]Baker_Scores_Men_Var!J350</f>
        <v>192</v>
      </c>
      <c r="N17" s="44">
        <f>[1]Baker_Scores_Men_Var!K350</f>
        <v>279</v>
      </c>
      <c r="O17" s="44">
        <f>[1]Baker_Scores_Men_Var!L350</f>
        <v>225</v>
      </c>
      <c r="P17" s="44">
        <f>[1]Baker_Scores_Men_Var!M350</f>
        <v>156</v>
      </c>
      <c r="Q17" s="44">
        <f>[1]Baker_Scores_Men_Var!N350</f>
        <v>173</v>
      </c>
      <c r="R17" s="44">
        <f>[1]Baker_Scores_Men_Var!O350</f>
        <v>203</v>
      </c>
      <c r="S17" s="44">
        <f>[1]Baker_Scores_Men_Var!P350</f>
        <v>191</v>
      </c>
      <c r="T17" s="44">
        <f>[1]Baker_Scores_Men_Var!Q350</f>
        <v>212</v>
      </c>
      <c r="U17" s="44">
        <f>[1]Baker_Scores_Men_Var!R350</f>
        <v>222</v>
      </c>
      <c r="V17" s="44">
        <f>[1]Baker_Scores_Men_Var!S350</f>
        <v>223</v>
      </c>
      <c r="W17" s="44">
        <f>[1]Baker_Scores_Men_Var!T350</f>
        <v>193</v>
      </c>
      <c r="X17" s="44">
        <f>[1]Baker_Scores_Men_Var!U350</f>
        <v>222</v>
      </c>
      <c r="Y17" s="44">
        <f>[1]Baker_Scores_Men_Var!V350</f>
        <v>206</v>
      </c>
      <c r="Z17" s="44">
        <f>[1]Baker_Scores_Men_Var!W350</f>
        <v>218</v>
      </c>
      <c r="AA17" s="17">
        <f t="shared" si="1"/>
        <v>3482</v>
      </c>
      <c r="AB17" s="17">
        <f t="shared" si="2"/>
        <v>9402</v>
      </c>
    </row>
    <row r="18" spans="1:143" s="13" customFormat="1" ht="13.9" customHeight="1" x14ac:dyDescent="0.35">
      <c r="A18" s="6">
        <f t="array" ref="A18">RANK(AB18,$AB$12:$AB$60)</f>
        <v>7</v>
      </c>
      <c r="B18" s="13" t="s">
        <v>50</v>
      </c>
      <c r="C18" s="6"/>
      <c r="D18" s="44">
        <f>[1]Individual_Scores_Men_Var!G257</f>
        <v>1025</v>
      </c>
      <c r="E18" s="44">
        <f>[1]Individual_Scores_Men_Var!H257</f>
        <v>920</v>
      </c>
      <c r="F18" s="44">
        <f>[1]Individual_Scores_Men_Var!I257</f>
        <v>961</v>
      </c>
      <c r="G18" s="44">
        <f>[1]Individual_Scores_Men_Var!J257</f>
        <v>1055</v>
      </c>
      <c r="H18" s="44">
        <f>[1]Individual_Scores_Men_Var!K257</f>
        <v>1081</v>
      </c>
      <c r="I18" s="44">
        <f>[1]Individual_Scores_Men_Var!L257</f>
        <v>991</v>
      </c>
      <c r="J18" s="17">
        <f t="shared" si="0"/>
        <v>6033</v>
      </c>
      <c r="K18" s="44">
        <f>[1]Baker_Scores_Men_Var!H246</f>
        <v>182</v>
      </c>
      <c r="L18" s="44">
        <f>[1]Baker_Scores_Men_Var!I246</f>
        <v>205</v>
      </c>
      <c r="M18" s="44">
        <f>[1]Baker_Scores_Men_Var!J246</f>
        <v>234</v>
      </c>
      <c r="N18" s="44">
        <f>[1]Baker_Scores_Men_Var!K246</f>
        <v>268</v>
      </c>
      <c r="O18" s="44">
        <f>[1]Baker_Scores_Men_Var!L246</f>
        <v>216</v>
      </c>
      <c r="P18" s="44">
        <f>[1]Baker_Scores_Men_Var!M246</f>
        <v>167</v>
      </c>
      <c r="Q18" s="44">
        <f>[1]Baker_Scores_Men_Var!N246</f>
        <v>155</v>
      </c>
      <c r="R18" s="44">
        <f>[1]Baker_Scores_Men_Var!O246</f>
        <v>169</v>
      </c>
      <c r="S18" s="44">
        <f>[1]Baker_Scores_Men_Var!P246</f>
        <v>231</v>
      </c>
      <c r="T18" s="44">
        <f>[1]Baker_Scores_Men_Var!Q246</f>
        <v>227</v>
      </c>
      <c r="U18" s="44">
        <f>[1]Baker_Scores_Men_Var!R246</f>
        <v>221</v>
      </c>
      <c r="V18" s="44">
        <f>[1]Baker_Scores_Men_Var!S246</f>
        <v>205</v>
      </c>
      <c r="W18" s="44">
        <f>[1]Baker_Scores_Men_Var!T246</f>
        <v>205</v>
      </c>
      <c r="X18" s="44">
        <f>[1]Baker_Scores_Men_Var!U246</f>
        <v>225</v>
      </c>
      <c r="Y18" s="44">
        <f>[1]Baker_Scores_Men_Var!V246</f>
        <v>243</v>
      </c>
      <c r="Z18" s="44">
        <f>[1]Baker_Scores_Men_Var!W246</f>
        <v>204</v>
      </c>
      <c r="AA18" s="17">
        <f t="shared" si="1"/>
        <v>3357</v>
      </c>
      <c r="AB18" s="17">
        <f t="shared" si="2"/>
        <v>9390</v>
      </c>
    </row>
    <row r="19" spans="1:143" s="13" customFormat="1" ht="13.9" customHeight="1" x14ac:dyDescent="0.35">
      <c r="A19" s="6">
        <f t="array" ref="A19">RANK(AB19,$AB$12:$AB$60)</f>
        <v>8</v>
      </c>
      <c r="B19" s="13" t="s">
        <v>53</v>
      </c>
      <c r="C19" s="6"/>
      <c r="D19" s="44">
        <f>[1]Individual_Scores_Men_Var!G296</f>
        <v>1050</v>
      </c>
      <c r="E19" s="44">
        <f>[1]Individual_Scores_Men_Var!H296</f>
        <v>1027</v>
      </c>
      <c r="F19" s="44">
        <f>[1]Individual_Scores_Men_Var!I296</f>
        <v>1111</v>
      </c>
      <c r="G19" s="44">
        <f>[1]Individual_Scores_Men_Var!J296</f>
        <v>1014</v>
      </c>
      <c r="H19" s="44">
        <f>[1]Individual_Scores_Men_Var!K296</f>
        <v>999</v>
      </c>
      <c r="I19" s="44">
        <f>[1]Individual_Scores_Men_Var!L296</f>
        <v>1154</v>
      </c>
      <c r="J19" s="17">
        <f t="shared" si="0"/>
        <v>6355</v>
      </c>
      <c r="K19" s="44">
        <f>[1]Baker_Scores_Men_Var!H285</f>
        <v>218</v>
      </c>
      <c r="L19" s="44">
        <f>[1]Baker_Scores_Men_Var!I285</f>
        <v>175</v>
      </c>
      <c r="M19" s="44">
        <f>[1]Baker_Scores_Men_Var!J285</f>
        <v>201</v>
      </c>
      <c r="N19" s="44">
        <f>[1]Baker_Scores_Men_Var!K285</f>
        <v>201</v>
      </c>
      <c r="O19" s="44">
        <f>[1]Baker_Scores_Men_Var!L285</f>
        <v>192</v>
      </c>
      <c r="P19" s="44">
        <f>[1]Baker_Scores_Men_Var!M285</f>
        <v>175</v>
      </c>
      <c r="Q19" s="44">
        <f>[1]Baker_Scores_Men_Var!N285</f>
        <v>169</v>
      </c>
      <c r="R19" s="44">
        <f>[1]Baker_Scores_Men_Var!O285</f>
        <v>148</v>
      </c>
      <c r="S19" s="44">
        <f>[1]Baker_Scores_Men_Var!P285</f>
        <v>151</v>
      </c>
      <c r="T19" s="44">
        <f>[1]Baker_Scores_Men_Var!Q285</f>
        <v>246</v>
      </c>
      <c r="U19" s="44">
        <f>[1]Baker_Scores_Men_Var!R285</f>
        <v>190</v>
      </c>
      <c r="V19" s="44">
        <f>[1]Baker_Scores_Men_Var!S285</f>
        <v>200</v>
      </c>
      <c r="W19" s="44">
        <f>[1]Baker_Scores_Men_Var!T285</f>
        <v>187</v>
      </c>
      <c r="X19" s="44">
        <f>[1]Baker_Scores_Men_Var!U285</f>
        <v>164</v>
      </c>
      <c r="Y19" s="44">
        <f>[1]Baker_Scores_Men_Var!V285</f>
        <v>185</v>
      </c>
      <c r="Z19" s="44">
        <f>[1]Baker_Scores_Men_Var!W285</f>
        <v>147</v>
      </c>
      <c r="AA19" s="17">
        <f t="shared" si="1"/>
        <v>2949</v>
      </c>
      <c r="AB19" s="17">
        <f t="shared" si="2"/>
        <v>9304</v>
      </c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3.9" customHeight="1" x14ac:dyDescent="0.35">
      <c r="A20" s="6">
        <f t="array" ref="A20">RANK(AB20,$AB$12:$AB$60)</f>
        <v>9</v>
      </c>
      <c r="B20" s="13" t="s">
        <v>56</v>
      </c>
      <c r="C20" s="6"/>
      <c r="D20" s="44">
        <f>[1]Individual_Scores_Men_Var!G335</f>
        <v>1044</v>
      </c>
      <c r="E20" s="44">
        <f>[1]Individual_Scores_Men_Var!H335</f>
        <v>1026</v>
      </c>
      <c r="F20" s="44">
        <f>[1]Individual_Scores_Men_Var!I335</f>
        <v>1095</v>
      </c>
      <c r="G20" s="44">
        <f>[1]Individual_Scores_Men_Var!J335</f>
        <v>1050</v>
      </c>
      <c r="H20" s="44">
        <f>[1]Individual_Scores_Men_Var!K335</f>
        <v>933</v>
      </c>
      <c r="I20" s="44">
        <f>[1]Individual_Scores_Men_Var!L335</f>
        <v>910</v>
      </c>
      <c r="J20" s="17">
        <f t="shared" si="0"/>
        <v>6058</v>
      </c>
      <c r="K20" s="44">
        <f>[1]Baker_Scores_Men_Var!H324</f>
        <v>219</v>
      </c>
      <c r="L20" s="44">
        <f>[1]Baker_Scores_Men_Var!I324</f>
        <v>177</v>
      </c>
      <c r="M20" s="44">
        <f>[1]Baker_Scores_Men_Var!J324</f>
        <v>183</v>
      </c>
      <c r="N20" s="44">
        <f>[1]Baker_Scores_Men_Var!K324</f>
        <v>181</v>
      </c>
      <c r="O20" s="44">
        <f>[1]Baker_Scores_Men_Var!L324</f>
        <v>239</v>
      </c>
      <c r="P20" s="44">
        <f>[1]Baker_Scores_Men_Var!M324</f>
        <v>166</v>
      </c>
      <c r="Q20" s="44">
        <f>[1]Baker_Scores_Men_Var!N324</f>
        <v>233</v>
      </c>
      <c r="R20" s="44">
        <f>[1]Baker_Scores_Men_Var!O324</f>
        <v>166</v>
      </c>
      <c r="S20" s="44">
        <f>[1]Baker_Scores_Men_Var!P324</f>
        <v>184</v>
      </c>
      <c r="T20" s="44">
        <f>[1]Baker_Scores_Men_Var!Q324</f>
        <v>226</v>
      </c>
      <c r="U20" s="44">
        <f>[1]Baker_Scores_Men_Var!R324</f>
        <v>245</v>
      </c>
      <c r="V20" s="44">
        <f>[1]Baker_Scores_Men_Var!S324</f>
        <v>224</v>
      </c>
      <c r="W20" s="44">
        <f>[1]Baker_Scores_Men_Var!T324</f>
        <v>224</v>
      </c>
      <c r="X20" s="44">
        <f>[1]Baker_Scores_Men_Var!U324</f>
        <v>197</v>
      </c>
      <c r="Y20" s="44">
        <f>[1]Baker_Scores_Men_Var!V324</f>
        <v>191</v>
      </c>
      <c r="Z20" s="44">
        <f>[1]Baker_Scores_Men_Var!W324</f>
        <v>185</v>
      </c>
      <c r="AA20" s="17">
        <f t="shared" si="1"/>
        <v>3240</v>
      </c>
      <c r="AB20" s="17">
        <f t="shared" si="2"/>
        <v>9298</v>
      </c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3.9" customHeight="1" x14ac:dyDescent="0.35">
      <c r="A21" s="6">
        <f t="array" ref="A21">RANK(AB21,$AB$12:$AB$60)</f>
        <v>10</v>
      </c>
      <c r="B21" s="51" t="s">
        <v>33</v>
      </c>
      <c r="C21" s="51"/>
      <c r="D21" s="32">
        <f>[1]Individual_Scores_Men_Var!G36</f>
        <v>1013</v>
      </c>
      <c r="E21" s="32">
        <f>[1]Individual_Scores_Men_Var!H36</f>
        <v>1012</v>
      </c>
      <c r="F21" s="32">
        <f>[1]Individual_Scores_Men_Var!I36</f>
        <v>1090</v>
      </c>
      <c r="G21" s="32">
        <f>[1]Individual_Scores_Men_Var!J36</f>
        <v>892</v>
      </c>
      <c r="H21" s="32">
        <f>[1]Individual_Scores_Men_Var!K36</f>
        <v>896</v>
      </c>
      <c r="I21" s="32">
        <f>[1]Individual_Scores_Men_Var!L36</f>
        <v>1011</v>
      </c>
      <c r="J21" s="14">
        <f t="shared" si="0"/>
        <v>5914</v>
      </c>
      <c r="K21" s="32">
        <f>[1]Baker_Scores_Men_Var!H25</f>
        <v>246</v>
      </c>
      <c r="L21" s="32">
        <f>[1]Baker_Scores_Men_Var!I25</f>
        <v>168</v>
      </c>
      <c r="M21" s="32">
        <f>[1]Baker_Scores_Men_Var!J25</f>
        <v>161</v>
      </c>
      <c r="N21" s="32">
        <f>[1]Baker_Scores_Men_Var!K25</f>
        <v>201</v>
      </c>
      <c r="O21" s="32">
        <f>[1]Baker_Scores_Men_Var!L25</f>
        <v>255</v>
      </c>
      <c r="P21" s="44">
        <f>[1]Baker_Scores_Men_Var!M25</f>
        <v>232</v>
      </c>
      <c r="Q21" s="32">
        <f>[1]Baker_Scores_Men_Var!N25</f>
        <v>233</v>
      </c>
      <c r="R21" s="32">
        <f>[1]Baker_Scores_Men_Var!O25</f>
        <v>139</v>
      </c>
      <c r="S21" s="44">
        <f>[1]Baker_Scores_Men_Var!P25</f>
        <v>210</v>
      </c>
      <c r="T21" s="44">
        <f>[1]Baker_Scores_Men_Var!Q25</f>
        <v>196</v>
      </c>
      <c r="U21" s="44">
        <f>[1]Baker_Scores_Men_Var!R25</f>
        <v>189</v>
      </c>
      <c r="V21" s="44">
        <f>[1]Baker_Scores_Men_Var!S25</f>
        <v>178</v>
      </c>
      <c r="W21" s="44">
        <f>[1]Baker_Scores_Men_Var!T25</f>
        <v>206</v>
      </c>
      <c r="X21" s="44">
        <f>[1]Baker_Scores_Men_Var!U25</f>
        <v>268</v>
      </c>
      <c r="Y21" s="44">
        <f>[1]Baker_Scores_Men_Var!V25</f>
        <v>277</v>
      </c>
      <c r="Z21" s="44">
        <f>[1]Baker_Scores_Men_Var!W25</f>
        <v>197</v>
      </c>
      <c r="AA21" s="17">
        <f t="shared" si="1"/>
        <v>3356</v>
      </c>
      <c r="AB21" s="17">
        <f t="shared" si="2"/>
        <v>9270</v>
      </c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3.9" customHeight="1" x14ac:dyDescent="0.35">
      <c r="A22" s="6">
        <f t="array" ref="A22">RANK(AB22,$AB$12:$AB$60)</f>
        <v>11</v>
      </c>
      <c r="B22" s="13" t="s">
        <v>64</v>
      </c>
      <c r="C22" s="6"/>
      <c r="D22" s="44">
        <f>[1]Individual_Scores_Men_Var!G439</f>
        <v>1073</v>
      </c>
      <c r="E22" s="44">
        <f>[1]Individual_Scores_Men_Var!H439</f>
        <v>1111</v>
      </c>
      <c r="F22" s="44">
        <f>[1]Individual_Scores_Men_Var!I439</f>
        <v>885</v>
      </c>
      <c r="G22" s="44">
        <f>[1]Individual_Scores_Men_Var!J439</f>
        <v>1019</v>
      </c>
      <c r="H22" s="44">
        <f>[1]Individual_Scores_Men_Var!K439</f>
        <v>994</v>
      </c>
      <c r="I22" s="44">
        <f>[1]Individual_Scores_Men_Var!L439</f>
        <v>932</v>
      </c>
      <c r="J22" s="17">
        <f t="shared" si="0"/>
        <v>6014</v>
      </c>
      <c r="K22" s="44">
        <f>[1]Baker_Scores_Men_Var!H428</f>
        <v>171</v>
      </c>
      <c r="L22" s="44">
        <f>[1]Baker_Scores_Men_Var!I428</f>
        <v>185</v>
      </c>
      <c r="M22" s="44">
        <f>[1]Baker_Scores_Men_Var!J428</f>
        <v>217</v>
      </c>
      <c r="N22" s="44">
        <f>[1]Baker_Scores_Men_Var!K428</f>
        <v>235</v>
      </c>
      <c r="O22" s="44">
        <f>[1]Baker_Scores_Men_Var!L428</f>
        <v>140</v>
      </c>
      <c r="P22" s="44">
        <f>[1]Baker_Scores_Men_Var!M428</f>
        <v>205</v>
      </c>
      <c r="Q22" s="44">
        <f>[1]Baker_Scores_Men_Var!N428</f>
        <v>191</v>
      </c>
      <c r="R22" s="44">
        <f>[1]Baker_Scores_Men_Var!O428</f>
        <v>200</v>
      </c>
      <c r="S22" s="44">
        <f>[1]Baker_Scores_Men_Var!P428</f>
        <v>216</v>
      </c>
      <c r="T22" s="44">
        <f>[1]Baker_Scores_Men_Var!Q428</f>
        <v>162</v>
      </c>
      <c r="U22" s="44">
        <f>[1]Baker_Scores_Men_Var!R428</f>
        <v>195</v>
      </c>
      <c r="V22" s="44">
        <f>[1]Baker_Scores_Men_Var!S428</f>
        <v>224</v>
      </c>
      <c r="W22" s="44">
        <f>[1]Baker_Scores_Men_Var!T428</f>
        <v>186</v>
      </c>
      <c r="X22" s="44">
        <f>[1]Baker_Scores_Men_Var!U428</f>
        <v>245</v>
      </c>
      <c r="Y22" s="44">
        <f>[1]Baker_Scores_Men_Var!V428</f>
        <v>225</v>
      </c>
      <c r="Z22" s="44">
        <f>[1]Baker_Scores_Men_Var!W428</f>
        <v>242</v>
      </c>
      <c r="AA22" s="17">
        <f t="shared" si="1"/>
        <v>3239</v>
      </c>
      <c r="AB22" s="17">
        <f t="shared" si="2"/>
        <v>9253</v>
      </c>
    </row>
    <row r="23" spans="1:143" s="13" customFormat="1" ht="13.9" customHeight="1" x14ac:dyDescent="0.35">
      <c r="A23" s="6">
        <f t="array" ref="A23">RANK(AB23,$AB$12:$AB$60)</f>
        <v>12</v>
      </c>
      <c r="B23" s="51" t="s">
        <v>34</v>
      </c>
      <c r="C23" s="51"/>
      <c r="D23" s="32">
        <f>[1]Individual_Scores_Men_Var!G49</f>
        <v>925</v>
      </c>
      <c r="E23" s="32">
        <f>[1]Individual_Scores_Men_Var!H49</f>
        <v>999</v>
      </c>
      <c r="F23" s="32">
        <f>[1]Individual_Scores_Men_Var!I49</f>
        <v>1016</v>
      </c>
      <c r="G23" s="32">
        <f>[1]Individual_Scores_Men_Var!J49</f>
        <v>994</v>
      </c>
      <c r="H23" s="32">
        <f>[1]Individual_Scores_Men_Var!K49</f>
        <v>974</v>
      </c>
      <c r="I23" s="32">
        <f>[1]Individual_Scores_Men_Var!L49</f>
        <v>949</v>
      </c>
      <c r="J23" s="14">
        <f t="shared" si="0"/>
        <v>5857</v>
      </c>
      <c r="K23" s="32">
        <f>[1]Baker_Scores_Men_Var!H38</f>
        <v>210</v>
      </c>
      <c r="L23" s="32">
        <f>[1]Baker_Scores_Men_Var!I38</f>
        <v>249</v>
      </c>
      <c r="M23" s="32">
        <f>[1]Baker_Scores_Men_Var!J38</f>
        <v>214</v>
      </c>
      <c r="N23" s="32">
        <f>[1]Baker_Scores_Men_Var!K38</f>
        <v>191</v>
      </c>
      <c r="O23" s="32">
        <f>[1]Baker_Scores_Men_Var!L38</f>
        <v>206</v>
      </c>
      <c r="P23" s="44">
        <f>[1]Baker_Scores_Men_Var!M38</f>
        <v>243</v>
      </c>
      <c r="Q23" s="32">
        <f>[1]Baker_Scores_Men_Var!N38</f>
        <v>175</v>
      </c>
      <c r="R23" s="32">
        <f>[1]Baker_Scores_Men_Var!O38</f>
        <v>169</v>
      </c>
      <c r="S23" s="44">
        <f>[1]Baker_Scores_Men_Var!P38</f>
        <v>200</v>
      </c>
      <c r="T23" s="44">
        <f>[1]Baker_Scores_Men_Var!Q38</f>
        <v>176</v>
      </c>
      <c r="U23" s="44">
        <f>[1]Baker_Scores_Men_Var!R38</f>
        <v>267</v>
      </c>
      <c r="V23" s="44">
        <f>[1]Baker_Scores_Men_Var!S38</f>
        <v>236</v>
      </c>
      <c r="W23" s="44">
        <f>[1]Baker_Scores_Men_Var!T38</f>
        <v>214</v>
      </c>
      <c r="X23" s="44">
        <f>[1]Baker_Scores_Men_Var!U38</f>
        <v>212</v>
      </c>
      <c r="Y23" s="44">
        <f>[1]Baker_Scores_Men_Var!V38</f>
        <v>190</v>
      </c>
      <c r="Z23" s="44">
        <f>[1]Baker_Scores_Men_Var!W38</f>
        <v>206</v>
      </c>
      <c r="AA23" s="17">
        <f t="shared" si="1"/>
        <v>3358</v>
      </c>
      <c r="AB23" s="17">
        <f t="shared" si="2"/>
        <v>9215</v>
      </c>
    </row>
    <row r="24" spans="1:143" s="13" customFormat="1" ht="13.9" customHeight="1" x14ac:dyDescent="0.35">
      <c r="A24" s="6">
        <f t="array" ref="A24">RANK(AB24,$AB$12:$AB$60)</f>
        <v>13</v>
      </c>
      <c r="B24" s="13" t="s">
        <v>51</v>
      </c>
      <c r="C24" s="6"/>
      <c r="D24" s="44">
        <f>[1]Individual_Scores_Men_Var!G270</f>
        <v>1005</v>
      </c>
      <c r="E24" s="44">
        <f>[1]Individual_Scores_Men_Var!H270</f>
        <v>946</v>
      </c>
      <c r="F24" s="44">
        <f>[1]Individual_Scores_Men_Var!I270</f>
        <v>902</v>
      </c>
      <c r="G24" s="44">
        <f>[1]Individual_Scores_Men_Var!J270</f>
        <v>1054</v>
      </c>
      <c r="H24" s="44">
        <f>[1]Individual_Scores_Men_Var!K270</f>
        <v>1021</v>
      </c>
      <c r="I24" s="44">
        <f>[1]Individual_Scores_Men_Var!L270</f>
        <v>1010</v>
      </c>
      <c r="J24" s="17">
        <f t="shared" si="0"/>
        <v>5938</v>
      </c>
      <c r="K24" s="44">
        <f>[1]Baker_Scores_Men_Var!H259</f>
        <v>159</v>
      </c>
      <c r="L24" s="44">
        <f>[1]Baker_Scores_Men_Var!I259</f>
        <v>207</v>
      </c>
      <c r="M24" s="44">
        <f>[1]Baker_Scores_Men_Var!J259</f>
        <v>183</v>
      </c>
      <c r="N24" s="44">
        <f>[1]Baker_Scores_Men_Var!K259</f>
        <v>225</v>
      </c>
      <c r="O24" s="44">
        <f>[1]Baker_Scores_Men_Var!L259</f>
        <v>169</v>
      </c>
      <c r="P24" s="44">
        <f>[1]Baker_Scores_Men_Var!M259</f>
        <v>183</v>
      </c>
      <c r="Q24" s="44">
        <f>[1]Baker_Scores_Men_Var!N259</f>
        <v>202</v>
      </c>
      <c r="R24" s="44">
        <f>[1]Baker_Scores_Men_Var!O259</f>
        <v>171</v>
      </c>
      <c r="S24" s="44">
        <f>[1]Baker_Scores_Men_Var!P259</f>
        <v>264</v>
      </c>
      <c r="T24" s="44">
        <f>[1]Baker_Scores_Men_Var!Q259</f>
        <v>212</v>
      </c>
      <c r="U24" s="44">
        <f>[1]Baker_Scores_Men_Var!R259</f>
        <v>215</v>
      </c>
      <c r="V24" s="44">
        <f>[1]Baker_Scores_Men_Var!S259</f>
        <v>218</v>
      </c>
      <c r="W24" s="44">
        <f>[1]Baker_Scores_Men_Var!T259</f>
        <v>155</v>
      </c>
      <c r="X24" s="44">
        <f>[1]Baker_Scores_Men_Var!U259</f>
        <v>246</v>
      </c>
      <c r="Y24" s="44">
        <f>[1]Baker_Scores_Men_Var!V259</f>
        <v>177</v>
      </c>
      <c r="Z24" s="44">
        <f>[1]Baker_Scores_Men_Var!W259</f>
        <v>256</v>
      </c>
      <c r="AA24" s="17">
        <f t="shared" si="1"/>
        <v>3242</v>
      </c>
      <c r="AB24" s="17">
        <f t="shared" si="2"/>
        <v>9180</v>
      </c>
    </row>
    <row r="25" spans="1:143" s="13" customFormat="1" ht="13.9" customHeight="1" x14ac:dyDescent="0.35">
      <c r="A25" s="6">
        <f t="array" ref="A25">RANK(AB25,$AB$12:$AB$60)</f>
        <v>14</v>
      </c>
      <c r="B25" s="13" t="s">
        <v>54</v>
      </c>
      <c r="C25" s="6"/>
      <c r="D25" s="44">
        <f>[1]Individual_Scores_Men_Var!G309</f>
        <v>1013</v>
      </c>
      <c r="E25" s="44">
        <f>[1]Individual_Scores_Men_Var!H309</f>
        <v>1035</v>
      </c>
      <c r="F25" s="44">
        <f>[1]Individual_Scores_Men_Var!I309</f>
        <v>922</v>
      </c>
      <c r="G25" s="44">
        <f>[1]Individual_Scores_Men_Var!J309</f>
        <v>979</v>
      </c>
      <c r="H25" s="44">
        <f>[1]Individual_Scores_Men_Var!K309</f>
        <v>1039</v>
      </c>
      <c r="I25" s="44">
        <f>[1]Individual_Scores_Men_Var!L309</f>
        <v>1001</v>
      </c>
      <c r="J25" s="17">
        <f t="shared" si="0"/>
        <v>5989</v>
      </c>
      <c r="K25" s="44">
        <f>[1]Baker_Scores_Men_Var!H298</f>
        <v>160</v>
      </c>
      <c r="L25" s="44">
        <f>[1]Baker_Scores_Men_Var!I298</f>
        <v>223</v>
      </c>
      <c r="M25" s="44">
        <f>[1]Baker_Scores_Men_Var!J298</f>
        <v>177</v>
      </c>
      <c r="N25" s="44">
        <f>[1]Baker_Scores_Men_Var!K298</f>
        <v>146</v>
      </c>
      <c r="O25" s="44">
        <f>[1]Baker_Scores_Men_Var!L298</f>
        <v>180</v>
      </c>
      <c r="P25" s="44">
        <f>[1]Baker_Scores_Men_Var!M298</f>
        <v>193</v>
      </c>
      <c r="Q25" s="44">
        <f>[1]Baker_Scores_Men_Var!N298</f>
        <v>215</v>
      </c>
      <c r="R25" s="44">
        <f>[1]Baker_Scores_Men_Var!O298</f>
        <v>236</v>
      </c>
      <c r="S25" s="44">
        <f>[1]Baker_Scores_Men_Var!P298</f>
        <v>209</v>
      </c>
      <c r="T25" s="44">
        <f>[1]Baker_Scores_Men_Var!Q298</f>
        <v>210</v>
      </c>
      <c r="U25" s="44">
        <f>[1]Baker_Scores_Men_Var!R298</f>
        <v>171</v>
      </c>
      <c r="V25" s="44">
        <f>[1]Baker_Scores_Men_Var!S298</f>
        <v>212</v>
      </c>
      <c r="W25" s="44">
        <f>[1]Baker_Scores_Men_Var!T298</f>
        <v>175</v>
      </c>
      <c r="X25" s="44">
        <f>[1]Baker_Scores_Men_Var!U298</f>
        <v>243</v>
      </c>
      <c r="Y25" s="44">
        <f>[1]Baker_Scores_Men_Var!V298</f>
        <v>226</v>
      </c>
      <c r="Z25" s="44">
        <f>[1]Baker_Scores_Men_Var!W298</f>
        <v>186</v>
      </c>
      <c r="AA25" s="17">
        <f t="shared" si="1"/>
        <v>3162</v>
      </c>
      <c r="AB25" s="17">
        <f t="shared" si="2"/>
        <v>9151</v>
      </c>
    </row>
    <row r="26" spans="1:143" s="13" customFormat="1" ht="13.9" customHeight="1" x14ac:dyDescent="0.35">
      <c r="A26" s="6">
        <f t="array" ref="A26">RANK(AB26,$AB$12:$AB$60)</f>
        <v>15</v>
      </c>
      <c r="B26" s="51" t="s">
        <v>32</v>
      </c>
      <c r="C26" s="51"/>
      <c r="D26" s="32">
        <f>[1]Individual_Scores_Men_Var!G23</f>
        <v>935</v>
      </c>
      <c r="E26" s="32">
        <f>[1]Individual_Scores_Men_Var!H23</f>
        <v>1085</v>
      </c>
      <c r="F26" s="32">
        <f>[1]Individual_Scores_Men_Var!I23</f>
        <v>964</v>
      </c>
      <c r="G26" s="32">
        <f>[1]Individual_Scores_Men_Var!J23</f>
        <v>1055</v>
      </c>
      <c r="H26" s="32">
        <f>[1]Individual_Scores_Men_Var!K23</f>
        <v>1061</v>
      </c>
      <c r="I26" s="32">
        <f>[1]Individual_Scores_Men_Var!L23</f>
        <v>884</v>
      </c>
      <c r="J26" s="14">
        <f t="shared" si="0"/>
        <v>5984</v>
      </c>
      <c r="K26" s="32">
        <f>[1]Baker_Scores_Men_Var!H12</f>
        <v>201</v>
      </c>
      <c r="L26" s="32">
        <f>[1]Baker_Scores_Men_Var!I12</f>
        <v>203</v>
      </c>
      <c r="M26" s="32">
        <f>[1]Baker_Scores_Men_Var!J12</f>
        <v>213</v>
      </c>
      <c r="N26" s="32">
        <f>[1]Baker_Scores_Men_Var!K12</f>
        <v>226</v>
      </c>
      <c r="O26" s="32">
        <f>[1]Baker_Scores_Men_Var!L12</f>
        <v>171</v>
      </c>
      <c r="P26" s="44">
        <f>[1]Baker_Scores_Men_Var!M12</f>
        <v>161</v>
      </c>
      <c r="Q26" s="32">
        <f>[1]Baker_Scores_Men_Var!N12</f>
        <v>189</v>
      </c>
      <c r="R26" s="32">
        <f>[1]Baker_Scores_Men_Var!O12</f>
        <v>213</v>
      </c>
      <c r="S26" s="44">
        <f>[1]Baker_Scores_Men_Var!P12</f>
        <v>203</v>
      </c>
      <c r="T26" s="44">
        <f>[1]Baker_Scores_Men_Var!Q12</f>
        <v>173</v>
      </c>
      <c r="U26" s="44">
        <f>[1]Baker_Scores_Men_Var!R12</f>
        <v>174</v>
      </c>
      <c r="V26" s="44">
        <f>[1]Baker_Scores_Men_Var!S12</f>
        <v>228</v>
      </c>
      <c r="W26" s="44">
        <f>[1]Baker_Scores_Men_Var!T12</f>
        <v>201</v>
      </c>
      <c r="X26" s="44">
        <f>[1]Baker_Scores_Men_Var!U12</f>
        <v>177</v>
      </c>
      <c r="Y26" s="44">
        <f>[1]Baker_Scores_Men_Var!V12</f>
        <v>184</v>
      </c>
      <c r="Z26" s="44">
        <f>[1]Baker_Scores_Men_Var!W12</f>
        <v>203</v>
      </c>
      <c r="AA26" s="17">
        <f t="shared" si="1"/>
        <v>3120</v>
      </c>
      <c r="AB26" s="17">
        <f t="shared" si="2"/>
        <v>9104</v>
      </c>
    </row>
    <row r="27" spans="1:143" s="13" customFormat="1" ht="13.9" customHeight="1" x14ac:dyDescent="0.35">
      <c r="A27" s="6">
        <f t="array" ref="A27">RANK(AB27,$AB$12:$AB$60)</f>
        <v>16</v>
      </c>
      <c r="B27" s="13" t="s">
        <v>70</v>
      </c>
      <c r="C27" s="6"/>
      <c r="D27" s="44">
        <f>[1]Individual_Scores_Men_Var!G491</f>
        <v>1032</v>
      </c>
      <c r="E27" s="44">
        <f>[1]Individual_Scores_Men_Var!H491</f>
        <v>895</v>
      </c>
      <c r="F27" s="44">
        <f>[1]Individual_Scores_Men_Var!I491</f>
        <v>922</v>
      </c>
      <c r="G27" s="44">
        <f>[1]Individual_Scores_Men_Var!J491</f>
        <v>986</v>
      </c>
      <c r="H27" s="44">
        <f>[1]Individual_Scores_Men_Var!K491</f>
        <v>949</v>
      </c>
      <c r="I27" s="44">
        <f>[1]Individual_Scores_Men_Var!L491</f>
        <v>1015</v>
      </c>
      <c r="J27" s="17">
        <f t="shared" si="0"/>
        <v>5799</v>
      </c>
      <c r="K27" s="44">
        <f>[1]Baker_Scores_Men_Var!H480</f>
        <v>256</v>
      </c>
      <c r="L27" s="44">
        <f>[1]Baker_Scores_Men_Var!I480</f>
        <v>204</v>
      </c>
      <c r="M27" s="44">
        <f>[1]Baker_Scores_Men_Var!J480</f>
        <v>207</v>
      </c>
      <c r="N27" s="44">
        <f>[1]Baker_Scores_Men_Var!K480</f>
        <v>223</v>
      </c>
      <c r="O27" s="44">
        <f>[1]Baker_Scores_Men_Var!L480</f>
        <v>154</v>
      </c>
      <c r="P27" s="44">
        <f>[1]Baker_Scores_Men_Var!M480</f>
        <v>182</v>
      </c>
      <c r="Q27" s="44">
        <f>[1]Baker_Scores_Men_Var!N480</f>
        <v>237</v>
      </c>
      <c r="R27" s="44">
        <f>[1]Baker_Scores_Men_Var!O480</f>
        <v>213</v>
      </c>
      <c r="S27" s="44">
        <f>[1]Baker_Scores_Men_Var!P480</f>
        <v>199</v>
      </c>
      <c r="T27" s="44">
        <f>[1]Baker_Scores_Men_Var!Q480</f>
        <v>193</v>
      </c>
      <c r="U27" s="44">
        <f>[1]Baker_Scores_Men_Var!R480</f>
        <v>177</v>
      </c>
      <c r="V27" s="44">
        <f>[1]Baker_Scores_Men_Var!S480</f>
        <v>213</v>
      </c>
      <c r="W27" s="44">
        <f>[1]Baker_Scores_Men_Var!T480</f>
        <v>213</v>
      </c>
      <c r="X27" s="44">
        <f>[1]Baker_Scores_Men_Var!U480</f>
        <v>191</v>
      </c>
      <c r="Y27" s="44">
        <f>[1]Baker_Scores_Men_Var!V480</f>
        <v>190</v>
      </c>
      <c r="Z27" s="44">
        <f>[1]Baker_Scores_Men_Var!W480</f>
        <v>235</v>
      </c>
      <c r="AA27" s="17">
        <f t="shared" si="1"/>
        <v>3287</v>
      </c>
      <c r="AB27" s="17">
        <f t="shared" si="2"/>
        <v>9086</v>
      </c>
    </row>
    <row r="28" spans="1:143" s="13" customFormat="1" ht="13.9" customHeight="1" x14ac:dyDescent="0.35">
      <c r="A28" s="6">
        <f t="array" ref="A28">RANK(AB28,$AB$12:$AB$60)</f>
        <v>17</v>
      </c>
      <c r="B28" s="13" t="s">
        <v>45</v>
      </c>
      <c r="C28" s="6"/>
      <c r="D28" s="44">
        <f>[1]Individual_Scores_Men_Var!G192</f>
        <v>932</v>
      </c>
      <c r="E28" s="44">
        <f>[1]Individual_Scores_Men_Var!H192</f>
        <v>1048</v>
      </c>
      <c r="F28" s="44">
        <f>[1]Individual_Scores_Men_Var!I192</f>
        <v>1031</v>
      </c>
      <c r="G28" s="44">
        <f>[1]Individual_Scores_Men_Var!J192</f>
        <v>1052</v>
      </c>
      <c r="H28" s="44">
        <f>[1]Individual_Scores_Men_Var!K192</f>
        <v>1030</v>
      </c>
      <c r="I28" s="44">
        <f>[1]Individual_Scores_Men_Var!L192</f>
        <v>933</v>
      </c>
      <c r="J28" s="17">
        <f t="shared" si="0"/>
        <v>6026</v>
      </c>
      <c r="K28" s="44">
        <f>[1]Baker_Scores_Men_Var!H181</f>
        <v>178</v>
      </c>
      <c r="L28" s="44">
        <f>[1]Baker_Scores_Men_Var!I181</f>
        <v>133</v>
      </c>
      <c r="M28" s="44">
        <f>[1]Baker_Scores_Men_Var!J181</f>
        <v>247</v>
      </c>
      <c r="N28" s="44">
        <f>[1]Baker_Scores_Men_Var!K181</f>
        <v>232</v>
      </c>
      <c r="O28" s="44">
        <f>[1]Baker_Scores_Men_Var!L181</f>
        <v>138</v>
      </c>
      <c r="P28" s="44">
        <f>[1]Baker_Scores_Men_Var!M181</f>
        <v>188</v>
      </c>
      <c r="Q28" s="44">
        <f>[1]Baker_Scores_Men_Var!N181</f>
        <v>253</v>
      </c>
      <c r="R28" s="44">
        <f>[1]Baker_Scores_Men_Var!O181</f>
        <v>212</v>
      </c>
      <c r="S28" s="44">
        <f>[1]Baker_Scores_Men_Var!P181</f>
        <v>158</v>
      </c>
      <c r="T28" s="44">
        <f>[1]Baker_Scores_Men_Var!Q181</f>
        <v>173</v>
      </c>
      <c r="U28" s="44">
        <f>[1]Baker_Scores_Men_Var!R181</f>
        <v>218</v>
      </c>
      <c r="V28" s="44">
        <f>[1]Baker_Scores_Men_Var!S181</f>
        <v>218</v>
      </c>
      <c r="W28" s="44">
        <f>[1]Baker_Scores_Men_Var!T181</f>
        <v>148</v>
      </c>
      <c r="X28" s="44">
        <f>[1]Baker_Scores_Men_Var!U181</f>
        <v>186</v>
      </c>
      <c r="Y28" s="44">
        <f>[1]Baker_Scores_Men_Var!V181</f>
        <v>188</v>
      </c>
      <c r="Z28" s="44">
        <f>[1]Baker_Scores_Men_Var!W181</f>
        <v>144</v>
      </c>
      <c r="AA28" s="17">
        <f t="shared" si="1"/>
        <v>3014</v>
      </c>
      <c r="AB28" s="17">
        <f t="shared" si="2"/>
        <v>9040</v>
      </c>
    </row>
    <row r="29" spans="1:143" s="13" customFormat="1" ht="13.9" customHeight="1" x14ac:dyDescent="0.35">
      <c r="A29" s="6">
        <f t="array" ref="A29">RANK(AB29,$AB$12:$AB$60)</f>
        <v>18</v>
      </c>
      <c r="B29" s="13" t="s">
        <v>72</v>
      </c>
      <c r="C29" s="6"/>
      <c r="D29" s="44">
        <f>[1]Individual_Scores_Men_Var!G517</f>
        <v>1057</v>
      </c>
      <c r="E29" s="44">
        <f>[1]Individual_Scores_Men_Var!H517</f>
        <v>932</v>
      </c>
      <c r="F29" s="44">
        <f>[1]Individual_Scores_Men_Var!I517</f>
        <v>971</v>
      </c>
      <c r="G29" s="44">
        <f>[1]Individual_Scores_Men_Var!J517</f>
        <v>953</v>
      </c>
      <c r="H29" s="44">
        <f>[1]Individual_Scores_Men_Var!K517</f>
        <v>920</v>
      </c>
      <c r="I29" s="44">
        <f>[1]Individual_Scores_Men_Var!L517</f>
        <v>1004</v>
      </c>
      <c r="J29" s="17">
        <f t="shared" si="0"/>
        <v>5837</v>
      </c>
      <c r="K29" s="44">
        <f>[1]Baker_Scores_Men_Var!H506</f>
        <v>188</v>
      </c>
      <c r="L29" s="44">
        <f>[1]Baker_Scores_Men_Var!I506</f>
        <v>199</v>
      </c>
      <c r="M29" s="44">
        <f>[1]Baker_Scores_Men_Var!J506</f>
        <v>162</v>
      </c>
      <c r="N29" s="44">
        <f>[1]Baker_Scores_Men_Var!K506</f>
        <v>183</v>
      </c>
      <c r="O29" s="44">
        <f>[1]Baker_Scores_Men_Var!L506</f>
        <v>200</v>
      </c>
      <c r="P29" s="44">
        <f>[1]Baker_Scores_Men_Var!M506</f>
        <v>190</v>
      </c>
      <c r="Q29" s="44">
        <f>[1]Baker_Scores_Men_Var!N506</f>
        <v>222</v>
      </c>
      <c r="R29" s="44">
        <f>[1]Baker_Scores_Men_Var!O506</f>
        <v>199</v>
      </c>
      <c r="S29" s="44">
        <f>[1]Baker_Scores_Men_Var!P506</f>
        <v>221</v>
      </c>
      <c r="T29" s="44">
        <f>[1]Baker_Scores_Men_Var!Q506</f>
        <v>198</v>
      </c>
      <c r="U29" s="44">
        <f>[1]Baker_Scores_Men_Var!R506</f>
        <v>203</v>
      </c>
      <c r="V29" s="44">
        <f>[1]Baker_Scores_Men_Var!S506</f>
        <v>211</v>
      </c>
      <c r="W29" s="44">
        <f>[1]Baker_Scores_Men_Var!T506</f>
        <v>223</v>
      </c>
      <c r="X29" s="44">
        <f>[1]Baker_Scores_Men_Var!U506</f>
        <v>195</v>
      </c>
      <c r="Y29" s="44">
        <f>[1]Baker_Scores_Men_Var!V506</f>
        <v>179</v>
      </c>
      <c r="Z29" s="44">
        <f>[1]Baker_Scores_Men_Var!W506</f>
        <v>173</v>
      </c>
      <c r="AA29" s="17">
        <f t="shared" si="1"/>
        <v>3146</v>
      </c>
      <c r="AB29" s="17">
        <f t="shared" si="2"/>
        <v>8983</v>
      </c>
    </row>
    <row r="30" spans="1:143" s="13" customFormat="1" ht="13.9" customHeight="1" x14ac:dyDescent="0.35">
      <c r="A30" s="6">
        <f t="array" ref="A30">RANK(AB30,$AB$12:$AB$60)</f>
        <v>19</v>
      </c>
      <c r="B30" s="13" t="s">
        <v>75</v>
      </c>
      <c r="C30" s="6"/>
      <c r="D30" s="44">
        <f>[1]Individual_Scores_Men_Var!G556</f>
        <v>1055</v>
      </c>
      <c r="E30" s="44">
        <f>[1]Individual_Scores_Men_Var!H556</f>
        <v>1037</v>
      </c>
      <c r="F30" s="44">
        <f>[1]Individual_Scores_Men_Var!I556</f>
        <v>1010</v>
      </c>
      <c r="G30" s="44">
        <f>[1]Individual_Scores_Men_Var!J556</f>
        <v>1095</v>
      </c>
      <c r="H30" s="44">
        <f>[1]Individual_Scores_Men_Var!K556</f>
        <v>855</v>
      </c>
      <c r="I30" s="44">
        <f>[1]Individual_Scores_Men_Var!L556</f>
        <v>890</v>
      </c>
      <c r="J30" s="17">
        <f t="shared" si="0"/>
        <v>5942</v>
      </c>
      <c r="K30" s="44">
        <f>[1]Baker_Scores_Men_Var!H545</f>
        <v>200</v>
      </c>
      <c r="L30" s="44">
        <f>[1]Baker_Scores_Men_Var!I545</f>
        <v>237</v>
      </c>
      <c r="M30" s="44">
        <f>[1]Baker_Scores_Men_Var!J545</f>
        <v>177</v>
      </c>
      <c r="N30" s="44">
        <f>[1]Baker_Scores_Men_Var!K545</f>
        <v>219</v>
      </c>
      <c r="O30" s="44">
        <f>[1]Baker_Scores_Men_Var!L545</f>
        <v>181</v>
      </c>
      <c r="P30" s="44">
        <f>[1]Baker_Scores_Men_Var!M545</f>
        <v>146</v>
      </c>
      <c r="Q30" s="44">
        <f>[1]Baker_Scores_Men_Var!N545</f>
        <v>176</v>
      </c>
      <c r="R30" s="44">
        <f>[1]Baker_Scores_Men_Var!O545</f>
        <v>190</v>
      </c>
      <c r="S30" s="44">
        <f>[1]Baker_Scores_Men_Var!P545</f>
        <v>161</v>
      </c>
      <c r="T30" s="44">
        <f>[1]Baker_Scores_Men_Var!Q545</f>
        <v>210</v>
      </c>
      <c r="U30" s="44">
        <f>[1]Baker_Scores_Men_Var!R545</f>
        <v>168</v>
      </c>
      <c r="V30" s="44">
        <f>[1]Baker_Scores_Men_Var!S545</f>
        <v>206</v>
      </c>
      <c r="W30" s="44">
        <f>[1]Baker_Scores_Men_Var!T545</f>
        <v>184</v>
      </c>
      <c r="X30" s="44">
        <f>[1]Baker_Scores_Men_Var!U545</f>
        <v>179</v>
      </c>
      <c r="Y30" s="44">
        <f>[1]Baker_Scores_Men_Var!V545</f>
        <v>147</v>
      </c>
      <c r="Z30" s="44">
        <f>[1]Baker_Scores_Men_Var!W545</f>
        <v>205</v>
      </c>
      <c r="AA30" s="17">
        <f t="shared" si="1"/>
        <v>2986</v>
      </c>
      <c r="AB30" s="17">
        <f t="shared" si="2"/>
        <v>8928</v>
      </c>
    </row>
    <row r="31" spans="1:143" s="13" customFormat="1" ht="13.9" customHeight="1" x14ac:dyDescent="0.35">
      <c r="A31" s="6">
        <f t="array" ref="A31">RANK(AB31,$AB$12:$AB$60)</f>
        <v>20</v>
      </c>
      <c r="B31" s="13" t="s">
        <v>59</v>
      </c>
      <c r="C31" s="6"/>
      <c r="D31" s="44">
        <f>[1]Individual_Scores_Men_Var!G374</f>
        <v>995</v>
      </c>
      <c r="E31" s="44">
        <f>[1]Individual_Scores_Men_Var!H374</f>
        <v>989</v>
      </c>
      <c r="F31" s="44">
        <f>[1]Individual_Scores_Men_Var!I374</f>
        <v>967</v>
      </c>
      <c r="G31" s="44">
        <f>[1]Individual_Scores_Men_Var!J374</f>
        <v>965</v>
      </c>
      <c r="H31" s="44">
        <f>[1]Individual_Scores_Men_Var!K374</f>
        <v>940</v>
      </c>
      <c r="I31" s="44">
        <f>[1]Individual_Scores_Men_Var!L374</f>
        <v>958</v>
      </c>
      <c r="J31" s="17">
        <f t="shared" si="0"/>
        <v>5814</v>
      </c>
      <c r="K31" s="44">
        <f>[1]Baker_Scores_Men_Var!H363</f>
        <v>141</v>
      </c>
      <c r="L31" s="44">
        <f>[1]Baker_Scores_Men_Var!I363</f>
        <v>170</v>
      </c>
      <c r="M31" s="44">
        <f>[1]Baker_Scores_Men_Var!J363</f>
        <v>182</v>
      </c>
      <c r="N31" s="44">
        <f>[1]Baker_Scores_Men_Var!K363</f>
        <v>188</v>
      </c>
      <c r="O31" s="44">
        <f>[1]Baker_Scores_Men_Var!L363</f>
        <v>235</v>
      </c>
      <c r="P31" s="44">
        <f>[1]Baker_Scores_Men_Var!M363</f>
        <v>151</v>
      </c>
      <c r="Q31" s="44">
        <f>[1]Baker_Scores_Men_Var!N363</f>
        <v>189</v>
      </c>
      <c r="R31" s="44">
        <f>[1]Baker_Scores_Men_Var!O363</f>
        <v>213</v>
      </c>
      <c r="S31" s="44">
        <f>[1]Baker_Scores_Men_Var!P363</f>
        <v>182</v>
      </c>
      <c r="T31" s="44">
        <f>[1]Baker_Scores_Men_Var!Q363</f>
        <v>175</v>
      </c>
      <c r="U31" s="44">
        <f>[1]Baker_Scores_Men_Var!R363</f>
        <v>188</v>
      </c>
      <c r="V31" s="44">
        <f>[1]Baker_Scores_Men_Var!S363</f>
        <v>223</v>
      </c>
      <c r="W31" s="44">
        <f>[1]Baker_Scores_Men_Var!T363</f>
        <v>254</v>
      </c>
      <c r="X31" s="44">
        <f>[1]Baker_Scores_Men_Var!U363</f>
        <v>189</v>
      </c>
      <c r="Y31" s="44">
        <f>[1]Baker_Scores_Men_Var!V363</f>
        <v>222</v>
      </c>
      <c r="Z31" s="44">
        <f>[1]Baker_Scores_Men_Var!W363</f>
        <v>188</v>
      </c>
      <c r="AA31" s="17">
        <f t="shared" si="1"/>
        <v>3090</v>
      </c>
      <c r="AB31" s="17">
        <f t="shared" si="2"/>
        <v>8904</v>
      </c>
    </row>
    <row r="32" spans="1:143" s="13" customFormat="1" ht="13.9" customHeight="1" x14ac:dyDescent="0.35">
      <c r="A32" s="6">
        <f t="array" ref="A32">RANK(AB32,$AB$12:$AB$60)</f>
        <v>20</v>
      </c>
      <c r="B32" s="52" t="s">
        <v>39</v>
      </c>
      <c r="C32" s="52"/>
      <c r="D32" s="32">
        <f>[1]Individual_Scores_Men_Var!G114</f>
        <v>969</v>
      </c>
      <c r="E32" s="32">
        <f>[1]Individual_Scores_Men_Var!H114</f>
        <v>991</v>
      </c>
      <c r="F32" s="32">
        <f>[1]Individual_Scores_Men_Var!I114</f>
        <v>1004</v>
      </c>
      <c r="G32" s="32">
        <f>[1]Individual_Scores_Men_Var!J114</f>
        <v>1018</v>
      </c>
      <c r="H32" s="32">
        <f>[1]Individual_Scores_Men_Var!K114</f>
        <v>1004</v>
      </c>
      <c r="I32" s="32">
        <f>[1]Individual_Scores_Men_Var!L114</f>
        <v>935</v>
      </c>
      <c r="J32" s="14">
        <f t="shared" si="0"/>
        <v>5921</v>
      </c>
      <c r="K32" s="32">
        <f>[1]Baker_Scores_Men_Var!H103</f>
        <v>193</v>
      </c>
      <c r="L32" s="32">
        <f>[1]Baker_Scores_Men_Var!I103</f>
        <v>159</v>
      </c>
      <c r="M32" s="32">
        <f>[1]Baker_Scores_Men_Var!J103</f>
        <v>185</v>
      </c>
      <c r="N32" s="32">
        <f>[1]Baker_Scores_Men_Var!K103</f>
        <v>173</v>
      </c>
      <c r="O32" s="32">
        <f>[1]Baker_Scores_Men_Var!L103</f>
        <v>130</v>
      </c>
      <c r="P32" s="32">
        <f>[1]Baker_Scores_Men_Var!M103</f>
        <v>177</v>
      </c>
      <c r="Q32" s="32">
        <f>[1]Baker_Scores_Men_Var!N103</f>
        <v>157</v>
      </c>
      <c r="R32" s="32">
        <f>[1]Baker_Scores_Men_Var!O103</f>
        <v>192</v>
      </c>
      <c r="S32" s="32">
        <f>[1]Baker_Scores_Men_Var!P103</f>
        <v>170</v>
      </c>
      <c r="T32" s="32">
        <f>[1]Baker_Scores_Men_Var!Q103</f>
        <v>222</v>
      </c>
      <c r="U32" s="32">
        <f>[1]Baker_Scores_Men_Var!R103</f>
        <v>244</v>
      </c>
      <c r="V32" s="32">
        <f>[1]Baker_Scores_Men_Var!S103</f>
        <v>178</v>
      </c>
      <c r="W32" s="32">
        <f>[1]Baker_Scores_Men_Var!T103</f>
        <v>220</v>
      </c>
      <c r="X32" s="32">
        <f>[1]Baker_Scores_Men_Var!U103</f>
        <v>213</v>
      </c>
      <c r="Y32" s="32">
        <f>[1]Baker_Scores_Men_Var!V103</f>
        <v>184</v>
      </c>
      <c r="Z32" s="32">
        <f>[1]Baker_Scores_Men_Var!W103</f>
        <v>186</v>
      </c>
      <c r="AA32" s="14">
        <f t="shared" si="1"/>
        <v>2983</v>
      </c>
      <c r="AB32" s="14">
        <f t="shared" si="2"/>
        <v>8904</v>
      </c>
    </row>
    <row r="33" spans="1:28" s="13" customFormat="1" ht="13.9" customHeight="1" x14ac:dyDescent="0.35">
      <c r="A33" s="6">
        <f t="array" ref="A33">RANK(AB33,$AB$12:$AB$60)</f>
        <v>22</v>
      </c>
      <c r="B33" s="13" t="s">
        <v>62</v>
      </c>
      <c r="C33" s="6"/>
      <c r="D33" s="44">
        <f>[1]Individual_Scores_Men_Var!G413</f>
        <v>1044</v>
      </c>
      <c r="E33" s="44">
        <f>[1]Individual_Scores_Men_Var!H413</f>
        <v>1020</v>
      </c>
      <c r="F33" s="44">
        <f>[1]Individual_Scores_Men_Var!I413</f>
        <v>920</v>
      </c>
      <c r="G33" s="44">
        <f>[1]Individual_Scores_Men_Var!J413</f>
        <v>923</v>
      </c>
      <c r="H33" s="44">
        <f>[1]Individual_Scores_Men_Var!K413</f>
        <v>983</v>
      </c>
      <c r="I33" s="44">
        <f>[1]Individual_Scores_Men_Var!L413</f>
        <v>874</v>
      </c>
      <c r="J33" s="17">
        <f t="shared" si="0"/>
        <v>5764</v>
      </c>
      <c r="K33" s="44">
        <f>[1]Baker_Scores_Men_Var!H402</f>
        <v>183</v>
      </c>
      <c r="L33" s="44">
        <f>[1]Baker_Scores_Men_Var!I402</f>
        <v>219</v>
      </c>
      <c r="M33" s="44">
        <f>[1]Baker_Scores_Men_Var!J402</f>
        <v>196</v>
      </c>
      <c r="N33" s="44">
        <f>[1]Baker_Scores_Men_Var!K402</f>
        <v>219</v>
      </c>
      <c r="O33" s="44">
        <f>[1]Baker_Scores_Men_Var!L402</f>
        <v>197</v>
      </c>
      <c r="P33" s="44">
        <f>[1]Baker_Scores_Men_Var!M402</f>
        <v>175</v>
      </c>
      <c r="Q33" s="44">
        <f>[1]Baker_Scores_Men_Var!N402</f>
        <v>202</v>
      </c>
      <c r="R33" s="44">
        <f>[1]Baker_Scores_Men_Var!O402</f>
        <v>189</v>
      </c>
      <c r="S33" s="44">
        <f>[1]Baker_Scores_Men_Var!P402</f>
        <v>192</v>
      </c>
      <c r="T33" s="44">
        <f>[1]Baker_Scores_Men_Var!Q402</f>
        <v>186</v>
      </c>
      <c r="U33" s="44">
        <f>[1]Baker_Scores_Men_Var!R402</f>
        <v>213</v>
      </c>
      <c r="V33" s="44">
        <f>[1]Baker_Scores_Men_Var!S402</f>
        <v>201</v>
      </c>
      <c r="W33" s="44">
        <f>[1]Baker_Scores_Men_Var!T402</f>
        <v>170</v>
      </c>
      <c r="X33" s="44">
        <f>[1]Baker_Scores_Men_Var!U402</f>
        <v>191</v>
      </c>
      <c r="Y33" s="44">
        <f>[1]Baker_Scores_Men_Var!V402</f>
        <v>210</v>
      </c>
      <c r="Z33" s="44">
        <f>[1]Baker_Scores_Men_Var!W402</f>
        <v>178</v>
      </c>
      <c r="AA33" s="17">
        <f t="shared" si="1"/>
        <v>3121</v>
      </c>
      <c r="AB33" s="17">
        <f t="shared" si="2"/>
        <v>8885</v>
      </c>
    </row>
    <row r="34" spans="1:28" s="13" customFormat="1" ht="13.9" customHeight="1" x14ac:dyDescent="0.35">
      <c r="A34" s="6">
        <f t="array" ref="A34">RANK(AB34,$AB$12:$AB$60)</f>
        <v>23</v>
      </c>
      <c r="B34" s="51" t="s">
        <v>40</v>
      </c>
      <c r="C34" s="52"/>
      <c r="D34" s="32">
        <f>[1]Individual_Scores_Men_Var!G127</f>
        <v>991</v>
      </c>
      <c r="E34" s="32">
        <f>[1]Individual_Scores_Men_Var!H127</f>
        <v>950</v>
      </c>
      <c r="F34" s="32">
        <f>[1]Individual_Scores_Men_Var!I127</f>
        <v>1060</v>
      </c>
      <c r="G34" s="32">
        <f>[1]Individual_Scores_Men_Var!J127</f>
        <v>1008</v>
      </c>
      <c r="H34" s="32">
        <f>[1]Individual_Scores_Men_Var!K127</f>
        <v>988</v>
      </c>
      <c r="I34" s="32">
        <f>[1]Individual_Scores_Men_Var!L127</f>
        <v>897</v>
      </c>
      <c r="J34" s="14">
        <f t="shared" si="0"/>
        <v>5894</v>
      </c>
      <c r="K34" s="32">
        <f>[1]Baker_Scores_Men_Var!H116</f>
        <v>194</v>
      </c>
      <c r="L34" s="32">
        <f>[1]Baker_Scores_Men_Var!I116</f>
        <v>177</v>
      </c>
      <c r="M34" s="32">
        <f>[1]Baker_Scores_Men_Var!J116</f>
        <v>153</v>
      </c>
      <c r="N34" s="32">
        <f>[1]Baker_Scores_Men_Var!K116</f>
        <v>187</v>
      </c>
      <c r="O34" s="32">
        <f>[1]Baker_Scores_Men_Var!L116</f>
        <v>128</v>
      </c>
      <c r="P34" s="32">
        <f>[1]Baker_Scores_Men_Var!M116</f>
        <v>138</v>
      </c>
      <c r="Q34" s="32">
        <f>[1]Baker_Scores_Men_Var!N116</f>
        <v>197</v>
      </c>
      <c r="R34" s="32">
        <f>[1]Baker_Scores_Men_Var!O116</f>
        <v>170</v>
      </c>
      <c r="S34" s="32">
        <f>[1]Baker_Scores_Men_Var!P116</f>
        <v>169</v>
      </c>
      <c r="T34" s="32">
        <f>[1]Baker_Scores_Men_Var!Q116</f>
        <v>172</v>
      </c>
      <c r="U34" s="32">
        <f>[1]Baker_Scores_Men_Var!R116</f>
        <v>193</v>
      </c>
      <c r="V34" s="32">
        <f>[1]Baker_Scores_Men_Var!S116</f>
        <v>224</v>
      </c>
      <c r="W34" s="32">
        <f>[1]Baker_Scores_Men_Var!T116</f>
        <v>207</v>
      </c>
      <c r="X34" s="32">
        <f>[1]Baker_Scores_Men_Var!U116</f>
        <v>193</v>
      </c>
      <c r="Y34" s="32">
        <f>[1]Baker_Scores_Men_Var!V116</f>
        <v>193</v>
      </c>
      <c r="Z34" s="32">
        <f>[1]Baker_Scores_Men_Var!W116</f>
        <v>197</v>
      </c>
      <c r="AA34" s="14">
        <f t="shared" si="1"/>
        <v>2892</v>
      </c>
      <c r="AB34" s="14">
        <f t="shared" si="2"/>
        <v>8786</v>
      </c>
    </row>
    <row r="35" spans="1:28" s="13" customFormat="1" ht="13.9" customHeight="1" x14ac:dyDescent="0.35">
      <c r="A35" s="6">
        <f t="array" ref="A35">RANK(AB35,$AB$12:$AB$60)</f>
        <v>24</v>
      </c>
      <c r="B35" s="13" t="s">
        <v>60</v>
      </c>
      <c r="C35" s="6"/>
      <c r="D35" s="44">
        <f>[1]Individual_Scores_Men_Var!G387</f>
        <v>865</v>
      </c>
      <c r="E35" s="44">
        <f>[1]Individual_Scores_Men_Var!H387</f>
        <v>1057</v>
      </c>
      <c r="F35" s="44">
        <f>[1]Individual_Scores_Men_Var!I387</f>
        <v>974</v>
      </c>
      <c r="G35" s="44">
        <f>[1]Individual_Scores_Men_Var!J387</f>
        <v>921</v>
      </c>
      <c r="H35" s="44">
        <f>[1]Individual_Scores_Men_Var!K387</f>
        <v>892</v>
      </c>
      <c r="I35" s="44">
        <f>[1]Individual_Scores_Men_Var!L387</f>
        <v>937</v>
      </c>
      <c r="J35" s="17">
        <f t="shared" si="0"/>
        <v>5646</v>
      </c>
      <c r="K35" s="44">
        <f>[1]Baker_Scores_Men_Var!H376</f>
        <v>184</v>
      </c>
      <c r="L35" s="44">
        <f>[1]Baker_Scores_Men_Var!I376</f>
        <v>203</v>
      </c>
      <c r="M35" s="44">
        <f>[1]Baker_Scores_Men_Var!J376</f>
        <v>235</v>
      </c>
      <c r="N35" s="44">
        <f>[1]Baker_Scores_Men_Var!K376</f>
        <v>198</v>
      </c>
      <c r="O35" s="44">
        <f>[1]Baker_Scores_Men_Var!L376</f>
        <v>201</v>
      </c>
      <c r="P35" s="44">
        <f>[1]Baker_Scores_Men_Var!M376</f>
        <v>180</v>
      </c>
      <c r="Q35" s="44">
        <f>[1]Baker_Scores_Men_Var!N376</f>
        <v>224</v>
      </c>
      <c r="R35" s="44">
        <f>[1]Baker_Scores_Men_Var!O376</f>
        <v>191</v>
      </c>
      <c r="S35" s="44">
        <f>[1]Baker_Scores_Men_Var!P376</f>
        <v>157</v>
      </c>
      <c r="T35" s="44">
        <f>[1]Baker_Scores_Men_Var!Q376</f>
        <v>169</v>
      </c>
      <c r="U35" s="44">
        <f>[1]Baker_Scores_Men_Var!R376</f>
        <v>229</v>
      </c>
      <c r="V35" s="44">
        <f>[1]Baker_Scores_Men_Var!S376</f>
        <v>193</v>
      </c>
      <c r="W35" s="44">
        <f>[1]Baker_Scores_Men_Var!T376</f>
        <v>184</v>
      </c>
      <c r="X35" s="44">
        <f>[1]Baker_Scores_Men_Var!U376</f>
        <v>153</v>
      </c>
      <c r="Y35" s="44">
        <f>[1]Baker_Scores_Men_Var!V376</f>
        <v>163</v>
      </c>
      <c r="Z35" s="44">
        <f>[1]Baker_Scores_Men_Var!W376</f>
        <v>215</v>
      </c>
      <c r="AA35" s="17">
        <f t="shared" si="1"/>
        <v>3079</v>
      </c>
      <c r="AB35" s="17">
        <f t="shared" si="2"/>
        <v>8725</v>
      </c>
    </row>
    <row r="36" spans="1:28" s="13" customFormat="1" ht="13.9" customHeight="1" x14ac:dyDescent="0.35">
      <c r="A36" s="6">
        <f t="array" ref="A36">RANK(AB36,$AB$12:$AB$60)</f>
        <v>24</v>
      </c>
      <c r="B36" s="51" t="s">
        <v>35</v>
      </c>
      <c r="C36" s="51"/>
      <c r="D36" s="32">
        <f>[1]Individual_Scores_Men_Var!G62</f>
        <v>961</v>
      </c>
      <c r="E36" s="32">
        <f>[1]Individual_Scores_Men_Var!H62</f>
        <v>948</v>
      </c>
      <c r="F36" s="32">
        <f>[1]Individual_Scores_Men_Var!I62</f>
        <v>1019</v>
      </c>
      <c r="G36" s="32">
        <f>[1]Individual_Scores_Men_Var!J62</f>
        <v>892</v>
      </c>
      <c r="H36" s="32">
        <f>[1]Individual_Scores_Men_Var!K62</f>
        <v>992</v>
      </c>
      <c r="I36" s="32">
        <f>[1]Individual_Scores_Men_Var!L62</f>
        <v>903</v>
      </c>
      <c r="J36" s="14">
        <f t="shared" si="0"/>
        <v>5715</v>
      </c>
      <c r="K36" s="32">
        <f>[1]Baker_Scores_Men_Var!H51</f>
        <v>207</v>
      </c>
      <c r="L36" s="32">
        <f>[1]Baker_Scores_Men_Var!I51</f>
        <v>232</v>
      </c>
      <c r="M36" s="32">
        <f>[1]Baker_Scores_Men_Var!J51</f>
        <v>173</v>
      </c>
      <c r="N36" s="32">
        <f>[1]Baker_Scores_Men_Var!K51</f>
        <v>225</v>
      </c>
      <c r="O36" s="32">
        <f>[1]Baker_Scores_Men_Var!L51</f>
        <v>207</v>
      </c>
      <c r="P36" s="44">
        <f>[1]Baker_Scores_Men_Var!M51</f>
        <v>180</v>
      </c>
      <c r="Q36" s="32">
        <f>[1]Baker_Scores_Men_Var!N51</f>
        <v>184</v>
      </c>
      <c r="R36" s="32">
        <f>[1]Baker_Scores_Men_Var!O51</f>
        <v>150</v>
      </c>
      <c r="S36" s="44">
        <f>[1]Baker_Scores_Men_Var!P51</f>
        <v>140</v>
      </c>
      <c r="T36" s="44">
        <f>[1]Baker_Scores_Men_Var!Q51</f>
        <v>221</v>
      </c>
      <c r="U36" s="44">
        <f>[1]Baker_Scores_Men_Var!R51</f>
        <v>205</v>
      </c>
      <c r="V36" s="44">
        <f>[1]Baker_Scores_Men_Var!S51</f>
        <v>168</v>
      </c>
      <c r="W36" s="44">
        <f>[1]Baker_Scores_Men_Var!T51</f>
        <v>178</v>
      </c>
      <c r="X36" s="44">
        <f>[1]Baker_Scores_Men_Var!U51</f>
        <v>183</v>
      </c>
      <c r="Y36" s="44">
        <f>[1]Baker_Scores_Men_Var!V51</f>
        <v>197</v>
      </c>
      <c r="Z36" s="44">
        <f>[1]Baker_Scores_Men_Var!W51</f>
        <v>160</v>
      </c>
      <c r="AA36" s="17">
        <f t="shared" si="1"/>
        <v>3010</v>
      </c>
      <c r="AB36" s="17">
        <f t="shared" si="2"/>
        <v>8725</v>
      </c>
    </row>
    <row r="37" spans="1:28" s="13" customFormat="1" ht="13.9" customHeight="1" x14ac:dyDescent="0.35">
      <c r="A37" s="6">
        <f t="array" ref="A37">RANK(AB37,$AB$12:$AB$60)</f>
        <v>26</v>
      </c>
      <c r="B37" s="13" t="s">
        <v>42</v>
      </c>
      <c r="C37" s="53"/>
      <c r="D37" s="44">
        <f>[1]Individual_Scores_Men_Var!G153</f>
        <v>857</v>
      </c>
      <c r="E37" s="44">
        <f>[1]Individual_Scores_Men_Var!H153</f>
        <v>954</v>
      </c>
      <c r="F37" s="44">
        <f>[1]Individual_Scores_Men_Var!I153</f>
        <v>895</v>
      </c>
      <c r="G37" s="44">
        <f>[1]Individual_Scores_Men_Var!J153</f>
        <v>927</v>
      </c>
      <c r="H37" s="44">
        <f>[1]Individual_Scores_Men_Var!K153</f>
        <v>1004</v>
      </c>
      <c r="I37" s="44">
        <f>[1]Individual_Scores_Men_Var!L153</f>
        <v>905</v>
      </c>
      <c r="J37" s="17">
        <f t="shared" si="0"/>
        <v>5542</v>
      </c>
      <c r="K37" s="44">
        <f>[1]Baker_Scores_Men_Var!H142</f>
        <v>198</v>
      </c>
      <c r="L37" s="44">
        <f>[1]Baker_Scores_Men_Var!I142</f>
        <v>214</v>
      </c>
      <c r="M37" s="44">
        <f>[1]Baker_Scores_Men_Var!J142</f>
        <v>184</v>
      </c>
      <c r="N37" s="44">
        <f>[1]Baker_Scores_Men_Var!K142</f>
        <v>224</v>
      </c>
      <c r="O37" s="44">
        <f>[1]Baker_Scores_Men_Var!L142</f>
        <v>185</v>
      </c>
      <c r="P37" s="44">
        <f>[1]Baker_Scores_Men_Var!M142</f>
        <v>188</v>
      </c>
      <c r="Q37" s="44">
        <f>[1]Baker_Scores_Men_Var!N142</f>
        <v>182</v>
      </c>
      <c r="R37" s="44">
        <f>[1]Baker_Scores_Men_Var!O142</f>
        <v>181</v>
      </c>
      <c r="S37" s="44">
        <f>[1]Baker_Scores_Men_Var!P142</f>
        <v>235</v>
      </c>
      <c r="T37" s="44">
        <f>[1]Baker_Scores_Men_Var!Q142</f>
        <v>157</v>
      </c>
      <c r="U37" s="44">
        <f>[1]Baker_Scores_Men_Var!R142</f>
        <v>156</v>
      </c>
      <c r="V37" s="44">
        <f>[1]Baker_Scores_Men_Var!S142</f>
        <v>223</v>
      </c>
      <c r="W37" s="44">
        <f>[1]Baker_Scores_Men_Var!T142</f>
        <v>192</v>
      </c>
      <c r="X37" s="44">
        <f>[1]Baker_Scores_Men_Var!U142</f>
        <v>186</v>
      </c>
      <c r="Y37" s="44">
        <f>[1]Baker_Scores_Men_Var!V142</f>
        <v>158</v>
      </c>
      <c r="Z37" s="44">
        <f>[1]Baker_Scores_Men_Var!W142</f>
        <v>234</v>
      </c>
      <c r="AA37" s="17">
        <f t="shared" si="1"/>
        <v>3097</v>
      </c>
      <c r="AB37" s="17">
        <f t="shared" si="2"/>
        <v>8639</v>
      </c>
    </row>
    <row r="38" spans="1:28" s="13" customFormat="1" ht="13.9" customHeight="1" x14ac:dyDescent="0.35">
      <c r="A38" s="6">
        <f t="array" ref="A38">RANK(AB38,$AB$12:$AB$60)</f>
        <v>27</v>
      </c>
      <c r="B38" s="13" t="s">
        <v>57</v>
      </c>
      <c r="C38" s="6"/>
      <c r="D38" s="44">
        <f>[1]Individual_Scores_Men_Var!G348</f>
        <v>995</v>
      </c>
      <c r="E38" s="44">
        <f>[1]Individual_Scores_Men_Var!H348</f>
        <v>848</v>
      </c>
      <c r="F38" s="44">
        <f>[1]Individual_Scores_Men_Var!I348</f>
        <v>913</v>
      </c>
      <c r="G38" s="44">
        <f>[1]Individual_Scores_Men_Var!J348</f>
        <v>893</v>
      </c>
      <c r="H38" s="44">
        <f>[1]Individual_Scores_Men_Var!K348</f>
        <v>949</v>
      </c>
      <c r="I38" s="44">
        <f>[1]Individual_Scores_Men_Var!L348</f>
        <v>840</v>
      </c>
      <c r="J38" s="17">
        <f t="shared" si="0"/>
        <v>5438</v>
      </c>
      <c r="K38" s="44">
        <f>[1]Baker_Scores_Men_Var!H337</f>
        <v>211</v>
      </c>
      <c r="L38" s="44">
        <f>[1]Baker_Scores_Men_Var!I337</f>
        <v>269</v>
      </c>
      <c r="M38" s="44">
        <f>[1]Baker_Scores_Men_Var!J337</f>
        <v>184</v>
      </c>
      <c r="N38" s="44">
        <f>[1]Baker_Scores_Men_Var!K337</f>
        <v>205</v>
      </c>
      <c r="O38" s="44">
        <f>[1]Baker_Scores_Men_Var!L337</f>
        <v>195</v>
      </c>
      <c r="P38" s="44">
        <f>[1]Baker_Scores_Men_Var!M337</f>
        <v>187</v>
      </c>
      <c r="Q38" s="44">
        <f>[1]Baker_Scores_Men_Var!N337</f>
        <v>200</v>
      </c>
      <c r="R38" s="44">
        <f>[1]Baker_Scores_Men_Var!O337</f>
        <v>181</v>
      </c>
      <c r="S38" s="44">
        <f>[1]Baker_Scores_Men_Var!P337</f>
        <v>203</v>
      </c>
      <c r="T38" s="44">
        <f>[1]Baker_Scores_Men_Var!Q337</f>
        <v>222</v>
      </c>
      <c r="U38" s="44">
        <f>[1]Baker_Scores_Men_Var!R337</f>
        <v>165</v>
      </c>
      <c r="V38" s="44">
        <f>[1]Baker_Scores_Men_Var!S337</f>
        <v>193</v>
      </c>
      <c r="W38" s="44">
        <f>[1]Baker_Scores_Men_Var!T337</f>
        <v>200</v>
      </c>
      <c r="X38" s="44">
        <f>[1]Baker_Scores_Men_Var!U337</f>
        <v>221</v>
      </c>
      <c r="Y38" s="44">
        <f>[1]Baker_Scores_Men_Var!V337</f>
        <v>176</v>
      </c>
      <c r="Z38" s="44">
        <f>[1]Baker_Scores_Men_Var!W337</f>
        <v>185</v>
      </c>
      <c r="AA38" s="17">
        <f t="shared" si="1"/>
        <v>3197</v>
      </c>
      <c r="AB38" s="17">
        <f t="shared" si="2"/>
        <v>8635</v>
      </c>
    </row>
    <row r="39" spans="1:28" s="13" customFormat="1" ht="13.9" customHeight="1" x14ac:dyDescent="0.35">
      <c r="A39" s="6">
        <f t="array" ref="A39">RANK(AB39,$AB$12:$AB$60)</f>
        <v>28</v>
      </c>
      <c r="B39" s="13" t="s">
        <v>48</v>
      </c>
      <c r="C39" s="6"/>
      <c r="D39" s="44">
        <f>[1]Individual_Scores_Men_Var!G231</f>
        <v>877</v>
      </c>
      <c r="E39" s="44">
        <f>[1]Individual_Scores_Men_Var!H231</f>
        <v>943</v>
      </c>
      <c r="F39" s="44">
        <f>[1]Individual_Scores_Men_Var!I231</f>
        <v>914</v>
      </c>
      <c r="G39" s="44">
        <f>[1]Individual_Scores_Men_Var!J231</f>
        <v>1015</v>
      </c>
      <c r="H39" s="44">
        <f>[1]Individual_Scores_Men_Var!K231</f>
        <v>918</v>
      </c>
      <c r="I39" s="44">
        <f>[1]Individual_Scores_Men_Var!L231</f>
        <v>903</v>
      </c>
      <c r="J39" s="17">
        <f t="shared" si="0"/>
        <v>5570</v>
      </c>
      <c r="K39" s="44">
        <f>[1]Baker_Scores_Men_Var!H220</f>
        <v>200</v>
      </c>
      <c r="L39" s="44">
        <f>[1]Baker_Scores_Men_Var!I220</f>
        <v>162</v>
      </c>
      <c r="M39" s="44">
        <f>[1]Baker_Scores_Men_Var!J220</f>
        <v>234</v>
      </c>
      <c r="N39" s="44">
        <f>[1]Baker_Scores_Men_Var!K220</f>
        <v>212</v>
      </c>
      <c r="O39" s="44">
        <f>[1]Baker_Scores_Men_Var!L220</f>
        <v>169</v>
      </c>
      <c r="P39" s="44">
        <f>[1]Baker_Scores_Men_Var!M220</f>
        <v>186</v>
      </c>
      <c r="Q39" s="44">
        <f>[1]Baker_Scores_Men_Var!N220</f>
        <v>248</v>
      </c>
      <c r="R39" s="44">
        <f>[1]Baker_Scores_Men_Var!O220</f>
        <v>171</v>
      </c>
      <c r="S39" s="44">
        <f>[1]Baker_Scores_Men_Var!P220</f>
        <v>185</v>
      </c>
      <c r="T39" s="44">
        <f>[1]Baker_Scores_Men_Var!Q220</f>
        <v>211</v>
      </c>
      <c r="U39" s="44">
        <f>[1]Baker_Scores_Men_Var!R220</f>
        <v>141</v>
      </c>
      <c r="V39" s="44">
        <f>[1]Baker_Scores_Men_Var!S220</f>
        <v>199</v>
      </c>
      <c r="W39" s="44">
        <f>[1]Baker_Scores_Men_Var!T220</f>
        <v>148</v>
      </c>
      <c r="X39" s="44">
        <f>[1]Baker_Scores_Men_Var!U220</f>
        <v>156</v>
      </c>
      <c r="Y39" s="44">
        <f>[1]Baker_Scores_Men_Var!V220</f>
        <v>163</v>
      </c>
      <c r="Z39" s="44">
        <f>[1]Baker_Scores_Men_Var!W220</f>
        <v>216</v>
      </c>
      <c r="AA39" s="17">
        <f t="shared" si="1"/>
        <v>3001</v>
      </c>
      <c r="AB39" s="17">
        <f t="shared" si="2"/>
        <v>8571</v>
      </c>
    </row>
    <row r="40" spans="1:28" s="13" customFormat="1" ht="13.9" customHeight="1" x14ac:dyDescent="0.35">
      <c r="A40" s="6">
        <f t="array" ref="A40">RANK(AB40,$AB$12:$AB$60)</f>
        <v>29</v>
      </c>
      <c r="B40" s="13" t="s">
        <v>61</v>
      </c>
      <c r="C40" s="6"/>
      <c r="D40" s="44">
        <f>[1]Individual_Scores_Men_Var!G400</f>
        <v>918</v>
      </c>
      <c r="E40" s="44">
        <f>[1]Individual_Scores_Men_Var!H400</f>
        <v>811</v>
      </c>
      <c r="F40" s="44">
        <f>[1]Individual_Scores_Men_Var!I400</f>
        <v>1026</v>
      </c>
      <c r="G40" s="44">
        <f>[1]Individual_Scores_Men_Var!J400</f>
        <v>1005</v>
      </c>
      <c r="H40" s="44">
        <f>[1]Individual_Scores_Men_Var!K400</f>
        <v>963</v>
      </c>
      <c r="I40" s="44">
        <f>[1]Individual_Scores_Men_Var!L400</f>
        <v>917</v>
      </c>
      <c r="J40" s="17">
        <f t="shared" si="0"/>
        <v>5640</v>
      </c>
      <c r="K40" s="44">
        <f>[1]Baker_Scores_Men_Var!H389</f>
        <v>169</v>
      </c>
      <c r="L40" s="44">
        <f>[1]Baker_Scores_Men_Var!I389</f>
        <v>178</v>
      </c>
      <c r="M40" s="44">
        <f>[1]Baker_Scores_Men_Var!J389</f>
        <v>150</v>
      </c>
      <c r="N40" s="44">
        <f>[1]Baker_Scores_Men_Var!K389</f>
        <v>188</v>
      </c>
      <c r="O40" s="44">
        <f>[1]Baker_Scores_Men_Var!L389</f>
        <v>194</v>
      </c>
      <c r="P40" s="44">
        <f>[1]Baker_Scores_Men_Var!M389</f>
        <v>151</v>
      </c>
      <c r="Q40" s="44">
        <f>[1]Baker_Scores_Men_Var!N389</f>
        <v>141</v>
      </c>
      <c r="R40" s="44">
        <f>[1]Baker_Scores_Men_Var!O389</f>
        <v>172</v>
      </c>
      <c r="S40" s="44">
        <f>[1]Baker_Scores_Men_Var!P389</f>
        <v>189</v>
      </c>
      <c r="T40" s="44">
        <f>[1]Baker_Scores_Men_Var!Q389</f>
        <v>178</v>
      </c>
      <c r="U40" s="44">
        <f>[1]Baker_Scores_Men_Var!R389</f>
        <v>181</v>
      </c>
      <c r="V40" s="44">
        <f>[1]Baker_Scores_Men_Var!S389</f>
        <v>245</v>
      </c>
      <c r="W40" s="44">
        <f>[1]Baker_Scores_Men_Var!T389</f>
        <v>184</v>
      </c>
      <c r="X40" s="44">
        <f>[1]Baker_Scores_Men_Var!U389</f>
        <v>170</v>
      </c>
      <c r="Y40" s="44">
        <f>[1]Baker_Scores_Men_Var!V389</f>
        <v>210</v>
      </c>
      <c r="Z40" s="44">
        <f>[1]Baker_Scores_Men_Var!W389</f>
        <v>201</v>
      </c>
      <c r="AA40" s="17">
        <f t="shared" si="1"/>
        <v>2901</v>
      </c>
      <c r="AB40" s="17">
        <f t="shared" si="2"/>
        <v>8541</v>
      </c>
    </row>
    <row r="41" spans="1:28" s="13" customFormat="1" ht="13.9" customHeight="1" x14ac:dyDescent="0.35">
      <c r="A41" s="6">
        <f t="array" ref="A41">RANK(AB41,$AB$12:$AB$60)</f>
        <v>30</v>
      </c>
      <c r="B41" s="13" t="s">
        <v>46</v>
      </c>
      <c r="C41" s="6"/>
      <c r="D41" s="44">
        <f>[1]Individual_Scores_Men_Var!G205</f>
        <v>993</v>
      </c>
      <c r="E41" s="44">
        <f>[1]Individual_Scores_Men_Var!H205</f>
        <v>976</v>
      </c>
      <c r="F41" s="44">
        <f>[1]Individual_Scores_Men_Var!I205</f>
        <v>789</v>
      </c>
      <c r="G41" s="44">
        <f>[1]Individual_Scores_Men_Var!J205</f>
        <v>918</v>
      </c>
      <c r="H41" s="44">
        <f>[1]Individual_Scores_Men_Var!K205</f>
        <v>873</v>
      </c>
      <c r="I41" s="44">
        <f>[1]Individual_Scores_Men_Var!L205</f>
        <v>770</v>
      </c>
      <c r="J41" s="17">
        <f t="shared" si="0"/>
        <v>5319</v>
      </c>
      <c r="K41" s="44">
        <f>[1]Baker_Scores_Men_Var!H194</f>
        <v>213</v>
      </c>
      <c r="L41" s="44">
        <f>[1]Baker_Scores_Men_Var!I194</f>
        <v>215</v>
      </c>
      <c r="M41" s="44">
        <f>[1]Baker_Scores_Men_Var!J194</f>
        <v>158</v>
      </c>
      <c r="N41" s="44">
        <f>[1]Baker_Scores_Men_Var!K194</f>
        <v>187</v>
      </c>
      <c r="O41" s="44">
        <f>[1]Baker_Scores_Men_Var!L194</f>
        <v>172</v>
      </c>
      <c r="P41" s="44">
        <f>[1]Baker_Scores_Men_Var!M194</f>
        <v>232</v>
      </c>
      <c r="Q41" s="44">
        <f>[1]Baker_Scores_Men_Var!N194</f>
        <v>196</v>
      </c>
      <c r="R41" s="44">
        <f>[1]Baker_Scores_Men_Var!O194</f>
        <v>198</v>
      </c>
      <c r="S41" s="44">
        <f>[1]Baker_Scores_Men_Var!P194</f>
        <v>223</v>
      </c>
      <c r="T41" s="44">
        <f>[1]Baker_Scores_Men_Var!Q194</f>
        <v>176</v>
      </c>
      <c r="U41" s="44">
        <f>[1]Baker_Scores_Men_Var!R194</f>
        <v>166</v>
      </c>
      <c r="V41" s="44">
        <f>[1]Baker_Scores_Men_Var!S194</f>
        <v>254</v>
      </c>
      <c r="W41" s="44">
        <f>[1]Baker_Scores_Men_Var!T194</f>
        <v>213</v>
      </c>
      <c r="X41" s="44">
        <f>[1]Baker_Scores_Men_Var!U194</f>
        <v>201</v>
      </c>
      <c r="Y41" s="44">
        <f>[1]Baker_Scores_Men_Var!V194</f>
        <v>185</v>
      </c>
      <c r="Z41" s="44">
        <f>[1]Baker_Scores_Men_Var!W194</f>
        <v>225</v>
      </c>
      <c r="AA41" s="17">
        <f t="shared" si="1"/>
        <v>3214</v>
      </c>
      <c r="AB41" s="17">
        <f t="shared" si="2"/>
        <v>8533</v>
      </c>
    </row>
    <row r="42" spans="1:28" s="13" customFormat="1" ht="13.9" customHeight="1" x14ac:dyDescent="0.35">
      <c r="A42" s="6">
        <f t="array" ref="A42">RANK(AB42,$AB$12:$AB$60)</f>
        <v>31</v>
      </c>
      <c r="B42" s="13" t="s">
        <v>47</v>
      </c>
      <c r="C42" s="6"/>
      <c r="D42" s="44">
        <f>[1]Individual_Scores_Men_Var!G218</f>
        <v>1060</v>
      </c>
      <c r="E42" s="44">
        <f>[1]Individual_Scores_Men_Var!H218</f>
        <v>954</v>
      </c>
      <c r="F42" s="44">
        <f>[1]Individual_Scores_Men_Var!I218</f>
        <v>879</v>
      </c>
      <c r="G42" s="44">
        <f>[1]Individual_Scores_Men_Var!J218</f>
        <v>905</v>
      </c>
      <c r="H42" s="44">
        <f>[1]Individual_Scores_Men_Var!K218</f>
        <v>961</v>
      </c>
      <c r="I42" s="44">
        <f>[1]Individual_Scores_Men_Var!L218</f>
        <v>825</v>
      </c>
      <c r="J42" s="17">
        <f t="shared" si="0"/>
        <v>5584</v>
      </c>
      <c r="K42" s="44">
        <f>[1]Baker_Scores_Men_Var!H207</f>
        <v>151</v>
      </c>
      <c r="L42" s="44">
        <f>[1]Baker_Scores_Men_Var!I207</f>
        <v>213</v>
      </c>
      <c r="M42" s="44">
        <f>[1]Baker_Scores_Men_Var!J207</f>
        <v>169</v>
      </c>
      <c r="N42" s="44">
        <f>[1]Baker_Scores_Men_Var!K207</f>
        <v>178</v>
      </c>
      <c r="O42" s="44">
        <f>[1]Baker_Scores_Men_Var!L207</f>
        <v>164</v>
      </c>
      <c r="P42" s="44">
        <f>[1]Baker_Scores_Men_Var!M207</f>
        <v>179</v>
      </c>
      <c r="Q42" s="44">
        <f>[1]Baker_Scores_Men_Var!N207</f>
        <v>199</v>
      </c>
      <c r="R42" s="44">
        <f>[1]Baker_Scores_Men_Var!O207</f>
        <v>168</v>
      </c>
      <c r="S42" s="44">
        <f>[1]Baker_Scores_Men_Var!P207</f>
        <v>191</v>
      </c>
      <c r="T42" s="44">
        <f>[1]Baker_Scores_Men_Var!Q207</f>
        <v>195</v>
      </c>
      <c r="U42" s="44">
        <f>[1]Baker_Scores_Men_Var!R207</f>
        <v>210</v>
      </c>
      <c r="V42" s="44">
        <f>[1]Baker_Scores_Men_Var!S207</f>
        <v>147</v>
      </c>
      <c r="W42" s="44">
        <f>[1]Baker_Scores_Men_Var!T207</f>
        <v>177</v>
      </c>
      <c r="X42" s="44">
        <f>[1]Baker_Scores_Men_Var!U207</f>
        <v>165</v>
      </c>
      <c r="Y42" s="44">
        <f>[1]Baker_Scores_Men_Var!V207</f>
        <v>215</v>
      </c>
      <c r="Z42" s="44">
        <f>[1]Baker_Scores_Men_Var!W207</f>
        <v>198</v>
      </c>
      <c r="AA42" s="17">
        <f t="shared" si="1"/>
        <v>2919</v>
      </c>
      <c r="AB42" s="17">
        <f t="shared" si="2"/>
        <v>8503</v>
      </c>
    </row>
    <row r="43" spans="1:28" s="13" customFormat="1" ht="13.9" customHeight="1" x14ac:dyDescent="0.35">
      <c r="A43" s="6">
        <f t="array" ref="A43">RANK(AB43,$AB$12:$AB$60)</f>
        <v>32</v>
      </c>
      <c r="B43" s="13" t="s">
        <v>73</v>
      </c>
      <c r="C43" s="6"/>
      <c r="D43" s="44">
        <f>[1]Individual_Scores_Men_Var!G530</f>
        <v>837</v>
      </c>
      <c r="E43" s="44">
        <f>[1]Individual_Scores_Men_Var!H530</f>
        <v>964</v>
      </c>
      <c r="F43" s="44">
        <f>[1]Individual_Scores_Men_Var!I530</f>
        <v>993</v>
      </c>
      <c r="G43" s="44">
        <f>[1]Individual_Scores_Men_Var!J530</f>
        <v>884</v>
      </c>
      <c r="H43" s="44">
        <f>[1]Individual_Scores_Men_Var!K530</f>
        <v>883</v>
      </c>
      <c r="I43" s="44">
        <f>[1]Individual_Scores_Men_Var!L530</f>
        <v>898</v>
      </c>
      <c r="J43" s="17">
        <f t="shared" si="0"/>
        <v>5459</v>
      </c>
      <c r="K43" s="44">
        <f>[1]Baker_Scores_Men_Var!H519</f>
        <v>169</v>
      </c>
      <c r="L43" s="44">
        <f>[1]Baker_Scores_Men_Var!I519</f>
        <v>232</v>
      </c>
      <c r="M43" s="44">
        <f>[1]Baker_Scores_Men_Var!J519</f>
        <v>182</v>
      </c>
      <c r="N43" s="44">
        <f>[1]Baker_Scores_Men_Var!K519</f>
        <v>169</v>
      </c>
      <c r="O43" s="44">
        <f>[1]Baker_Scores_Men_Var!L519</f>
        <v>190</v>
      </c>
      <c r="P43" s="44">
        <f>[1]Baker_Scores_Men_Var!M519</f>
        <v>181</v>
      </c>
      <c r="Q43" s="44">
        <f>[1]Baker_Scores_Men_Var!N519</f>
        <v>189</v>
      </c>
      <c r="R43" s="44">
        <f>[1]Baker_Scores_Men_Var!O519</f>
        <v>190</v>
      </c>
      <c r="S43" s="44">
        <f>[1]Baker_Scores_Men_Var!P519</f>
        <v>148</v>
      </c>
      <c r="T43" s="44">
        <f>[1]Baker_Scores_Men_Var!Q519</f>
        <v>223</v>
      </c>
      <c r="U43" s="44">
        <f>[1]Baker_Scores_Men_Var!R519</f>
        <v>167</v>
      </c>
      <c r="V43" s="44">
        <f>[1]Baker_Scores_Men_Var!S519</f>
        <v>175</v>
      </c>
      <c r="W43" s="44">
        <f>[1]Baker_Scores_Men_Var!T519</f>
        <v>188</v>
      </c>
      <c r="X43" s="44">
        <f>[1]Baker_Scores_Men_Var!U519</f>
        <v>208</v>
      </c>
      <c r="Y43" s="44">
        <f>[1]Baker_Scores_Men_Var!V519</f>
        <v>186</v>
      </c>
      <c r="Z43" s="44">
        <f>[1]Baker_Scores_Men_Var!W519</f>
        <v>189</v>
      </c>
      <c r="AA43" s="17">
        <f t="shared" si="1"/>
        <v>2986</v>
      </c>
      <c r="AB43" s="17">
        <f t="shared" si="2"/>
        <v>8445</v>
      </c>
    </row>
    <row r="44" spans="1:28" s="13" customFormat="1" ht="13.9" customHeight="1" x14ac:dyDescent="0.35">
      <c r="A44" s="6">
        <f t="array" ref="A44">RANK(AB44,$AB$12:$AB$60)</f>
        <v>33</v>
      </c>
      <c r="B44" s="13" t="s">
        <v>79</v>
      </c>
      <c r="C44" s="6"/>
      <c r="D44" s="44">
        <f>[1]Individual_Scores_Men_Var!G608</f>
        <v>909</v>
      </c>
      <c r="E44" s="44">
        <f>[1]Individual_Scores_Men_Var!H608</f>
        <v>849</v>
      </c>
      <c r="F44" s="44">
        <f>[1]Individual_Scores_Men_Var!I608</f>
        <v>951</v>
      </c>
      <c r="G44" s="44">
        <f>[1]Individual_Scores_Men_Var!J608</f>
        <v>940</v>
      </c>
      <c r="H44" s="44">
        <f>[1]Individual_Scores_Men_Var!K608</f>
        <v>956</v>
      </c>
      <c r="I44" s="44">
        <f>[1]Individual_Scores_Men_Var!L608</f>
        <v>925</v>
      </c>
      <c r="J44" s="17">
        <f t="shared" si="0"/>
        <v>5530</v>
      </c>
      <c r="K44" s="44">
        <f>[1]Baker_Scores_Men_Var!H597</f>
        <v>141</v>
      </c>
      <c r="L44" s="44">
        <f>[1]Baker_Scores_Men_Var!I597</f>
        <v>205</v>
      </c>
      <c r="M44" s="44">
        <f>[1]Baker_Scores_Men_Var!J597</f>
        <v>182</v>
      </c>
      <c r="N44" s="44">
        <f>[1]Baker_Scores_Men_Var!K597</f>
        <v>244</v>
      </c>
      <c r="O44" s="44">
        <f>[1]Baker_Scores_Men_Var!L597</f>
        <v>181</v>
      </c>
      <c r="P44" s="44">
        <f>[1]Baker_Scores_Men_Var!M597</f>
        <v>194</v>
      </c>
      <c r="Q44" s="44">
        <f>[1]Baker_Scores_Men_Var!N597</f>
        <v>157</v>
      </c>
      <c r="R44" s="44">
        <f>[1]Baker_Scores_Men_Var!O597</f>
        <v>173</v>
      </c>
      <c r="S44" s="44">
        <f>[1]Baker_Scores_Men_Var!P597</f>
        <v>171</v>
      </c>
      <c r="T44" s="44">
        <f>[1]Baker_Scores_Men_Var!Q597</f>
        <v>151</v>
      </c>
      <c r="U44" s="44">
        <f>[1]Baker_Scores_Men_Var!R597</f>
        <v>114</v>
      </c>
      <c r="V44" s="44">
        <f>[1]Baker_Scores_Men_Var!S597</f>
        <v>181</v>
      </c>
      <c r="W44" s="44">
        <f>[1]Baker_Scores_Men_Var!T597</f>
        <v>189</v>
      </c>
      <c r="X44" s="44">
        <f>[1]Baker_Scores_Men_Var!U597</f>
        <v>190</v>
      </c>
      <c r="Y44" s="44">
        <f>[1]Baker_Scores_Men_Var!V597</f>
        <v>160</v>
      </c>
      <c r="Z44" s="44">
        <f>[1]Baker_Scores_Men_Var!W597</f>
        <v>200</v>
      </c>
      <c r="AA44" s="17">
        <f t="shared" si="1"/>
        <v>2833</v>
      </c>
      <c r="AB44" s="17">
        <f t="shared" si="2"/>
        <v>8363</v>
      </c>
    </row>
    <row r="45" spans="1:28" s="13" customFormat="1" ht="13.9" customHeight="1" x14ac:dyDescent="0.35">
      <c r="A45" s="6">
        <f t="array" ref="A45">RANK(AB45,$AB$12:$AB$60)</f>
        <v>34</v>
      </c>
      <c r="B45" s="51" t="s">
        <v>37</v>
      </c>
      <c r="C45" s="51"/>
      <c r="D45" s="32">
        <f>[1]Individual_Scores_Men_Var!G88</f>
        <v>939</v>
      </c>
      <c r="E45" s="32">
        <f>[1]Individual_Scores_Men_Var!H88</f>
        <v>862</v>
      </c>
      <c r="F45" s="32">
        <f>[1]Individual_Scores_Men_Var!I88</f>
        <v>1026</v>
      </c>
      <c r="G45" s="32">
        <f>[1]Individual_Scores_Men_Var!J88</f>
        <v>940</v>
      </c>
      <c r="H45" s="32">
        <f>[1]Individual_Scores_Men_Var!K88</f>
        <v>880</v>
      </c>
      <c r="I45" s="32">
        <f>[1]Individual_Scores_Men_Var!L88</f>
        <v>753</v>
      </c>
      <c r="J45" s="14">
        <f t="shared" si="0"/>
        <v>5400</v>
      </c>
      <c r="K45" s="32">
        <f>[1]Baker_Scores_Men_Var!H77</f>
        <v>189</v>
      </c>
      <c r="L45" s="32">
        <f>[1]Baker_Scores_Men_Var!I77</f>
        <v>145</v>
      </c>
      <c r="M45" s="32">
        <f>[1]Baker_Scores_Men_Var!J77</f>
        <v>202</v>
      </c>
      <c r="N45" s="32">
        <f>[1]Baker_Scores_Men_Var!K77</f>
        <v>173</v>
      </c>
      <c r="O45" s="32">
        <f>[1]Baker_Scores_Men_Var!L77</f>
        <v>172</v>
      </c>
      <c r="P45" s="44">
        <f>[1]Baker_Scores_Men_Var!M77</f>
        <v>186</v>
      </c>
      <c r="Q45" s="32">
        <f>[1]Baker_Scores_Men_Var!N77</f>
        <v>188</v>
      </c>
      <c r="R45" s="32">
        <f>[1]Baker_Scores_Men_Var!O77</f>
        <v>211</v>
      </c>
      <c r="S45" s="44">
        <f>[1]Baker_Scores_Men_Var!P77</f>
        <v>178</v>
      </c>
      <c r="T45" s="44">
        <f>[1]Baker_Scores_Men_Var!Q77</f>
        <v>153</v>
      </c>
      <c r="U45" s="44">
        <f>[1]Baker_Scores_Men_Var!R77</f>
        <v>180</v>
      </c>
      <c r="V45" s="44">
        <f>[1]Baker_Scores_Men_Var!S77</f>
        <v>192</v>
      </c>
      <c r="W45" s="44">
        <f>[1]Baker_Scores_Men_Var!T77</f>
        <v>203</v>
      </c>
      <c r="X45" s="44">
        <f>[1]Baker_Scores_Men_Var!U77</f>
        <v>192</v>
      </c>
      <c r="Y45" s="44">
        <f>[1]Baker_Scores_Men_Var!V77</f>
        <v>173</v>
      </c>
      <c r="Z45" s="44">
        <f>[1]Baker_Scores_Men_Var!W77</f>
        <v>180</v>
      </c>
      <c r="AA45" s="17">
        <f t="shared" si="1"/>
        <v>2917</v>
      </c>
      <c r="AB45" s="17">
        <f t="shared" si="2"/>
        <v>8317</v>
      </c>
    </row>
    <row r="46" spans="1:28" s="13" customFormat="1" ht="13.9" customHeight="1" x14ac:dyDescent="0.35">
      <c r="A46" s="6">
        <f t="array" ref="A46">RANK(AB46,$AB$12:$AB$60)</f>
        <v>35</v>
      </c>
      <c r="B46" s="13" t="s">
        <v>63</v>
      </c>
      <c r="C46" s="6"/>
      <c r="D46" s="44">
        <f>[1]Individual_Scores_Men_Var!G426</f>
        <v>918</v>
      </c>
      <c r="E46" s="44">
        <f>[1]Individual_Scores_Men_Var!H426</f>
        <v>961</v>
      </c>
      <c r="F46" s="44">
        <f>[1]Individual_Scores_Men_Var!I426</f>
        <v>845</v>
      </c>
      <c r="G46" s="44">
        <f>[1]Individual_Scores_Men_Var!J426</f>
        <v>896</v>
      </c>
      <c r="H46" s="44">
        <f>[1]Individual_Scores_Men_Var!K426</f>
        <v>852</v>
      </c>
      <c r="I46" s="44">
        <f>[1]Individual_Scores_Men_Var!L426</f>
        <v>938</v>
      </c>
      <c r="J46" s="17">
        <f t="shared" si="0"/>
        <v>5410</v>
      </c>
      <c r="K46" s="44">
        <f>[1]Baker_Scores_Men_Var!H415</f>
        <v>169</v>
      </c>
      <c r="L46" s="44">
        <f>[1]Baker_Scores_Men_Var!I415</f>
        <v>173</v>
      </c>
      <c r="M46" s="44">
        <f>[1]Baker_Scores_Men_Var!J415</f>
        <v>185</v>
      </c>
      <c r="N46" s="44">
        <f>[1]Baker_Scores_Men_Var!K415</f>
        <v>187</v>
      </c>
      <c r="O46" s="44">
        <f>[1]Baker_Scores_Men_Var!L415</f>
        <v>173</v>
      </c>
      <c r="P46" s="44">
        <f>[1]Baker_Scores_Men_Var!M415</f>
        <v>163</v>
      </c>
      <c r="Q46" s="44">
        <f>[1]Baker_Scores_Men_Var!N415</f>
        <v>200</v>
      </c>
      <c r="R46" s="44">
        <f>[1]Baker_Scores_Men_Var!O415</f>
        <v>164</v>
      </c>
      <c r="S46" s="44">
        <f>[1]Baker_Scores_Men_Var!P415</f>
        <v>199</v>
      </c>
      <c r="T46" s="44">
        <f>[1]Baker_Scores_Men_Var!Q415</f>
        <v>205</v>
      </c>
      <c r="U46" s="44">
        <f>[1]Baker_Scores_Men_Var!R415</f>
        <v>169</v>
      </c>
      <c r="V46" s="44">
        <f>[1]Baker_Scores_Men_Var!S415</f>
        <v>159</v>
      </c>
      <c r="W46" s="44">
        <f>[1]Baker_Scores_Men_Var!T415</f>
        <v>222</v>
      </c>
      <c r="X46" s="44">
        <f>[1]Baker_Scores_Men_Var!U415</f>
        <v>193</v>
      </c>
      <c r="Y46" s="44">
        <f>[1]Baker_Scores_Men_Var!V415</f>
        <v>176</v>
      </c>
      <c r="Z46" s="44">
        <f>[1]Baker_Scores_Men_Var!W415</f>
        <v>163</v>
      </c>
      <c r="AA46" s="17">
        <f t="shared" si="1"/>
        <v>2900</v>
      </c>
      <c r="AB46" s="17">
        <f t="shared" si="2"/>
        <v>8310</v>
      </c>
    </row>
    <row r="47" spans="1:28" s="13" customFormat="1" ht="13.9" customHeight="1" x14ac:dyDescent="0.35">
      <c r="A47" s="6">
        <f t="array" ref="A47">RANK(AB47,$AB$12:$AB$60)</f>
        <v>36</v>
      </c>
      <c r="B47" s="13" t="s">
        <v>80</v>
      </c>
      <c r="C47" s="6"/>
      <c r="D47" s="44">
        <f>[1]Individual_Scores_Men_Var!G621</f>
        <v>901</v>
      </c>
      <c r="E47" s="44">
        <f>[1]Individual_Scores_Men_Var!H621</f>
        <v>897</v>
      </c>
      <c r="F47" s="44">
        <f>[1]Individual_Scores_Men_Var!I621</f>
        <v>836</v>
      </c>
      <c r="G47" s="44">
        <f>[1]Individual_Scores_Men_Var!J621</f>
        <v>992</v>
      </c>
      <c r="H47" s="44">
        <f>[1]Individual_Scores_Men_Var!K621</f>
        <v>801</v>
      </c>
      <c r="I47" s="44">
        <f>[1]Individual_Scores_Men_Var!L621</f>
        <v>878</v>
      </c>
      <c r="J47" s="17">
        <f t="shared" si="0"/>
        <v>5305</v>
      </c>
      <c r="K47" s="44">
        <f>[1]Baker_Scores_Men_Var!H610</f>
        <v>159</v>
      </c>
      <c r="L47" s="44">
        <f>[1]Baker_Scores_Men_Var!I610</f>
        <v>159</v>
      </c>
      <c r="M47" s="44">
        <f>[1]Baker_Scores_Men_Var!J610</f>
        <v>185</v>
      </c>
      <c r="N47" s="44">
        <f>[1]Baker_Scores_Men_Var!K610</f>
        <v>160</v>
      </c>
      <c r="O47" s="44">
        <f>[1]Baker_Scores_Men_Var!L610</f>
        <v>211</v>
      </c>
      <c r="P47" s="44">
        <f>[1]Baker_Scores_Men_Var!M610</f>
        <v>169</v>
      </c>
      <c r="Q47" s="44">
        <f>[1]Baker_Scores_Men_Var!N610</f>
        <v>216</v>
      </c>
      <c r="R47" s="44">
        <f>[1]Baker_Scores_Men_Var!O610</f>
        <v>235</v>
      </c>
      <c r="S47" s="44">
        <f>[1]Baker_Scores_Men_Var!P610</f>
        <v>192</v>
      </c>
      <c r="T47" s="44">
        <f>[1]Baker_Scores_Men_Var!Q610</f>
        <v>146</v>
      </c>
      <c r="U47" s="44">
        <f>[1]Baker_Scores_Men_Var!R610</f>
        <v>206</v>
      </c>
      <c r="V47" s="44">
        <f>[1]Baker_Scores_Men_Var!S610</f>
        <v>236</v>
      </c>
      <c r="W47" s="44">
        <f>[1]Baker_Scores_Men_Var!T610</f>
        <v>201</v>
      </c>
      <c r="X47" s="44">
        <f>[1]Baker_Scores_Men_Var!U610</f>
        <v>169</v>
      </c>
      <c r="Y47" s="44">
        <f>[1]Baker_Scores_Men_Var!V610</f>
        <v>184</v>
      </c>
      <c r="Z47" s="44">
        <f>[1]Baker_Scores_Men_Var!W610</f>
        <v>167</v>
      </c>
      <c r="AA47" s="17">
        <f t="shared" si="1"/>
        <v>2995</v>
      </c>
      <c r="AB47" s="17">
        <f t="shared" si="2"/>
        <v>8300</v>
      </c>
    </row>
    <row r="48" spans="1:28" s="13" customFormat="1" ht="13.9" customHeight="1" x14ac:dyDescent="0.35">
      <c r="A48" s="6">
        <f t="array" ref="A48">RANK(AB48,$AB$12:$AB$60)</f>
        <v>37</v>
      </c>
      <c r="B48" s="13" t="s">
        <v>76</v>
      </c>
      <c r="C48" s="6"/>
      <c r="D48" s="44">
        <f>[1]Individual_Scores_Men_Var!G569</f>
        <v>987</v>
      </c>
      <c r="E48" s="44">
        <f>[1]Individual_Scores_Men_Var!H569</f>
        <v>906</v>
      </c>
      <c r="F48" s="44">
        <f>[1]Individual_Scores_Men_Var!I569</f>
        <v>854</v>
      </c>
      <c r="G48" s="44">
        <f>[1]Individual_Scores_Men_Var!J569</f>
        <v>732</v>
      </c>
      <c r="H48" s="44">
        <f>[1]Individual_Scores_Men_Var!K569</f>
        <v>899</v>
      </c>
      <c r="I48" s="44">
        <f>[1]Individual_Scores_Men_Var!L569</f>
        <v>794</v>
      </c>
      <c r="J48" s="17">
        <f t="shared" si="0"/>
        <v>5172</v>
      </c>
      <c r="K48" s="44">
        <f>[1]Baker_Scores_Men_Var!H558</f>
        <v>244</v>
      </c>
      <c r="L48" s="44">
        <f>[1]Baker_Scores_Men_Var!I558</f>
        <v>191</v>
      </c>
      <c r="M48" s="44">
        <f>[1]Baker_Scores_Men_Var!J558</f>
        <v>200</v>
      </c>
      <c r="N48" s="44">
        <f>[1]Baker_Scores_Men_Var!K558</f>
        <v>167</v>
      </c>
      <c r="O48" s="44">
        <f>[1]Baker_Scores_Men_Var!L558</f>
        <v>167</v>
      </c>
      <c r="P48" s="44">
        <f>[1]Baker_Scores_Men_Var!M558</f>
        <v>178</v>
      </c>
      <c r="Q48" s="44">
        <f>[1]Baker_Scores_Men_Var!N558</f>
        <v>220</v>
      </c>
      <c r="R48" s="44">
        <f>[1]Baker_Scores_Men_Var!O558</f>
        <v>150</v>
      </c>
      <c r="S48" s="44">
        <f>[1]Baker_Scores_Men_Var!P558</f>
        <v>162</v>
      </c>
      <c r="T48" s="44">
        <f>[1]Baker_Scores_Men_Var!Q558</f>
        <v>158</v>
      </c>
      <c r="U48" s="44">
        <f>[1]Baker_Scores_Men_Var!R558</f>
        <v>145</v>
      </c>
      <c r="V48" s="44">
        <f>[1]Baker_Scores_Men_Var!S558</f>
        <v>162</v>
      </c>
      <c r="W48" s="44">
        <f>[1]Baker_Scores_Men_Var!T558</f>
        <v>144</v>
      </c>
      <c r="X48" s="44">
        <f>[1]Baker_Scores_Men_Var!U558</f>
        <v>217</v>
      </c>
      <c r="Y48" s="44">
        <f>[1]Baker_Scores_Men_Var!V558</f>
        <v>185</v>
      </c>
      <c r="Z48" s="44">
        <f>[1]Baker_Scores_Men_Var!W558</f>
        <v>154</v>
      </c>
      <c r="AA48" s="17">
        <f t="shared" si="1"/>
        <v>2844</v>
      </c>
      <c r="AB48" s="17">
        <f t="shared" si="2"/>
        <v>8016</v>
      </c>
    </row>
    <row r="49" spans="1:28" s="13" customFormat="1" ht="13.9" customHeight="1" x14ac:dyDescent="0.35">
      <c r="A49" s="6">
        <f t="array" ref="A49">RANK(AB49,$AB$12:$AB$60)</f>
        <v>38</v>
      </c>
      <c r="B49" s="13" t="s">
        <v>65</v>
      </c>
      <c r="C49" s="6"/>
      <c r="D49" s="44">
        <f>[1]Individual_Scores_Men_Var!G452</f>
        <v>903</v>
      </c>
      <c r="E49" s="44">
        <f>[1]Individual_Scores_Men_Var!H452</f>
        <v>955</v>
      </c>
      <c r="F49" s="44">
        <f>[1]Individual_Scores_Men_Var!I452</f>
        <v>789</v>
      </c>
      <c r="G49" s="44">
        <f>[1]Individual_Scores_Men_Var!J452</f>
        <v>943</v>
      </c>
      <c r="H49" s="44">
        <f>[1]Individual_Scores_Men_Var!K452</f>
        <v>882</v>
      </c>
      <c r="I49" s="44">
        <f>[1]Individual_Scores_Men_Var!L452</f>
        <v>856</v>
      </c>
      <c r="J49" s="17">
        <f t="shared" si="0"/>
        <v>5328</v>
      </c>
      <c r="K49" s="44">
        <f>[1]Baker_Scores_Men_Var!H441</f>
        <v>149</v>
      </c>
      <c r="L49" s="44">
        <f>[1]Baker_Scores_Men_Var!I441</f>
        <v>201</v>
      </c>
      <c r="M49" s="44">
        <f>[1]Baker_Scores_Men_Var!J441</f>
        <v>167</v>
      </c>
      <c r="N49" s="44">
        <f>[1]Baker_Scores_Men_Var!K441</f>
        <v>187</v>
      </c>
      <c r="O49" s="44">
        <f>[1]Baker_Scores_Men_Var!L441</f>
        <v>169</v>
      </c>
      <c r="P49" s="44">
        <f>[1]Baker_Scores_Men_Var!M441</f>
        <v>171</v>
      </c>
      <c r="Q49" s="44">
        <f>[1]Baker_Scores_Men_Var!N441</f>
        <v>214</v>
      </c>
      <c r="R49" s="44">
        <f>[1]Baker_Scores_Men_Var!O441</f>
        <v>179</v>
      </c>
      <c r="S49" s="44">
        <f>[1]Baker_Scores_Men_Var!P441</f>
        <v>148</v>
      </c>
      <c r="T49" s="44">
        <f>[1]Baker_Scores_Men_Var!Q441</f>
        <v>209</v>
      </c>
      <c r="U49" s="44">
        <f>[1]Baker_Scores_Men_Var!R441</f>
        <v>137</v>
      </c>
      <c r="V49" s="44">
        <f>[1]Baker_Scores_Men_Var!S441</f>
        <v>174</v>
      </c>
      <c r="W49" s="44">
        <f>[1]Baker_Scores_Men_Var!T441</f>
        <v>137</v>
      </c>
      <c r="X49" s="44">
        <f>[1]Baker_Scores_Men_Var!U441</f>
        <v>134</v>
      </c>
      <c r="Y49" s="44">
        <f>[1]Baker_Scores_Men_Var!V441</f>
        <v>150</v>
      </c>
      <c r="Z49" s="44">
        <f>[1]Baker_Scores_Men_Var!W441</f>
        <v>145</v>
      </c>
      <c r="AA49" s="17">
        <f t="shared" si="1"/>
        <v>2671</v>
      </c>
      <c r="AB49" s="17">
        <f t="shared" si="2"/>
        <v>7999</v>
      </c>
    </row>
    <row r="50" spans="1:28" s="13" customFormat="1" ht="13.9" customHeight="1" x14ac:dyDescent="0.35">
      <c r="A50" s="6">
        <f t="array" ref="A50">RANK(AB50,$AB$12:$AB$60)</f>
        <v>39</v>
      </c>
      <c r="B50" s="13" t="s">
        <v>36</v>
      </c>
      <c r="D50" s="32">
        <f>[1]Individual_Scores_Men_Var!G75</f>
        <v>852</v>
      </c>
      <c r="E50" s="32">
        <f>[1]Individual_Scores_Men_Var!H75</f>
        <v>828</v>
      </c>
      <c r="F50" s="32">
        <f>[1]Individual_Scores_Men_Var!I75</f>
        <v>879</v>
      </c>
      <c r="G50" s="32">
        <f>[1]Individual_Scores_Men_Var!J75</f>
        <v>851</v>
      </c>
      <c r="H50" s="32">
        <f>[1]Individual_Scores_Men_Var!K75</f>
        <v>874</v>
      </c>
      <c r="I50" s="32">
        <f>[1]Individual_Scores_Men_Var!L75</f>
        <v>834</v>
      </c>
      <c r="J50" s="14">
        <f t="shared" si="0"/>
        <v>5118</v>
      </c>
      <c r="K50" s="32">
        <f>[1]Baker_Scores_Men_Var!H64</f>
        <v>168</v>
      </c>
      <c r="L50" s="32">
        <f>[1]Baker_Scores_Men_Var!I64</f>
        <v>135</v>
      </c>
      <c r="M50" s="32">
        <f>[1]Baker_Scores_Men_Var!J64</f>
        <v>267</v>
      </c>
      <c r="N50" s="32">
        <f>[1]Baker_Scores_Men_Var!K64</f>
        <v>204</v>
      </c>
      <c r="O50" s="32">
        <f>[1]Baker_Scores_Men_Var!L64</f>
        <v>175</v>
      </c>
      <c r="P50" s="44">
        <f>[1]Baker_Scores_Men_Var!M64</f>
        <v>140</v>
      </c>
      <c r="Q50" s="32">
        <f>[1]Baker_Scores_Men_Var!N64</f>
        <v>136</v>
      </c>
      <c r="R50" s="32">
        <f>[1]Baker_Scores_Men_Var!O64</f>
        <v>208</v>
      </c>
      <c r="S50" s="44">
        <f>[1]Baker_Scores_Men_Var!P64</f>
        <v>190</v>
      </c>
      <c r="T50" s="44">
        <f>[1]Baker_Scores_Men_Var!Q64</f>
        <v>222</v>
      </c>
      <c r="U50" s="44">
        <f>[1]Baker_Scores_Men_Var!R64</f>
        <v>147</v>
      </c>
      <c r="V50" s="44">
        <f>[1]Baker_Scores_Men_Var!S64</f>
        <v>126</v>
      </c>
      <c r="W50" s="44">
        <f>[1]Baker_Scores_Men_Var!T64</f>
        <v>191</v>
      </c>
      <c r="X50" s="44">
        <f>[1]Baker_Scores_Men_Var!U64</f>
        <v>173</v>
      </c>
      <c r="Y50" s="44">
        <f>[1]Baker_Scores_Men_Var!V64</f>
        <v>185</v>
      </c>
      <c r="Z50" s="44">
        <f>[1]Baker_Scores_Men_Var!W64</f>
        <v>147</v>
      </c>
      <c r="AA50" s="17">
        <f t="shared" si="1"/>
        <v>2814</v>
      </c>
      <c r="AB50" s="17">
        <f t="shared" si="2"/>
        <v>7932</v>
      </c>
    </row>
    <row r="51" spans="1:28" s="13" customFormat="1" ht="13.9" customHeight="1" x14ac:dyDescent="0.35">
      <c r="A51" s="6">
        <f t="array" ref="A51">RANK(AB51,$AB$12:$AB$60)</f>
        <v>40</v>
      </c>
      <c r="B51" s="13" t="s">
        <v>71</v>
      </c>
      <c r="C51" s="6"/>
      <c r="D51" s="44">
        <f>[1]Individual_Scores_Men_Var!G504</f>
        <v>855</v>
      </c>
      <c r="E51" s="44">
        <f>[1]Individual_Scores_Men_Var!H504</f>
        <v>918</v>
      </c>
      <c r="F51" s="44">
        <f>[1]Individual_Scores_Men_Var!I504</f>
        <v>920</v>
      </c>
      <c r="G51" s="44">
        <f>[1]Individual_Scores_Men_Var!J504</f>
        <v>823</v>
      </c>
      <c r="H51" s="44">
        <f>[1]Individual_Scores_Men_Var!K504</f>
        <v>803</v>
      </c>
      <c r="I51" s="44">
        <f>[1]Individual_Scores_Men_Var!L504</f>
        <v>797</v>
      </c>
      <c r="J51" s="17">
        <f t="shared" si="0"/>
        <v>5116</v>
      </c>
      <c r="K51" s="44">
        <f>[1]Baker_Scores_Men_Var!H493</f>
        <v>177</v>
      </c>
      <c r="L51" s="44">
        <f>[1]Baker_Scores_Men_Var!I493</f>
        <v>164</v>
      </c>
      <c r="M51" s="44">
        <f>[1]Baker_Scores_Men_Var!J493</f>
        <v>142</v>
      </c>
      <c r="N51" s="44">
        <f>[1]Baker_Scores_Men_Var!K493</f>
        <v>166</v>
      </c>
      <c r="O51" s="44">
        <f>[1]Baker_Scores_Men_Var!L493</f>
        <v>182</v>
      </c>
      <c r="P51" s="44">
        <f>[1]Baker_Scores_Men_Var!M493</f>
        <v>159</v>
      </c>
      <c r="Q51" s="44">
        <f>[1]Baker_Scores_Men_Var!N493</f>
        <v>160</v>
      </c>
      <c r="R51" s="44">
        <f>[1]Baker_Scores_Men_Var!O493</f>
        <v>176</v>
      </c>
      <c r="S51" s="44">
        <f>[1]Baker_Scores_Men_Var!P493</f>
        <v>176</v>
      </c>
      <c r="T51" s="44">
        <f>[1]Baker_Scores_Men_Var!Q493</f>
        <v>208</v>
      </c>
      <c r="U51" s="44">
        <f>[1]Baker_Scores_Men_Var!R493</f>
        <v>188</v>
      </c>
      <c r="V51" s="44">
        <f>[1]Baker_Scores_Men_Var!S493</f>
        <v>213</v>
      </c>
      <c r="W51" s="44">
        <f>[1]Baker_Scores_Men_Var!T493</f>
        <v>143</v>
      </c>
      <c r="X51" s="44">
        <f>[1]Baker_Scores_Men_Var!U493</f>
        <v>180</v>
      </c>
      <c r="Y51" s="44">
        <f>[1]Baker_Scores_Men_Var!V493</f>
        <v>182</v>
      </c>
      <c r="Z51" s="44">
        <f>[1]Baker_Scores_Men_Var!W493</f>
        <v>183</v>
      </c>
      <c r="AA51" s="17">
        <f t="shared" si="1"/>
        <v>2799</v>
      </c>
      <c r="AB51" s="17">
        <f t="shared" si="2"/>
        <v>7915</v>
      </c>
    </row>
    <row r="52" spans="1:28" s="13" customFormat="1" ht="13.9" customHeight="1" x14ac:dyDescent="0.35">
      <c r="A52" s="6">
        <f t="array" ref="A52">RANK(AB52,$AB$12:$AB$60)</f>
        <v>41</v>
      </c>
      <c r="B52" s="51" t="s">
        <v>41</v>
      </c>
      <c r="C52" s="52"/>
      <c r="D52" s="32">
        <f>[1]Individual_Scores_Men_Var!G140</f>
        <v>917</v>
      </c>
      <c r="E52" s="32">
        <f>[1]Individual_Scores_Men_Var!H140</f>
        <v>831</v>
      </c>
      <c r="F52" s="32">
        <f>[1]Individual_Scores_Men_Var!I140</f>
        <v>865</v>
      </c>
      <c r="G52" s="32">
        <f>[1]Individual_Scores_Men_Var!J140</f>
        <v>834</v>
      </c>
      <c r="H52" s="32">
        <f>[1]Individual_Scores_Men_Var!K140</f>
        <v>782</v>
      </c>
      <c r="I52" s="32">
        <f>[1]Individual_Scores_Men_Var!L140</f>
        <v>848</v>
      </c>
      <c r="J52" s="14">
        <f t="shared" si="0"/>
        <v>5077</v>
      </c>
      <c r="K52" s="32">
        <f>[1]Baker_Scores_Men_Var!H129</f>
        <v>180</v>
      </c>
      <c r="L52" s="32">
        <f>[1]Baker_Scores_Men_Var!I129</f>
        <v>184</v>
      </c>
      <c r="M52" s="32">
        <f>[1]Baker_Scores_Men_Var!J129</f>
        <v>161</v>
      </c>
      <c r="N52" s="32">
        <f>[1]Baker_Scores_Men_Var!K129</f>
        <v>136</v>
      </c>
      <c r="O52" s="32">
        <f>[1]Baker_Scores_Men_Var!L129</f>
        <v>197</v>
      </c>
      <c r="P52" s="32">
        <f>[1]Baker_Scores_Men_Var!M129</f>
        <v>199</v>
      </c>
      <c r="Q52" s="32">
        <f>[1]Baker_Scores_Men_Var!N129</f>
        <v>196</v>
      </c>
      <c r="R52" s="32">
        <f>[1]Baker_Scores_Men_Var!O129</f>
        <v>150</v>
      </c>
      <c r="S52" s="32">
        <f>[1]Baker_Scores_Men_Var!P129</f>
        <v>143</v>
      </c>
      <c r="T52" s="32">
        <f>[1]Baker_Scores_Men_Var!Q129</f>
        <v>193</v>
      </c>
      <c r="U52" s="32">
        <f>[1]Baker_Scores_Men_Var!R129</f>
        <v>209</v>
      </c>
      <c r="V52" s="32">
        <f>[1]Baker_Scores_Men_Var!S129</f>
        <v>174</v>
      </c>
      <c r="W52" s="32">
        <f>[1]Baker_Scores_Men_Var!T129</f>
        <v>169</v>
      </c>
      <c r="X52" s="32">
        <f>[1]Baker_Scores_Men_Var!U129</f>
        <v>139</v>
      </c>
      <c r="Y52" s="32">
        <f>[1]Baker_Scores_Men_Var!V129</f>
        <v>204</v>
      </c>
      <c r="Z52" s="32">
        <f>[1]Baker_Scores_Men_Var!W129</f>
        <v>199</v>
      </c>
      <c r="AA52" s="14">
        <f t="shared" si="1"/>
        <v>2833</v>
      </c>
      <c r="AB52" s="14">
        <f t="shared" si="2"/>
        <v>7910</v>
      </c>
    </row>
    <row r="53" spans="1:28" s="13" customFormat="1" ht="13.9" customHeight="1" x14ac:dyDescent="0.35">
      <c r="A53" s="6">
        <f t="array" ref="A53">RANK(AB53,$AB$12:$AB$60)</f>
        <v>42</v>
      </c>
      <c r="B53" s="13" t="s">
        <v>78</v>
      </c>
      <c r="C53" s="6"/>
      <c r="D53" s="44">
        <f>[1]Individual_Scores_Men_Var!G595</f>
        <v>916</v>
      </c>
      <c r="E53" s="44">
        <f>[1]Individual_Scores_Men_Var!H595</f>
        <v>942</v>
      </c>
      <c r="F53" s="44">
        <f>[1]Individual_Scores_Men_Var!I595</f>
        <v>843</v>
      </c>
      <c r="G53" s="44">
        <f>[1]Individual_Scores_Men_Var!J595</f>
        <v>832</v>
      </c>
      <c r="H53" s="44">
        <f>[1]Individual_Scores_Men_Var!K595</f>
        <v>858</v>
      </c>
      <c r="I53" s="44">
        <f>[1]Individual_Scores_Men_Var!L595</f>
        <v>863</v>
      </c>
      <c r="J53" s="17">
        <f t="shared" si="0"/>
        <v>5254</v>
      </c>
      <c r="K53" s="44">
        <f>[1]Baker_Scores_Men_Var!H584</f>
        <v>178</v>
      </c>
      <c r="L53" s="44">
        <f>[1]Baker_Scores_Men_Var!I584</f>
        <v>184</v>
      </c>
      <c r="M53" s="44">
        <f>[1]Baker_Scores_Men_Var!J584</f>
        <v>123</v>
      </c>
      <c r="N53" s="44">
        <f>[1]Baker_Scores_Men_Var!K584</f>
        <v>143</v>
      </c>
      <c r="O53" s="44">
        <f>[1]Baker_Scores_Men_Var!L584</f>
        <v>161</v>
      </c>
      <c r="P53" s="44">
        <f>[1]Baker_Scores_Men_Var!M584</f>
        <v>177</v>
      </c>
      <c r="Q53" s="44">
        <f>[1]Baker_Scores_Men_Var!N584</f>
        <v>132</v>
      </c>
      <c r="R53" s="44">
        <f>[1]Baker_Scores_Men_Var!O584</f>
        <v>172</v>
      </c>
      <c r="S53" s="44">
        <f>[1]Baker_Scores_Men_Var!P584</f>
        <v>150</v>
      </c>
      <c r="T53" s="44">
        <f>[1]Baker_Scores_Men_Var!Q584</f>
        <v>164</v>
      </c>
      <c r="U53" s="44">
        <f>[1]Baker_Scores_Men_Var!R584</f>
        <v>149</v>
      </c>
      <c r="V53" s="44">
        <f>[1]Baker_Scores_Men_Var!S584</f>
        <v>159</v>
      </c>
      <c r="W53" s="44">
        <f>[1]Baker_Scores_Men_Var!T584</f>
        <v>160</v>
      </c>
      <c r="X53" s="44">
        <f>[1]Baker_Scores_Men_Var!U584</f>
        <v>160</v>
      </c>
      <c r="Y53" s="44">
        <f>[1]Baker_Scores_Men_Var!V584</f>
        <v>203</v>
      </c>
      <c r="Z53" s="44">
        <f>[1]Baker_Scores_Men_Var!W584</f>
        <v>182</v>
      </c>
      <c r="AA53" s="17">
        <f t="shared" si="1"/>
        <v>2597</v>
      </c>
      <c r="AB53" s="17">
        <f t="shared" si="2"/>
        <v>7851</v>
      </c>
    </row>
    <row r="54" spans="1:28" s="13" customFormat="1" ht="13.9" customHeight="1" x14ac:dyDescent="0.35">
      <c r="A54" s="6">
        <f t="array" ref="A54">RANK(AB54,$AB$12:$AB$60)</f>
        <v>43</v>
      </c>
      <c r="B54" s="13" t="s">
        <v>44</v>
      </c>
      <c r="C54" s="6"/>
      <c r="D54" s="44">
        <f>[1]Individual_Scores_Men_Var!G179</f>
        <v>777</v>
      </c>
      <c r="E54" s="44">
        <f>[1]Individual_Scores_Men_Var!H179</f>
        <v>900</v>
      </c>
      <c r="F54" s="44">
        <f>[1]Individual_Scores_Men_Var!I179</f>
        <v>919</v>
      </c>
      <c r="G54" s="44">
        <f>[1]Individual_Scores_Men_Var!J179</f>
        <v>837</v>
      </c>
      <c r="H54" s="44">
        <f>[1]Individual_Scores_Men_Var!K179</f>
        <v>911</v>
      </c>
      <c r="I54" s="44">
        <f>[1]Individual_Scores_Men_Var!L179</f>
        <v>780</v>
      </c>
      <c r="J54" s="17">
        <f t="shared" si="0"/>
        <v>5124</v>
      </c>
      <c r="K54" s="44">
        <f>[1]Baker_Scores_Men_Var!H168</f>
        <v>110</v>
      </c>
      <c r="L54" s="44">
        <f>[1]Baker_Scores_Men_Var!I168</f>
        <v>153</v>
      </c>
      <c r="M54" s="44">
        <f>[1]Baker_Scores_Men_Var!J168</f>
        <v>176</v>
      </c>
      <c r="N54" s="44">
        <f>[1]Baker_Scores_Men_Var!K168</f>
        <v>168</v>
      </c>
      <c r="O54" s="44">
        <f>[1]Baker_Scores_Men_Var!L168</f>
        <v>118</v>
      </c>
      <c r="P54" s="44">
        <f>[1]Baker_Scores_Men_Var!M168</f>
        <v>155</v>
      </c>
      <c r="Q54" s="44">
        <f>[1]Baker_Scores_Men_Var!N168</f>
        <v>114</v>
      </c>
      <c r="R54" s="44">
        <f>[1]Baker_Scores_Men_Var!O168</f>
        <v>153</v>
      </c>
      <c r="S54" s="44">
        <f>[1]Baker_Scores_Men_Var!P168</f>
        <v>148</v>
      </c>
      <c r="T54" s="44">
        <f>[1]Baker_Scores_Men_Var!Q168</f>
        <v>128</v>
      </c>
      <c r="U54" s="44">
        <f>[1]Baker_Scores_Men_Var!R168</f>
        <v>149</v>
      </c>
      <c r="V54" s="44">
        <f>[1]Baker_Scores_Men_Var!S168</f>
        <v>193</v>
      </c>
      <c r="W54" s="44">
        <f>[1]Baker_Scores_Men_Var!T168</f>
        <v>153</v>
      </c>
      <c r="X54" s="44">
        <f>[1]Baker_Scores_Men_Var!U168</f>
        <v>190</v>
      </c>
      <c r="Y54" s="44">
        <f>[1]Baker_Scores_Men_Var!V168</f>
        <v>120</v>
      </c>
      <c r="Z54" s="44">
        <f>[1]Baker_Scores_Men_Var!W168</f>
        <v>159</v>
      </c>
      <c r="AA54" s="17">
        <f t="shared" si="1"/>
        <v>2387</v>
      </c>
      <c r="AB54" s="17">
        <f t="shared" si="2"/>
        <v>7511</v>
      </c>
    </row>
    <row r="55" spans="1:28" s="13" customFormat="1" ht="13.9" customHeight="1" x14ac:dyDescent="0.35">
      <c r="A55" s="6">
        <f t="array" ref="A55">RANK(AB55,$AB$12:$AB$60)</f>
        <v>44</v>
      </c>
      <c r="B55" s="13" t="s">
        <v>55</v>
      </c>
      <c r="C55" s="6"/>
      <c r="D55" s="44">
        <f>[1]Individual_Scores_Men_Var!G322</f>
        <v>821</v>
      </c>
      <c r="E55" s="44">
        <f>[1]Individual_Scores_Men_Var!H322</f>
        <v>784</v>
      </c>
      <c r="F55" s="44">
        <f>[1]Individual_Scores_Men_Var!I322</f>
        <v>732</v>
      </c>
      <c r="G55" s="44">
        <f>[1]Individual_Scores_Men_Var!J322</f>
        <v>853</v>
      </c>
      <c r="H55" s="44">
        <f>[1]Individual_Scores_Men_Var!K322</f>
        <v>846</v>
      </c>
      <c r="I55" s="44">
        <f>[1]Individual_Scores_Men_Var!L322</f>
        <v>803</v>
      </c>
      <c r="J55" s="17">
        <f t="shared" si="0"/>
        <v>4839</v>
      </c>
      <c r="K55" s="44">
        <f>[1]Baker_Scores_Men_Var!H311</f>
        <v>165</v>
      </c>
      <c r="L55" s="44">
        <f>[1]Baker_Scores_Men_Var!I311</f>
        <v>152</v>
      </c>
      <c r="M55" s="44">
        <f>[1]Baker_Scores_Men_Var!J311</f>
        <v>161</v>
      </c>
      <c r="N55" s="44">
        <f>[1]Baker_Scores_Men_Var!K311</f>
        <v>178</v>
      </c>
      <c r="O55" s="44">
        <f>[1]Baker_Scores_Men_Var!L311</f>
        <v>184</v>
      </c>
      <c r="P55" s="44">
        <f>[1]Baker_Scores_Men_Var!M311</f>
        <v>121</v>
      </c>
      <c r="Q55" s="44">
        <f>[1]Baker_Scores_Men_Var!N311</f>
        <v>147</v>
      </c>
      <c r="R55" s="44">
        <f>[1]Baker_Scores_Men_Var!O311</f>
        <v>179</v>
      </c>
      <c r="S55" s="44">
        <f>[1]Baker_Scores_Men_Var!P311</f>
        <v>170</v>
      </c>
      <c r="T55" s="44">
        <f>[1]Baker_Scores_Men_Var!Q311</f>
        <v>138</v>
      </c>
      <c r="U55" s="44">
        <f>[1]Baker_Scores_Men_Var!R311</f>
        <v>190</v>
      </c>
      <c r="V55" s="44">
        <f>[1]Baker_Scores_Men_Var!S311</f>
        <v>145</v>
      </c>
      <c r="W55" s="44">
        <f>[1]Baker_Scores_Men_Var!T311</f>
        <v>122</v>
      </c>
      <c r="X55" s="44">
        <f>[1]Baker_Scores_Men_Var!U311</f>
        <v>155</v>
      </c>
      <c r="Y55" s="44">
        <f>[1]Baker_Scores_Men_Var!V311</f>
        <v>141</v>
      </c>
      <c r="Z55" s="44">
        <f>[1]Baker_Scores_Men_Var!W311</f>
        <v>178</v>
      </c>
      <c r="AA55" s="17">
        <f t="shared" si="1"/>
        <v>2526</v>
      </c>
      <c r="AB55" s="17">
        <f t="shared" si="2"/>
        <v>7365</v>
      </c>
    </row>
    <row r="56" spans="1:28" s="13" customFormat="1" ht="13.9" customHeight="1" x14ac:dyDescent="0.35">
      <c r="A56" s="6">
        <f t="array" ref="A56">RANK(AB56,$AB$12:$AB$60)</f>
        <v>45</v>
      </c>
      <c r="B56" s="13" t="s">
        <v>52</v>
      </c>
      <c r="C56" s="6"/>
      <c r="D56" s="44">
        <f>[1]Individual_Scores_Men_Var!G283</f>
        <v>754</v>
      </c>
      <c r="E56" s="44">
        <f>[1]Individual_Scores_Men_Var!H283</f>
        <v>808</v>
      </c>
      <c r="F56" s="44">
        <f>[1]Individual_Scores_Men_Var!I283</f>
        <v>832</v>
      </c>
      <c r="G56" s="44">
        <f>[1]Individual_Scores_Men_Var!J283</f>
        <v>813</v>
      </c>
      <c r="H56" s="44">
        <f>[1]Individual_Scores_Men_Var!K283</f>
        <v>904</v>
      </c>
      <c r="I56" s="44">
        <f>[1]Individual_Scores_Men_Var!L283</f>
        <v>764</v>
      </c>
      <c r="J56" s="17">
        <f t="shared" si="0"/>
        <v>4875</v>
      </c>
      <c r="K56" s="44">
        <f>[1]Baker_Scores_Men_Var!H272</f>
        <v>128</v>
      </c>
      <c r="L56" s="44">
        <f>[1]Baker_Scores_Men_Var!I272</f>
        <v>144</v>
      </c>
      <c r="M56" s="44">
        <f>[1]Baker_Scores_Men_Var!J272</f>
        <v>136</v>
      </c>
      <c r="N56" s="44">
        <f>[1]Baker_Scores_Men_Var!K272</f>
        <v>193</v>
      </c>
      <c r="O56" s="44">
        <f>[1]Baker_Scores_Men_Var!L272</f>
        <v>131</v>
      </c>
      <c r="P56" s="44">
        <f>[1]Baker_Scores_Men_Var!M272</f>
        <v>106</v>
      </c>
      <c r="Q56" s="44">
        <f>[1]Baker_Scores_Men_Var!N272</f>
        <v>155</v>
      </c>
      <c r="R56" s="44">
        <f>[1]Baker_Scores_Men_Var!O272</f>
        <v>173</v>
      </c>
      <c r="S56" s="44">
        <f>[1]Baker_Scores_Men_Var!P272</f>
        <v>156</v>
      </c>
      <c r="T56" s="44">
        <f>[1]Baker_Scores_Men_Var!Q272</f>
        <v>161</v>
      </c>
      <c r="U56" s="44">
        <f>[1]Baker_Scores_Men_Var!R272</f>
        <v>177</v>
      </c>
      <c r="V56" s="44">
        <f>[1]Baker_Scores_Men_Var!S272</f>
        <v>138</v>
      </c>
      <c r="W56" s="44">
        <f>[1]Baker_Scores_Men_Var!T272</f>
        <v>167</v>
      </c>
      <c r="X56" s="44">
        <f>[1]Baker_Scores_Men_Var!U272</f>
        <v>153</v>
      </c>
      <c r="Y56" s="44">
        <f>[1]Baker_Scores_Men_Var!V272</f>
        <v>172</v>
      </c>
      <c r="Z56" s="44">
        <f>[1]Baker_Scores_Men_Var!W272</f>
        <v>140</v>
      </c>
      <c r="AA56" s="17">
        <f t="shared" si="1"/>
        <v>2430</v>
      </c>
      <c r="AB56" s="17">
        <f t="shared" si="2"/>
        <v>7305</v>
      </c>
    </row>
    <row r="57" spans="1:28" s="13" customFormat="1" ht="13.9" customHeight="1" x14ac:dyDescent="0.35">
      <c r="A57" s="6">
        <f t="array" ref="A57">RANK(AB57,$AB$12:$AB$60)</f>
        <v>46</v>
      </c>
      <c r="B57" s="13" t="s">
        <v>49</v>
      </c>
      <c r="C57" s="6"/>
      <c r="D57" s="44">
        <f>[1]Individual_Scores_Men_Var!G244</f>
        <v>782</v>
      </c>
      <c r="E57" s="44">
        <f>[1]Individual_Scores_Men_Var!H244</f>
        <v>821</v>
      </c>
      <c r="F57" s="44">
        <f>[1]Individual_Scores_Men_Var!I244</f>
        <v>842</v>
      </c>
      <c r="G57" s="44">
        <f>[1]Individual_Scores_Men_Var!J244</f>
        <v>744</v>
      </c>
      <c r="H57" s="44">
        <f>[1]Individual_Scores_Men_Var!K244</f>
        <v>645</v>
      </c>
      <c r="I57" s="44">
        <f>[1]Individual_Scores_Men_Var!L244</f>
        <v>778</v>
      </c>
      <c r="J57" s="17">
        <f t="shared" si="0"/>
        <v>4612</v>
      </c>
      <c r="K57" s="44">
        <f>[1]Baker_Scores_Men_Var!H233</f>
        <v>122</v>
      </c>
      <c r="L57" s="44">
        <f>[1]Baker_Scores_Men_Var!I233</f>
        <v>126</v>
      </c>
      <c r="M57" s="44">
        <f>[1]Baker_Scores_Men_Var!J233</f>
        <v>104</v>
      </c>
      <c r="N57" s="44">
        <f>[1]Baker_Scores_Men_Var!K233</f>
        <v>132</v>
      </c>
      <c r="O57" s="44">
        <f>[1]Baker_Scores_Men_Var!L233</f>
        <v>139</v>
      </c>
      <c r="P57" s="44">
        <f>[1]Baker_Scores_Men_Var!M233</f>
        <v>138</v>
      </c>
      <c r="Q57" s="44">
        <f>[1]Baker_Scores_Men_Var!N233</f>
        <v>124</v>
      </c>
      <c r="R57" s="44">
        <f>[1]Baker_Scores_Men_Var!O233</f>
        <v>122</v>
      </c>
      <c r="S57" s="44">
        <f>[1]Baker_Scores_Men_Var!P233</f>
        <v>128</v>
      </c>
      <c r="T57" s="44">
        <f>[1]Baker_Scores_Men_Var!Q233</f>
        <v>167</v>
      </c>
      <c r="U57" s="44">
        <f>[1]Baker_Scores_Men_Var!R233</f>
        <v>136</v>
      </c>
      <c r="V57" s="44">
        <f>[1]Baker_Scores_Men_Var!S233</f>
        <v>140</v>
      </c>
      <c r="W57" s="44">
        <f>[1]Baker_Scores_Men_Var!T233</f>
        <v>164</v>
      </c>
      <c r="X57" s="44">
        <f>[1]Baker_Scores_Men_Var!U233</f>
        <v>127</v>
      </c>
      <c r="Y57" s="44">
        <f>[1]Baker_Scores_Men_Var!V233</f>
        <v>103</v>
      </c>
      <c r="Z57" s="44">
        <f>[1]Baker_Scores_Men_Var!W233</f>
        <v>138</v>
      </c>
      <c r="AA57" s="17">
        <f t="shared" si="1"/>
        <v>2110</v>
      </c>
      <c r="AB57" s="17">
        <f t="shared" si="2"/>
        <v>6722</v>
      </c>
    </row>
    <row r="58" spans="1:28" s="13" customFormat="1" ht="13.9" customHeight="1" x14ac:dyDescent="0.35">
      <c r="A58" s="6">
        <f t="array" ref="A58">RANK(AB58,$AB$12:$AB$60)</f>
        <v>47</v>
      </c>
      <c r="B58" s="13" t="s">
        <v>77</v>
      </c>
      <c r="C58" s="6"/>
      <c r="D58" s="44">
        <f>[1]Individual_Scores_Men_Var!G582</f>
        <v>888</v>
      </c>
      <c r="E58" s="44">
        <f>[1]Individual_Scores_Men_Var!H582</f>
        <v>708</v>
      </c>
      <c r="F58" s="44">
        <f>[1]Individual_Scores_Men_Var!I582</f>
        <v>770</v>
      </c>
      <c r="G58" s="44">
        <f>[1]Individual_Scores_Men_Var!J582</f>
        <v>698</v>
      </c>
      <c r="H58" s="44">
        <f>[1]Individual_Scores_Men_Var!K582</f>
        <v>642</v>
      </c>
      <c r="I58" s="44">
        <f>[1]Individual_Scores_Men_Var!L582</f>
        <v>651</v>
      </c>
      <c r="J58" s="17">
        <f t="shared" si="0"/>
        <v>4357</v>
      </c>
      <c r="K58" s="44">
        <f>[1]Baker_Scores_Men_Var!H571</f>
        <v>164</v>
      </c>
      <c r="L58" s="44">
        <f>[1]Baker_Scores_Men_Var!I571</f>
        <v>119</v>
      </c>
      <c r="M58" s="44">
        <f>[1]Baker_Scores_Men_Var!J571</f>
        <v>134</v>
      </c>
      <c r="N58" s="44">
        <f>[1]Baker_Scores_Men_Var!K571</f>
        <v>122</v>
      </c>
      <c r="O58" s="44">
        <f>[1]Baker_Scores_Men_Var!L571</f>
        <v>139</v>
      </c>
      <c r="P58" s="44">
        <f>[1]Baker_Scores_Men_Var!M571</f>
        <v>127</v>
      </c>
      <c r="Q58" s="44">
        <f>[1]Baker_Scores_Men_Var!N571</f>
        <v>135</v>
      </c>
      <c r="R58" s="44">
        <f>[1]Baker_Scores_Men_Var!O571</f>
        <v>139</v>
      </c>
      <c r="S58" s="44">
        <f>[1]Baker_Scores_Men_Var!P571</f>
        <v>105</v>
      </c>
      <c r="T58" s="44">
        <f>[1]Baker_Scores_Men_Var!Q571</f>
        <v>105</v>
      </c>
      <c r="U58" s="44">
        <f>[1]Baker_Scores_Men_Var!R571</f>
        <v>124</v>
      </c>
      <c r="V58" s="44">
        <f>[1]Baker_Scores_Men_Var!S571</f>
        <v>133</v>
      </c>
      <c r="W58" s="44">
        <f>[1]Baker_Scores_Men_Var!T571</f>
        <v>87</v>
      </c>
      <c r="X58" s="44">
        <f>[1]Baker_Scores_Men_Var!U571</f>
        <v>152</v>
      </c>
      <c r="Y58" s="44">
        <f>[1]Baker_Scores_Men_Var!V571</f>
        <v>114</v>
      </c>
      <c r="Z58" s="44">
        <f>[1]Baker_Scores_Men_Var!W571</f>
        <v>120</v>
      </c>
      <c r="AA58" s="17">
        <f t="shared" si="1"/>
        <v>2019</v>
      </c>
      <c r="AB58" s="17">
        <f t="shared" si="2"/>
        <v>6376</v>
      </c>
    </row>
    <row r="59" spans="1:28" s="13" customFormat="1" ht="13.9" customHeight="1" x14ac:dyDescent="0.35">
      <c r="A59" s="6">
        <f t="array" ref="A59">RANK(AB59,$AB$12:$AB$60)</f>
        <v>48</v>
      </c>
      <c r="B59" s="13" t="s">
        <v>43</v>
      </c>
      <c r="C59" s="6"/>
      <c r="D59" s="44">
        <f>[1]Individual_Scores_Men_Var!G166</f>
        <v>0</v>
      </c>
      <c r="E59" s="44">
        <f>[1]Individual_Scores_Men_Var!H166</f>
        <v>0</v>
      </c>
      <c r="F59" s="44">
        <f>[1]Individual_Scores_Men_Var!I166</f>
        <v>0</v>
      </c>
      <c r="G59" s="44">
        <f>[1]Individual_Scores_Men_Var!J166</f>
        <v>0</v>
      </c>
      <c r="H59" s="44">
        <f>[1]Individual_Scores_Men_Var!K166</f>
        <v>0</v>
      </c>
      <c r="I59" s="44">
        <f>[1]Individual_Scores_Men_Var!L166</f>
        <v>0</v>
      </c>
      <c r="J59" s="17">
        <f t="shared" si="0"/>
        <v>0</v>
      </c>
      <c r="K59" s="44">
        <f>[1]Baker_Scores_Men_Var!H155</f>
        <v>0</v>
      </c>
      <c r="L59" s="44">
        <f>[1]Baker_Scores_Men_Var!I155</f>
        <v>0</v>
      </c>
      <c r="M59" s="44">
        <f>[1]Baker_Scores_Men_Var!J155</f>
        <v>0</v>
      </c>
      <c r="N59" s="44">
        <f>[1]Baker_Scores_Men_Var!K155</f>
        <v>0</v>
      </c>
      <c r="O59" s="44">
        <f>[1]Baker_Scores_Men_Var!L155</f>
        <v>0</v>
      </c>
      <c r="P59" s="44">
        <f>[1]Baker_Scores_Men_Var!M155</f>
        <v>0</v>
      </c>
      <c r="Q59" s="44">
        <f>[1]Baker_Scores_Men_Var!N155</f>
        <v>0</v>
      </c>
      <c r="R59" s="44">
        <f>[1]Baker_Scores_Men_Var!O155</f>
        <v>0</v>
      </c>
      <c r="S59" s="44">
        <f>[1]Baker_Scores_Men_Var!P155</f>
        <v>0</v>
      </c>
      <c r="T59" s="44">
        <f>[1]Baker_Scores_Men_Var!Q155</f>
        <v>0</v>
      </c>
      <c r="U59" s="44">
        <f>[1]Baker_Scores_Men_Var!R155</f>
        <v>0</v>
      </c>
      <c r="V59" s="44">
        <f>[1]Baker_Scores_Men_Var!S155</f>
        <v>0</v>
      </c>
      <c r="W59" s="44">
        <f>[1]Baker_Scores_Men_Var!T155</f>
        <v>0</v>
      </c>
      <c r="X59" s="44">
        <f>[1]Baker_Scores_Men_Var!U155</f>
        <v>0</v>
      </c>
      <c r="Y59" s="44">
        <f>[1]Baker_Scores_Men_Var!V155</f>
        <v>0</v>
      </c>
      <c r="Z59" s="44">
        <f>[1]Baker_Scores_Men_Var!W155</f>
        <v>0</v>
      </c>
      <c r="AA59" s="17">
        <f t="shared" si="1"/>
        <v>0</v>
      </c>
      <c r="AB59" s="17">
        <f t="shared" si="2"/>
        <v>0</v>
      </c>
    </row>
    <row r="60" spans="1:28" s="13" customFormat="1" ht="13.9" customHeight="1" thickBot="1" x14ac:dyDescent="0.3"/>
    <row r="61" spans="1:28" s="13" customFormat="1" ht="13.9" customHeight="1" thickTop="1" thickBot="1" x14ac:dyDescent="0.35">
      <c r="B61" s="21" t="s">
        <v>96</v>
      </c>
      <c r="D61" s="54">
        <f t="shared" ref="D61:AB61" si="3">SUM(D12:D59)</f>
        <v>44865</v>
      </c>
      <c r="E61" s="54">
        <f t="shared" si="3"/>
        <v>44712</v>
      </c>
      <c r="F61" s="54">
        <f t="shared" si="3"/>
        <v>44468</v>
      </c>
      <c r="G61" s="54">
        <f t="shared" si="3"/>
        <v>44347</v>
      </c>
      <c r="H61" s="54">
        <f t="shared" si="3"/>
        <v>43967</v>
      </c>
      <c r="I61" s="54">
        <f t="shared" si="3"/>
        <v>42766</v>
      </c>
      <c r="J61" s="55">
        <f t="shared" si="3"/>
        <v>265125</v>
      </c>
      <c r="K61" s="54">
        <f t="shared" si="3"/>
        <v>8847</v>
      </c>
      <c r="L61" s="54">
        <f t="shared" si="3"/>
        <v>8960</v>
      </c>
      <c r="M61" s="54">
        <f t="shared" si="3"/>
        <v>8648</v>
      </c>
      <c r="N61" s="54">
        <f t="shared" si="3"/>
        <v>9231</v>
      </c>
      <c r="O61" s="54">
        <f t="shared" si="3"/>
        <v>8617</v>
      </c>
      <c r="P61" s="54">
        <f t="shared" si="3"/>
        <v>8424</v>
      </c>
      <c r="Q61" s="54">
        <f t="shared" si="3"/>
        <v>8866</v>
      </c>
      <c r="R61" s="54">
        <f t="shared" si="3"/>
        <v>8702</v>
      </c>
      <c r="S61" s="54">
        <f t="shared" si="3"/>
        <v>8653</v>
      </c>
      <c r="T61" s="54">
        <f t="shared" si="3"/>
        <v>8962</v>
      </c>
      <c r="U61" s="54">
        <f t="shared" si="3"/>
        <v>8654</v>
      </c>
      <c r="V61" s="54">
        <f t="shared" si="3"/>
        <v>9184</v>
      </c>
      <c r="W61" s="54">
        <f t="shared" si="3"/>
        <v>8690</v>
      </c>
      <c r="X61" s="54">
        <f t="shared" si="3"/>
        <v>8926</v>
      </c>
      <c r="Y61" s="54">
        <f t="shared" si="3"/>
        <v>8917</v>
      </c>
      <c r="Z61" s="54">
        <f t="shared" si="3"/>
        <v>9016</v>
      </c>
      <c r="AA61" s="55">
        <f t="shared" si="3"/>
        <v>141297</v>
      </c>
      <c r="AB61" s="55">
        <f t="shared" si="3"/>
        <v>406422</v>
      </c>
    </row>
    <row r="62" spans="1:28" s="13" customFormat="1" ht="13.9" customHeight="1" thickTop="1" thickBot="1" x14ac:dyDescent="0.35">
      <c r="B62" s="21" t="s">
        <v>97</v>
      </c>
      <c r="D62" s="54">
        <f t="shared" ref="D62:AA62" si="4">(D61/48)</f>
        <v>934.6875</v>
      </c>
      <c r="E62" s="54">
        <f t="shared" si="4"/>
        <v>931.5</v>
      </c>
      <c r="F62" s="54">
        <f t="shared" si="4"/>
        <v>926.41666666666663</v>
      </c>
      <c r="G62" s="54">
        <f t="shared" si="4"/>
        <v>923.89583333333337</v>
      </c>
      <c r="H62" s="54">
        <f t="shared" si="4"/>
        <v>915.97916666666663</v>
      </c>
      <c r="I62" s="54">
        <f t="shared" si="4"/>
        <v>890.95833333333337</v>
      </c>
      <c r="J62" s="55">
        <f t="shared" si="4"/>
        <v>5523.4375</v>
      </c>
      <c r="K62" s="54">
        <f t="shared" si="4"/>
        <v>184.3125</v>
      </c>
      <c r="L62" s="54">
        <f t="shared" si="4"/>
        <v>186.66666666666666</v>
      </c>
      <c r="M62" s="54">
        <f t="shared" si="4"/>
        <v>180.16666666666666</v>
      </c>
      <c r="N62" s="54">
        <f t="shared" si="4"/>
        <v>192.3125</v>
      </c>
      <c r="O62" s="54">
        <f t="shared" si="4"/>
        <v>179.52083333333334</v>
      </c>
      <c r="P62" s="54">
        <f t="shared" si="4"/>
        <v>175.5</v>
      </c>
      <c r="Q62" s="54">
        <f t="shared" si="4"/>
        <v>184.70833333333334</v>
      </c>
      <c r="R62" s="54">
        <f t="shared" si="4"/>
        <v>181.29166666666666</v>
      </c>
      <c r="S62" s="54">
        <f t="shared" si="4"/>
        <v>180.27083333333334</v>
      </c>
      <c r="T62" s="54">
        <f t="shared" si="4"/>
        <v>186.70833333333334</v>
      </c>
      <c r="U62" s="54">
        <f t="shared" si="4"/>
        <v>180.29166666666666</v>
      </c>
      <c r="V62" s="54">
        <f t="shared" si="4"/>
        <v>191.33333333333334</v>
      </c>
      <c r="W62" s="54">
        <f t="shared" si="4"/>
        <v>181.04166666666666</v>
      </c>
      <c r="X62" s="54">
        <f t="shared" si="4"/>
        <v>185.95833333333334</v>
      </c>
      <c r="Y62" s="54">
        <f t="shared" si="4"/>
        <v>185.77083333333334</v>
      </c>
      <c r="Z62" s="54">
        <f t="shared" si="4"/>
        <v>187.83333333333334</v>
      </c>
      <c r="AA62" s="55">
        <f t="shared" si="4"/>
        <v>2943.6875</v>
      </c>
    </row>
    <row r="63" spans="1:28" s="13" customFormat="1" ht="13.9" customHeight="1" thickTop="1" thickBot="1" x14ac:dyDescent="0.35">
      <c r="B63" s="21" t="s">
        <v>98</v>
      </c>
      <c r="D63" s="54" t="e">
        <f t="shared" ref="D63:J63" si="5">IF(D70 = 0, 0,D61/D70)</f>
        <v>#VALUE!</v>
      </c>
      <c r="E63" s="54" t="e">
        <f t="shared" si="5"/>
        <v>#VALUE!</v>
      </c>
      <c r="F63" s="54" t="e">
        <f t="shared" si="5"/>
        <v>#VALUE!</v>
      </c>
      <c r="G63" s="54" t="e">
        <f t="shared" si="5"/>
        <v>#VALUE!</v>
      </c>
      <c r="H63" s="54" t="e">
        <f t="shared" si="5"/>
        <v>#VALUE!</v>
      </c>
      <c r="I63" s="54" t="e">
        <f t="shared" si="5"/>
        <v>#VALUE!</v>
      </c>
      <c r="J63" s="55" t="e">
        <f t="shared" si="5"/>
        <v>#VALUE!</v>
      </c>
    </row>
    <row r="64" spans="1:28" s="13" customFormat="1" ht="13.9" customHeight="1" thickTop="1" x14ac:dyDescent="0.25"/>
    <row r="65" spans="1:10" s="13" customFormat="1" ht="13.9" customHeight="1" x14ac:dyDescent="0.25"/>
    <row r="66" spans="1:10" s="13" customFormat="1" ht="13.9" customHeight="1" x14ac:dyDescent="0.25"/>
    <row r="67" spans="1:10" s="13" customFormat="1" ht="13.9" customHeight="1" x14ac:dyDescent="0.25"/>
    <row r="68" spans="1:10" s="13" customFormat="1" ht="13.9" customHeight="1" x14ac:dyDescent="0.25"/>
    <row r="69" spans="1:10" s="13" customFormat="1" ht="13.9" customHeight="1" x14ac:dyDescent="0.25"/>
    <row r="70" spans="1:10" s="13" customFormat="1" ht="13.9" customHeight="1" x14ac:dyDescent="0.25">
      <c r="D70" s="56" t="e">
        <f>COUNTIF([1]Individual_Scores_Men_Var!G12:G22, "&gt;0")+COUNTIF([1]Individual_Scores_Men_Var!G25:G35, "&gt;0")+COUNTIF([1]Individual_Scores_Men_Var!G38:G48, "&gt;0")+COUNTIF([1]Individual_Scores_Men_Var!G51:G61, "&gt;0")+COUNTIF([1]Individual_Scores_Men_Var!G64:G74, "&gt;0")+COUNTIF([1]Individual_Scores_Men_Var!G77:G87, "&gt;0")+COUNTIF([1]Individual_Scores_Men_Var!G90:G100, "&gt;0")+COUNTIF([1]Individual_Scores_Men_Var!G103:G113, "&gt;0")+COUNTIF([1]Individual_Scores_Men_Var!G116:G126, "&gt;0")+COUNTIF([1]Individual_Scores_Men_Var!G129:G139, "&gt;0")+COUNTIF([1]Individual_Scores_Men_Var!G142:G152, "&gt;0")+COUNTIF([1]Individual_Scores_Men_Var!G155:G165, "&gt;0")+COUNTIF([1]Individual_Scores_Men_Var!G168:G178, "&gt;0")+COUNTIF([1]Individual_Scores_Men_Var!G181:G191, "&gt;0")+COUNTIF([1]Individual_Scores_Men_Var!G194:G204, "&gt;0")+COUNTIF([1]Individual_Scores_Men_Var!G207:G217, "&gt;0")+COUNTIF([1]Individual_Scores_Men_Var!G220:G230, "&gt;0")+COUNTIF([1]Individual_Scores_Men_Var!G233:G243, "&gt;0")+COUNTIF([1]Individual_Scores_Men_Var!G246:G256, "&gt;0")+COUNTIF([1]Individual_Scores_Men_Var!G259:G269, "&gt;0")+COUNTIF([1]Individual_Scores_Men_Var!G272:G282, "&gt;0")+COUNTIF([1]Individual_Scores_Men_Var!G285:G295, "&gt;0")+COUNTIF([1]Individual_Scores_Men_Var!G298:G308, "&gt;0")+COUNTIF([1]Individual_Scores_Men_Var!G311:G321, "&gt;0")+COUNTIF([1]Individual_Scores_Men_Var!G324:G334, "&gt;0")+COUNTIF([1]Individual_Scores_Men_Var!G337:G347, "&gt;0")+COUNTIF([1]Individual_Scores_Men_Var!G350:G360, "&gt;0")+COUNTIF([1]Individual_Scores_Men_Var!G363:G373, "&gt;0")+COUNTIF([1]Individual_Scores_Men_Var!G376:G386, "&gt;0")+COUNTIF([1]Individual_Scores_Men_Var!G389:G399, "&gt;0")+COUNTIF([1]Individual_Scores_Men_Var!G402:G412, "&gt;0")+COUNTIF([1]Individual_Scores_Men_Var!G415:G425, "&gt;0")+COUNTIF([1]Individual_Scores_Men_Var!G428:G438, "&gt;0")+COUNTIF([1]Individual_Scores_Men_Var!G441:G451, "&gt;0")+COUNTIF([1]Individual_Scores_Men_Var!G454:G464, "&gt;0")+COUNTIF([1]Individual_Scores_Men_Var!G467:G477, "&gt;0")+COUNTIF([1]Individual_Scores_Men_Var!G480:G490, "&gt;0")+COUNTIF([1]Individual_Scores_Men_Var!G493:G503, "&gt;0")+COUNTIF([1]Individual_Scores_Men_Var!G506:G516, "&gt;0")+COUNTIF([1]Individual_Scores_Men_Var!G519:G529, "&gt;0")+COUNTIF([1]Individual_Scores_Men_Var!G532:G542, "&gt;0")+COUNTIF([1]Individual_Scores_Men_Var!G545:G555, "&gt;0")+COUNTIF([1]Individual_Scores_Men_Var!G558:G568, "&gt;0")+COUNTIF([1]Individual_Scores_Men_Var!G571:G581, "&gt;0")+COUNTIF([1]Individual_Scores_Men_Var!G584:G594, "&gt;0")+COUNTIF([1]Individual_Scores_Men_Var!G597:G607, "&gt;0")+COUNTIF([1]Individual_Scores_Men_Var!G610:G620, "&gt;0")+COUNTIF([1]Individual_Scores_Men_Var!G623:G633, "&gt;0")</f>
        <v>#VALUE!</v>
      </c>
      <c r="E70" s="56" t="e">
        <f>COUNTIF([1]Individual_Scores_Men_Var!H12:H22, "&gt;0")+COUNTIF([1]Individual_Scores_Men_Var!H25:H35, "&gt;0")+COUNTIF([1]Individual_Scores_Men_Var!H38:H48, "&gt;0")+COUNTIF([1]Individual_Scores_Men_Var!H51:H61, "&gt;0")+COUNTIF([1]Individual_Scores_Men_Var!H64:H74, "&gt;0")+COUNTIF([1]Individual_Scores_Men_Var!H77:H87, "&gt;0")+COUNTIF([1]Individual_Scores_Men_Var!H90:H100, "&gt;0")+COUNTIF([1]Individual_Scores_Men_Var!H103:H113, "&gt;0")+COUNTIF([1]Individual_Scores_Men_Var!H116:H126, "&gt;0")+COUNTIF([1]Individual_Scores_Men_Var!H129:H139, "&gt;0")+COUNTIF([1]Individual_Scores_Men_Var!H142:H152, "&gt;0")+COUNTIF([1]Individual_Scores_Men_Var!H155:H165, "&gt;0")+COUNTIF([1]Individual_Scores_Men_Var!H168:H178, "&gt;0")+COUNTIF([1]Individual_Scores_Men_Var!H181:H191, "&gt;0")+COUNTIF([1]Individual_Scores_Men_Var!H194:H204, "&gt;0")+COUNTIF([1]Individual_Scores_Men_Var!H207:H217, "&gt;0")+COUNTIF([1]Individual_Scores_Men_Var!H220:H230, "&gt;0")+COUNTIF([1]Individual_Scores_Men_Var!H233:H243, "&gt;0")+COUNTIF([1]Individual_Scores_Men_Var!H246:H256, "&gt;0")+COUNTIF([1]Individual_Scores_Men_Var!H259:H269, "&gt;0")+COUNTIF([1]Individual_Scores_Men_Var!H272:H282, "&gt;0")+COUNTIF([1]Individual_Scores_Men_Var!H285:H295, "&gt;0")+COUNTIF([1]Individual_Scores_Men_Var!H298:H308, "&gt;0")+COUNTIF([1]Individual_Scores_Men_Var!H311:H321, "&gt;0")+COUNTIF([1]Individual_Scores_Men_Var!H324:H334, "&gt;0")+COUNTIF([1]Individual_Scores_Men_Var!H337:H347, "&gt;0")+COUNTIF([1]Individual_Scores_Men_Var!H350:H360, "&gt;0")+COUNTIF([1]Individual_Scores_Men_Var!H363:H373, "&gt;0")+COUNTIF([1]Individual_Scores_Men_Var!H376:H386, "&gt;0")+COUNTIF([1]Individual_Scores_Men_Var!H389:H399, "&gt;0")+COUNTIF([1]Individual_Scores_Men_Var!H402:H412, "&gt;0")+COUNTIF([1]Individual_Scores_Men_Var!H415:H425, "&gt;0")+COUNTIF([1]Individual_Scores_Men_Var!H428:H438, "&gt;0")+COUNTIF([1]Individual_Scores_Men_Var!H441:H451, "&gt;0")+COUNTIF([1]Individual_Scores_Men_Var!H454:H464, "&gt;0")+COUNTIF([1]Individual_Scores_Men_Var!H467:H477, "&gt;0")+COUNTIF([1]Individual_Scores_Men_Var!H480:H490, "&gt;0")+COUNTIF([1]Individual_Scores_Men_Var!H493:H503, "&gt;0")+COUNTIF([1]Individual_Scores_Men_Var!H506:H516, "&gt;0")+COUNTIF([1]Individual_Scores_Men_Var!H519:H529, "&gt;0")+COUNTIF([1]Individual_Scores_Men_Var!H532:H542, "&gt;0")+COUNTIF([1]Individual_Scores_Men_Var!H545:H555, "&gt;0")+COUNTIF([1]Individual_Scores_Men_Var!H558:H568, "&gt;0")+COUNTIF([1]Individual_Scores_Men_Var!H571:H581, "&gt;0")+COUNTIF([1]Individual_Scores_Men_Var!H584:H594, "&gt;0")+COUNTIF([1]Individual_Scores_Men_Var!H597:H607, "&gt;0")+COUNTIF([1]Individual_Scores_Men_Var!H610:H620, "&gt;0")+COUNTIF([1]Individual_Scores_Men_Var!H623:H633, "&gt;0")</f>
        <v>#VALUE!</v>
      </c>
      <c r="F70" s="56" t="e">
        <f>COUNTIF([1]Individual_Scores_Men_Var!I12:I22, "&gt;0")+COUNTIF([1]Individual_Scores_Men_Var!I25:I35, "&gt;0")+COUNTIF([1]Individual_Scores_Men_Var!I38:I48, "&gt;0")+COUNTIF([1]Individual_Scores_Men_Var!I51:I61, "&gt;0")+COUNTIF([1]Individual_Scores_Men_Var!I64:I74, "&gt;0")+COUNTIF([1]Individual_Scores_Men_Var!I77:I87, "&gt;0")+COUNTIF([1]Individual_Scores_Men_Var!I90:I100, "&gt;0")+COUNTIF([1]Individual_Scores_Men_Var!I103:I113, "&gt;0")+COUNTIF([1]Individual_Scores_Men_Var!I116:I126, "&gt;0")+COUNTIF([1]Individual_Scores_Men_Var!I129:I139, "&gt;0")+COUNTIF([1]Individual_Scores_Men_Var!I142:I152, "&gt;0")+COUNTIF([1]Individual_Scores_Men_Var!I155:I165, "&gt;0")+COUNTIF([1]Individual_Scores_Men_Var!I168:I178, "&gt;0")+COUNTIF([1]Individual_Scores_Men_Var!I181:I191, "&gt;0")+COUNTIF([1]Individual_Scores_Men_Var!I194:I204, "&gt;0")+COUNTIF([1]Individual_Scores_Men_Var!I207:I217, "&gt;0")+COUNTIF([1]Individual_Scores_Men_Var!I220:I230, "&gt;0")+COUNTIF([1]Individual_Scores_Men_Var!I233:I243, "&gt;0")+COUNTIF([1]Individual_Scores_Men_Var!I246:I256, "&gt;0")+COUNTIF([1]Individual_Scores_Men_Var!I259:I269, "&gt;0")+COUNTIF([1]Individual_Scores_Men_Var!I272:I282, "&gt;0")+COUNTIF([1]Individual_Scores_Men_Var!I285:I295, "&gt;0")+COUNTIF([1]Individual_Scores_Men_Var!I298:I308, "&gt;0")+COUNTIF([1]Individual_Scores_Men_Var!I311:I321, "&gt;0")+COUNTIF([1]Individual_Scores_Men_Var!I324:I334, "&gt;0")+COUNTIF([1]Individual_Scores_Men_Var!I337:I347, "&gt;0")+COUNTIF([1]Individual_Scores_Men_Var!I350:I360, "&gt;0")+COUNTIF([1]Individual_Scores_Men_Var!I363:I373, "&gt;0")+COUNTIF([1]Individual_Scores_Men_Var!I376:I386, "&gt;0")+COUNTIF([1]Individual_Scores_Men_Var!I389:I399, "&gt;0")+COUNTIF([1]Individual_Scores_Men_Var!I402:I412, "&gt;0")+COUNTIF([1]Individual_Scores_Men_Var!I415:I425, "&gt;0")+COUNTIF([1]Individual_Scores_Men_Var!I428:I438, "&gt;0")+COUNTIF([1]Individual_Scores_Men_Var!I441:I451, "&gt;0")+COUNTIF([1]Individual_Scores_Men_Var!I454:I464, "&gt;0")+COUNTIF([1]Individual_Scores_Men_Var!I467:I477, "&gt;0")+COUNTIF([1]Individual_Scores_Men_Var!I480:I490, "&gt;0")+COUNTIF([1]Individual_Scores_Men_Var!I493:I503, "&gt;0")+COUNTIF([1]Individual_Scores_Men_Var!I506:I516, "&gt;0")+COUNTIF([1]Individual_Scores_Men_Var!I519:I529, "&gt;0")+COUNTIF([1]Individual_Scores_Men_Var!I532:I542, "&gt;0")+COUNTIF([1]Individual_Scores_Men_Var!I545:I555, "&gt;0")+COUNTIF([1]Individual_Scores_Men_Var!I558:I568, "&gt;0")+COUNTIF([1]Individual_Scores_Men_Var!I571:I581, "&gt;0")+COUNTIF([1]Individual_Scores_Men_Var!I584:I594, "&gt;0")+COUNTIF([1]Individual_Scores_Men_Var!I597:I607, "&gt;0")+COUNTIF([1]Individual_Scores_Men_Var!I610:I620, "&gt;0")+COUNTIF([1]Individual_Scores_Men_Var!I623:I633, "&gt;0")</f>
        <v>#VALUE!</v>
      </c>
      <c r="G70" s="56" t="e">
        <f>COUNTIF([1]Individual_Scores_Men_Var!J12:J22, "&gt;0")+COUNTIF([1]Individual_Scores_Men_Var!J25:J35, "&gt;0")+COUNTIF([1]Individual_Scores_Men_Var!J38:J48, "&gt;0")+COUNTIF([1]Individual_Scores_Men_Var!J51:J61, "&gt;0")+COUNTIF([1]Individual_Scores_Men_Var!J64:J74, "&gt;0")+COUNTIF([1]Individual_Scores_Men_Var!J77:J87, "&gt;0")+COUNTIF([1]Individual_Scores_Men_Var!J90:J100, "&gt;0")+COUNTIF([1]Individual_Scores_Men_Var!J103:J113, "&gt;0")+COUNTIF([1]Individual_Scores_Men_Var!J116:J126, "&gt;0")+COUNTIF([1]Individual_Scores_Men_Var!J129:J139, "&gt;0")+COUNTIF([1]Individual_Scores_Men_Var!J142:J152, "&gt;0")+COUNTIF([1]Individual_Scores_Men_Var!J155:J165, "&gt;0")+COUNTIF([1]Individual_Scores_Men_Var!J168:J178, "&gt;0")+COUNTIF([1]Individual_Scores_Men_Var!J181:J191, "&gt;0")+COUNTIF([1]Individual_Scores_Men_Var!J194:J204, "&gt;0")+COUNTIF([1]Individual_Scores_Men_Var!J207:J217, "&gt;0")+COUNTIF([1]Individual_Scores_Men_Var!J220:J230, "&gt;0")+COUNTIF([1]Individual_Scores_Men_Var!J233:J243, "&gt;0")+COUNTIF([1]Individual_Scores_Men_Var!J246:J256, "&gt;0")+COUNTIF([1]Individual_Scores_Men_Var!J259:J269, "&gt;0")+COUNTIF([1]Individual_Scores_Men_Var!J272:J282, "&gt;0")+COUNTIF([1]Individual_Scores_Men_Var!J285:J295, "&gt;0")+COUNTIF([1]Individual_Scores_Men_Var!J298:J308, "&gt;0")+COUNTIF([1]Individual_Scores_Men_Var!J311:J321, "&gt;0")+COUNTIF([1]Individual_Scores_Men_Var!J324:J334, "&gt;0")+COUNTIF([1]Individual_Scores_Men_Var!J337:J347, "&gt;0")+COUNTIF([1]Individual_Scores_Men_Var!J350:J360, "&gt;0")+COUNTIF([1]Individual_Scores_Men_Var!J363:J373, "&gt;0")+COUNTIF([1]Individual_Scores_Men_Var!J376:J386, "&gt;0")+COUNTIF([1]Individual_Scores_Men_Var!J389:J399, "&gt;0")+COUNTIF([1]Individual_Scores_Men_Var!J402:J412, "&gt;0")+COUNTIF([1]Individual_Scores_Men_Var!J415:J425, "&gt;0")+COUNTIF([1]Individual_Scores_Men_Var!J428:J438, "&gt;0")+COUNTIF([1]Individual_Scores_Men_Var!J441:J451, "&gt;0")+COUNTIF([1]Individual_Scores_Men_Var!J454:J464, "&gt;0")+COUNTIF([1]Individual_Scores_Men_Var!J467:J477, "&gt;0")+COUNTIF([1]Individual_Scores_Men_Var!J480:J490, "&gt;0")+COUNTIF([1]Individual_Scores_Men_Var!J493:J503, "&gt;0")+COUNTIF([1]Individual_Scores_Men_Var!J506:J516, "&gt;0")+COUNTIF([1]Individual_Scores_Men_Var!J519:J529, "&gt;0")+COUNTIF([1]Individual_Scores_Men_Var!J532:J542, "&gt;0")+COUNTIF([1]Individual_Scores_Men_Var!J545:J555, "&gt;0")+COUNTIF([1]Individual_Scores_Men_Var!J558:J568, "&gt;0")+COUNTIF([1]Individual_Scores_Men_Var!J571:J581, "&gt;0")+COUNTIF([1]Individual_Scores_Men_Var!J584:J594, "&gt;0")+COUNTIF([1]Individual_Scores_Men_Var!J597:J607, "&gt;0")+COUNTIF([1]Individual_Scores_Men_Var!J610:J620, "&gt;0")+COUNTIF([1]Individual_Scores_Men_Var!J623:J633, "&gt;0")</f>
        <v>#VALUE!</v>
      </c>
      <c r="H70" s="56" t="e">
        <f>COUNTIF([1]Individual_Scores_Men_Var!K12:K22, "&gt;0")+COUNTIF([1]Individual_Scores_Men_Var!K25:K35, "&gt;0")+COUNTIF([1]Individual_Scores_Men_Var!K38:K48, "&gt;0")+COUNTIF([1]Individual_Scores_Men_Var!K51:K61, "&gt;0")+COUNTIF([1]Individual_Scores_Men_Var!K64:K74, "&gt;0")+COUNTIF([1]Individual_Scores_Men_Var!K77:K87, "&gt;0")+COUNTIF([1]Individual_Scores_Men_Var!K90:K100, "&gt;0")+COUNTIF([1]Individual_Scores_Men_Var!K103:K113, "&gt;0")+COUNTIF([1]Individual_Scores_Men_Var!K116:K126, "&gt;0")+COUNTIF([1]Individual_Scores_Men_Var!K129:K139, "&gt;0")+COUNTIF([1]Individual_Scores_Men_Var!K142:K152, "&gt;0")+COUNTIF([1]Individual_Scores_Men_Var!K155:K165, "&gt;0")+COUNTIF([1]Individual_Scores_Men_Var!K168:K178, "&gt;0")+COUNTIF([1]Individual_Scores_Men_Var!K181:K191, "&gt;0")+COUNTIF([1]Individual_Scores_Men_Var!K194:K204, "&gt;0")+COUNTIF([1]Individual_Scores_Men_Var!K207:K217, "&gt;0")+COUNTIF([1]Individual_Scores_Men_Var!K220:K230, "&gt;0")+COUNTIF([1]Individual_Scores_Men_Var!K233:K243, "&gt;0")+COUNTIF([1]Individual_Scores_Men_Var!K246:K256, "&gt;0")+COUNTIF([1]Individual_Scores_Men_Var!K259:K269, "&gt;0")+COUNTIF([1]Individual_Scores_Men_Var!K272:K282, "&gt;0")+COUNTIF([1]Individual_Scores_Men_Var!K285:K295, "&gt;0")+COUNTIF([1]Individual_Scores_Men_Var!K298:K308, "&gt;0")+COUNTIF([1]Individual_Scores_Men_Var!K311:K321, "&gt;0")+COUNTIF([1]Individual_Scores_Men_Var!K324:K334, "&gt;0")+COUNTIF([1]Individual_Scores_Men_Var!K337:K347, "&gt;0")+COUNTIF([1]Individual_Scores_Men_Var!K350:K360, "&gt;0")+COUNTIF([1]Individual_Scores_Men_Var!K363:K373, "&gt;0")+COUNTIF([1]Individual_Scores_Men_Var!K376:K386, "&gt;0")+COUNTIF([1]Individual_Scores_Men_Var!K389:K399, "&gt;0")+COUNTIF([1]Individual_Scores_Men_Var!K402:K412, "&gt;0")+COUNTIF([1]Individual_Scores_Men_Var!K415:K425, "&gt;0")+COUNTIF([1]Individual_Scores_Men_Var!K428:K438, "&gt;0")+COUNTIF([1]Individual_Scores_Men_Var!K441:K451, "&gt;0")+COUNTIF([1]Individual_Scores_Men_Var!K454:K464, "&gt;0")+COUNTIF([1]Individual_Scores_Men_Var!K467:K477, "&gt;0")+COUNTIF([1]Individual_Scores_Men_Var!K480:K490, "&gt;0")+COUNTIF([1]Individual_Scores_Men_Var!K493:K503, "&gt;0")+COUNTIF([1]Individual_Scores_Men_Var!K506:K516, "&gt;0")+COUNTIF([1]Individual_Scores_Men_Var!K519:K529, "&gt;0")+COUNTIF([1]Individual_Scores_Men_Var!K532:K542, "&gt;0")+COUNTIF([1]Individual_Scores_Men_Var!K545:K555, "&gt;0")+COUNTIF([1]Individual_Scores_Men_Var!K558:K568, "&gt;0")+COUNTIF([1]Individual_Scores_Men_Var!K571:K581, "&gt;0")+COUNTIF([1]Individual_Scores_Men_Var!K584:K594, "&gt;0")+COUNTIF([1]Individual_Scores_Men_Var!K597:K607, "&gt;0")+COUNTIF([1]Individual_Scores_Men_Var!K610:K620, "&gt;0")+COUNTIF([1]Individual_Scores_Men_Var!K623:K633, "&gt;0")</f>
        <v>#VALUE!</v>
      </c>
      <c r="I70" s="56" t="e">
        <f>COUNTIF([1]Individual_Scores_Men_Var!L12:L22, "&gt;0")+COUNTIF([1]Individual_Scores_Men_Var!L25:L35, "&gt;0")+COUNTIF([1]Individual_Scores_Men_Var!L38:L48, "&gt;0")+COUNTIF([1]Individual_Scores_Men_Var!L51:L61, "&gt;0")+COUNTIF([1]Individual_Scores_Men_Var!L64:L74, "&gt;0")+COUNTIF([1]Individual_Scores_Men_Var!L77:L87, "&gt;0")+COUNTIF([1]Individual_Scores_Men_Var!L90:L100, "&gt;0")+COUNTIF([1]Individual_Scores_Men_Var!L103:L113, "&gt;0")+COUNTIF([1]Individual_Scores_Men_Var!L116:L126, "&gt;0")+COUNTIF([1]Individual_Scores_Men_Var!L129:L139, "&gt;0")+COUNTIF([1]Individual_Scores_Men_Var!L142:L152, "&gt;0")+COUNTIF([1]Individual_Scores_Men_Var!L155:L165, "&gt;0")+COUNTIF([1]Individual_Scores_Men_Var!L168:L178, "&gt;0")+COUNTIF([1]Individual_Scores_Men_Var!L181:L191, "&gt;0")+COUNTIF([1]Individual_Scores_Men_Var!L194:L204, "&gt;0")+COUNTIF([1]Individual_Scores_Men_Var!L207:L217, "&gt;0")+COUNTIF([1]Individual_Scores_Men_Var!L220:L230, "&gt;0")+COUNTIF([1]Individual_Scores_Men_Var!L233:L243, "&gt;0")+COUNTIF([1]Individual_Scores_Men_Var!L246:L256, "&gt;0")+COUNTIF([1]Individual_Scores_Men_Var!L259:L269, "&gt;0")+COUNTIF([1]Individual_Scores_Men_Var!L272:L282, "&gt;0")+COUNTIF([1]Individual_Scores_Men_Var!L285:L295, "&gt;0")+COUNTIF([1]Individual_Scores_Men_Var!L298:L308, "&gt;0")+COUNTIF([1]Individual_Scores_Men_Var!L311:L321, "&gt;0")+COUNTIF([1]Individual_Scores_Men_Var!L324:L334, "&gt;0")+COUNTIF([1]Individual_Scores_Men_Var!L337:L347, "&gt;0")+COUNTIF([1]Individual_Scores_Men_Var!L350:L360, "&gt;0")+COUNTIF([1]Individual_Scores_Men_Var!L363:L373, "&gt;0")+COUNTIF([1]Individual_Scores_Men_Var!L376:L386, "&gt;0")+COUNTIF([1]Individual_Scores_Men_Var!L389:L399, "&gt;0")+COUNTIF([1]Individual_Scores_Men_Var!L402:L412, "&gt;0")+COUNTIF([1]Individual_Scores_Men_Var!L415:L425, "&gt;0")+COUNTIF([1]Individual_Scores_Men_Var!L428:L438, "&gt;0")+COUNTIF([1]Individual_Scores_Men_Var!L441:L451, "&gt;0")+COUNTIF([1]Individual_Scores_Men_Var!L454:L464, "&gt;0")+COUNTIF([1]Individual_Scores_Men_Var!L467:L477, "&gt;0")+COUNTIF([1]Individual_Scores_Men_Var!L480:L490, "&gt;0")+COUNTIF([1]Individual_Scores_Men_Var!L493:L503, "&gt;0")+COUNTIF([1]Individual_Scores_Men_Var!L506:L516, "&gt;0")+COUNTIF([1]Individual_Scores_Men_Var!L519:L529, "&gt;0")+COUNTIF([1]Individual_Scores_Men_Var!L532:L542, "&gt;0")+COUNTIF([1]Individual_Scores_Men_Var!L545:L555, "&gt;0")+COUNTIF([1]Individual_Scores_Men_Var!L558:L568, "&gt;0")+COUNTIF([1]Individual_Scores_Men_Var!L571:L581, "&gt;0")+COUNTIF([1]Individual_Scores_Men_Var!L584:L594, "&gt;0")+COUNTIF([1]Individual_Scores_Men_Var!L597:L607, "&gt;0")+COUNTIF([1]Individual_Scores_Men_Var!L610:L620, "&gt;0")+COUNTIF([1]Individual_Scores_Men_Var!L623:L633, "&gt;0")</f>
        <v>#VALUE!</v>
      </c>
      <c r="J70" s="56" t="e">
        <f>SUM(D70:I70)</f>
        <v>#VALUE!</v>
      </c>
    </row>
    <row r="71" spans="1:10" s="13" customFormat="1" ht="13.9" customHeight="1" x14ac:dyDescent="0.25">
      <c r="A71" s="17"/>
      <c r="B71" s="17" t="s">
        <v>99</v>
      </c>
      <c r="C71" s="17"/>
      <c r="D71" s="17"/>
    </row>
    <row r="72" spans="1:10" s="13" customFormat="1" ht="13.9" customHeight="1" x14ac:dyDescent="0.25">
      <c r="A72" s="17"/>
      <c r="B72" s="17" t="s">
        <v>2</v>
      </c>
      <c r="C72" s="17"/>
      <c r="D72" s="17"/>
    </row>
    <row r="73" spans="1:10" s="13" customFormat="1" ht="13.9" customHeight="1" x14ac:dyDescent="0.25">
      <c r="A73" s="17"/>
      <c r="B73" s="17" t="s">
        <v>100</v>
      </c>
      <c r="C73" s="17"/>
      <c r="D73" s="17"/>
    </row>
    <row r="74" spans="1:10" s="13" customFormat="1" ht="13.9" customHeight="1" x14ac:dyDescent="0.25">
      <c r="A74" s="17"/>
      <c r="B74" s="17"/>
      <c r="C74" s="17"/>
      <c r="D74" s="17" t="s">
        <v>93</v>
      </c>
    </row>
    <row r="75" spans="1:10" s="13" customFormat="1" ht="13.9" customHeight="1" thickBot="1" x14ac:dyDescent="0.3">
      <c r="A75" s="57" t="s">
        <v>94</v>
      </c>
      <c r="B75" s="57" t="s">
        <v>25</v>
      </c>
      <c r="C75" s="57"/>
      <c r="D75" s="57" t="s">
        <v>30</v>
      </c>
    </row>
    <row r="76" spans="1:10" s="13" customFormat="1" ht="13.9" customHeight="1" thickTop="1" x14ac:dyDescent="0.35">
      <c r="A76" s="6">
        <f t="shared" ref="A76:B91" si="6">A12</f>
        <v>1</v>
      </c>
      <c r="B76" s="6" t="str">
        <f t="shared" si="6"/>
        <v>Webber International University V</v>
      </c>
      <c r="D76" s="6">
        <f t="shared" ref="D76:D123" si="7">AB12</f>
        <v>9877</v>
      </c>
    </row>
    <row r="77" spans="1:10" s="13" customFormat="1" ht="13.9" customHeight="1" x14ac:dyDescent="0.35">
      <c r="A77" s="6">
        <f t="shared" si="6"/>
        <v>2</v>
      </c>
      <c r="B77" s="6" t="str">
        <f t="shared" si="6"/>
        <v>St. Ambrose University V</v>
      </c>
      <c r="D77" s="6">
        <f t="shared" si="7"/>
        <v>9809</v>
      </c>
    </row>
    <row r="78" spans="1:10" s="13" customFormat="1" ht="13.9" customHeight="1" x14ac:dyDescent="0.35">
      <c r="A78" s="6">
        <f t="shared" si="6"/>
        <v>3</v>
      </c>
      <c r="B78" s="6" t="str">
        <f t="shared" si="6"/>
        <v>Concordia University V</v>
      </c>
      <c r="D78" s="6">
        <f t="shared" si="7"/>
        <v>9782</v>
      </c>
    </row>
    <row r="79" spans="1:10" s="13" customFormat="1" ht="13.9" customHeight="1" x14ac:dyDescent="0.35">
      <c r="A79" s="6">
        <f t="shared" si="6"/>
        <v>4</v>
      </c>
      <c r="B79" s="6" t="str">
        <f t="shared" si="6"/>
        <v>Saint Xavier University V</v>
      </c>
      <c r="D79" s="6">
        <f t="shared" si="7"/>
        <v>9758</v>
      </c>
    </row>
    <row r="80" spans="1:10" s="13" customFormat="1" ht="13.9" customHeight="1" x14ac:dyDescent="0.35">
      <c r="A80" s="6">
        <f t="shared" si="6"/>
        <v>5</v>
      </c>
      <c r="B80" s="6" t="str">
        <f t="shared" si="6"/>
        <v>Wisc.-Whitewater V</v>
      </c>
      <c r="D80" s="6">
        <f t="shared" si="7"/>
        <v>9604</v>
      </c>
    </row>
    <row r="81" spans="1:4" s="13" customFormat="1" ht="13.9" customHeight="1" x14ac:dyDescent="0.35">
      <c r="A81" s="6">
        <f t="shared" si="6"/>
        <v>6</v>
      </c>
      <c r="B81" s="6" t="str">
        <f t="shared" si="6"/>
        <v>Mount Mercy University V</v>
      </c>
      <c r="D81" s="6">
        <f t="shared" si="7"/>
        <v>9402</v>
      </c>
    </row>
    <row r="82" spans="1:4" s="13" customFormat="1" ht="13.9" customHeight="1" x14ac:dyDescent="0.35">
      <c r="A82" s="6">
        <f t="shared" si="6"/>
        <v>7</v>
      </c>
      <c r="B82" s="6" t="str">
        <f t="shared" si="6"/>
        <v>Lawrence Technological University V</v>
      </c>
      <c r="D82" s="6">
        <f t="shared" si="7"/>
        <v>9390</v>
      </c>
    </row>
    <row r="83" spans="1:4" s="13" customFormat="1" ht="13.9" customHeight="1" x14ac:dyDescent="0.35">
      <c r="A83" s="6">
        <f t="shared" si="6"/>
        <v>8</v>
      </c>
      <c r="B83" s="6" t="str">
        <f t="shared" si="6"/>
        <v>Marian University (WI) V</v>
      </c>
      <c r="D83" s="6">
        <f t="shared" si="7"/>
        <v>9304</v>
      </c>
    </row>
    <row r="84" spans="1:4" s="13" customFormat="1" ht="13.9" customHeight="1" x14ac:dyDescent="0.35">
      <c r="A84" s="6">
        <f t="shared" si="6"/>
        <v>9</v>
      </c>
      <c r="B84" s="6" t="str">
        <f t="shared" si="6"/>
        <v>Missouri Baptist University V</v>
      </c>
      <c r="D84" s="6">
        <f t="shared" si="7"/>
        <v>9298</v>
      </c>
    </row>
    <row r="85" spans="1:4" s="13" customFormat="1" ht="13.9" customHeight="1" x14ac:dyDescent="0.35">
      <c r="A85" s="6">
        <f t="shared" si="6"/>
        <v>10</v>
      </c>
      <c r="B85" s="6" t="str">
        <f t="shared" si="6"/>
        <v>Belmont Abbey College V</v>
      </c>
      <c r="D85" s="6">
        <f t="shared" si="7"/>
        <v>9270</v>
      </c>
    </row>
    <row r="86" spans="1:4" s="13" customFormat="1" ht="13.9" customHeight="1" x14ac:dyDescent="0.35">
      <c r="A86" s="6">
        <f t="shared" si="6"/>
        <v>11</v>
      </c>
      <c r="B86" s="6" t="str">
        <f t="shared" si="6"/>
        <v>Rock Valley College V</v>
      </c>
      <c r="D86" s="6">
        <f t="shared" si="7"/>
        <v>9253</v>
      </c>
    </row>
    <row r="87" spans="1:4" s="13" customFormat="1" ht="13.9" customHeight="1" x14ac:dyDescent="0.35">
      <c r="A87" s="6">
        <f t="shared" si="6"/>
        <v>12</v>
      </c>
      <c r="B87" s="6" t="str">
        <f t="shared" si="6"/>
        <v>Calumet College Of St. Joseph V</v>
      </c>
      <c r="D87" s="6">
        <f t="shared" si="7"/>
        <v>9215</v>
      </c>
    </row>
    <row r="88" spans="1:4" s="13" customFormat="1" ht="13.9" customHeight="1" x14ac:dyDescent="0.35">
      <c r="A88" s="6">
        <f t="shared" si="6"/>
        <v>13</v>
      </c>
      <c r="B88" s="6" t="str">
        <f t="shared" si="6"/>
        <v>Lindenwood University V</v>
      </c>
      <c r="D88" s="6">
        <f t="shared" si="7"/>
        <v>9180</v>
      </c>
    </row>
    <row r="89" spans="1:4" s="13" customFormat="1" ht="13.9" customHeight="1" x14ac:dyDescent="0.35">
      <c r="A89" s="6">
        <f t="shared" si="6"/>
        <v>14</v>
      </c>
      <c r="B89" s="6" t="str">
        <f t="shared" si="6"/>
        <v>McKendree University V</v>
      </c>
      <c r="D89" s="6">
        <f t="shared" si="7"/>
        <v>9151</v>
      </c>
    </row>
    <row r="90" spans="1:4" s="13" customFormat="1" ht="13.9" customHeight="1" x14ac:dyDescent="0.35">
      <c r="A90" s="6">
        <f t="shared" si="6"/>
        <v>15</v>
      </c>
      <c r="B90" s="6" t="str">
        <f t="shared" si="6"/>
        <v>Aquinas College V</v>
      </c>
      <c r="D90" s="6">
        <f t="shared" si="7"/>
        <v>9104</v>
      </c>
    </row>
    <row r="91" spans="1:4" s="13" customFormat="1" ht="13.9" customHeight="1" x14ac:dyDescent="0.35">
      <c r="A91" s="6">
        <f t="shared" si="6"/>
        <v>16</v>
      </c>
      <c r="B91" s="6" t="str">
        <f t="shared" si="6"/>
        <v>St. Francis (IL) ,University Of V</v>
      </c>
      <c r="D91" s="6">
        <f t="shared" si="7"/>
        <v>9086</v>
      </c>
    </row>
    <row r="92" spans="1:4" s="13" customFormat="1" ht="13.9" customHeight="1" x14ac:dyDescent="0.35">
      <c r="A92" s="6">
        <f t="shared" ref="A92:B107" si="8">A28</f>
        <v>17</v>
      </c>
      <c r="B92" s="6" t="str">
        <f t="shared" si="8"/>
        <v>Indiana Institute Of Technology V</v>
      </c>
      <c r="D92" s="6">
        <f t="shared" si="7"/>
        <v>9040</v>
      </c>
    </row>
    <row r="93" spans="1:4" s="13" customFormat="1" ht="13.9" customHeight="1" x14ac:dyDescent="0.35">
      <c r="A93" s="6">
        <f t="shared" si="8"/>
        <v>18</v>
      </c>
      <c r="B93" s="6" t="str">
        <f t="shared" si="8"/>
        <v>Vincennes University V</v>
      </c>
      <c r="D93" s="6">
        <f t="shared" si="7"/>
        <v>8983</v>
      </c>
    </row>
    <row r="94" spans="1:4" s="13" customFormat="1" ht="13.9" customHeight="1" x14ac:dyDescent="0.35">
      <c r="A94" s="6">
        <f t="shared" si="8"/>
        <v>19</v>
      </c>
      <c r="B94" s="6" t="str">
        <f t="shared" si="8"/>
        <v>William Penn University V</v>
      </c>
      <c r="D94" s="6">
        <f t="shared" si="7"/>
        <v>8928</v>
      </c>
    </row>
    <row r="95" spans="1:4" s="13" customFormat="1" ht="13.9" customHeight="1" x14ac:dyDescent="0.35">
      <c r="A95" s="6">
        <f t="shared" si="8"/>
        <v>20</v>
      </c>
      <c r="B95" s="6" t="str">
        <f t="shared" si="8"/>
        <v>Nebraska ,University Of V</v>
      </c>
      <c r="D95" s="6">
        <f t="shared" si="7"/>
        <v>8904</v>
      </c>
    </row>
    <row r="96" spans="1:4" s="13" customFormat="1" ht="13.9" customHeight="1" x14ac:dyDescent="0.35">
      <c r="A96" s="6">
        <f t="shared" si="8"/>
        <v>20</v>
      </c>
      <c r="B96" s="6" t="str">
        <f t="shared" si="8"/>
        <v>Culver-Stockton College V</v>
      </c>
      <c r="D96" s="6">
        <f t="shared" si="7"/>
        <v>8904</v>
      </c>
    </row>
    <row r="97" spans="1:4" s="13" customFormat="1" ht="13.9" customHeight="1" x14ac:dyDescent="0.35">
      <c r="A97" s="6">
        <f t="shared" si="8"/>
        <v>22</v>
      </c>
      <c r="B97" s="6" t="str">
        <f t="shared" si="8"/>
        <v>Quincy University V</v>
      </c>
      <c r="D97" s="6">
        <f t="shared" si="7"/>
        <v>8885</v>
      </c>
    </row>
    <row r="98" spans="1:4" s="13" customFormat="1" ht="13.9" customHeight="1" x14ac:dyDescent="0.35">
      <c r="A98" s="6">
        <f t="shared" si="8"/>
        <v>23</v>
      </c>
      <c r="B98" s="6" t="str">
        <f t="shared" si="8"/>
        <v>Davenport University V</v>
      </c>
      <c r="D98" s="6">
        <f t="shared" si="7"/>
        <v>8786</v>
      </c>
    </row>
    <row r="99" spans="1:4" s="13" customFormat="1" ht="13.9" customHeight="1" x14ac:dyDescent="0.35">
      <c r="A99" s="6">
        <f t="shared" si="8"/>
        <v>24</v>
      </c>
      <c r="B99" s="6" t="str">
        <f t="shared" si="8"/>
        <v>New Jersey Institute Of Technology V</v>
      </c>
      <c r="D99" s="6">
        <f t="shared" si="7"/>
        <v>8725</v>
      </c>
    </row>
    <row r="100" spans="1:4" s="13" customFormat="1" ht="13.9" customHeight="1" x14ac:dyDescent="0.35">
      <c r="A100" s="6">
        <f t="shared" si="8"/>
        <v>24</v>
      </c>
      <c r="B100" s="6" t="str">
        <f t="shared" si="8"/>
        <v>Clarke University V</v>
      </c>
      <c r="D100" s="6">
        <f t="shared" si="7"/>
        <v>8725</v>
      </c>
    </row>
    <row r="101" spans="1:4" s="13" customFormat="1" ht="13.9" customHeight="1" x14ac:dyDescent="0.35">
      <c r="A101" s="6">
        <f t="shared" si="8"/>
        <v>26</v>
      </c>
      <c r="B101" s="6" t="str">
        <f t="shared" si="8"/>
        <v>Grand View University V</v>
      </c>
      <c r="D101" s="6">
        <f t="shared" si="7"/>
        <v>8639</v>
      </c>
    </row>
    <row r="102" spans="1:4" s="13" customFormat="1" ht="13.9" customHeight="1" x14ac:dyDescent="0.35">
      <c r="A102" s="6">
        <f t="shared" si="8"/>
        <v>27</v>
      </c>
      <c r="B102" s="6" t="str">
        <f t="shared" si="8"/>
        <v>Morningside University V</v>
      </c>
      <c r="D102" s="6">
        <f t="shared" si="7"/>
        <v>8635</v>
      </c>
    </row>
    <row r="103" spans="1:4" s="13" customFormat="1" ht="13.9" customHeight="1" x14ac:dyDescent="0.35">
      <c r="A103" s="6">
        <f t="shared" si="8"/>
        <v>28</v>
      </c>
      <c r="B103" s="6" t="str">
        <f t="shared" si="8"/>
        <v>Judson University V</v>
      </c>
      <c r="D103" s="6">
        <f t="shared" si="7"/>
        <v>8571</v>
      </c>
    </row>
    <row r="104" spans="1:4" s="13" customFormat="1" ht="13.9" customHeight="1" x14ac:dyDescent="0.35">
      <c r="A104" s="6">
        <f t="shared" si="8"/>
        <v>29</v>
      </c>
      <c r="B104" s="6" t="str">
        <f t="shared" si="8"/>
        <v>Notre Dame College V</v>
      </c>
      <c r="D104" s="6">
        <f t="shared" si="7"/>
        <v>8541</v>
      </c>
    </row>
    <row r="105" spans="1:4" s="13" customFormat="1" ht="13.9" customHeight="1" x14ac:dyDescent="0.35">
      <c r="A105" s="6">
        <f t="shared" si="8"/>
        <v>30</v>
      </c>
      <c r="B105" s="6" t="str">
        <f t="shared" si="8"/>
        <v>Iowa Central Community College V</v>
      </c>
      <c r="D105" s="6">
        <f t="shared" si="7"/>
        <v>8533</v>
      </c>
    </row>
    <row r="106" spans="1:4" s="13" customFormat="1" ht="13.9" customHeight="1" x14ac:dyDescent="0.35">
      <c r="A106" s="6">
        <f t="shared" si="8"/>
        <v>31</v>
      </c>
      <c r="B106" s="6" t="str">
        <f t="shared" si="8"/>
        <v>Iowa Western Community College V</v>
      </c>
      <c r="D106" s="6">
        <f t="shared" si="7"/>
        <v>8503</v>
      </c>
    </row>
    <row r="107" spans="1:4" s="13" customFormat="1" ht="13.9" customHeight="1" x14ac:dyDescent="0.35">
      <c r="A107" s="6">
        <f t="shared" si="8"/>
        <v>32</v>
      </c>
      <c r="B107" s="6" t="str">
        <f t="shared" si="8"/>
        <v>Viterbo University V</v>
      </c>
      <c r="D107" s="6">
        <f t="shared" si="7"/>
        <v>8445</v>
      </c>
    </row>
    <row r="108" spans="1:4" s="13" customFormat="1" ht="13.9" customHeight="1" x14ac:dyDescent="0.35">
      <c r="A108" s="6">
        <f t="shared" ref="A108:B123" si="9">A44</f>
        <v>33</v>
      </c>
      <c r="B108" s="6" t="str">
        <f t="shared" si="9"/>
        <v>Wisc.-Oshkosh V</v>
      </c>
      <c r="D108" s="6">
        <f t="shared" si="7"/>
        <v>8363</v>
      </c>
    </row>
    <row r="109" spans="1:4" s="13" customFormat="1" ht="13.9" customHeight="1" x14ac:dyDescent="0.35">
      <c r="A109" s="6">
        <f t="shared" si="9"/>
        <v>34</v>
      </c>
      <c r="B109" s="6" t="str">
        <f t="shared" si="9"/>
        <v>Coe College V</v>
      </c>
      <c r="D109" s="6">
        <f t="shared" si="7"/>
        <v>8317</v>
      </c>
    </row>
    <row r="110" spans="1:4" s="13" customFormat="1" ht="13.9" customHeight="1" x14ac:dyDescent="0.35">
      <c r="A110" s="6">
        <f t="shared" si="9"/>
        <v>35</v>
      </c>
      <c r="B110" s="6" t="str">
        <f t="shared" si="9"/>
        <v>Rochester University V</v>
      </c>
      <c r="D110" s="6">
        <f t="shared" si="7"/>
        <v>8310</v>
      </c>
    </row>
    <row r="111" spans="1:4" s="13" customFormat="1" ht="13.9" customHeight="1" x14ac:dyDescent="0.35">
      <c r="A111" s="6">
        <f t="shared" si="9"/>
        <v>36</v>
      </c>
      <c r="B111" s="6" t="str">
        <f t="shared" si="9"/>
        <v>Wisc.-Platteville V</v>
      </c>
      <c r="D111" s="6">
        <f t="shared" si="7"/>
        <v>8300</v>
      </c>
    </row>
    <row r="112" spans="1:4" s="13" customFormat="1" ht="13.9" customHeight="1" x14ac:dyDescent="0.35">
      <c r="A112" s="6">
        <f t="shared" si="9"/>
        <v>37</v>
      </c>
      <c r="B112" s="6" t="str">
        <f t="shared" si="9"/>
        <v>Wisc.-LaCrosse V</v>
      </c>
      <c r="D112" s="6">
        <f t="shared" si="7"/>
        <v>8016</v>
      </c>
    </row>
    <row r="113" spans="1:4" s="13" customFormat="1" ht="13.9" customHeight="1" x14ac:dyDescent="0.35">
      <c r="A113" s="6">
        <f t="shared" si="9"/>
        <v>38</v>
      </c>
      <c r="B113" s="6" t="str">
        <f t="shared" si="9"/>
        <v>Roosevelt University V</v>
      </c>
      <c r="D113" s="6">
        <f t="shared" si="7"/>
        <v>7999</v>
      </c>
    </row>
    <row r="114" spans="1:4" s="13" customFormat="1" ht="13.9" customHeight="1" x14ac:dyDescent="0.35">
      <c r="A114" s="6">
        <f t="shared" si="9"/>
        <v>39</v>
      </c>
      <c r="B114" s="6" t="str">
        <f t="shared" si="9"/>
        <v>Cleary University V</v>
      </c>
      <c r="D114" s="6">
        <f t="shared" si="7"/>
        <v>7932</v>
      </c>
    </row>
    <row r="115" spans="1:4" s="13" customFormat="1" ht="13.9" customHeight="1" x14ac:dyDescent="0.35">
      <c r="A115" s="6">
        <f t="shared" si="9"/>
        <v>40</v>
      </c>
      <c r="B115" s="6" t="str">
        <f t="shared" si="9"/>
        <v>Toledo ,University Of V</v>
      </c>
      <c r="D115" s="6">
        <f t="shared" si="7"/>
        <v>7915</v>
      </c>
    </row>
    <row r="116" spans="1:4" s="13" customFormat="1" ht="13.9" customHeight="1" x14ac:dyDescent="0.35">
      <c r="A116" s="6">
        <f t="shared" si="9"/>
        <v>41</v>
      </c>
      <c r="B116" s="6" t="str">
        <f t="shared" si="9"/>
        <v>Grace College V</v>
      </c>
      <c r="D116" s="6">
        <f t="shared" si="7"/>
        <v>7910</v>
      </c>
    </row>
    <row r="117" spans="1:4" s="13" customFormat="1" ht="13.9" customHeight="1" x14ac:dyDescent="0.35">
      <c r="A117" s="6">
        <f t="shared" si="9"/>
        <v>42</v>
      </c>
      <c r="B117" s="6" t="str">
        <f t="shared" si="9"/>
        <v>Wisc.-Milwaukee V</v>
      </c>
      <c r="D117" s="6">
        <f t="shared" si="7"/>
        <v>7851</v>
      </c>
    </row>
    <row r="118" spans="1:4" s="13" customFormat="1" ht="13.9" customHeight="1" x14ac:dyDescent="0.35">
      <c r="A118" s="6">
        <f t="shared" si="9"/>
        <v>43</v>
      </c>
      <c r="B118" s="6" t="str">
        <f t="shared" si="9"/>
        <v>Illinois State University V</v>
      </c>
      <c r="D118" s="6">
        <f t="shared" si="7"/>
        <v>7511</v>
      </c>
    </row>
    <row r="119" spans="1:4" s="13" customFormat="1" ht="13.9" customHeight="1" x14ac:dyDescent="0.35">
      <c r="A119" s="6">
        <f t="shared" si="9"/>
        <v>44</v>
      </c>
      <c r="B119" s="6" t="str">
        <f t="shared" si="9"/>
        <v>Minnesota State University-Mankato V</v>
      </c>
      <c r="D119" s="6">
        <f t="shared" si="7"/>
        <v>7365</v>
      </c>
    </row>
    <row r="120" spans="1:4" s="13" customFormat="1" ht="13.9" customHeight="1" x14ac:dyDescent="0.35">
      <c r="A120" s="6">
        <f t="shared" si="9"/>
        <v>45</v>
      </c>
      <c r="B120" s="6" t="str">
        <f t="shared" si="9"/>
        <v>Lourdes University V</v>
      </c>
      <c r="D120" s="6">
        <f t="shared" si="7"/>
        <v>7305</v>
      </c>
    </row>
    <row r="121" spans="1:4" s="13" customFormat="1" ht="13.9" customHeight="1" x14ac:dyDescent="0.35">
      <c r="A121" s="6">
        <f t="shared" si="9"/>
        <v>46</v>
      </c>
      <c r="B121" s="6" t="str">
        <f t="shared" si="9"/>
        <v>Kishwaukee College V</v>
      </c>
      <c r="D121" s="6">
        <f t="shared" si="7"/>
        <v>6722</v>
      </c>
    </row>
    <row r="122" spans="1:4" s="13" customFormat="1" ht="13.9" customHeight="1" x14ac:dyDescent="0.35">
      <c r="A122" s="6">
        <f t="shared" si="9"/>
        <v>47</v>
      </c>
      <c r="B122" s="6" t="str">
        <f t="shared" si="9"/>
        <v>Wisc.-Madison V</v>
      </c>
      <c r="D122" s="6">
        <f t="shared" si="7"/>
        <v>6376</v>
      </c>
    </row>
    <row r="123" spans="1:4" s="13" customFormat="1" ht="13.9" customHeight="1" x14ac:dyDescent="0.35">
      <c r="A123" s="6">
        <f t="shared" si="9"/>
        <v>48</v>
      </c>
      <c r="B123" s="6" t="str">
        <f t="shared" si="9"/>
        <v>Hastings College V</v>
      </c>
      <c r="D123" s="6">
        <f t="shared" si="7"/>
        <v>0</v>
      </c>
    </row>
    <row r="124" spans="1:4" s="13" customFormat="1" ht="13.9" customHeight="1" x14ac:dyDescent="0.25"/>
    <row r="125" spans="1:4" s="13" customFormat="1" ht="13.9" customHeight="1" x14ac:dyDescent="0.25"/>
    <row r="126" spans="1:4" s="13" customFormat="1" ht="13.9" customHeight="1" x14ac:dyDescent="0.25"/>
    <row r="127" spans="1:4" s="13" customFormat="1" ht="13.9" customHeight="1" x14ac:dyDescent="0.25"/>
    <row r="128" spans="1:4" s="13" customFormat="1" ht="13.9" customHeight="1" x14ac:dyDescent="0.25"/>
    <row r="129" s="13" customFormat="1" ht="13.9" customHeight="1" x14ac:dyDescent="0.25"/>
    <row r="130" s="13" customFormat="1" ht="13.9" customHeight="1" x14ac:dyDescent="0.25"/>
    <row r="131" s="13" customFormat="1" ht="13.9" customHeight="1" x14ac:dyDescent="0.25"/>
    <row r="132" s="13" customFormat="1" ht="13.9" customHeight="1" x14ac:dyDescent="0.25"/>
    <row r="133" s="13" customFormat="1" ht="13.9" customHeight="1" x14ac:dyDescent="0.25"/>
    <row r="134" s="13" customFormat="1" ht="13.9" customHeight="1" x14ac:dyDescent="0.25"/>
    <row r="135" s="13" customFormat="1" ht="13.9" customHeight="1" x14ac:dyDescent="0.25"/>
    <row r="136" s="13" customFormat="1" ht="13.9" customHeight="1" x14ac:dyDescent="0.25"/>
    <row r="137" s="13" customFormat="1" ht="13.9" customHeight="1" x14ac:dyDescent="0.25"/>
    <row r="138" s="13" customFormat="1" ht="13.9" customHeight="1" x14ac:dyDescent="0.25"/>
    <row r="139" s="13" customFormat="1" ht="13.9" customHeight="1" x14ac:dyDescent="0.25"/>
    <row r="140" s="13" customFormat="1" ht="13.9" customHeight="1" x14ac:dyDescent="0.25"/>
    <row r="141" s="13" customFormat="1" ht="13.9" customHeight="1" x14ac:dyDescent="0.25"/>
    <row r="142" s="13" customFormat="1" ht="13.9" customHeight="1" x14ac:dyDescent="0.25"/>
    <row r="143" s="13" customFormat="1" ht="13.9" customHeight="1" x14ac:dyDescent="0.25"/>
    <row r="144" s="13" customFormat="1" ht="13.9" customHeight="1" x14ac:dyDescent="0.25"/>
    <row r="145" s="13" customFormat="1" ht="13.9" customHeight="1" x14ac:dyDescent="0.25"/>
    <row r="146" s="13" customFormat="1" ht="13.9" customHeight="1" x14ac:dyDescent="0.25"/>
    <row r="147" s="13" customFormat="1" ht="13.9" customHeight="1" x14ac:dyDescent="0.25"/>
    <row r="148" s="13" customFormat="1" ht="13.9" customHeight="1" x14ac:dyDescent="0.25"/>
    <row r="149" s="13" customFormat="1" ht="13.9" customHeight="1" x14ac:dyDescent="0.25"/>
    <row r="150" s="13" customFormat="1" ht="13.9" customHeight="1" x14ac:dyDescent="0.25"/>
    <row r="151" s="13" customFormat="1" ht="13.9" customHeight="1" x14ac:dyDescent="0.25"/>
    <row r="152" s="13" customFormat="1" ht="13.9" customHeight="1" x14ac:dyDescent="0.25"/>
    <row r="153" s="13" customFormat="1" ht="13.9" customHeight="1" x14ac:dyDescent="0.25"/>
    <row r="154" s="13" customFormat="1" ht="13.9" customHeight="1" x14ac:dyDescent="0.25"/>
    <row r="155" s="13" customFormat="1" ht="13.9" customHeight="1" x14ac:dyDescent="0.25"/>
    <row r="156" s="13" customFormat="1" ht="13.9" customHeight="1" x14ac:dyDescent="0.25"/>
    <row r="157" s="13" customFormat="1" ht="13.9" customHeight="1" x14ac:dyDescent="0.25"/>
    <row r="158" s="13" customFormat="1" ht="13.9" customHeight="1" x14ac:dyDescent="0.25"/>
    <row r="159" s="13" customFormat="1" ht="13.9" customHeight="1" x14ac:dyDescent="0.25"/>
    <row r="160" s="13" customFormat="1" ht="13.9" customHeight="1" x14ac:dyDescent="0.25"/>
    <row r="161" s="13" customFormat="1" ht="13.9" customHeight="1" x14ac:dyDescent="0.25"/>
    <row r="162" s="13" customFormat="1" ht="13.9" customHeight="1" x14ac:dyDescent="0.25"/>
    <row r="163" s="13" customFormat="1" ht="13.9" customHeight="1" x14ac:dyDescent="0.25"/>
    <row r="164" s="13" customFormat="1" ht="13.9" customHeight="1" x14ac:dyDescent="0.25"/>
    <row r="165" s="13" customFormat="1" ht="13.9" customHeight="1" x14ac:dyDescent="0.25"/>
    <row r="166" s="13" customFormat="1" ht="13.9" customHeight="1" x14ac:dyDescent="0.25"/>
    <row r="167" s="13" customFormat="1" ht="13.9" customHeight="1" x14ac:dyDescent="0.25"/>
    <row r="168" s="13" customFormat="1" ht="13.9" customHeight="1" x14ac:dyDescent="0.25"/>
    <row r="169" s="13" customFormat="1" ht="13.9" customHeight="1" x14ac:dyDescent="0.25"/>
    <row r="170" s="13" customFormat="1" ht="13.9" customHeight="1" x14ac:dyDescent="0.25"/>
    <row r="171" s="13" customFormat="1" ht="13.9" customHeight="1" x14ac:dyDescent="0.25"/>
    <row r="172" s="13" customFormat="1" ht="13.9" customHeight="1" x14ac:dyDescent="0.25"/>
    <row r="173" s="13" customFormat="1" ht="13.9" customHeight="1" x14ac:dyDescent="0.25"/>
    <row r="174" s="13" customFormat="1" ht="13.9" customHeight="1" x14ac:dyDescent="0.25"/>
    <row r="175" s="13" customFormat="1" ht="13.9" customHeight="1" x14ac:dyDescent="0.25"/>
    <row r="176" s="13" customFormat="1" ht="13.9" customHeight="1" x14ac:dyDescent="0.25"/>
    <row r="177" s="13" customFormat="1" ht="13.9" customHeight="1" x14ac:dyDescent="0.25"/>
    <row r="178" s="13" customFormat="1" ht="13.9" customHeight="1" x14ac:dyDescent="0.25"/>
    <row r="179" s="13" customFormat="1" ht="13.9" customHeight="1" x14ac:dyDescent="0.25"/>
    <row r="180" s="13" customFormat="1" ht="13.9" customHeight="1" x14ac:dyDescent="0.25"/>
    <row r="181" s="13" customFormat="1" ht="13.9" customHeight="1" x14ac:dyDescent="0.25"/>
    <row r="182" s="13" customFormat="1" ht="13.9" customHeight="1" x14ac:dyDescent="0.25"/>
    <row r="183" s="13" customFormat="1" ht="13.9" customHeight="1" x14ac:dyDescent="0.25"/>
    <row r="184" s="13" customFormat="1" ht="13.9" customHeight="1" x14ac:dyDescent="0.25"/>
    <row r="185" s="13" customFormat="1" ht="13.9" customHeight="1" x14ac:dyDescent="0.25"/>
    <row r="186" s="13" customFormat="1" ht="13.9" customHeight="1" x14ac:dyDescent="0.25"/>
    <row r="187" s="13" customFormat="1" ht="13.9" customHeight="1" x14ac:dyDescent="0.25"/>
    <row r="188" s="13" customFormat="1" ht="13.9" customHeight="1" x14ac:dyDescent="0.25"/>
    <row r="189" s="13" customFormat="1" ht="13.9" customHeight="1" x14ac:dyDescent="0.25"/>
    <row r="190" s="13" customFormat="1" ht="13.9" customHeight="1" x14ac:dyDescent="0.25"/>
    <row r="191" s="13" customFormat="1" ht="13.9" customHeight="1" x14ac:dyDescent="0.25"/>
    <row r="192" s="13" customFormat="1" ht="13.9" customHeight="1" x14ac:dyDescent="0.25"/>
    <row r="193" s="13" customFormat="1" ht="13.9" customHeight="1" x14ac:dyDescent="0.25"/>
    <row r="194" s="13" customFormat="1" ht="13.9" customHeight="1" x14ac:dyDescent="0.25"/>
    <row r="195" s="13" customFormat="1" ht="13.9" customHeight="1" x14ac:dyDescent="0.25"/>
    <row r="196" s="13" customFormat="1" ht="13.9" customHeight="1" x14ac:dyDescent="0.25"/>
    <row r="197" s="13" customFormat="1" ht="13.9" customHeight="1" x14ac:dyDescent="0.25"/>
    <row r="198" s="13" customFormat="1" ht="13.9" customHeight="1" x14ac:dyDescent="0.25"/>
    <row r="199" s="13" customFormat="1" ht="13.9" customHeight="1" x14ac:dyDescent="0.25"/>
    <row r="200" s="13" customFormat="1" ht="13.9" customHeight="1" x14ac:dyDescent="0.25"/>
    <row r="201" s="13" customFormat="1" ht="13.9" customHeight="1" x14ac:dyDescent="0.25"/>
    <row r="202" s="13" customFormat="1" ht="13.9" customHeight="1" x14ac:dyDescent="0.25"/>
    <row r="203" s="13" customFormat="1" ht="13.9" customHeight="1" x14ac:dyDescent="0.25"/>
    <row r="204" s="13" customFormat="1" ht="13.9" customHeight="1" x14ac:dyDescent="0.25"/>
    <row r="205" s="13" customFormat="1" ht="13.9" customHeight="1" x14ac:dyDescent="0.25"/>
    <row r="206" s="13" customFormat="1" ht="13.9" customHeight="1" x14ac:dyDescent="0.25"/>
    <row r="207" s="13" customFormat="1" ht="13.9" customHeight="1" x14ac:dyDescent="0.25"/>
    <row r="208" s="13" customFormat="1" ht="13.9" customHeight="1" x14ac:dyDescent="0.25"/>
    <row r="209" s="13" customFormat="1" ht="13.9" customHeight="1" x14ac:dyDescent="0.25"/>
    <row r="210" s="13" customFormat="1" ht="13.9" customHeight="1" x14ac:dyDescent="0.25"/>
    <row r="211" s="13" customFormat="1" ht="13.9" customHeight="1" x14ac:dyDescent="0.25"/>
    <row r="212" s="13" customFormat="1" ht="13.9" customHeight="1" x14ac:dyDescent="0.25"/>
    <row r="213" s="13" customFormat="1" ht="13.9" customHeight="1" x14ac:dyDescent="0.25"/>
    <row r="214" s="13" customFormat="1" ht="13.9" customHeight="1" x14ac:dyDescent="0.25"/>
    <row r="215" s="13" customFormat="1" ht="13.9" customHeight="1" x14ac:dyDescent="0.25"/>
    <row r="216" s="13" customFormat="1" ht="13.9" customHeight="1" x14ac:dyDescent="0.25"/>
    <row r="217" s="13" customFormat="1" ht="13.9" customHeight="1" x14ac:dyDescent="0.25"/>
    <row r="218" s="13" customFormat="1" ht="13.9" customHeight="1" x14ac:dyDescent="0.25"/>
    <row r="219" s="13" customFormat="1" ht="13.9" customHeight="1" x14ac:dyDescent="0.25"/>
    <row r="220" s="13" customFormat="1" ht="13.9" customHeight="1" x14ac:dyDescent="0.25"/>
    <row r="221" s="13" customFormat="1" ht="13.9" customHeight="1" x14ac:dyDescent="0.25"/>
    <row r="222" s="13" customFormat="1" ht="13.9" customHeight="1" x14ac:dyDescent="0.25"/>
    <row r="223" s="13" customFormat="1" ht="13.9" customHeight="1" x14ac:dyDescent="0.25"/>
    <row r="224" s="13" customFormat="1" ht="13.9" customHeight="1" x14ac:dyDescent="0.25"/>
    <row r="225" s="13" customFormat="1" ht="13.9" customHeight="1" x14ac:dyDescent="0.25"/>
    <row r="226" s="13" customFormat="1" ht="13.9" customHeight="1" x14ac:dyDescent="0.25"/>
    <row r="227" s="13" customFormat="1" ht="13.9" customHeight="1" x14ac:dyDescent="0.25"/>
    <row r="228" s="13" customFormat="1" ht="13.9" customHeight="1" x14ac:dyDescent="0.25"/>
    <row r="229" s="13" customFormat="1" ht="13.9" customHeight="1" x14ac:dyDescent="0.25"/>
    <row r="230" s="13" customFormat="1" ht="13.9" customHeight="1" x14ac:dyDescent="0.25"/>
    <row r="231" s="13" customFormat="1" ht="13.9" customHeight="1" x14ac:dyDescent="0.25"/>
    <row r="232" s="13" customFormat="1" ht="13.9" customHeight="1" x14ac:dyDescent="0.25"/>
    <row r="233" s="13" customFormat="1" ht="13.9" customHeight="1" x14ac:dyDescent="0.25"/>
    <row r="234" s="13" customFormat="1" ht="13.9" customHeight="1" x14ac:dyDescent="0.25"/>
    <row r="235" s="13" customFormat="1" ht="13.9" customHeight="1" x14ac:dyDescent="0.25"/>
    <row r="236" s="13" customFormat="1" ht="13.9" customHeight="1" x14ac:dyDescent="0.25"/>
    <row r="237" s="13" customFormat="1" ht="13.9" customHeight="1" x14ac:dyDescent="0.25"/>
    <row r="238" s="13" customFormat="1" ht="13.9" customHeight="1" x14ac:dyDescent="0.25"/>
    <row r="239" s="13" customFormat="1" ht="13.9" customHeight="1" x14ac:dyDescent="0.25"/>
    <row r="240" s="13" customFormat="1" ht="13.9" customHeight="1" x14ac:dyDescent="0.25"/>
    <row r="241" s="13" customFormat="1" ht="13.9" customHeight="1" x14ac:dyDescent="0.25"/>
    <row r="242" s="13" customFormat="1" ht="13.9" customHeight="1" x14ac:dyDescent="0.25"/>
    <row r="243" s="13" customFormat="1" ht="13.9" customHeight="1" x14ac:dyDescent="0.25"/>
    <row r="244" s="13" customFormat="1" ht="13.9" customHeight="1" x14ac:dyDescent="0.25"/>
    <row r="245" s="13" customFormat="1" ht="13.9" customHeight="1" x14ac:dyDescent="0.25"/>
    <row r="246" s="13" customFormat="1" ht="13.9" customHeight="1" x14ac:dyDescent="0.25"/>
    <row r="247" s="13" customFormat="1" ht="13.9" customHeight="1" x14ac:dyDescent="0.25"/>
    <row r="248" s="13" customFormat="1" ht="13.9" customHeight="1" x14ac:dyDescent="0.25"/>
    <row r="249" s="13" customFormat="1" ht="13.9" customHeight="1" x14ac:dyDescent="0.25"/>
    <row r="250" s="13" customFormat="1" ht="13.9" customHeight="1" x14ac:dyDescent="0.25"/>
    <row r="251" s="13" customFormat="1" ht="13.9" customHeight="1" x14ac:dyDescent="0.25"/>
    <row r="252" s="13" customFormat="1" ht="13.9" customHeight="1" x14ac:dyDescent="0.25"/>
    <row r="253" s="13" customFormat="1" ht="13.9" customHeight="1" x14ac:dyDescent="0.25"/>
    <row r="254" s="13" customFormat="1" ht="13.9" customHeight="1" x14ac:dyDescent="0.25"/>
    <row r="255" s="13" customFormat="1" ht="13.9" customHeight="1" x14ac:dyDescent="0.25"/>
    <row r="256" s="13" customFormat="1" ht="13.9" customHeight="1" x14ac:dyDescent="0.25"/>
    <row r="257" s="13" customFormat="1" ht="13.9" customHeight="1" x14ac:dyDescent="0.25"/>
    <row r="258" s="13" customFormat="1" ht="13.9" customHeight="1" x14ac:dyDescent="0.25"/>
    <row r="259" s="13" customFormat="1" ht="13.9" customHeight="1" x14ac:dyDescent="0.25"/>
    <row r="260" s="13" customFormat="1" ht="13.9" customHeight="1" x14ac:dyDescent="0.25"/>
    <row r="261" s="13" customFormat="1" ht="13.9" customHeight="1" x14ac:dyDescent="0.25"/>
    <row r="262" s="13" customFormat="1" ht="13.9" customHeight="1" x14ac:dyDescent="0.25"/>
    <row r="263" s="13" customFormat="1" ht="13.9" customHeight="1" x14ac:dyDescent="0.25"/>
    <row r="264" s="13" customFormat="1" ht="13.9" customHeight="1" x14ac:dyDescent="0.25"/>
    <row r="265" s="13" customFormat="1" ht="13.9" customHeight="1" x14ac:dyDescent="0.25"/>
    <row r="266" s="13" customFormat="1" ht="13.9" customHeight="1" x14ac:dyDescent="0.25"/>
    <row r="267" s="13" customFormat="1" ht="13.9" customHeight="1" x14ac:dyDescent="0.25"/>
    <row r="268" s="13" customFormat="1" ht="13.9" customHeight="1" x14ac:dyDescent="0.25"/>
    <row r="269" s="13" customFormat="1" ht="13.9" customHeight="1" x14ac:dyDescent="0.25"/>
    <row r="270" s="13" customFormat="1" ht="13.9" customHeight="1" x14ac:dyDescent="0.25"/>
    <row r="271" s="13" customFormat="1" ht="13.9" customHeight="1" x14ac:dyDescent="0.25"/>
    <row r="272" s="13" customFormat="1" ht="13.9" customHeight="1" x14ac:dyDescent="0.25"/>
    <row r="273" s="13" customFormat="1" ht="13.9" customHeight="1" x14ac:dyDescent="0.25"/>
    <row r="274" s="13" customFormat="1" ht="13.9" customHeight="1" x14ac:dyDescent="0.25"/>
    <row r="275" s="13" customFormat="1" ht="13.9" customHeight="1" x14ac:dyDescent="0.25"/>
    <row r="276" s="13" customFormat="1" ht="13.9" customHeight="1" x14ac:dyDescent="0.25"/>
    <row r="277" s="13" customFormat="1" ht="13.9" customHeight="1" x14ac:dyDescent="0.25"/>
    <row r="278" s="13" customFormat="1" ht="13.9" customHeight="1" x14ac:dyDescent="0.25"/>
    <row r="279" s="13" customFormat="1" ht="13.9" customHeight="1" x14ac:dyDescent="0.25"/>
    <row r="280" s="13" customFormat="1" ht="13.9" customHeight="1" x14ac:dyDescent="0.25"/>
    <row r="281" s="13" customFormat="1" ht="13.9" customHeight="1" x14ac:dyDescent="0.25"/>
    <row r="282" s="13" customFormat="1" ht="13.9" customHeight="1" x14ac:dyDescent="0.25"/>
    <row r="283" s="13" customFormat="1" ht="13.9" customHeight="1" x14ac:dyDescent="0.25"/>
    <row r="284" s="13" customFormat="1" ht="13.9" customHeight="1" x14ac:dyDescent="0.25"/>
    <row r="285" s="13" customFormat="1" ht="13.9" customHeight="1" x14ac:dyDescent="0.25"/>
    <row r="286" s="13" customFormat="1" ht="13.9" customHeight="1" x14ac:dyDescent="0.25"/>
    <row r="287" s="13" customFormat="1" ht="13.9" customHeight="1" x14ac:dyDescent="0.25"/>
    <row r="288" s="13" customFormat="1" ht="13.9" customHeight="1" x14ac:dyDescent="0.25"/>
    <row r="289" s="13" customFormat="1" ht="13.9" customHeight="1" x14ac:dyDescent="0.25"/>
    <row r="290" s="13" customFormat="1" ht="13.9" customHeight="1" x14ac:dyDescent="0.25"/>
    <row r="291" s="13" customFormat="1" ht="13.9" customHeight="1" x14ac:dyDescent="0.25"/>
    <row r="292" s="13" customFormat="1" ht="13.9" customHeight="1" x14ac:dyDescent="0.25"/>
    <row r="293" s="13" customFormat="1" ht="13.9" customHeight="1" x14ac:dyDescent="0.25"/>
    <row r="294" s="13" customFormat="1" ht="13.9" customHeight="1" x14ac:dyDescent="0.25"/>
    <row r="295" s="13" customFormat="1" ht="13.9" customHeight="1" x14ac:dyDescent="0.25"/>
    <row r="296" s="13" customFormat="1" ht="13.9" customHeight="1" x14ac:dyDescent="0.25"/>
    <row r="297" s="13" customFormat="1" ht="13.9" customHeight="1" x14ac:dyDescent="0.25"/>
    <row r="298" s="13" customFormat="1" ht="13.9" customHeight="1" x14ac:dyDescent="0.25"/>
    <row r="299" s="13" customFormat="1" ht="13.9" customHeight="1" x14ac:dyDescent="0.25"/>
    <row r="300" s="13" customFormat="1" ht="13.9" customHeight="1" x14ac:dyDescent="0.25"/>
    <row r="301" s="13" customFormat="1" ht="13.9" customHeight="1" x14ac:dyDescent="0.25"/>
    <row r="302" s="13" customFormat="1" ht="13.9" customHeight="1" x14ac:dyDescent="0.25"/>
    <row r="303" s="13" customFormat="1" ht="13.9" customHeight="1" x14ac:dyDescent="0.25"/>
    <row r="304" s="13" customFormat="1" ht="13.9" customHeight="1" x14ac:dyDescent="0.25"/>
    <row r="305" s="13" customFormat="1" ht="13.9" customHeight="1" x14ac:dyDescent="0.25"/>
    <row r="306" s="13" customFormat="1" ht="13.9" customHeight="1" x14ac:dyDescent="0.25"/>
    <row r="307" s="13" customFormat="1" ht="13.9" customHeight="1" x14ac:dyDescent="0.25"/>
    <row r="308" s="13" customFormat="1" ht="13.9" customHeight="1" x14ac:dyDescent="0.25"/>
    <row r="309" s="13" customFormat="1" ht="13.9" customHeight="1" x14ac:dyDescent="0.25"/>
    <row r="310" s="13" customFormat="1" ht="13.9" customHeight="1" x14ac:dyDescent="0.25"/>
    <row r="311" s="13" customFormat="1" ht="13.9" customHeight="1" x14ac:dyDescent="0.25"/>
    <row r="312" s="13" customFormat="1" ht="13.9" customHeight="1" x14ac:dyDescent="0.25"/>
    <row r="313" s="13" customFormat="1" ht="13.9" customHeight="1" x14ac:dyDescent="0.25"/>
    <row r="314" s="13" customFormat="1" ht="13.9" customHeight="1" x14ac:dyDescent="0.25"/>
    <row r="315" s="13" customFormat="1" ht="13.9" customHeight="1" x14ac:dyDescent="0.25"/>
    <row r="316" s="13" customFormat="1" ht="13.9" customHeight="1" x14ac:dyDescent="0.25"/>
    <row r="317" s="13" customFormat="1" ht="13.9" customHeight="1" x14ac:dyDescent="0.25"/>
    <row r="318" s="13" customFormat="1" ht="13.9" customHeight="1" x14ac:dyDescent="0.25"/>
    <row r="319" s="13" customFormat="1" ht="13.9" customHeight="1" x14ac:dyDescent="0.25"/>
    <row r="320" s="13" customFormat="1" ht="13.9" customHeight="1" x14ac:dyDescent="0.25"/>
    <row r="321" s="13" customFormat="1" ht="13.9" customHeight="1" x14ac:dyDescent="0.25"/>
    <row r="322" s="13" customFormat="1" ht="13.9" customHeight="1" x14ac:dyDescent="0.25"/>
    <row r="323" s="13" customFormat="1" ht="13.9" customHeight="1" x14ac:dyDescent="0.25"/>
    <row r="324" s="13" customFormat="1" ht="13.9" customHeight="1" x14ac:dyDescent="0.25"/>
    <row r="325" s="13" customFormat="1" ht="13.9" customHeight="1" x14ac:dyDescent="0.25"/>
    <row r="326" s="13" customFormat="1" ht="13.9" customHeight="1" x14ac:dyDescent="0.25"/>
    <row r="327" s="13" customFormat="1" ht="13.9" customHeight="1" x14ac:dyDescent="0.25"/>
    <row r="328" s="13" customFormat="1" ht="13.9" customHeight="1" x14ac:dyDescent="0.25"/>
    <row r="329" s="13" customFormat="1" ht="13.9" customHeight="1" x14ac:dyDescent="0.25"/>
    <row r="330" s="13" customFormat="1" ht="13.9" customHeight="1" x14ac:dyDescent="0.25"/>
    <row r="331" s="13" customFormat="1" ht="13.9" customHeight="1" x14ac:dyDescent="0.25"/>
    <row r="332" s="13" customFormat="1" ht="13.9" customHeight="1" x14ac:dyDescent="0.25"/>
    <row r="333" s="13" customFormat="1" ht="13.9" customHeight="1" x14ac:dyDescent="0.25"/>
    <row r="334" s="13" customFormat="1" ht="13.9" customHeight="1" x14ac:dyDescent="0.25"/>
    <row r="335" s="13" customFormat="1" ht="13.9" customHeight="1" x14ac:dyDescent="0.25"/>
    <row r="336" s="13" customFormat="1" ht="13.9" customHeight="1" x14ac:dyDescent="0.25"/>
    <row r="337" s="13" customFormat="1" ht="13.9" customHeight="1" x14ac:dyDescent="0.25"/>
    <row r="338" s="13" customFormat="1" ht="13.9" customHeight="1" x14ac:dyDescent="0.25"/>
    <row r="339" s="13" customFormat="1" ht="13.9" customHeight="1" x14ac:dyDescent="0.25"/>
    <row r="340" s="13" customFormat="1" ht="13.9" customHeight="1" x14ac:dyDescent="0.25"/>
    <row r="341" s="13" customFormat="1" ht="13.9" customHeight="1" x14ac:dyDescent="0.25"/>
    <row r="342" s="13" customFormat="1" ht="13.9" customHeight="1" x14ac:dyDescent="0.25"/>
    <row r="343" s="13" customFormat="1" ht="13.9" customHeight="1" x14ac:dyDescent="0.25"/>
    <row r="344" s="13" customFormat="1" ht="13.9" customHeight="1" x14ac:dyDescent="0.25"/>
    <row r="345" s="13" customFormat="1" ht="13.9" customHeight="1" x14ac:dyDescent="0.25"/>
    <row r="346" s="13" customFormat="1" ht="13.9" customHeight="1" x14ac:dyDescent="0.25"/>
    <row r="347" s="13" customFormat="1" ht="13.9" customHeight="1" x14ac:dyDescent="0.25"/>
    <row r="348" s="13" customFormat="1" ht="13.9" customHeight="1" x14ac:dyDescent="0.25"/>
    <row r="349" s="13" customFormat="1" ht="13.9" customHeight="1" x14ac:dyDescent="0.25"/>
    <row r="350" s="13" customFormat="1" ht="13.9" customHeight="1" x14ac:dyDescent="0.25"/>
    <row r="351" s="13" customFormat="1" ht="13.9" customHeight="1" x14ac:dyDescent="0.25"/>
    <row r="352" s="13" customFormat="1" ht="13.9" customHeight="1" x14ac:dyDescent="0.25"/>
    <row r="353" s="13" customFormat="1" ht="13.9" customHeight="1" x14ac:dyDescent="0.25"/>
    <row r="354" s="13" customFormat="1" ht="13.9" customHeight="1" x14ac:dyDescent="0.25"/>
    <row r="355" s="13" customFormat="1" ht="13.9" customHeight="1" x14ac:dyDescent="0.25"/>
    <row r="356" s="13" customFormat="1" ht="13.9" customHeight="1" x14ac:dyDescent="0.25"/>
    <row r="357" s="13" customFormat="1" ht="13.9" customHeight="1" x14ac:dyDescent="0.25"/>
    <row r="358" s="13" customFormat="1" ht="13.9" customHeight="1" x14ac:dyDescent="0.25"/>
    <row r="359" s="13" customFormat="1" ht="13.9" customHeight="1" x14ac:dyDescent="0.25"/>
    <row r="360" s="13" customFormat="1" ht="13.9" customHeight="1" x14ac:dyDescent="0.25"/>
    <row r="361" s="13" customFormat="1" ht="13.9" customHeight="1" x14ac:dyDescent="0.25"/>
    <row r="362" s="13" customFormat="1" ht="13.9" customHeight="1" x14ac:dyDescent="0.25"/>
    <row r="363" s="13" customFormat="1" ht="13.9" customHeight="1" x14ac:dyDescent="0.25"/>
    <row r="364" s="13" customFormat="1" ht="13.9" customHeight="1" x14ac:dyDescent="0.25"/>
    <row r="365" s="13" customFormat="1" ht="13.9" customHeight="1" x14ac:dyDescent="0.25"/>
    <row r="366" s="13" customFormat="1" ht="13.9" customHeight="1" x14ac:dyDescent="0.25"/>
    <row r="367" s="13" customFormat="1" ht="13.9" customHeight="1" x14ac:dyDescent="0.25"/>
    <row r="368" s="13" customFormat="1" ht="13.9" customHeight="1" x14ac:dyDescent="0.25"/>
    <row r="369" s="13" customFormat="1" ht="13.9" customHeight="1" x14ac:dyDescent="0.25"/>
    <row r="370" s="13" customFormat="1" ht="13.9" customHeight="1" x14ac:dyDescent="0.25"/>
    <row r="371" s="13" customFormat="1" ht="13.9" customHeight="1" x14ac:dyDescent="0.25"/>
    <row r="372" s="13" customFormat="1" ht="13.9" customHeight="1" x14ac:dyDescent="0.25"/>
    <row r="373" s="13" customFormat="1" ht="13.9" customHeight="1" x14ac:dyDescent="0.25"/>
    <row r="374" s="13" customFormat="1" ht="13.9" customHeight="1" x14ac:dyDescent="0.25"/>
    <row r="375" s="13" customFormat="1" ht="13.9" customHeight="1" x14ac:dyDescent="0.25"/>
    <row r="376" s="13" customFormat="1" ht="13.9" customHeight="1" x14ac:dyDescent="0.25"/>
    <row r="377" s="13" customFormat="1" ht="13.9" customHeight="1" x14ac:dyDescent="0.25"/>
    <row r="378" s="13" customFormat="1" ht="13.9" customHeight="1" x14ac:dyDescent="0.25"/>
    <row r="379" s="13" customFormat="1" ht="13.9" customHeight="1" x14ac:dyDescent="0.25"/>
    <row r="380" s="13" customFormat="1" ht="13.9" customHeight="1" x14ac:dyDescent="0.25"/>
    <row r="381" s="13" customFormat="1" ht="13.9" customHeight="1" x14ac:dyDescent="0.25"/>
    <row r="382" s="13" customFormat="1" ht="13.9" customHeight="1" x14ac:dyDescent="0.25"/>
    <row r="383" s="13" customFormat="1" ht="13.9" customHeight="1" x14ac:dyDescent="0.25"/>
    <row r="384" s="13" customFormat="1" ht="13.9" customHeight="1" x14ac:dyDescent="0.25"/>
    <row r="385" s="13" customFormat="1" ht="13.9" customHeight="1" x14ac:dyDescent="0.25"/>
    <row r="386" s="13" customFormat="1" ht="13.9" customHeight="1" x14ac:dyDescent="0.25"/>
    <row r="387" s="13" customFormat="1" ht="13.9" customHeight="1" x14ac:dyDescent="0.25"/>
    <row r="388" s="13" customFormat="1" ht="13.9" customHeight="1" x14ac:dyDescent="0.25"/>
    <row r="389" s="13" customFormat="1" ht="13.9" customHeight="1" x14ac:dyDescent="0.25"/>
    <row r="390" s="13" customFormat="1" ht="13.9" customHeight="1" x14ac:dyDescent="0.25"/>
    <row r="391" s="13" customFormat="1" ht="13.9" customHeight="1" x14ac:dyDescent="0.25"/>
    <row r="392" s="13" customFormat="1" ht="13.9" customHeight="1" x14ac:dyDescent="0.25"/>
    <row r="393" s="13" customFormat="1" ht="13.9" customHeight="1" x14ac:dyDescent="0.25"/>
    <row r="394" s="13" customFormat="1" ht="13.9" customHeight="1" x14ac:dyDescent="0.25"/>
    <row r="395" s="13" customFormat="1" ht="13.9" customHeight="1" x14ac:dyDescent="0.25"/>
    <row r="396" s="13" customFormat="1" ht="13.9" customHeight="1" x14ac:dyDescent="0.25"/>
    <row r="397" s="13" customFormat="1" ht="13.9" customHeight="1" x14ac:dyDescent="0.25"/>
    <row r="398" s="13" customFormat="1" ht="13.9" customHeight="1" x14ac:dyDescent="0.25"/>
    <row r="399" s="13" customFormat="1" ht="13.9" customHeight="1" x14ac:dyDescent="0.25"/>
    <row r="400" s="13" customFormat="1" ht="13.9" customHeight="1" x14ac:dyDescent="0.25"/>
    <row r="401" s="13" customFormat="1" ht="13.9" customHeight="1" x14ac:dyDescent="0.25"/>
    <row r="402" s="13" customFormat="1" ht="13.9" customHeight="1" x14ac:dyDescent="0.25"/>
    <row r="403" s="13" customFormat="1" ht="13.9" customHeight="1" x14ac:dyDescent="0.25"/>
    <row r="404" s="13" customFormat="1" ht="13.9" customHeight="1" x14ac:dyDescent="0.25"/>
    <row r="405" s="13" customFormat="1" ht="13.9" customHeight="1" x14ac:dyDescent="0.25"/>
    <row r="406" s="13" customFormat="1" ht="13.9" customHeight="1" x14ac:dyDescent="0.25"/>
    <row r="407" s="13" customFormat="1" ht="13.9" customHeight="1" x14ac:dyDescent="0.25"/>
    <row r="408" s="13" customFormat="1" ht="13.9" customHeight="1" x14ac:dyDescent="0.25"/>
    <row r="409" s="13" customFormat="1" ht="13.9" customHeight="1" x14ac:dyDescent="0.25"/>
    <row r="410" s="13" customFormat="1" ht="13.9" customHeight="1" x14ac:dyDescent="0.25"/>
    <row r="411" s="13" customFormat="1" ht="13.9" customHeight="1" x14ac:dyDescent="0.25"/>
    <row r="412" s="13" customFormat="1" ht="13.9" customHeight="1" x14ac:dyDescent="0.25"/>
    <row r="413" s="13" customFormat="1" ht="13.9" customHeight="1" x14ac:dyDescent="0.25"/>
    <row r="414" s="13" customFormat="1" ht="13.9" customHeight="1" x14ac:dyDescent="0.25"/>
    <row r="415" s="13" customFormat="1" ht="13.9" customHeight="1" x14ac:dyDescent="0.25"/>
    <row r="416" s="13" customFormat="1" ht="13.9" customHeight="1" x14ac:dyDescent="0.25"/>
    <row r="417" s="13" customFormat="1" ht="13.9" customHeight="1" x14ac:dyDescent="0.25"/>
    <row r="418" s="13" customFormat="1" ht="13.9" customHeight="1" x14ac:dyDescent="0.25"/>
    <row r="419" s="13" customFormat="1" ht="13.9" customHeight="1" x14ac:dyDescent="0.25"/>
    <row r="420" s="13" customFormat="1" ht="13.9" customHeight="1" x14ac:dyDescent="0.25"/>
    <row r="421" s="13" customFormat="1" ht="13.9" customHeight="1" x14ac:dyDescent="0.25"/>
    <row r="422" s="13" customFormat="1" ht="13.9" customHeight="1" x14ac:dyDescent="0.25"/>
    <row r="423" s="13" customFormat="1" ht="13.9" customHeight="1" x14ac:dyDescent="0.25"/>
    <row r="424" s="13" customFormat="1" ht="13.9" customHeight="1" x14ac:dyDescent="0.25"/>
    <row r="425" s="13" customFormat="1" ht="13.9" customHeight="1" x14ac:dyDescent="0.25"/>
    <row r="426" s="13" customFormat="1" ht="13.9" customHeight="1" x14ac:dyDescent="0.25"/>
    <row r="427" s="13" customFormat="1" ht="13.9" customHeight="1" x14ac:dyDescent="0.25"/>
    <row r="428" s="13" customFormat="1" ht="13.9" customHeight="1" x14ac:dyDescent="0.25"/>
    <row r="429" s="13" customFormat="1" ht="13.9" customHeight="1" x14ac:dyDescent="0.25"/>
    <row r="430" s="13" customFormat="1" ht="13.9" customHeight="1" x14ac:dyDescent="0.25"/>
    <row r="431" s="13" customFormat="1" ht="13.9" customHeight="1" x14ac:dyDescent="0.25"/>
    <row r="432" s="13" customFormat="1" ht="13.9" customHeight="1" x14ac:dyDescent="0.25"/>
    <row r="433" s="13" customFormat="1" ht="13.9" customHeight="1" x14ac:dyDescent="0.25"/>
    <row r="434" s="13" customFormat="1" ht="13.9" customHeight="1" x14ac:dyDescent="0.25"/>
    <row r="435" s="13" customFormat="1" ht="13.9" customHeight="1" x14ac:dyDescent="0.25"/>
    <row r="436" s="13" customFormat="1" ht="13.9" customHeight="1" x14ac:dyDescent="0.25"/>
    <row r="437" s="13" customFormat="1" ht="13.9" customHeight="1" x14ac:dyDescent="0.25"/>
    <row r="438" s="13" customFormat="1" ht="13.9" customHeight="1" x14ac:dyDescent="0.25"/>
    <row r="439" s="13" customFormat="1" ht="13.9" customHeight="1" x14ac:dyDescent="0.25"/>
    <row r="440" s="13" customFormat="1" ht="13.9" customHeight="1" x14ac:dyDescent="0.25"/>
    <row r="441" s="13" customFormat="1" ht="13.9" customHeight="1" x14ac:dyDescent="0.25"/>
    <row r="442" s="13" customFormat="1" ht="13.9" customHeight="1" x14ac:dyDescent="0.25"/>
    <row r="443" s="13" customFormat="1" ht="13.9" customHeight="1" x14ac:dyDescent="0.25"/>
    <row r="444" s="13" customFormat="1" ht="13.9" customHeight="1" x14ac:dyDescent="0.25"/>
    <row r="445" s="13" customFormat="1" ht="13.9" customHeight="1" x14ac:dyDescent="0.25"/>
    <row r="446" s="13" customFormat="1" ht="13.9" customHeight="1" x14ac:dyDescent="0.25"/>
    <row r="447" s="13" customFormat="1" ht="13.9" customHeight="1" x14ac:dyDescent="0.25"/>
    <row r="448" s="13" customFormat="1" ht="13.9" customHeight="1" x14ac:dyDescent="0.25"/>
    <row r="449" s="13" customFormat="1" ht="13.9" customHeight="1" x14ac:dyDescent="0.25"/>
    <row r="450" s="13" customFormat="1" ht="13.9" customHeight="1" x14ac:dyDescent="0.25"/>
    <row r="451" s="13" customFormat="1" ht="13.9" customHeight="1" x14ac:dyDescent="0.25"/>
    <row r="452" s="13" customFormat="1" ht="13.9" customHeight="1" x14ac:dyDescent="0.25"/>
    <row r="453" s="13" customFormat="1" ht="13.9" customHeight="1" x14ac:dyDescent="0.25"/>
    <row r="454" s="13" customFormat="1" ht="13.9" customHeight="1" x14ac:dyDescent="0.25"/>
    <row r="455" s="13" customFormat="1" ht="13.9" customHeight="1" x14ac:dyDescent="0.25"/>
    <row r="456" s="13" customFormat="1" ht="13.9" customHeight="1" x14ac:dyDescent="0.25"/>
    <row r="457" s="13" customFormat="1" ht="13.9" customHeight="1" x14ac:dyDescent="0.25"/>
    <row r="458" s="13" customFormat="1" ht="13.9" customHeight="1" x14ac:dyDescent="0.25"/>
    <row r="459" s="13" customFormat="1" ht="13.9" customHeight="1" x14ac:dyDescent="0.25"/>
    <row r="460" s="13" customFormat="1" ht="13.9" customHeight="1" x14ac:dyDescent="0.25"/>
    <row r="461" s="13" customFormat="1" ht="13.9" customHeight="1" x14ac:dyDescent="0.25"/>
    <row r="462" s="13" customFormat="1" ht="13.9" customHeight="1" x14ac:dyDescent="0.25"/>
    <row r="463" s="13" customFormat="1" ht="13.9" customHeight="1" x14ac:dyDescent="0.25"/>
    <row r="464" s="13" customFormat="1" ht="13.9" customHeight="1" x14ac:dyDescent="0.25"/>
    <row r="465" s="13" customFormat="1" ht="13.9" customHeight="1" x14ac:dyDescent="0.25"/>
    <row r="466" s="13" customFormat="1" ht="13.9" customHeight="1" x14ac:dyDescent="0.25"/>
    <row r="467" s="13" customFormat="1" ht="13.9" customHeight="1" x14ac:dyDescent="0.25"/>
    <row r="468" s="13" customFormat="1" ht="13.9" customHeight="1" x14ac:dyDescent="0.25"/>
    <row r="469" s="13" customFormat="1" ht="13.9" customHeight="1" x14ac:dyDescent="0.25"/>
    <row r="470" s="13" customFormat="1" ht="13.9" customHeight="1" x14ac:dyDescent="0.25"/>
    <row r="471" s="13" customFormat="1" ht="13.9" customHeight="1" x14ac:dyDescent="0.25"/>
    <row r="472" s="13" customFormat="1" ht="13.9" customHeight="1" x14ac:dyDescent="0.25"/>
    <row r="473" s="13" customFormat="1" ht="13.9" customHeight="1" x14ac:dyDescent="0.25"/>
    <row r="474" s="13" customFormat="1" ht="13.9" customHeight="1" x14ac:dyDescent="0.25"/>
    <row r="475" s="13" customFormat="1" ht="13.9" customHeight="1" x14ac:dyDescent="0.25"/>
    <row r="476" s="13" customFormat="1" ht="13.9" customHeight="1" x14ac:dyDescent="0.25"/>
    <row r="477" s="13" customFormat="1" ht="13.9" customHeight="1" x14ac:dyDescent="0.25"/>
    <row r="478" s="13" customFormat="1" ht="13.9" customHeight="1" x14ac:dyDescent="0.25"/>
    <row r="479" s="13" customFormat="1" ht="13.9" customHeight="1" x14ac:dyDescent="0.25"/>
    <row r="480" s="13" customFormat="1" ht="13.9" customHeight="1" x14ac:dyDescent="0.25"/>
    <row r="481" s="13" customFormat="1" ht="13.9" customHeight="1" x14ac:dyDescent="0.25"/>
    <row r="482" s="13" customFormat="1" ht="13.9" customHeight="1" x14ac:dyDescent="0.25"/>
    <row r="483" s="13" customFormat="1" ht="13.9" customHeight="1" x14ac:dyDescent="0.25"/>
    <row r="484" s="13" customFormat="1" ht="13.9" customHeight="1" x14ac:dyDescent="0.25"/>
    <row r="485" s="13" customFormat="1" ht="13.9" customHeight="1" x14ac:dyDescent="0.25"/>
    <row r="486" s="13" customFormat="1" ht="13.9" customHeight="1" x14ac:dyDescent="0.25"/>
    <row r="487" s="13" customFormat="1" ht="13.9" customHeight="1" x14ac:dyDescent="0.25"/>
    <row r="488" s="13" customFormat="1" ht="13.9" customHeight="1" x14ac:dyDescent="0.25"/>
    <row r="489" s="13" customFormat="1" ht="13.9" customHeight="1" x14ac:dyDescent="0.25"/>
    <row r="490" s="13" customFormat="1" ht="13.9" customHeight="1" x14ac:dyDescent="0.25"/>
    <row r="491" s="13" customFormat="1" ht="13.9" customHeight="1" x14ac:dyDescent="0.25"/>
    <row r="492" s="13" customFormat="1" ht="13.9" customHeight="1" x14ac:dyDescent="0.25"/>
    <row r="493" s="13" customFormat="1" ht="13.9" customHeight="1" x14ac:dyDescent="0.25"/>
    <row r="494" s="13" customFormat="1" ht="13.9" customHeight="1" x14ac:dyDescent="0.25"/>
    <row r="495" s="13" customFormat="1" ht="13.9" customHeight="1" x14ac:dyDescent="0.25"/>
    <row r="496" s="13" customFormat="1" ht="13.9" customHeight="1" x14ac:dyDescent="0.25"/>
    <row r="497" s="13" customFormat="1" ht="13.9" customHeight="1" x14ac:dyDescent="0.25"/>
    <row r="498" s="13" customFormat="1" ht="13.9" customHeight="1" x14ac:dyDescent="0.25"/>
    <row r="499" s="13" customFormat="1" ht="13.9" customHeight="1" x14ac:dyDescent="0.25"/>
    <row r="500" s="13" customFormat="1" ht="13.9" customHeight="1" x14ac:dyDescent="0.25"/>
    <row r="501" s="13" customFormat="1" ht="13.9" customHeight="1" x14ac:dyDescent="0.25"/>
    <row r="502" s="13" customFormat="1" ht="13.9" customHeight="1" x14ac:dyDescent="0.25"/>
    <row r="503" s="13" customFormat="1" ht="13.9" customHeight="1" x14ac:dyDescent="0.25"/>
    <row r="504" s="13" customFormat="1" ht="13.9" customHeight="1" x14ac:dyDescent="0.25"/>
    <row r="505" s="13" customFormat="1" ht="13.9" customHeight="1" x14ac:dyDescent="0.25"/>
    <row r="506" s="13" customFormat="1" ht="13.9" customHeight="1" x14ac:dyDescent="0.25"/>
    <row r="507" s="13" customFormat="1" ht="13.9" customHeight="1" x14ac:dyDescent="0.25"/>
    <row r="508" s="13" customFormat="1" ht="13.9" customHeight="1" x14ac:dyDescent="0.25"/>
    <row r="509" s="13" customFormat="1" ht="13.9" customHeight="1" x14ac:dyDescent="0.25"/>
    <row r="510" s="13" customFormat="1" ht="13.9" customHeight="1" x14ac:dyDescent="0.25"/>
    <row r="511" s="13" customFormat="1" ht="13.9" customHeight="1" x14ac:dyDescent="0.25"/>
    <row r="512" s="13" customFormat="1" ht="13.9" customHeight="1" x14ac:dyDescent="0.25"/>
    <row r="513" s="13" customFormat="1" ht="13.9" customHeight="1" x14ac:dyDescent="0.25"/>
    <row r="514" s="13" customFormat="1" ht="13.9" customHeight="1" x14ac:dyDescent="0.25"/>
    <row r="515" s="13" customFormat="1" ht="13.9" customHeight="1" x14ac:dyDescent="0.25"/>
    <row r="516" s="13" customFormat="1" ht="13.9" customHeight="1" x14ac:dyDescent="0.25"/>
    <row r="517" s="13" customFormat="1" ht="13.9" customHeight="1" x14ac:dyDescent="0.25"/>
    <row r="518" s="13" customFormat="1" ht="13.9" customHeight="1" x14ac:dyDescent="0.25"/>
    <row r="519" s="13" customFormat="1" ht="13.9" customHeight="1" x14ac:dyDescent="0.25"/>
    <row r="520" s="13" customFormat="1" ht="13.9" customHeight="1" x14ac:dyDescent="0.25"/>
    <row r="521" s="13" customFormat="1" ht="13.9" customHeight="1" x14ac:dyDescent="0.25"/>
    <row r="522" s="13" customFormat="1" ht="13.9" customHeight="1" x14ac:dyDescent="0.25"/>
    <row r="523" s="13" customFormat="1" ht="13.9" customHeight="1" x14ac:dyDescent="0.25"/>
    <row r="524" s="13" customFormat="1" ht="13.9" customHeight="1" x14ac:dyDescent="0.25"/>
    <row r="525" s="13" customFormat="1" ht="13.9" customHeight="1" x14ac:dyDescent="0.25"/>
    <row r="526" s="13" customFormat="1" ht="13.9" customHeight="1" x14ac:dyDescent="0.25"/>
    <row r="527" s="13" customFormat="1" ht="13.9" customHeight="1" x14ac:dyDescent="0.25"/>
    <row r="528" s="13" customFormat="1" ht="13.9" customHeight="1" x14ac:dyDescent="0.25"/>
    <row r="529" s="13" customFormat="1" ht="13.9" customHeight="1" x14ac:dyDescent="0.25"/>
    <row r="530" s="13" customFormat="1" ht="13.9" customHeight="1" x14ac:dyDescent="0.25"/>
    <row r="531" s="13" customFormat="1" ht="13.9" customHeight="1" x14ac:dyDescent="0.25"/>
    <row r="532" s="13" customFormat="1" ht="13.9" customHeight="1" x14ac:dyDescent="0.25"/>
    <row r="533" s="13" customFormat="1" ht="13.9" customHeight="1" x14ac:dyDescent="0.25"/>
    <row r="534" s="13" customFormat="1" ht="13.9" customHeight="1" x14ac:dyDescent="0.25"/>
    <row r="535" s="13" customFormat="1" ht="13.9" customHeight="1" x14ac:dyDescent="0.25"/>
    <row r="536" s="13" customFormat="1" ht="13.9" customHeight="1" x14ac:dyDescent="0.25"/>
    <row r="537" s="13" customFormat="1" ht="13.9" customHeight="1" x14ac:dyDescent="0.25"/>
    <row r="538" s="13" customFormat="1" ht="13.9" customHeight="1" x14ac:dyDescent="0.25"/>
    <row r="539" s="13" customFormat="1" ht="13.9" customHeight="1" x14ac:dyDescent="0.25"/>
    <row r="540" s="13" customFormat="1" ht="13.9" customHeight="1" x14ac:dyDescent="0.25"/>
    <row r="541" s="13" customFormat="1" ht="13.9" customHeight="1" x14ac:dyDescent="0.25"/>
    <row r="542" s="13" customFormat="1" ht="13.9" customHeight="1" x14ac:dyDescent="0.25"/>
    <row r="543" s="13" customFormat="1" ht="13.9" customHeight="1" x14ac:dyDescent="0.25"/>
    <row r="544" s="13" customFormat="1" ht="13.9" customHeight="1" x14ac:dyDescent="0.25"/>
    <row r="545" s="13" customFormat="1" ht="13.9" customHeight="1" x14ac:dyDescent="0.25"/>
    <row r="546" s="13" customFormat="1" ht="13.9" customHeight="1" x14ac:dyDescent="0.25"/>
    <row r="547" s="13" customFormat="1" ht="13.9" customHeight="1" x14ac:dyDescent="0.25"/>
    <row r="548" s="13" customFormat="1" ht="13.9" customHeight="1" x14ac:dyDescent="0.25"/>
    <row r="549" s="13" customFormat="1" ht="13.9" customHeight="1" x14ac:dyDescent="0.25"/>
    <row r="550" s="13" customFormat="1" ht="13.9" customHeight="1" x14ac:dyDescent="0.25"/>
    <row r="551" s="13" customFormat="1" ht="13.9" customHeight="1" x14ac:dyDescent="0.25"/>
    <row r="552" s="13" customFormat="1" ht="13.9" customHeight="1" x14ac:dyDescent="0.25"/>
    <row r="553" s="13" customFormat="1" ht="13.9" customHeight="1" x14ac:dyDescent="0.25"/>
    <row r="554" s="13" customFormat="1" ht="13.9" customHeight="1" x14ac:dyDescent="0.25"/>
    <row r="555" s="13" customFormat="1" ht="13.9" customHeight="1" x14ac:dyDescent="0.25"/>
    <row r="556" s="13" customFormat="1" ht="13.9" customHeight="1" x14ac:dyDescent="0.25"/>
    <row r="557" s="13" customFormat="1" ht="13.9" customHeight="1" x14ac:dyDescent="0.25"/>
    <row r="558" s="13" customFormat="1" ht="13.9" customHeight="1" x14ac:dyDescent="0.25"/>
    <row r="559" s="13" customFormat="1" ht="13.9" customHeight="1" x14ac:dyDescent="0.25"/>
    <row r="560" s="13" customFormat="1" ht="13.9" customHeight="1" x14ac:dyDescent="0.25"/>
    <row r="561" s="13" customFormat="1" ht="13.9" customHeight="1" x14ac:dyDescent="0.25"/>
    <row r="562" s="13" customFormat="1" ht="13.9" customHeight="1" x14ac:dyDescent="0.25"/>
    <row r="563" s="13" customFormat="1" ht="13.9" customHeight="1" x14ac:dyDescent="0.25"/>
    <row r="564" s="13" customFormat="1" ht="13.9" customHeight="1" x14ac:dyDescent="0.25"/>
    <row r="565" s="13" customFormat="1" ht="13.9" customHeight="1" x14ac:dyDescent="0.25"/>
    <row r="566" s="13" customFormat="1" ht="13.9" customHeight="1" x14ac:dyDescent="0.25"/>
    <row r="567" s="13" customFormat="1" ht="13.9" customHeight="1" x14ac:dyDescent="0.25"/>
    <row r="568" s="13" customFormat="1" ht="13.9" customHeight="1" x14ac:dyDescent="0.25"/>
    <row r="569" s="13" customFormat="1" ht="13.9" customHeight="1" x14ac:dyDescent="0.25"/>
    <row r="570" s="13" customFormat="1" ht="13.9" customHeight="1" x14ac:dyDescent="0.25"/>
    <row r="571" s="13" customFormat="1" ht="13.9" customHeight="1" x14ac:dyDescent="0.25"/>
    <row r="572" s="13" customFormat="1" ht="13.9" customHeight="1" x14ac:dyDescent="0.25"/>
    <row r="573" s="13" customFormat="1" ht="13.9" customHeight="1" x14ac:dyDescent="0.25"/>
    <row r="574" s="13" customFormat="1" ht="13.9" customHeight="1" x14ac:dyDescent="0.25"/>
    <row r="575" s="13" customFormat="1" ht="13.9" customHeight="1" x14ac:dyDescent="0.25"/>
    <row r="576" s="13" customFormat="1" ht="13.9" customHeight="1" x14ac:dyDescent="0.25"/>
    <row r="577" s="13" customFormat="1" ht="13.9" customHeight="1" x14ac:dyDescent="0.25"/>
    <row r="578" s="13" customFormat="1" ht="13.9" customHeight="1" x14ac:dyDescent="0.25"/>
    <row r="579" s="13" customFormat="1" ht="13.9" customHeight="1" x14ac:dyDescent="0.25"/>
    <row r="580" s="13" customFormat="1" ht="13.9" customHeight="1" x14ac:dyDescent="0.25"/>
    <row r="581" s="13" customFormat="1" ht="13.9" customHeight="1" x14ac:dyDescent="0.25"/>
    <row r="582" s="13" customFormat="1" ht="13.9" customHeight="1" x14ac:dyDescent="0.25"/>
    <row r="583" s="13" customFormat="1" ht="13.9" customHeight="1" x14ac:dyDescent="0.25"/>
    <row r="584" s="13" customFormat="1" ht="13.9" customHeight="1" x14ac:dyDescent="0.25"/>
    <row r="585" s="13" customFormat="1" ht="13.9" customHeight="1" x14ac:dyDescent="0.25"/>
    <row r="586" s="13" customFormat="1" ht="13.9" customHeight="1" x14ac:dyDescent="0.25"/>
    <row r="587" s="13" customFormat="1" ht="13.9" customHeight="1" x14ac:dyDescent="0.25"/>
    <row r="588" s="13" customFormat="1" ht="13.9" customHeight="1" x14ac:dyDescent="0.25"/>
    <row r="589" s="13" customFormat="1" ht="13.9" customHeight="1" x14ac:dyDescent="0.25"/>
    <row r="590" s="13" customFormat="1" ht="13.9" customHeight="1" x14ac:dyDescent="0.25"/>
    <row r="591" s="13" customFormat="1" ht="13.9" customHeight="1" x14ac:dyDescent="0.25"/>
    <row r="592" s="13" customFormat="1" ht="13.9" customHeight="1" x14ac:dyDescent="0.25"/>
    <row r="593" s="13" customFormat="1" ht="13.9" customHeight="1" x14ac:dyDescent="0.25"/>
    <row r="594" s="13" customFormat="1" ht="13.9" customHeight="1" x14ac:dyDescent="0.25"/>
    <row r="595" s="13" customFormat="1" ht="13.9" customHeight="1" x14ac:dyDescent="0.25"/>
    <row r="596" s="13" customFormat="1" ht="13.9" customHeight="1" x14ac:dyDescent="0.25"/>
    <row r="597" s="13" customFormat="1" ht="13.9" customHeight="1" x14ac:dyDescent="0.25"/>
    <row r="598" s="13" customFormat="1" ht="13.9" customHeight="1" x14ac:dyDescent="0.25"/>
    <row r="599" s="13" customFormat="1" ht="13.9" customHeight="1" x14ac:dyDescent="0.25"/>
    <row r="600" s="13" customFormat="1" ht="13.9" customHeight="1" x14ac:dyDescent="0.25"/>
    <row r="601" s="13" customFormat="1" ht="13.9" customHeight="1" x14ac:dyDescent="0.25"/>
    <row r="602" s="13" customFormat="1" ht="13.9" customHeight="1" x14ac:dyDescent="0.25"/>
    <row r="603" s="13" customFormat="1" ht="13.9" customHeight="1" x14ac:dyDescent="0.25"/>
    <row r="604" s="13" customFormat="1" ht="13.9" customHeight="1" x14ac:dyDescent="0.25"/>
    <row r="605" s="13" customFormat="1" ht="13.9" customHeight="1" x14ac:dyDescent="0.25"/>
    <row r="606" s="13" customFormat="1" ht="13.9" customHeight="1" x14ac:dyDescent="0.25"/>
    <row r="607" s="13" customFormat="1" ht="13.9" customHeight="1" x14ac:dyDescent="0.25"/>
    <row r="608" s="13" customFormat="1" ht="13.9" customHeight="1" x14ac:dyDescent="0.25"/>
    <row r="609" s="13" customFormat="1" ht="13.9" customHeight="1" x14ac:dyDescent="0.25"/>
    <row r="610" s="13" customFormat="1" ht="13.9" customHeight="1" x14ac:dyDescent="0.25"/>
    <row r="611" s="13" customFormat="1" ht="13.9" customHeight="1" x14ac:dyDescent="0.25"/>
    <row r="612" s="13" customFormat="1" ht="13.9" customHeight="1" x14ac:dyDescent="0.25"/>
    <row r="613" s="13" customFormat="1" ht="13.9" customHeight="1" x14ac:dyDescent="0.25"/>
    <row r="614" s="13" customFormat="1" ht="13.9" customHeight="1" x14ac:dyDescent="0.25"/>
    <row r="615" s="13" customFormat="1" ht="13.9" customHeight="1" x14ac:dyDescent="0.25"/>
    <row r="616" s="13" customFormat="1" ht="13.9" customHeight="1" x14ac:dyDescent="0.25"/>
    <row r="617" s="13" customFormat="1" ht="13.9" customHeight="1" x14ac:dyDescent="0.25"/>
    <row r="618" s="13" customFormat="1" ht="13.9" customHeight="1" x14ac:dyDescent="0.25"/>
    <row r="619" s="13" customFormat="1" ht="13.9" customHeight="1" x14ac:dyDescent="0.25"/>
    <row r="620" s="13" customFormat="1" ht="13.9" customHeight="1" x14ac:dyDescent="0.25"/>
    <row r="621" s="13" customFormat="1" ht="13.9" customHeight="1" x14ac:dyDescent="0.25"/>
    <row r="622" s="13" customFormat="1" ht="13.9" customHeight="1" x14ac:dyDescent="0.25"/>
    <row r="623" s="13" customFormat="1" ht="13.9" customHeight="1" x14ac:dyDescent="0.25"/>
    <row r="624" s="13" customFormat="1" ht="13.9" customHeight="1" x14ac:dyDescent="0.25"/>
    <row r="625" s="13" customFormat="1" ht="13.9" customHeight="1" x14ac:dyDescent="0.25"/>
    <row r="626" s="13" customFormat="1" ht="13.9" customHeight="1" x14ac:dyDescent="0.25"/>
    <row r="627" s="13" customFormat="1" ht="13.9" customHeight="1" x14ac:dyDescent="0.25"/>
    <row r="628" s="13" customFormat="1" ht="13.9" customHeight="1" x14ac:dyDescent="0.25"/>
    <row r="629" s="13" customFormat="1" ht="13.9" customHeight="1" x14ac:dyDescent="0.25"/>
    <row r="630" s="13" customFormat="1" ht="13.9" customHeight="1" x14ac:dyDescent="0.25"/>
    <row r="631" s="13" customFormat="1" ht="13.9" customHeight="1" x14ac:dyDescent="0.25"/>
    <row r="632" s="13" customFormat="1" ht="13.9" customHeight="1" x14ac:dyDescent="0.25"/>
    <row r="633" s="13" customFormat="1" ht="13.9" customHeight="1" x14ac:dyDescent="0.25"/>
    <row r="634" s="13" customFormat="1" ht="13.9" customHeight="1" x14ac:dyDescent="0.25"/>
    <row r="635" s="13" customFormat="1" ht="13.9" customHeight="1" x14ac:dyDescent="0.25"/>
    <row r="636" s="13" customFormat="1" ht="13.9" customHeight="1" x14ac:dyDescent="0.25"/>
    <row r="637" s="13" customFormat="1" ht="13.9" customHeight="1" x14ac:dyDescent="0.25"/>
    <row r="638" s="13" customFormat="1" ht="13.9" customHeight="1" x14ac:dyDescent="0.25"/>
    <row r="639" s="13" customFormat="1" ht="13.9" customHeight="1" x14ac:dyDescent="0.25"/>
    <row r="640" s="13" customFormat="1" ht="13.9" customHeight="1" x14ac:dyDescent="0.25"/>
    <row r="641" s="13" customFormat="1" ht="13.9" customHeight="1" x14ac:dyDescent="0.25"/>
    <row r="642" s="13" customFormat="1" ht="13.9" customHeight="1" x14ac:dyDescent="0.25"/>
    <row r="643" s="13" customFormat="1" ht="13.9" customHeight="1" x14ac:dyDescent="0.25"/>
    <row r="644" s="13" customFormat="1" ht="13.9" customHeight="1" x14ac:dyDescent="0.25"/>
    <row r="645" s="13" customFormat="1" ht="13.9" customHeight="1" x14ac:dyDescent="0.25"/>
    <row r="646" s="13" customFormat="1" ht="13.9" customHeight="1" x14ac:dyDescent="0.25"/>
    <row r="647" s="13" customFormat="1" ht="13.9" customHeight="1" x14ac:dyDescent="0.25"/>
    <row r="648" s="13" customFormat="1" ht="13.9" customHeight="1" x14ac:dyDescent="0.25"/>
    <row r="649" s="13" customFormat="1" ht="13.9" customHeight="1" x14ac:dyDescent="0.25"/>
    <row r="650" s="13" customFormat="1" ht="13.9" customHeight="1" x14ac:dyDescent="0.25"/>
    <row r="651" s="13" customFormat="1" ht="13.9" customHeight="1" x14ac:dyDescent="0.25"/>
    <row r="652" s="13" customFormat="1" ht="13.9" customHeight="1" x14ac:dyDescent="0.25"/>
    <row r="653" s="13" customFormat="1" ht="13.9" customHeight="1" x14ac:dyDescent="0.25"/>
    <row r="654" s="13" customFormat="1" ht="13.9" customHeight="1" x14ac:dyDescent="0.25"/>
    <row r="655" s="13" customFormat="1" ht="13.9" customHeight="1" x14ac:dyDescent="0.25"/>
    <row r="656" s="13" customFormat="1" ht="13.9" customHeight="1" x14ac:dyDescent="0.25"/>
    <row r="657" s="13" customFormat="1" ht="13.9" customHeight="1" x14ac:dyDescent="0.25"/>
    <row r="658" s="13" customFormat="1" ht="13.9" customHeight="1" x14ac:dyDescent="0.25"/>
    <row r="659" s="13" customFormat="1" ht="13.9" customHeight="1" x14ac:dyDescent="0.25"/>
    <row r="660" s="13" customFormat="1" ht="13.9" customHeight="1" x14ac:dyDescent="0.25"/>
    <row r="661" s="13" customFormat="1" ht="13.9" customHeight="1" x14ac:dyDescent="0.25"/>
    <row r="662" s="13" customFormat="1" ht="13.9" customHeight="1" x14ac:dyDescent="0.25"/>
    <row r="663" s="13" customFormat="1" ht="13.9" customHeight="1" x14ac:dyDescent="0.25"/>
    <row r="664" s="13" customFormat="1" ht="13.9" customHeight="1" x14ac:dyDescent="0.25"/>
    <row r="665" s="13" customFormat="1" ht="13.9" customHeight="1" x14ac:dyDescent="0.25"/>
    <row r="666" s="13" customFormat="1" ht="13.9" customHeight="1" x14ac:dyDescent="0.25"/>
    <row r="667" s="13" customFormat="1" ht="13.9" customHeight="1" x14ac:dyDescent="0.25"/>
    <row r="668" s="13" customFormat="1" ht="13.9" customHeight="1" x14ac:dyDescent="0.25"/>
    <row r="669" s="13" customFormat="1" ht="13.9" customHeight="1" x14ac:dyDescent="0.25"/>
    <row r="670" s="13" customFormat="1" ht="13.9" customHeight="1" x14ac:dyDescent="0.25"/>
    <row r="671" s="13" customFormat="1" ht="13.9" customHeight="1" x14ac:dyDescent="0.25"/>
    <row r="672" s="13" customFormat="1" ht="13.9" customHeight="1" x14ac:dyDescent="0.25"/>
    <row r="673" s="13" customFormat="1" ht="13.9" customHeight="1" x14ac:dyDescent="0.25"/>
    <row r="674" s="13" customFormat="1" ht="13.9" customHeight="1" x14ac:dyDescent="0.25"/>
    <row r="675" s="13" customFormat="1" ht="13.9" customHeight="1" x14ac:dyDescent="0.25"/>
    <row r="676" s="13" customFormat="1" ht="13.9" customHeight="1" x14ac:dyDescent="0.25"/>
    <row r="677" s="13" customFormat="1" ht="13.9" customHeight="1" x14ac:dyDescent="0.25"/>
    <row r="678" s="13" customFormat="1" ht="13.9" customHeight="1" x14ac:dyDescent="0.25"/>
    <row r="679" s="13" customFormat="1" ht="13.9" customHeight="1" x14ac:dyDescent="0.25"/>
    <row r="680" s="13" customFormat="1" ht="13.9" customHeight="1" x14ac:dyDescent="0.25"/>
    <row r="681" s="13" customFormat="1" ht="13.9" customHeight="1" x14ac:dyDescent="0.25"/>
    <row r="682" s="13" customFormat="1" ht="13.9" customHeight="1" x14ac:dyDescent="0.25"/>
    <row r="683" s="13" customFormat="1" ht="13.9" customHeight="1" x14ac:dyDescent="0.25"/>
    <row r="684" s="13" customFormat="1" ht="13.9" customHeight="1" x14ac:dyDescent="0.25"/>
    <row r="685" s="13" customFormat="1" ht="13.9" customHeight="1" x14ac:dyDescent="0.25"/>
    <row r="686" s="13" customFormat="1" ht="13.9" customHeight="1" x14ac:dyDescent="0.25"/>
    <row r="687" s="13" customFormat="1" ht="13.9" customHeight="1" x14ac:dyDescent="0.25"/>
    <row r="688" s="13" customFormat="1" ht="13.9" customHeight="1" x14ac:dyDescent="0.25"/>
    <row r="689" s="13" customFormat="1" ht="13.9" customHeight="1" x14ac:dyDescent="0.25"/>
    <row r="690" s="13" customFormat="1" ht="13.9" customHeight="1" x14ac:dyDescent="0.25"/>
    <row r="691" s="13" customFormat="1" ht="13.9" customHeight="1" x14ac:dyDescent="0.25"/>
    <row r="692" s="13" customFormat="1" ht="13.9" customHeight="1" x14ac:dyDescent="0.25"/>
    <row r="693" s="13" customFormat="1" ht="13.9" customHeight="1" x14ac:dyDescent="0.25"/>
    <row r="694" s="13" customFormat="1" ht="13.9" customHeight="1" x14ac:dyDescent="0.25"/>
    <row r="695" s="13" customFormat="1" ht="13.9" customHeight="1" x14ac:dyDescent="0.25"/>
    <row r="696" s="13" customFormat="1" ht="13.9" customHeight="1" x14ac:dyDescent="0.25"/>
    <row r="697" s="13" customFormat="1" ht="13.9" customHeight="1" x14ac:dyDescent="0.25"/>
    <row r="698" s="13" customFormat="1" ht="13.9" customHeight="1" x14ac:dyDescent="0.25"/>
    <row r="699" s="13" customFormat="1" ht="13.9" customHeight="1" x14ac:dyDescent="0.25"/>
    <row r="700" s="13" customFormat="1" ht="13.9" customHeight="1" x14ac:dyDescent="0.25"/>
    <row r="701" s="13" customFormat="1" ht="13.9" customHeight="1" x14ac:dyDescent="0.25"/>
    <row r="702" s="13" customFormat="1" ht="13.9" customHeight="1" x14ac:dyDescent="0.25"/>
    <row r="703" s="13" customFormat="1" ht="13.9" customHeight="1" x14ac:dyDescent="0.25"/>
    <row r="704" s="13" customFormat="1" ht="13.9" customHeight="1" x14ac:dyDescent="0.25"/>
    <row r="705" s="13" customFormat="1" ht="13.9" customHeight="1" x14ac:dyDescent="0.25"/>
    <row r="706" s="13" customFormat="1" ht="13.9" customHeight="1" x14ac:dyDescent="0.25"/>
    <row r="707" s="13" customFormat="1" ht="13.9" customHeight="1" x14ac:dyDescent="0.25"/>
    <row r="708" s="13" customFormat="1" ht="13.9" customHeight="1" x14ac:dyDescent="0.25"/>
    <row r="709" s="13" customFormat="1" ht="13.9" customHeight="1" x14ac:dyDescent="0.25"/>
    <row r="710" s="13" customFormat="1" ht="13.9" customHeight="1" x14ac:dyDescent="0.25"/>
    <row r="711" s="13" customFormat="1" ht="13.9" customHeight="1" x14ac:dyDescent="0.25"/>
    <row r="712" s="13" customFormat="1" ht="13.9" customHeight="1" x14ac:dyDescent="0.25"/>
    <row r="713" s="13" customFormat="1" ht="13.9" customHeight="1" x14ac:dyDescent="0.25"/>
    <row r="714" s="13" customFormat="1" ht="13.9" customHeight="1" x14ac:dyDescent="0.25"/>
    <row r="715" s="13" customFormat="1" ht="13.9" customHeight="1" x14ac:dyDescent="0.25"/>
    <row r="716" s="13" customFormat="1" ht="13.9" customHeight="1" x14ac:dyDescent="0.25"/>
    <row r="717" s="13" customFormat="1" ht="13.9" customHeight="1" x14ac:dyDescent="0.25"/>
    <row r="718" s="13" customFormat="1" ht="13.9" customHeight="1" x14ac:dyDescent="0.25"/>
    <row r="719" s="13" customFormat="1" ht="13.9" customHeight="1" x14ac:dyDescent="0.25"/>
    <row r="720" s="13" customFormat="1" ht="13.9" customHeight="1" x14ac:dyDescent="0.25"/>
    <row r="721" s="13" customFormat="1" ht="13.9" customHeight="1" x14ac:dyDescent="0.25"/>
    <row r="722" s="13" customFormat="1" ht="13.9" customHeight="1" x14ac:dyDescent="0.25"/>
    <row r="723" s="13" customFormat="1" ht="13.9" customHeight="1" x14ac:dyDescent="0.25"/>
    <row r="724" s="13" customFormat="1" ht="13.9" customHeight="1" x14ac:dyDescent="0.25"/>
    <row r="725" s="13" customFormat="1" ht="13.9" customHeight="1" x14ac:dyDescent="0.25"/>
    <row r="726" s="13" customFormat="1" ht="13.9" customHeight="1" x14ac:dyDescent="0.25"/>
    <row r="727" s="13" customFormat="1" ht="13.9" customHeight="1" x14ac:dyDescent="0.25"/>
    <row r="728" s="13" customFormat="1" ht="13.9" customHeight="1" x14ac:dyDescent="0.25"/>
    <row r="729" s="13" customFormat="1" ht="13.9" customHeight="1" x14ac:dyDescent="0.25"/>
    <row r="730" s="13" customFormat="1" ht="13.9" customHeight="1" x14ac:dyDescent="0.25"/>
    <row r="731" s="13" customFormat="1" ht="13.9" customHeight="1" x14ac:dyDescent="0.25"/>
    <row r="732" s="13" customFormat="1" ht="13.9" customHeight="1" x14ac:dyDescent="0.25"/>
    <row r="733" s="13" customFormat="1" ht="13.9" customHeight="1" x14ac:dyDescent="0.25"/>
    <row r="734" s="13" customFormat="1" ht="13.9" customHeight="1" x14ac:dyDescent="0.25"/>
    <row r="735" s="13" customFormat="1" ht="13.9" customHeight="1" x14ac:dyDescent="0.25"/>
    <row r="736" s="13" customFormat="1" ht="13.9" customHeight="1" x14ac:dyDescent="0.25"/>
    <row r="737" s="13" customFormat="1" ht="13.9" customHeight="1" x14ac:dyDescent="0.25"/>
    <row r="738" s="13" customFormat="1" ht="13.9" customHeight="1" x14ac:dyDescent="0.25"/>
    <row r="739" s="13" customFormat="1" ht="13.9" customHeight="1" x14ac:dyDescent="0.25"/>
    <row r="740" s="13" customFormat="1" ht="13.9" customHeight="1" x14ac:dyDescent="0.25"/>
    <row r="741" s="13" customFormat="1" ht="13.9" customHeight="1" x14ac:dyDescent="0.25"/>
    <row r="742" s="13" customFormat="1" ht="13.9" customHeight="1" x14ac:dyDescent="0.25"/>
    <row r="743" s="13" customFormat="1" ht="13.9" customHeight="1" x14ac:dyDescent="0.25"/>
    <row r="744" s="13" customFormat="1" ht="13.9" customHeight="1" x14ac:dyDescent="0.25"/>
    <row r="745" s="13" customFormat="1" ht="13.9" customHeight="1" x14ac:dyDescent="0.25"/>
    <row r="746" s="13" customFormat="1" ht="13.9" customHeight="1" x14ac:dyDescent="0.25"/>
    <row r="747" s="13" customFormat="1" ht="13.9" customHeight="1" x14ac:dyDescent="0.25"/>
    <row r="748" s="13" customFormat="1" ht="13.9" customHeight="1" x14ac:dyDescent="0.25"/>
    <row r="749" s="13" customFormat="1" ht="13.9" customHeight="1" x14ac:dyDescent="0.25"/>
    <row r="750" s="13" customFormat="1" ht="13.9" customHeight="1" x14ac:dyDescent="0.25"/>
    <row r="751" s="13" customFormat="1" ht="13.9" customHeight="1" x14ac:dyDescent="0.25"/>
    <row r="752" s="13" customFormat="1" ht="13.9" customHeight="1" x14ac:dyDescent="0.25"/>
    <row r="753" s="13" customFormat="1" ht="13.9" customHeight="1" x14ac:dyDescent="0.25"/>
    <row r="754" s="13" customFormat="1" ht="13.9" customHeight="1" x14ac:dyDescent="0.25"/>
    <row r="755" s="13" customFormat="1" ht="13.9" customHeight="1" x14ac:dyDescent="0.25"/>
    <row r="756" s="13" customFormat="1" ht="13.9" customHeight="1" x14ac:dyDescent="0.25"/>
    <row r="757" s="13" customFormat="1" ht="13.9" customHeight="1" x14ac:dyDescent="0.25"/>
    <row r="758" s="13" customFormat="1" ht="13.9" customHeight="1" x14ac:dyDescent="0.25"/>
    <row r="759" s="13" customFormat="1" ht="13.9" customHeight="1" x14ac:dyDescent="0.25"/>
    <row r="760" s="13" customFormat="1" ht="13.9" customHeight="1" x14ac:dyDescent="0.25"/>
    <row r="761" s="13" customFormat="1" ht="13.9" customHeight="1" x14ac:dyDescent="0.25"/>
    <row r="762" s="13" customFormat="1" ht="13.9" customHeight="1" x14ac:dyDescent="0.25"/>
    <row r="763" s="13" customFormat="1" ht="13.9" customHeight="1" x14ac:dyDescent="0.25"/>
    <row r="764" s="13" customFormat="1" ht="13.9" customHeight="1" x14ac:dyDescent="0.25"/>
    <row r="765" s="13" customFormat="1" ht="13.9" customHeight="1" x14ac:dyDescent="0.25"/>
    <row r="766" s="13" customFormat="1" ht="13.9" customHeight="1" x14ac:dyDescent="0.25"/>
    <row r="767" s="13" customFormat="1" ht="13.9" customHeight="1" x14ac:dyDescent="0.25"/>
    <row r="768" s="13" customFormat="1" ht="13.9" customHeight="1" x14ac:dyDescent="0.25"/>
    <row r="769" s="13" customFormat="1" ht="13.9" customHeight="1" x14ac:dyDescent="0.25"/>
    <row r="770" s="13" customFormat="1" ht="13.9" customHeight="1" x14ac:dyDescent="0.25"/>
    <row r="771" s="13" customFormat="1" ht="13.9" customHeight="1" x14ac:dyDescent="0.25"/>
    <row r="772" s="13" customFormat="1" ht="13.9" customHeight="1" x14ac:dyDescent="0.25"/>
    <row r="773" s="13" customFormat="1" ht="13.9" customHeight="1" x14ac:dyDescent="0.25"/>
    <row r="774" s="13" customFormat="1" ht="13.9" customHeight="1" x14ac:dyDescent="0.25"/>
    <row r="775" s="13" customFormat="1" ht="13.9" customHeight="1" x14ac:dyDescent="0.25"/>
    <row r="776" s="13" customFormat="1" ht="13.9" customHeight="1" x14ac:dyDescent="0.25"/>
    <row r="777" s="13" customFormat="1" ht="13.9" customHeight="1" x14ac:dyDescent="0.25"/>
    <row r="778" s="13" customFormat="1" ht="13.9" customHeight="1" x14ac:dyDescent="0.25"/>
    <row r="779" s="13" customFormat="1" ht="13.9" customHeight="1" x14ac:dyDescent="0.25"/>
    <row r="780" s="13" customFormat="1" ht="13.9" customHeight="1" x14ac:dyDescent="0.25"/>
    <row r="781" s="13" customFormat="1" ht="13.9" customHeight="1" x14ac:dyDescent="0.25"/>
    <row r="782" s="13" customFormat="1" ht="13.9" customHeight="1" x14ac:dyDescent="0.25"/>
    <row r="783" s="13" customFormat="1" ht="13.9" customHeight="1" x14ac:dyDescent="0.25"/>
    <row r="784" s="13" customFormat="1" ht="13.9" customHeight="1" x14ac:dyDescent="0.25"/>
    <row r="785" s="13" customFormat="1" ht="13.9" customHeight="1" x14ac:dyDescent="0.25"/>
    <row r="786" s="13" customFormat="1" ht="13.9" customHeight="1" x14ac:dyDescent="0.25"/>
    <row r="787" s="13" customFormat="1" ht="13.9" customHeight="1" x14ac:dyDescent="0.25"/>
    <row r="788" s="13" customFormat="1" ht="13.9" customHeight="1" x14ac:dyDescent="0.25"/>
    <row r="789" s="13" customFormat="1" ht="13.9" customHeight="1" x14ac:dyDescent="0.25"/>
    <row r="790" s="13" customFormat="1" ht="13.9" customHeight="1" x14ac:dyDescent="0.25"/>
    <row r="791" s="13" customFormat="1" ht="13.9" customHeight="1" x14ac:dyDescent="0.25"/>
    <row r="792" s="13" customFormat="1" ht="13.9" customHeight="1" x14ac:dyDescent="0.25"/>
    <row r="793" s="13" customFormat="1" ht="13.9" customHeight="1" x14ac:dyDescent="0.25"/>
    <row r="794" s="13" customFormat="1" ht="13.9" customHeight="1" x14ac:dyDescent="0.25"/>
    <row r="795" s="13" customFormat="1" ht="13.9" customHeight="1" x14ac:dyDescent="0.25"/>
    <row r="796" s="13" customFormat="1" ht="13.9" customHeight="1" x14ac:dyDescent="0.25"/>
    <row r="797" s="13" customFormat="1" ht="13.9" customHeight="1" x14ac:dyDescent="0.25"/>
    <row r="798" s="13" customFormat="1" ht="13.9" customHeight="1" x14ac:dyDescent="0.25"/>
    <row r="799" s="13" customFormat="1" ht="13.9" customHeight="1" x14ac:dyDescent="0.25"/>
    <row r="800" s="13" customFormat="1" ht="13.9" customHeight="1" x14ac:dyDescent="0.25"/>
    <row r="801" s="13" customFormat="1" ht="13.9" customHeight="1" x14ac:dyDescent="0.25"/>
    <row r="802" s="13" customFormat="1" ht="13.9" customHeight="1" x14ac:dyDescent="0.25"/>
    <row r="803" s="13" customFormat="1" ht="13.9" customHeight="1" x14ac:dyDescent="0.25"/>
    <row r="804" s="13" customFormat="1" ht="13.9" customHeight="1" x14ac:dyDescent="0.25"/>
    <row r="805" s="13" customFormat="1" ht="13.9" customHeight="1" x14ac:dyDescent="0.25"/>
    <row r="806" s="13" customFormat="1" ht="13.9" customHeight="1" x14ac:dyDescent="0.25"/>
    <row r="807" s="13" customFormat="1" ht="13.9" customHeight="1" x14ac:dyDescent="0.25"/>
    <row r="808" s="13" customFormat="1" ht="13.9" customHeight="1" x14ac:dyDescent="0.25"/>
    <row r="809" s="13" customFormat="1" ht="13.9" customHeight="1" x14ac:dyDescent="0.25"/>
    <row r="810" s="13" customFormat="1" ht="13.9" customHeight="1" x14ac:dyDescent="0.25"/>
    <row r="811" s="13" customFormat="1" ht="13.9" customHeight="1" x14ac:dyDescent="0.25"/>
    <row r="812" s="13" customFormat="1" ht="13.9" customHeight="1" x14ac:dyDescent="0.25"/>
    <row r="813" s="13" customFormat="1" ht="13.9" customHeight="1" x14ac:dyDescent="0.25"/>
    <row r="814" s="13" customFormat="1" ht="13.9" customHeight="1" x14ac:dyDescent="0.25"/>
    <row r="815" s="13" customFormat="1" ht="13.9" customHeight="1" x14ac:dyDescent="0.25"/>
    <row r="816" s="13" customFormat="1" ht="13.9" customHeight="1" x14ac:dyDescent="0.25"/>
    <row r="817" s="13" customFormat="1" ht="13.9" customHeight="1" x14ac:dyDescent="0.25"/>
    <row r="818" s="13" customFormat="1" ht="13.9" customHeight="1" x14ac:dyDescent="0.25"/>
    <row r="819" s="13" customFormat="1" ht="13.9" customHeight="1" x14ac:dyDescent="0.25"/>
    <row r="820" s="13" customFormat="1" ht="13.9" customHeight="1" x14ac:dyDescent="0.25"/>
    <row r="821" s="13" customFormat="1" ht="13.9" customHeight="1" x14ac:dyDescent="0.25"/>
    <row r="822" s="13" customFormat="1" ht="13.9" customHeight="1" x14ac:dyDescent="0.25"/>
    <row r="823" s="13" customFormat="1" ht="13.9" customHeight="1" x14ac:dyDescent="0.25"/>
    <row r="824" s="13" customFormat="1" ht="13.9" customHeight="1" x14ac:dyDescent="0.25"/>
    <row r="825" s="13" customFormat="1" ht="13.9" customHeight="1" x14ac:dyDescent="0.25"/>
    <row r="826" s="13" customFormat="1" ht="13.9" customHeight="1" x14ac:dyDescent="0.25"/>
    <row r="827" s="13" customFormat="1" ht="13.9" customHeight="1" x14ac:dyDescent="0.25"/>
    <row r="828" s="13" customFormat="1" ht="13.9" customHeight="1" x14ac:dyDescent="0.25"/>
    <row r="829" s="13" customFormat="1" ht="13.9" customHeight="1" x14ac:dyDescent="0.25"/>
    <row r="830" s="13" customFormat="1" ht="13.9" customHeight="1" x14ac:dyDescent="0.25"/>
    <row r="831" s="13" customFormat="1" ht="13.9" customHeight="1" x14ac:dyDescent="0.25"/>
    <row r="832" s="13" customFormat="1" ht="13.9" customHeight="1" x14ac:dyDescent="0.25"/>
    <row r="833" s="13" customFormat="1" ht="13.9" customHeight="1" x14ac:dyDescent="0.25"/>
    <row r="834" s="13" customFormat="1" ht="13.9" customHeight="1" x14ac:dyDescent="0.25"/>
    <row r="835" s="13" customFormat="1" ht="13.9" customHeight="1" x14ac:dyDescent="0.25"/>
    <row r="836" s="13" customFormat="1" ht="13.9" customHeight="1" x14ac:dyDescent="0.25"/>
    <row r="837" s="13" customFormat="1" ht="13.9" customHeight="1" x14ac:dyDescent="0.25"/>
    <row r="838" s="13" customFormat="1" ht="13.9" customHeight="1" x14ac:dyDescent="0.25"/>
    <row r="839" s="13" customFormat="1" ht="13.9" customHeight="1" x14ac:dyDescent="0.25"/>
    <row r="840" s="13" customFormat="1" ht="13.9" customHeight="1" x14ac:dyDescent="0.25"/>
    <row r="841" s="13" customFormat="1" ht="13.9" customHeight="1" x14ac:dyDescent="0.25"/>
    <row r="842" s="13" customFormat="1" ht="13.9" customHeight="1" x14ac:dyDescent="0.25"/>
    <row r="843" s="13" customFormat="1" ht="13.9" customHeight="1" x14ac:dyDescent="0.25"/>
    <row r="844" s="13" customFormat="1" ht="13.9" customHeight="1" x14ac:dyDescent="0.25"/>
    <row r="845" s="13" customFormat="1" ht="13.9" customHeight="1" x14ac:dyDescent="0.25"/>
    <row r="846" s="13" customFormat="1" ht="13.9" customHeight="1" x14ac:dyDescent="0.25"/>
    <row r="847" s="13" customFormat="1" ht="13.9" customHeight="1" x14ac:dyDescent="0.25"/>
    <row r="848" s="13" customFormat="1" ht="13.9" customHeight="1" x14ac:dyDescent="0.25"/>
    <row r="849" s="13" customFormat="1" ht="13.9" customHeight="1" x14ac:dyDescent="0.25"/>
    <row r="850" s="13" customFormat="1" ht="13.9" customHeight="1" x14ac:dyDescent="0.25"/>
    <row r="851" s="13" customFormat="1" ht="13.9" customHeight="1" x14ac:dyDescent="0.25"/>
    <row r="852" s="13" customFormat="1" ht="13.9" customHeight="1" x14ac:dyDescent="0.25"/>
    <row r="853" s="13" customFormat="1" ht="13.9" customHeight="1" x14ac:dyDescent="0.25"/>
    <row r="854" s="13" customFormat="1" ht="13.9" customHeight="1" x14ac:dyDescent="0.25"/>
    <row r="855" s="13" customFormat="1" ht="13.9" customHeight="1" x14ac:dyDescent="0.25"/>
    <row r="856" s="13" customFormat="1" ht="13.9" customHeight="1" x14ac:dyDescent="0.25"/>
    <row r="857" s="13" customFormat="1" ht="13.9" customHeight="1" x14ac:dyDescent="0.25"/>
    <row r="858" s="13" customFormat="1" ht="13.9" customHeight="1" x14ac:dyDescent="0.25"/>
    <row r="859" s="13" customFormat="1" ht="13.9" customHeight="1" x14ac:dyDescent="0.25"/>
    <row r="860" s="13" customFormat="1" ht="13.9" customHeight="1" x14ac:dyDescent="0.25"/>
    <row r="861" s="13" customFormat="1" ht="13.9" customHeight="1" x14ac:dyDescent="0.25"/>
    <row r="862" s="13" customFormat="1" ht="13.9" customHeight="1" x14ac:dyDescent="0.25"/>
    <row r="863" s="13" customFormat="1" ht="13.9" customHeight="1" x14ac:dyDescent="0.25"/>
    <row r="864" s="13" customFormat="1" ht="13.9" customHeight="1" x14ac:dyDescent="0.25"/>
    <row r="865" s="13" customFormat="1" ht="13.9" customHeight="1" x14ac:dyDescent="0.25"/>
    <row r="866" s="13" customFormat="1" ht="13.9" customHeight="1" x14ac:dyDescent="0.25"/>
    <row r="867" s="13" customFormat="1" ht="13.9" customHeight="1" x14ac:dyDescent="0.25"/>
    <row r="868" s="13" customFormat="1" ht="13.9" customHeight="1" x14ac:dyDescent="0.25"/>
    <row r="869" s="13" customFormat="1" ht="13.9" customHeight="1" x14ac:dyDescent="0.25"/>
    <row r="870" s="13" customFormat="1" ht="13.9" customHeight="1" x14ac:dyDescent="0.25"/>
    <row r="871" s="13" customFormat="1" ht="13.9" customHeight="1" x14ac:dyDescent="0.25"/>
    <row r="872" s="13" customFormat="1" ht="13.9" customHeight="1" x14ac:dyDescent="0.25"/>
    <row r="873" s="13" customFormat="1" ht="13.9" customHeight="1" x14ac:dyDescent="0.25"/>
    <row r="874" s="13" customFormat="1" ht="13.9" customHeight="1" x14ac:dyDescent="0.25"/>
    <row r="875" s="13" customFormat="1" ht="13.9" customHeight="1" x14ac:dyDescent="0.25"/>
    <row r="876" s="13" customFormat="1" ht="13.9" customHeight="1" x14ac:dyDescent="0.25"/>
    <row r="877" s="13" customFormat="1" ht="13.9" customHeight="1" x14ac:dyDescent="0.25"/>
    <row r="878" s="13" customFormat="1" ht="13.9" customHeight="1" x14ac:dyDescent="0.25"/>
    <row r="879" s="13" customFormat="1" ht="13.9" customHeight="1" x14ac:dyDescent="0.25"/>
    <row r="880" s="13" customFormat="1" ht="13.9" customHeight="1" x14ac:dyDescent="0.25"/>
    <row r="881" s="13" customFormat="1" ht="13.9" customHeight="1" x14ac:dyDescent="0.25"/>
    <row r="882" s="13" customFormat="1" ht="13.9" customHeight="1" x14ac:dyDescent="0.25"/>
    <row r="883" s="13" customFormat="1" ht="13.9" customHeight="1" x14ac:dyDescent="0.25"/>
    <row r="884" s="13" customFormat="1" ht="13.9" customHeight="1" x14ac:dyDescent="0.25"/>
    <row r="885" s="13" customFormat="1" ht="13.9" customHeight="1" x14ac:dyDescent="0.25"/>
    <row r="886" s="13" customFormat="1" ht="13.9" customHeight="1" x14ac:dyDescent="0.25"/>
    <row r="887" s="13" customFormat="1" ht="13.9" customHeight="1" x14ac:dyDescent="0.25"/>
    <row r="888" s="13" customFormat="1" ht="13.9" customHeight="1" x14ac:dyDescent="0.25"/>
    <row r="889" s="13" customFormat="1" ht="13.9" customHeight="1" x14ac:dyDescent="0.25"/>
    <row r="890" s="13" customFormat="1" ht="13.9" customHeight="1" x14ac:dyDescent="0.25"/>
    <row r="891" s="13" customFormat="1" ht="13.9" customHeight="1" x14ac:dyDescent="0.25"/>
    <row r="892" s="13" customFormat="1" ht="13.9" customHeight="1" x14ac:dyDescent="0.25"/>
    <row r="893" s="13" customFormat="1" ht="13.9" customHeight="1" x14ac:dyDescent="0.25"/>
    <row r="894" s="13" customFormat="1" ht="13.9" customHeight="1" x14ac:dyDescent="0.25"/>
    <row r="895" s="13" customFormat="1" ht="13.9" customHeight="1" x14ac:dyDescent="0.25"/>
    <row r="896" s="13" customFormat="1" ht="13.9" customHeight="1" x14ac:dyDescent="0.25"/>
    <row r="897" s="13" customFormat="1" ht="13.9" customHeight="1" x14ac:dyDescent="0.25"/>
    <row r="898" s="13" customFormat="1" ht="13.9" customHeight="1" x14ac:dyDescent="0.25"/>
    <row r="899" s="13" customFormat="1" ht="13.9" customHeight="1" x14ac:dyDescent="0.25"/>
    <row r="900" s="13" customFormat="1" ht="13.9" customHeight="1" x14ac:dyDescent="0.25"/>
    <row r="901" s="13" customFormat="1" ht="13.9" customHeight="1" x14ac:dyDescent="0.25"/>
    <row r="902" s="13" customFormat="1" ht="13.9" customHeight="1" x14ac:dyDescent="0.25"/>
    <row r="903" s="13" customFormat="1" ht="13.9" customHeight="1" x14ac:dyDescent="0.25"/>
    <row r="904" s="13" customFormat="1" ht="13.9" customHeight="1" x14ac:dyDescent="0.25"/>
    <row r="905" s="13" customFormat="1" ht="13.9" customHeight="1" x14ac:dyDescent="0.25"/>
    <row r="906" s="13" customFormat="1" ht="13.9" customHeight="1" x14ac:dyDescent="0.25"/>
    <row r="907" s="13" customFormat="1" ht="13.9" customHeight="1" x14ac:dyDescent="0.25"/>
    <row r="908" s="13" customFormat="1" ht="13.9" customHeight="1" x14ac:dyDescent="0.25"/>
    <row r="909" s="13" customFormat="1" ht="13.9" customHeight="1" x14ac:dyDescent="0.25"/>
    <row r="910" s="13" customFormat="1" ht="13.9" customHeight="1" x14ac:dyDescent="0.25"/>
    <row r="911" s="13" customFormat="1" ht="13.9" customHeight="1" x14ac:dyDescent="0.25"/>
    <row r="912" s="13" customFormat="1" ht="13.9" customHeight="1" x14ac:dyDescent="0.25"/>
    <row r="913" s="13" customFormat="1" ht="13.9" customHeight="1" x14ac:dyDescent="0.25"/>
    <row r="914" s="13" customFormat="1" ht="13.9" customHeight="1" x14ac:dyDescent="0.25"/>
    <row r="915" s="13" customFormat="1" ht="13.9" customHeight="1" x14ac:dyDescent="0.25"/>
    <row r="916" s="13" customFormat="1" ht="13.9" customHeight="1" x14ac:dyDescent="0.25"/>
    <row r="917" s="13" customFormat="1" ht="13.9" customHeight="1" x14ac:dyDescent="0.25"/>
    <row r="918" s="13" customFormat="1" ht="13.9" customHeight="1" x14ac:dyDescent="0.25"/>
    <row r="919" s="13" customFormat="1" ht="13.9" customHeight="1" x14ac:dyDescent="0.25"/>
    <row r="920" s="13" customFormat="1" ht="13.9" customHeight="1" x14ac:dyDescent="0.25"/>
    <row r="921" s="13" customFormat="1" ht="13.9" customHeight="1" x14ac:dyDescent="0.25"/>
    <row r="922" s="13" customFormat="1" ht="13.9" customHeight="1" x14ac:dyDescent="0.25"/>
    <row r="923" s="13" customFormat="1" ht="13.9" customHeight="1" x14ac:dyDescent="0.25"/>
    <row r="924" s="13" customFormat="1" ht="13.9" customHeight="1" x14ac:dyDescent="0.25"/>
    <row r="925" s="13" customFormat="1" ht="13.9" customHeight="1" x14ac:dyDescent="0.25"/>
    <row r="926" s="13" customFormat="1" ht="13.9" customHeight="1" x14ac:dyDescent="0.25"/>
    <row r="927" s="13" customFormat="1" ht="13.9" customHeight="1" x14ac:dyDescent="0.25"/>
    <row r="928" s="13" customFormat="1" ht="13.9" customHeight="1" x14ac:dyDescent="0.25"/>
    <row r="929" s="13" customFormat="1" ht="13.9" customHeight="1" x14ac:dyDescent="0.25"/>
    <row r="930" s="13" customFormat="1" ht="13.9" customHeight="1" x14ac:dyDescent="0.25"/>
    <row r="931" s="13" customFormat="1" ht="13.9" customHeight="1" x14ac:dyDescent="0.25"/>
    <row r="932" s="13" customFormat="1" ht="13.9" customHeight="1" x14ac:dyDescent="0.25"/>
    <row r="933" s="13" customFormat="1" ht="13.9" customHeight="1" x14ac:dyDescent="0.25"/>
    <row r="934" s="13" customFormat="1" ht="13.9" customHeight="1" x14ac:dyDescent="0.25"/>
    <row r="935" s="13" customFormat="1" ht="13.9" customHeight="1" x14ac:dyDescent="0.25"/>
    <row r="936" s="13" customFormat="1" ht="13.9" customHeight="1" x14ac:dyDescent="0.25"/>
    <row r="937" s="13" customFormat="1" ht="13.9" customHeight="1" x14ac:dyDescent="0.25"/>
    <row r="938" s="13" customFormat="1" ht="13.9" customHeight="1" x14ac:dyDescent="0.25"/>
    <row r="939" s="13" customFormat="1" ht="13.9" customHeight="1" x14ac:dyDescent="0.25"/>
    <row r="940" s="13" customFormat="1" ht="13.9" customHeight="1" x14ac:dyDescent="0.25"/>
    <row r="941" s="13" customFormat="1" ht="13.9" customHeight="1" x14ac:dyDescent="0.25"/>
    <row r="942" s="13" customFormat="1" ht="13.9" customHeight="1" x14ac:dyDescent="0.25"/>
    <row r="943" s="13" customFormat="1" ht="13.9" customHeight="1" x14ac:dyDescent="0.25"/>
    <row r="944" s="13" customFormat="1" ht="13.9" customHeight="1" x14ac:dyDescent="0.25"/>
    <row r="945" s="13" customFormat="1" ht="13.9" customHeight="1" x14ac:dyDescent="0.25"/>
    <row r="946" s="13" customFormat="1" ht="13.9" customHeight="1" x14ac:dyDescent="0.25"/>
    <row r="947" s="13" customFormat="1" ht="13.9" customHeight="1" x14ac:dyDescent="0.25"/>
    <row r="948" s="13" customFormat="1" ht="13.9" customHeight="1" x14ac:dyDescent="0.25"/>
    <row r="949" s="13" customFormat="1" ht="13.9" customHeight="1" x14ac:dyDescent="0.25"/>
    <row r="950" s="13" customFormat="1" ht="13.9" customHeight="1" x14ac:dyDescent="0.25"/>
    <row r="951" s="13" customFormat="1" ht="13.9" customHeight="1" x14ac:dyDescent="0.25"/>
    <row r="952" s="13" customFormat="1" ht="13.9" customHeight="1" x14ac:dyDescent="0.25"/>
    <row r="953" s="13" customFormat="1" ht="13.9" customHeight="1" x14ac:dyDescent="0.25"/>
    <row r="954" s="13" customFormat="1" ht="13.9" customHeight="1" x14ac:dyDescent="0.25"/>
    <row r="955" s="13" customFormat="1" ht="13.9" customHeight="1" x14ac:dyDescent="0.25"/>
    <row r="956" s="13" customFormat="1" ht="13.9" customHeight="1" x14ac:dyDescent="0.25"/>
    <row r="957" s="13" customFormat="1" ht="13.9" customHeight="1" x14ac:dyDescent="0.25"/>
    <row r="958" s="13" customFormat="1" ht="13.9" customHeight="1" x14ac:dyDescent="0.25"/>
    <row r="959" s="13" customFormat="1" ht="13.9" customHeight="1" x14ac:dyDescent="0.25"/>
    <row r="960" s="13" customFormat="1" ht="13.9" customHeight="1" x14ac:dyDescent="0.25"/>
    <row r="961" s="13" customFormat="1" ht="13.9" customHeight="1" x14ac:dyDescent="0.25"/>
    <row r="962" s="13" customFormat="1" ht="13.9" customHeight="1" x14ac:dyDescent="0.25"/>
    <row r="963" s="13" customFormat="1" ht="13.9" customHeight="1" x14ac:dyDescent="0.25"/>
    <row r="964" s="13" customFormat="1" ht="13.9" customHeight="1" x14ac:dyDescent="0.25"/>
    <row r="965" s="13" customFormat="1" ht="13.9" customHeight="1" x14ac:dyDescent="0.25"/>
    <row r="966" s="13" customFormat="1" ht="13.9" customHeight="1" x14ac:dyDescent="0.25"/>
    <row r="967" s="13" customFormat="1" ht="13.9" customHeight="1" x14ac:dyDescent="0.25"/>
    <row r="968" s="13" customFormat="1" ht="13.9" customHeight="1" x14ac:dyDescent="0.25"/>
    <row r="969" s="13" customFormat="1" ht="13.9" customHeight="1" x14ac:dyDescent="0.25"/>
    <row r="970" s="13" customFormat="1" ht="13.9" customHeight="1" x14ac:dyDescent="0.25"/>
    <row r="971" s="13" customFormat="1" ht="13.9" customHeight="1" x14ac:dyDescent="0.25"/>
    <row r="972" s="13" customFormat="1" ht="13.9" customHeight="1" x14ac:dyDescent="0.25"/>
    <row r="973" s="13" customFormat="1" ht="13.9" customHeight="1" x14ac:dyDescent="0.25"/>
    <row r="974" s="13" customFormat="1" ht="13.9" customHeight="1" x14ac:dyDescent="0.25"/>
    <row r="975" s="13" customFormat="1" ht="13.9" customHeight="1" x14ac:dyDescent="0.25"/>
    <row r="976" s="13" customFormat="1" ht="13.9" customHeight="1" x14ac:dyDescent="0.25"/>
    <row r="977" s="13" customFormat="1" ht="13.9" customHeight="1" x14ac:dyDescent="0.25"/>
    <row r="978" s="13" customFormat="1" ht="13.9" customHeight="1" x14ac:dyDescent="0.25"/>
    <row r="979" s="13" customFormat="1" ht="13.9" customHeight="1" x14ac:dyDescent="0.25"/>
    <row r="980" s="13" customFormat="1" ht="13.9" customHeight="1" x14ac:dyDescent="0.25"/>
    <row r="981" s="13" customFormat="1" ht="13.9" customHeight="1" x14ac:dyDescent="0.25"/>
    <row r="982" s="13" customFormat="1" ht="13.9" customHeight="1" x14ac:dyDescent="0.25"/>
    <row r="983" s="13" customFormat="1" ht="13.9" customHeight="1" x14ac:dyDescent="0.25"/>
    <row r="984" s="13" customFormat="1" ht="13.9" customHeight="1" x14ac:dyDescent="0.25"/>
    <row r="985" s="13" customFormat="1" ht="13.9" customHeight="1" x14ac:dyDescent="0.25"/>
    <row r="986" s="13" customFormat="1" ht="13.9" customHeight="1" x14ac:dyDescent="0.25"/>
    <row r="987" s="13" customFormat="1" ht="13.9" customHeight="1" x14ac:dyDescent="0.25"/>
    <row r="988" s="13" customFormat="1" ht="13.9" customHeight="1" x14ac:dyDescent="0.25"/>
    <row r="989" s="13" customFormat="1" ht="13.9" customHeight="1" x14ac:dyDescent="0.25"/>
    <row r="990" s="13" customFormat="1" ht="13.9" customHeight="1" x14ac:dyDescent="0.25"/>
    <row r="991" s="13" customFormat="1" ht="13.9" customHeight="1" x14ac:dyDescent="0.25"/>
    <row r="992" s="13" customFormat="1" ht="13.9" customHeight="1" x14ac:dyDescent="0.25"/>
    <row r="993" s="13" customFormat="1" ht="13.9" customHeight="1" x14ac:dyDescent="0.25"/>
    <row r="994" s="13" customFormat="1" ht="13.9" customHeight="1" x14ac:dyDescent="0.25"/>
    <row r="995" s="13" customFormat="1" ht="13.9" customHeight="1" x14ac:dyDescent="0.25"/>
    <row r="996" s="13" customFormat="1" ht="13.9" customHeight="1" x14ac:dyDescent="0.25"/>
    <row r="997" s="13" customFormat="1" ht="13.9" customHeight="1" x14ac:dyDescent="0.25"/>
    <row r="998" s="13" customFormat="1" ht="13.9" customHeight="1" x14ac:dyDescent="0.25"/>
    <row r="999" s="13" customFormat="1" ht="13.9" customHeight="1" x14ac:dyDescent="0.25"/>
    <row r="1000" s="13" customFormat="1" ht="13.9" customHeight="1" x14ac:dyDescent="0.25"/>
    <row r="1001" s="13" customFormat="1" ht="13.9" customHeight="1" x14ac:dyDescent="0.25"/>
    <row r="1002" s="13" customFormat="1" ht="13.9" customHeight="1" x14ac:dyDescent="0.25"/>
    <row r="1003" s="13" customFormat="1" ht="13.9" customHeight="1" x14ac:dyDescent="0.25"/>
    <row r="1004" s="13" customFormat="1" ht="13.9" customHeight="1" x14ac:dyDescent="0.25"/>
    <row r="1005" s="13" customFormat="1" ht="13.9" customHeight="1" x14ac:dyDescent="0.25"/>
    <row r="1006" s="13" customFormat="1" ht="13.9" customHeight="1" x14ac:dyDescent="0.25"/>
    <row r="1007" s="13" customFormat="1" ht="13.9" customHeight="1" x14ac:dyDescent="0.25"/>
    <row r="1008" s="13" customFormat="1" ht="13.9" customHeight="1" x14ac:dyDescent="0.25"/>
    <row r="1009" s="13" customFormat="1" ht="13.9" customHeight="1" x14ac:dyDescent="0.25"/>
    <row r="1010" s="13" customFormat="1" ht="13.9" customHeight="1" x14ac:dyDescent="0.25"/>
    <row r="1011" s="13" customFormat="1" ht="13.9" customHeight="1" x14ac:dyDescent="0.25"/>
    <row r="1012" s="13" customFormat="1" ht="13.9" customHeight="1" x14ac:dyDescent="0.25"/>
    <row r="1013" s="13" customFormat="1" ht="13.9" customHeight="1" x14ac:dyDescent="0.25"/>
    <row r="1014" s="13" customFormat="1" ht="13.9" customHeight="1" x14ac:dyDescent="0.25"/>
    <row r="1015" s="13" customFormat="1" ht="13.9" customHeight="1" x14ac:dyDescent="0.25"/>
    <row r="1016" s="13" customFormat="1" ht="13.9" customHeight="1" x14ac:dyDescent="0.25"/>
    <row r="1017" s="13" customFormat="1" ht="13.9" customHeight="1" x14ac:dyDescent="0.25"/>
    <row r="1018" s="13" customFormat="1" ht="13.9" customHeight="1" x14ac:dyDescent="0.25"/>
    <row r="1019" s="13" customFormat="1" ht="13.9" customHeight="1" x14ac:dyDescent="0.25"/>
    <row r="1020" s="13" customFormat="1" ht="13.9" customHeight="1" x14ac:dyDescent="0.25"/>
    <row r="1021" s="13" customFormat="1" ht="13.9" customHeight="1" x14ac:dyDescent="0.25"/>
    <row r="1022" s="13" customFormat="1" ht="13.9" customHeight="1" x14ac:dyDescent="0.25"/>
    <row r="1023" s="13" customFormat="1" ht="13.9" customHeight="1" x14ac:dyDescent="0.25"/>
    <row r="1024" s="13" customFormat="1" ht="13.9" customHeight="1" x14ac:dyDescent="0.25"/>
    <row r="1025" s="13" customFormat="1" ht="13.9" customHeight="1" x14ac:dyDescent="0.25"/>
    <row r="1026" s="13" customFormat="1" ht="13.9" customHeight="1" x14ac:dyDescent="0.25"/>
    <row r="1027" s="13" customFormat="1" ht="13.9" customHeight="1" x14ac:dyDescent="0.25"/>
    <row r="1028" s="13" customFormat="1" ht="13.9" customHeight="1" x14ac:dyDescent="0.25"/>
    <row r="1029" s="13" customFormat="1" ht="13.9" customHeight="1" x14ac:dyDescent="0.25"/>
    <row r="1030" s="13" customFormat="1" ht="13.9" customHeight="1" x14ac:dyDescent="0.25"/>
    <row r="1031" s="13" customFormat="1" ht="13.9" customHeight="1" x14ac:dyDescent="0.25"/>
    <row r="1032" s="13" customFormat="1" ht="13.9" customHeight="1" x14ac:dyDescent="0.25"/>
    <row r="1033" s="13" customFormat="1" ht="13.9" customHeight="1" x14ac:dyDescent="0.25"/>
    <row r="1034" s="13" customFormat="1" ht="13.9" customHeight="1" x14ac:dyDescent="0.25"/>
    <row r="1035" s="13" customFormat="1" ht="13.9" customHeight="1" x14ac:dyDescent="0.25"/>
    <row r="1036" s="13" customFormat="1" ht="13.9" customHeight="1" x14ac:dyDescent="0.25"/>
    <row r="1037" s="13" customFormat="1" ht="13.9" customHeight="1" x14ac:dyDescent="0.25"/>
    <row r="1038" s="13" customFormat="1" ht="13.9" customHeight="1" x14ac:dyDescent="0.25"/>
    <row r="1039" s="13" customFormat="1" ht="13.9" customHeight="1" x14ac:dyDescent="0.25"/>
    <row r="1040" s="13" customFormat="1" ht="13.9" customHeight="1" x14ac:dyDescent="0.25"/>
    <row r="1041" s="13" customFormat="1" ht="13.9" customHeight="1" x14ac:dyDescent="0.25"/>
    <row r="1042" s="13" customFormat="1" ht="13.9" customHeight="1" x14ac:dyDescent="0.25"/>
    <row r="1043" s="13" customFormat="1" ht="13.9" customHeight="1" x14ac:dyDescent="0.25"/>
    <row r="1044" s="13" customFormat="1" ht="13.9" customHeight="1" x14ac:dyDescent="0.25"/>
    <row r="1045" s="13" customFormat="1" ht="13.9" customHeight="1" x14ac:dyDescent="0.25"/>
    <row r="1046" s="13" customFormat="1" ht="13.9" customHeight="1" x14ac:dyDescent="0.25"/>
    <row r="1047" s="13" customFormat="1" ht="13.9" customHeight="1" x14ac:dyDescent="0.25"/>
    <row r="1048" s="13" customFormat="1" ht="13.9" customHeight="1" x14ac:dyDescent="0.25"/>
    <row r="1049" s="13" customFormat="1" ht="13.9" customHeight="1" x14ac:dyDescent="0.25"/>
    <row r="1050" s="13" customFormat="1" ht="13.9" customHeight="1" x14ac:dyDescent="0.25"/>
    <row r="1051" s="13" customFormat="1" ht="13.9" customHeight="1" x14ac:dyDescent="0.25"/>
    <row r="1052" s="13" customFormat="1" ht="13.9" customHeight="1" x14ac:dyDescent="0.25"/>
    <row r="1053" s="13" customFormat="1" ht="13.9" customHeight="1" x14ac:dyDescent="0.25"/>
    <row r="1054" s="13" customFormat="1" ht="13.9" customHeight="1" x14ac:dyDescent="0.25"/>
    <row r="1055" s="13" customFormat="1" ht="13.9" customHeight="1" x14ac:dyDescent="0.25"/>
    <row r="1056" s="13" customFormat="1" ht="13.9" customHeight="1" x14ac:dyDescent="0.25"/>
    <row r="1057" s="13" customFormat="1" ht="13.9" customHeight="1" x14ac:dyDescent="0.25"/>
    <row r="1058" s="13" customFormat="1" ht="13.9" customHeight="1" x14ac:dyDescent="0.25"/>
    <row r="1059" s="13" customFormat="1" ht="13.9" customHeight="1" x14ac:dyDescent="0.25"/>
    <row r="1060" s="13" customFormat="1" ht="13.9" customHeight="1" x14ac:dyDescent="0.25"/>
    <row r="1061" s="13" customFormat="1" ht="13.9" customHeight="1" x14ac:dyDescent="0.25"/>
    <row r="1062" s="13" customFormat="1" ht="13.9" customHeight="1" x14ac:dyDescent="0.25"/>
    <row r="1063" s="13" customFormat="1" ht="13.9" customHeight="1" x14ac:dyDescent="0.25"/>
    <row r="1064" s="13" customFormat="1" ht="13.9" customHeight="1" x14ac:dyDescent="0.25"/>
    <row r="1065" s="13" customFormat="1" ht="13.9" customHeight="1" x14ac:dyDescent="0.25"/>
    <row r="1066" s="13" customFormat="1" ht="13.9" customHeight="1" x14ac:dyDescent="0.25"/>
    <row r="1067" s="13" customFormat="1" ht="13.9" customHeight="1" x14ac:dyDescent="0.25"/>
    <row r="1068" s="13" customFormat="1" ht="13.9" customHeight="1" x14ac:dyDescent="0.25"/>
    <row r="1069" s="13" customFormat="1" ht="13.9" customHeight="1" x14ac:dyDescent="0.25"/>
    <row r="1070" s="13" customFormat="1" ht="13.9" customHeight="1" x14ac:dyDescent="0.25"/>
    <row r="1071" s="13" customFormat="1" ht="13.9" customHeight="1" x14ac:dyDescent="0.25"/>
    <row r="1072" s="13" customFormat="1" ht="13.9" customHeight="1" x14ac:dyDescent="0.25"/>
    <row r="1073" s="13" customFormat="1" ht="13.9" customHeight="1" x14ac:dyDescent="0.25"/>
    <row r="1074" s="13" customFormat="1" ht="13.9" customHeight="1" x14ac:dyDescent="0.25"/>
    <row r="1075" s="13" customFormat="1" ht="13.9" customHeight="1" x14ac:dyDescent="0.25"/>
    <row r="1076" s="13" customFormat="1" ht="13.9" customHeight="1" x14ac:dyDescent="0.25"/>
    <row r="1077" s="13" customFormat="1" ht="13.9" customHeight="1" x14ac:dyDescent="0.25"/>
    <row r="1078" s="13" customFormat="1" ht="13.9" customHeight="1" x14ac:dyDescent="0.25"/>
    <row r="1079" s="13" customFormat="1" ht="13.9" customHeight="1" x14ac:dyDescent="0.25"/>
    <row r="1080" s="13" customFormat="1" ht="13.9" customHeight="1" x14ac:dyDescent="0.25"/>
    <row r="1081" s="13" customFormat="1" ht="13.9" customHeight="1" x14ac:dyDescent="0.25"/>
    <row r="1082" s="13" customFormat="1" ht="13.9" customHeight="1" x14ac:dyDescent="0.25"/>
    <row r="1083" s="13" customFormat="1" ht="13.9" customHeight="1" x14ac:dyDescent="0.25"/>
    <row r="1084" s="13" customFormat="1" ht="13.9" customHeight="1" x14ac:dyDescent="0.25"/>
    <row r="1085" s="13" customFormat="1" ht="13.9" customHeight="1" x14ac:dyDescent="0.25"/>
    <row r="1086" s="13" customFormat="1" ht="13.9" customHeight="1" x14ac:dyDescent="0.25"/>
    <row r="1087" s="13" customFormat="1" ht="13.9" customHeight="1" x14ac:dyDescent="0.25"/>
    <row r="1088" s="13" customFormat="1" ht="13.9" customHeight="1" x14ac:dyDescent="0.25"/>
    <row r="1089" s="13" customFormat="1" ht="13.9" customHeight="1" x14ac:dyDescent="0.25"/>
    <row r="1090" s="13" customFormat="1" ht="13.9" customHeight="1" x14ac:dyDescent="0.25"/>
    <row r="1091" s="13" customFormat="1" ht="13.9" customHeight="1" x14ac:dyDescent="0.25"/>
    <row r="1092" s="13" customFormat="1" ht="13.9" customHeight="1" x14ac:dyDescent="0.25"/>
    <row r="1093" s="13" customFormat="1" ht="13.9" customHeight="1" x14ac:dyDescent="0.25"/>
    <row r="1094" s="13" customFormat="1" ht="13.9" customHeight="1" x14ac:dyDescent="0.25"/>
    <row r="1095" s="13" customFormat="1" ht="13.9" customHeight="1" x14ac:dyDescent="0.25"/>
    <row r="1096" s="13" customFormat="1" ht="13.9" customHeight="1" x14ac:dyDescent="0.25"/>
    <row r="1097" s="13" customFormat="1" ht="13.9" customHeight="1" x14ac:dyDescent="0.25"/>
    <row r="1098" s="13" customFormat="1" ht="13.9" customHeight="1" x14ac:dyDescent="0.25"/>
    <row r="1099" s="13" customFormat="1" ht="13.9" customHeight="1" x14ac:dyDescent="0.25"/>
    <row r="1100" s="13" customFormat="1" ht="13.9" customHeight="1" x14ac:dyDescent="0.25"/>
    <row r="1101" s="13" customFormat="1" ht="13.9" customHeight="1" x14ac:dyDescent="0.25"/>
    <row r="1102" s="13" customFormat="1" ht="13.9" customHeight="1" x14ac:dyDescent="0.25"/>
    <row r="1103" s="13" customFormat="1" ht="13.9" customHeight="1" x14ac:dyDescent="0.25"/>
    <row r="1104" s="13" customFormat="1" ht="13.9" customHeight="1" x14ac:dyDescent="0.25"/>
    <row r="1105" s="13" customFormat="1" ht="13.9" customHeight="1" x14ac:dyDescent="0.25"/>
    <row r="1106" s="13" customFormat="1" ht="13.9" customHeight="1" x14ac:dyDescent="0.25"/>
    <row r="1107" s="13" customFormat="1" ht="13.9" customHeight="1" x14ac:dyDescent="0.25"/>
    <row r="1108" s="13" customFormat="1" ht="13.9" customHeight="1" x14ac:dyDescent="0.25"/>
    <row r="1109" s="13" customFormat="1" ht="13.9" customHeight="1" x14ac:dyDescent="0.25"/>
    <row r="1110" s="13" customFormat="1" ht="13.9" customHeight="1" x14ac:dyDescent="0.25"/>
    <row r="1111" s="13" customFormat="1" ht="13.9" customHeight="1" x14ac:dyDescent="0.25"/>
    <row r="1112" s="13" customFormat="1" ht="13.9" customHeight="1" x14ac:dyDescent="0.25"/>
    <row r="1113" s="13" customFormat="1" ht="13.9" customHeight="1" x14ac:dyDescent="0.25"/>
    <row r="1114" s="13" customFormat="1" ht="13.9" customHeight="1" x14ac:dyDescent="0.25"/>
    <row r="1115" s="13" customFormat="1" ht="13.9" customHeight="1" x14ac:dyDescent="0.25"/>
    <row r="1116" s="13" customFormat="1" ht="13.9" customHeight="1" x14ac:dyDescent="0.25"/>
    <row r="1117" s="13" customFormat="1" ht="13.9" customHeight="1" x14ac:dyDescent="0.25"/>
    <row r="1118" s="13" customFormat="1" ht="13.9" customHeight="1" x14ac:dyDescent="0.25"/>
    <row r="1119" s="13" customFormat="1" ht="13.9" customHeight="1" x14ac:dyDescent="0.25"/>
    <row r="1120" s="13" customFormat="1" ht="13.9" customHeight="1" x14ac:dyDescent="0.25"/>
    <row r="1121" s="13" customFormat="1" ht="13.9" customHeight="1" x14ac:dyDescent="0.25"/>
    <row r="1122" s="13" customFormat="1" ht="13.9" customHeight="1" x14ac:dyDescent="0.25"/>
    <row r="1123" s="13" customFormat="1" ht="13.9" customHeight="1" x14ac:dyDescent="0.25"/>
    <row r="1124" s="13" customFormat="1" ht="13.9" customHeight="1" x14ac:dyDescent="0.25"/>
    <row r="1125" s="13" customFormat="1" ht="13.9" customHeight="1" x14ac:dyDescent="0.25"/>
    <row r="1126" s="13" customFormat="1" ht="13.9" customHeight="1" x14ac:dyDescent="0.25"/>
    <row r="1127" s="13" customFormat="1" ht="13.9" customHeight="1" x14ac:dyDescent="0.25"/>
    <row r="1128" s="13" customFormat="1" ht="13.9" customHeight="1" x14ac:dyDescent="0.25"/>
    <row r="1129" s="13" customFormat="1" ht="13.9" customHeight="1" x14ac:dyDescent="0.25"/>
    <row r="1130" s="13" customFormat="1" ht="13.9" customHeight="1" x14ac:dyDescent="0.25"/>
    <row r="1131" s="13" customFormat="1" ht="13.9" customHeight="1" x14ac:dyDescent="0.25"/>
    <row r="1132" s="13" customFormat="1" ht="13.9" customHeight="1" x14ac:dyDescent="0.25"/>
    <row r="1133" s="13" customFormat="1" ht="13.9" customHeight="1" x14ac:dyDescent="0.25"/>
    <row r="1134" s="13" customFormat="1" ht="13.9" customHeight="1" x14ac:dyDescent="0.25"/>
    <row r="1135" s="13" customFormat="1" ht="13.9" customHeight="1" x14ac:dyDescent="0.25"/>
    <row r="1136" s="13" customFormat="1" ht="13.9" customHeight="1" x14ac:dyDescent="0.25"/>
    <row r="1137" s="13" customFormat="1" ht="13.9" customHeight="1" x14ac:dyDescent="0.25"/>
    <row r="1138" s="13" customFormat="1" ht="13.9" customHeight="1" x14ac:dyDescent="0.25"/>
    <row r="1139" s="13" customFormat="1" ht="13.9" customHeight="1" x14ac:dyDescent="0.25"/>
    <row r="1140" s="13" customFormat="1" ht="13.9" customHeight="1" x14ac:dyDescent="0.25"/>
    <row r="1141" s="13" customFormat="1" ht="13.9" customHeight="1" x14ac:dyDescent="0.25"/>
    <row r="1142" s="13" customFormat="1" ht="13.9" customHeight="1" x14ac:dyDescent="0.25"/>
    <row r="1143" s="13" customFormat="1" ht="13.9" customHeight="1" x14ac:dyDescent="0.25"/>
    <row r="1144" s="13" customFormat="1" ht="13.9" customHeight="1" x14ac:dyDescent="0.25"/>
    <row r="1145" s="13" customFormat="1" ht="13.9" customHeight="1" x14ac:dyDescent="0.25"/>
    <row r="1146" s="13" customFormat="1" ht="13.9" customHeight="1" x14ac:dyDescent="0.25"/>
    <row r="1147" s="13" customFormat="1" ht="13.9" customHeight="1" x14ac:dyDescent="0.25"/>
    <row r="1148" s="13" customFormat="1" ht="13.9" customHeight="1" x14ac:dyDescent="0.25"/>
    <row r="1149" s="13" customFormat="1" ht="13.9" customHeight="1" x14ac:dyDescent="0.25"/>
    <row r="1150" s="13" customFormat="1" ht="13.9" customHeight="1" x14ac:dyDescent="0.25"/>
    <row r="1151" s="13" customFormat="1" ht="13.9" customHeight="1" x14ac:dyDescent="0.25"/>
    <row r="1152" s="13" customFormat="1" ht="13.9" customHeight="1" x14ac:dyDescent="0.25"/>
    <row r="1153" s="13" customFormat="1" ht="13.9" customHeight="1" x14ac:dyDescent="0.25"/>
    <row r="1154" s="13" customFormat="1" ht="13.9" customHeight="1" x14ac:dyDescent="0.25"/>
    <row r="1155" s="13" customFormat="1" ht="13.9" customHeight="1" x14ac:dyDescent="0.25"/>
    <row r="1156" s="13" customFormat="1" ht="13.9" customHeight="1" x14ac:dyDescent="0.25"/>
    <row r="1157" s="13" customFormat="1" ht="13.9" customHeight="1" x14ac:dyDescent="0.25"/>
    <row r="1158" s="13" customFormat="1" ht="13.9" customHeight="1" x14ac:dyDescent="0.25"/>
    <row r="1159" s="13" customFormat="1" ht="13.9" customHeight="1" x14ac:dyDescent="0.25"/>
    <row r="1160" s="13" customFormat="1" ht="13.9" customHeight="1" x14ac:dyDescent="0.25"/>
    <row r="1161" s="13" customFormat="1" ht="13.9" customHeight="1" x14ac:dyDescent="0.25"/>
    <row r="1162" s="13" customFormat="1" ht="13.9" customHeight="1" x14ac:dyDescent="0.25"/>
    <row r="1163" s="13" customFormat="1" ht="13.9" customHeight="1" x14ac:dyDescent="0.25"/>
    <row r="1164" s="13" customFormat="1" ht="13.9" customHeight="1" x14ac:dyDescent="0.25"/>
    <row r="1165" s="13" customFormat="1" ht="13.9" customHeight="1" x14ac:dyDescent="0.25"/>
    <row r="1166" s="13" customFormat="1" ht="13.9" customHeight="1" x14ac:dyDescent="0.25"/>
    <row r="1167" s="13" customFormat="1" ht="13.9" customHeight="1" x14ac:dyDescent="0.25"/>
    <row r="1168" s="13" customFormat="1" ht="13.9" customHeight="1" x14ac:dyDescent="0.25"/>
    <row r="1169" s="13" customFormat="1" ht="13.9" customHeight="1" x14ac:dyDescent="0.25"/>
    <row r="1170" s="13" customFormat="1" ht="13.9" customHeight="1" x14ac:dyDescent="0.25"/>
    <row r="1171" s="13" customFormat="1" ht="13.9" customHeight="1" x14ac:dyDescent="0.25"/>
    <row r="1172" s="13" customFormat="1" ht="13.9" customHeight="1" x14ac:dyDescent="0.25"/>
    <row r="1173" s="13" customFormat="1" ht="13.9" customHeight="1" x14ac:dyDescent="0.25"/>
    <row r="1174" s="13" customFormat="1" ht="13.9" customHeight="1" x14ac:dyDescent="0.25"/>
    <row r="1175" s="13" customFormat="1" ht="13.9" customHeight="1" x14ac:dyDescent="0.25"/>
    <row r="1176" s="13" customFormat="1" ht="13.9" customHeight="1" x14ac:dyDescent="0.25"/>
    <row r="1177" s="13" customFormat="1" ht="13.9" customHeight="1" x14ac:dyDescent="0.25"/>
    <row r="1178" s="13" customFormat="1" ht="13.9" customHeight="1" x14ac:dyDescent="0.25"/>
    <row r="1179" s="13" customFormat="1" ht="13.9" customHeight="1" x14ac:dyDescent="0.25"/>
    <row r="1180" s="13" customFormat="1" ht="13.9" customHeight="1" x14ac:dyDescent="0.25"/>
    <row r="1181" s="13" customFormat="1" ht="13.9" customHeight="1" x14ac:dyDescent="0.25"/>
    <row r="1182" s="13" customFormat="1" ht="13.9" customHeight="1" x14ac:dyDescent="0.25"/>
    <row r="1183" s="13" customFormat="1" ht="13.9" customHeight="1" x14ac:dyDescent="0.25"/>
    <row r="1184" s="13" customFormat="1" ht="13.9" customHeight="1" x14ac:dyDescent="0.25"/>
    <row r="1185" s="13" customFormat="1" ht="13.9" customHeight="1" x14ac:dyDescent="0.25"/>
    <row r="1186" s="13" customFormat="1" ht="13.9" customHeight="1" x14ac:dyDescent="0.25"/>
    <row r="1187" s="13" customFormat="1" ht="13.9" customHeight="1" x14ac:dyDescent="0.25"/>
    <row r="1188" s="13" customFormat="1" ht="13.9" customHeight="1" x14ac:dyDescent="0.25"/>
    <row r="1189" s="13" customFormat="1" ht="13.9" customHeight="1" x14ac:dyDescent="0.25"/>
    <row r="1190" s="13" customFormat="1" ht="13.9" customHeight="1" x14ac:dyDescent="0.25"/>
    <row r="1191" s="13" customFormat="1" ht="13.9" customHeight="1" x14ac:dyDescent="0.25"/>
    <row r="1192" s="13" customFormat="1" ht="13.9" customHeight="1" x14ac:dyDescent="0.25"/>
    <row r="1193" s="13" customFormat="1" ht="13.9" customHeight="1" x14ac:dyDescent="0.25"/>
    <row r="1194" s="13" customFormat="1" ht="13.9" customHeight="1" x14ac:dyDescent="0.25"/>
    <row r="1195" s="13" customFormat="1" ht="13.9" customHeight="1" x14ac:dyDescent="0.25"/>
    <row r="1196" s="13" customFormat="1" ht="13.9" customHeight="1" x14ac:dyDescent="0.25"/>
    <row r="1197" s="13" customFormat="1" ht="13.9" customHeight="1" x14ac:dyDescent="0.25"/>
    <row r="1198" s="13" customFormat="1" ht="13.9" customHeight="1" x14ac:dyDescent="0.25"/>
    <row r="1199" s="13" customFormat="1" ht="13.9" customHeight="1" x14ac:dyDescent="0.25"/>
    <row r="1200" s="13" customFormat="1" ht="13.9" customHeight="1" x14ac:dyDescent="0.25"/>
    <row r="1201" s="13" customFormat="1" ht="13.9" customHeight="1" x14ac:dyDescent="0.25"/>
    <row r="1202" s="13" customFormat="1" ht="13.9" customHeight="1" x14ac:dyDescent="0.25"/>
    <row r="1203" s="13" customFormat="1" ht="13.9" customHeight="1" x14ac:dyDescent="0.25"/>
    <row r="1204" s="13" customFormat="1" ht="13.9" customHeight="1" x14ac:dyDescent="0.25"/>
    <row r="1205" s="13" customFormat="1" ht="13.9" customHeight="1" x14ac:dyDescent="0.25"/>
    <row r="1206" s="13" customFormat="1" ht="13.9" customHeight="1" x14ac:dyDescent="0.25"/>
    <row r="1207" s="13" customFormat="1" ht="13.9" customHeight="1" x14ac:dyDescent="0.25"/>
    <row r="1208" s="13" customFormat="1" ht="13.9" customHeight="1" x14ac:dyDescent="0.25"/>
    <row r="1209" s="13" customFormat="1" ht="13.9" customHeight="1" x14ac:dyDescent="0.25"/>
    <row r="1210" s="13" customFormat="1" ht="13.9" customHeight="1" x14ac:dyDescent="0.25"/>
    <row r="1211" s="13" customFormat="1" ht="13.9" customHeight="1" x14ac:dyDescent="0.25"/>
    <row r="1212" s="13" customFormat="1" ht="13.9" customHeight="1" x14ac:dyDescent="0.25"/>
    <row r="1213" s="13" customFormat="1" ht="13.9" customHeight="1" x14ac:dyDescent="0.25"/>
    <row r="1214" s="13" customFormat="1" ht="13.9" customHeight="1" x14ac:dyDescent="0.25"/>
    <row r="1215" s="13" customFormat="1" ht="13.9" customHeight="1" x14ac:dyDescent="0.25"/>
    <row r="1216" s="13" customFormat="1" ht="13.9" customHeight="1" x14ac:dyDescent="0.25"/>
    <row r="1217" s="13" customFormat="1" ht="13.9" customHeight="1" x14ac:dyDescent="0.25"/>
    <row r="1218" s="13" customFormat="1" ht="13.9" customHeight="1" x14ac:dyDescent="0.25"/>
    <row r="1219" s="13" customFormat="1" ht="13.9" customHeight="1" x14ac:dyDescent="0.25"/>
    <row r="1220" s="13" customFormat="1" ht="13.9" customHeight="1" x14ac:dyDescent="0.25"/>
    <row r="1221" s="13" customFormat="1" ht="13.9" customHeight="1" x14ac:dyDescent="0.25"/>
    <row r="1222" s="13" customFormat="1" ht="13.9" customHeight="1" x14ac:dyDescent="0.25"/>
    <row r="1223" s="13" customFormat="1" ht="13.9" customHeight="1" x14ac:dyDescent="0.25"/>
    <row r="1224" s="13" customFormat="1" ht="13.9" customHeight="1" x14ac:dyDescent="0.25"/>
    <row r="1225" s="13" customFormat="1" ht="13.9" customHeight="1" x14ac:dyDescent="0.25"/>
    <row r="1226" s="13" customFormat="1" ht="13.9" customHeight="1" x14ac:dyDescent="0.25"/>
    <row r="1227" s="13" customFormat="1" ht="13.9" customHeight="1" x14ac:dyDescent="0.25"/>
    <row r="1228" s="13" customFormat="1" ht="13.9" customHeight="1" x14ac:dyDescent="0.25"/>
    <row r="1229" s="13" customFormat="1" ht="13.9" customHeight="1" x14ac:dyDescent="0.25"/>
    <row r="1230" s="13" customFormat="1" ht="13.9" customHeight="1" x14ac:dyDescent="0.25"/>
    <row r="1231" s="13" customFormat="1" ht="13.9" customHeight="1" x14ac:dyDescent="0.25"/>
    <row r="1232" s="13" customFormat="1" ht="13.9" customHeight="1" x14ac:dyDescent="0.25"/>
    <row r="1233" s="13" customFormat="1" ht="13.9" customHeight="1" x14ac:dyDescent="0.25"/>
    <row r="1234" s="13" customFormat="1" ht="13.9" customHeight="1" x14ac:dyDescent="0.25"/>
    <row r="1235" s="13" customFormat="1" ht="13.9" customHeight="1" x14ac:dyDescent="0.25"/>
    <row r="1236" s="13" customFormat="1" ht="13.9" customHeight="1" x14ac:dyDescent="0.25"/>
    <row r="1237" s="13" customFormat="1" ht="13.9" customHeight="1" x14ac:dyDescent="0.25"/>
    <row r="1238" s="13" customFormat="1" ht="13.9" customHeight="1" x14ac:dyDescent="0.25"/>
    <row r="1239" s="13" customFormat="1" ht="13.9" customHeight="1" x14ac:dyDescent="0.25"/>
    <row r="1240" s="13" customFormat="1" ht="13.9" customHeight="1" x14ac:dyDescent="0.25"/>
    <row r="1241" s="13" customFormat="1" ht="13.9" customHeight="1" x14ac:dyDescent="0.25"/>
    <row r="1242" s="13" customFormat="1" ht="13.9" customHeight="1" x14ac:dyDescent="0.25"/>
    <row r="1243" s="13" customFormat="1" ht="13.9" customHeight="1" x14ac:dyDescent="0.25"/>
    <row r="1244" s="13" customFormat="1" ht="13.9" customHeight="1" x14ac:dyDescent="0.25"/>
    <row r="1245" s="13" customFormat="1" ht="13.9" customHeight="1" x14ac:dyDescent="0.25"/>
    <row r="1246" s="13" customFormat="1" ht="13.9" customHeight="1" x14ac:dyDescent="0.25"/>
    <row r="1247" s="13" customFormat="1" ht="13.9" customHeight="1" x14ac:dyDescent="0.25"/>
    <row r="1248" s="13" customFormat="1" ht="13.9" customHeight="1" x14ac:dyDescent="0.25"/>
    <row r="1249" s="13" customFormat="1" ht="13.9" customHeight="1" x14ac:dyDescent="0.25"/>
    <row r="1250" s="13" customFormat="1" ht="13.9" customHeight="1" x14ac:dyDescent="0.25"/>
    <row r="1251" s="13" customFormat="1" ht="13.9" customHeight="1" x14ac:dyDescent="0.25"/>
    <row r="1252" s="13" customFormat="1" ht="13.9" customHeight="1" x14ac:dyDescent="0.25"/>
    <row r="1253" s="13" customFormat="1" ht="13.9" customHeight="1" x14ac:dyDescent="0.25"/>
    <row r="1254" s="13" customFormat="1" ht="13.9" customHeight="1" x14ac:dyDescent="0.25"/>
    <row r="1255" s="13" customFormat="1" ht="13.9" customHeight="1" x14ac:dyDescent="0.25"/>
    <row r="1256" s="13" customFormat="1" ht="13.9" customHeight="1" x14ac:dyDescent="0.25"/>
    <row r="1257" s="13" customFormat="1" ht="13.9" customHeight="1" x14ac:dyDescent="0.25"/>
    <row r="1258" s="13" customFormat="1" ht="13.9" customHeight="1" x14ac:dyDescent="0.25"/>
    <row r="1259" s="13" customFormat="1" ht="13.9" customHeight="1" x14ac:dyDescent="0.25"/>
    <row r="1260" s="13" customFormat="1" ht="13.9" customHeight="1" x14ac:dyDescent="0.25"/>
    <row r="1261" s="13" customFormat="1" ht="13.9" customHeight="1" x14ac:dyDescent="0.25"/>
    <row r="1262" s="13" customFormat="1" ht="13.9" customHeight="1" x14ac:dyDescent="0.25"/>
    <row r="1263" s="13" customFormat="1" ht="13.9" customHeight="1" x14ac:dyDescent="0.25"/>
    <row r="1264" s="13" customFormat="1" ht="13.9" customHeight="1" x14ac:dyDescent="0.25"/>
    <row r="1265" s="13" customFormat="1" ht="13.9" customHeight="1" x14ac:dyDescent="0.25"/>
    <row r="1266" s="13" customFormat="1" ht="13.9" customHeight="1" x14ac:dyDescent="0.25"/>
    <row r="1267" s="13" customFormat="1" ht="13.9" customHeight="1" x14ac:dyDescent="0.25"/>
    <row r="1268" s="13" customFormat="1" ht="13.9" customHeight="1" x14ac:dyDescent="0.25"/>
    <row r="1269" s="13" customFormat="1" ht="13.9" customHeight="1" x14ac:dyDescent="0.25"/>
    <row r="1270" s="13" customFormat="1" ht="13.9" customHeight="1" x14ac:dyDescent="0.25"/>
    <row r="1271" s="13" customFormat="1" ht="13.9" customHeight="1" x14ac:dyDescent="0.25"/>
    <row r="1272" s="13" customFormat="1" ht="13.9" customHeight="1" x14ac:dyDescent="0.25"/>
    <row r="1273" s="13" customFormat="1" ht="13.9" customHeight="1" x14ac:dyDescent="0.25"/>
    <row r="1274" s="13" customFormat="1" ht="13.9" customHeight="1" x14ac:dyDescent="0.25"/>
    <row r="1275" s="13" customFormat="1" ht="13.9" customHeight="1" x14ac:dyDescent="0.25"/>
    <row r="1276" s="13" customFormat="1" ht="13.9" customHeight="1" x14ac:dyDescent="0.25"/>
    <row r="1277" s="13" customFormat="1" ht="13.9" customHeight="1" x14ac:dyDescent="0.25"/>
    <row r="1278" s="13" customFormat="1" ht="13.9" customHeight="1" x14ac:dyDescent="0.25"/>
    <row r="1279" s="13" customFormat="1" ht="13.9" customHeight="1" x14ac:dyDescent="0.25"/>
    <row r="1280" s="13" customFormat="1" ht="13.9" customHeight="1" x14ac:dyDescent="0.25"/>
    <row r="1281" s="13" customFormat="1" ht="13.9" customHeight="1" x14ac:dyDescent="0.25"/>
    <row r="1282" s="13" customFormat="1" ht="13.9" customHeight="1" x14ac:dyDescent="0.25"/>
    <row r="1283" s="13" customFormat="1" ht="13.9" customHeight="1" x14ac:dyDescent="0.25"/>
    <row r="1284" s="13" customFormat="1" ht="13.9" customHeight="1" x14ac:dyDescent="0.25"/>
    <row r="1285" s="13" customFormat="1" ht="13.9" customHeight="1" x14ac:dyDescent="0.25"/>
    <row r="1286" s="13" customFormat="1" ht="13.9" customHeight="1" x14ac:dyDescent="0.25"/>
    <row r="1287" s="13" customFormat="1" ht="13.9" customHeight="1" x14ac:dyDescent="0.25"/>
    <row r="1288" s="13" customFormat="1" ht="13.9" customHeight="1" x14ac:dyDescent="0.25"/>
    <row r="1289" s="13" customFormat="1" ht="13.9" customHeight="1" x14ac:dyDescent="0.25"/>
    <row r="1290" s="13" customFormat="1" ht="13.9" customHeight="1" x14ac:dyDescent="0.25"/>
    <row r="1291" s="13" customFormat="1" ht="13.9" customHeight="1" x14ac:dyDescent="0.25"/>
    <row r="1292" s="13" customFormat="1" ht="13.9" customHeight="1" x14ac:dyDescent="0.25"/>
    <row r="1293" s="13" customFormat="1" ht="13.9" customHeight="1" x14ac:dyDescent="0.25"/>
    <row r="1294" s="13" customFormat="1" ht="13.9" customHeight="1" x14ac:dyDescent="0.25"/>
    <row r="1295" s="13" customFormat="1" ht="13.9" customHeight="1" x14ac:dyDescent="0.25"/>
    <row r="1296" s="13" customFormat="1" ht="13.9" customHeight="1" x14ac:dyDescent="0.25"/>
    <row r="1297" s="13" customFormat="1" ht="13.9" customHeight="1" x14ac:dyDescent="0.25"/>
    <row r="1298" s="13" customFormat="1" ht="13.9" customHeight="1" x14ac:dyDescent="0.25"/>
    <row r="1299" s="13" customFormat="1" ht="13.9" customHeight="1" x14ac:dyDescent="0.25"/>
    <row r="1300" s="13" customFormat="1" ht="13.9" customHeight="1" x14ac:dyDescent="0.25"/>
    <row r="1301" s="13" customFormat="1" ht="13.9" customHeight="1" x14ac:dyDescent="0.25"/>
    <row r="1302" s="13" customFormat="1" ht="13.9" customHeight="1" x14ac:dyDescent="0.25"/>
    <row r="1303" s="13" customFormat="1" ht="13.9" customHeight="1" x14ac:dyDescent="0.25"/>
    <row r="1304" s="13" customFormat="1" ht="13.9" customHeight="1" x14ac:dyDescent="0.25"/>
    <row r="1305" s="13" customFormat="1" ht="13.9" customHeight="1" x14ac:dyDescent="0.25"/>
    <row r="1306" s="13" customFormat="1" ht="13.9" customHeight="1" x14ac:dyDescent="0.25"/>
    <row r="1307" s="13" customFormat="1" ht="13.9" customHeight="1" x14ac:dyDescent="0.25"/>
    <row r="1308" s="13" customFormat="1" ht="13.9" customHeight="1" x14ac:dyDescent="0.25"/>
    <row r="1309" s="13" customFormat="1" ht="13.9" customHeight="1" x14ac:dyDescent="0.25"/>
    <row r="1310" s="13" customFormat="1" ht="13.9" customHeight="1" x14ac:dyDescent="0.25"/>
    <row r="1311" s="13" customFormat="1" ht="13.9" customHeight="1" x14ac:dyDescent="0.25"/>
    <row r="1312" s="13" customFormat="1" ht="13.9" customHeight="1" x14ac:dyDescent="0.25"/>
    <row r="1313" s="13" customFormat="1" ht="13.9" customHeight="1" x14ac:dyDescent="0.25"/>
    <row r="1314" s="13" customFormat="1" ht="13.9" customHeight="1" x14ac:dyDescent="0.25"/>
    <row r="1315" s="13" customFormat="1" ht="13.9" customHeight="1" x14ac:dyDescent="0.25"/>
    <row r="1316" s="13" customFormat="1" ht="13.9" customHeight="1" x14ac:dyDescent="0.25"/>
    <row r="1317" s="13" customFormat="1" ht="13.9" customHeight="1" x14ac:dyDescent="0.25"/>
    <row r="1318" s="13" customFormat="1" ht="13.9" customHeight="1" x14ac:dyDescent="0.25"/>
    <row r="1319" s="13" customFormat="1" ht="13.9" customHeight="1" x14ac:dyDescent="0.25"/>
    <row r="1320" s="13" customFormat="1" ht="13.9" customHeight="1" x14ac:dyDescent="0.25"/>
    <row r="1321" s="13" customFormat="1" ht="13.9" customHeight="1" x14ac:dyDescent="0.25"/>
    <row r="1322" s="13" customFormat="1" ht="13.9" customHeight="1" x14ac:dyDescent="0.25"/>
    <row r="1323" s="13" customFormat="1" ht="13.9" customHeight="1" x14ac:dyDescent="0.25"/>
    <row r="1324" s="13" customFormat="1" ht="13.9" customHeight="1" x14ac:dyDescent="0.25"/>
    <row r="1325" s="13" customFormat="1" ht="13.9" customHeight="1" x14ac:dyDescent="0.25"/>
    <row r="1326" s="13" customFormat="1" ht="13.9" customHeight="1" x14ac:dyDescent="0.25"/>
    <row r="1327" s="13" customFormat="1" ht="13.9" customHeight="1" x14ac:dyDescent="0.25"/>
    <row r="1328" s="13" customFormat="1" ht="13.9" customHeight="1" x14ac:dyDescent="0.25"/>
    <row r="1329" s="13" customFormat="1" ht="13.9" customHeight="1" x14ac:dyDescent="0.25"/>
    <row r="1330" s="13" customFormat="1" ht="13.9" customHeight="1" x14ac:dyDescent="0.25"/>
    <row r="1331" s="13" customFormat="1" ht="13.9" customHeight="1" x14ac:dyDescent="0.25"/>
    <row r="1332" s="13" customFormat="1" ht="13.9" customHeight="1" x14ac:dyDescent="0.25"/>
    <row r="1333" s="13" customFormat="1" ht="13.9" customHeight="1" x14ac:dyDescent="0.25"/>
    <row r="1334" s="13" customFormat="1" ht="13.9" customHeight="1" x14ac:dyDescent="0.25"/>
    <row r="1335" s="13" customFormat="1" ht="13.9" customHeight="1" x14ac:dyDescent="0.25"/>
    <row r="1336" s="13" customFormat="1" ht="13.9" customHeight="1" x14ac:dyDescent="0.25"/>
    <row r="1337" s="13" customFormat="1" ht="13.9" customHeight="1" x14ac:dyDescent="0.25"/>
    <row r="1338" s="13" customFormat="1" ht="13.9" customHeight="1" x14ac:dyDescent="0.25"/>
    <row r="1339" s="13" customFormat="1" ht="13.9" customHeight="1" x14ac:dyDescent="0.25"/>
    <row r="1340" s="13" customFormat="1" ht="13.9" customHeight="1" x14ac:dyDescent="0.25"/>
    <row r="1341" s="13" customFormat="1" ht="13.9" customHeight="1" x14ac:dyDescent="0.25"/>
    <row r="1342" s="13" customFormat="1" ht="13.9" customHeight="1" x14ac:dyDescent="0.25"/>
    <row r="1343" s="13" customFormat="1" ht="13.9" customHeight="1" x14ac:dyDescent="0.25"/>
    <row r="1344" s="13" customFormat="1" ht="13.9" customHeight="1" x14ac:dyDescent="0.25"/>
    <row r="1345" s="13" customFormat="1" ht="13.9" customHeight="1" x14ac:dyDescent="0.25"/>
    <row r="1346" s="13" customFormat="1" ht="13.9" customHeight="1" x14ac:dyDescent="0.25"/>
    <row r="1347" s="13" customFormat="1" ht="13.9" customHeight="1" x14ac:dyDescent="0.25"/>
    <row r="1348" s="13" customFormat="1" ht="13.9" customHeight="1" x14ac:dyDescent="0.25"/>
    <row r="1349" s="13" customFormat="1" ht="13.9" customHeight="1" x14ac:dyDescent="0.25"/>
    <row r="1350" s="13" customFormat="1" ht="13.9" customHeight="1" x14ac:dyDescent="0.25"/>
    <row r="1351" s="13" customFormat="1" ht="13.9" customHeight="1" x14ac:dyDescent="0.25"/>
    <row r="1352" s="13" customFormat="1" ht="13.9" customHeight="1" x14ac:dyDescent="0.25"/>
    <row r="1353" s="13" customFormat="1" ht="13.9" customHeight="1" x14ac:dyDescent="0.25"/>
    <row r="1354" s="13" customFormat="1" ht="13.9" customHeight="1" x14ac:dyDescent="0.25"/>
    <row r="1355" s="13" customFormat="1" ht="13.9" customHeight="1" x14ac:dyDescent="0.25"/>
    <row r="1356" s="13" customFormat="1" ht="13.9" customHeight="1" x14ac:dyDescent="0.25"/>
    <row r="1357" s="13" customFormat="1" ht="13.9" customHeight="1" x14ac:dyDescent="0.25"/>
    <row r="1358" s="13" customFormat="1" ht="13.9" customHeight="1" x14ac:dyDescent="0.25"/>
    <row r="1359" s="13" customFormat="1" ht="13.9" customHeight="1" x14ac:dyDescent="0.25"/>
    <row r="1360" s="13" customFormat="1" ht="13.9" customHeight="1" x14ac:dyDescent="0.25"/>
    <row r="1361" s="13" customFormat="1" ht="13.9" customHeight="1" x14ac:dyDescent="0.25"/>
    <row r="1362" s="13" customFormat="1" ht="13.9" customHeight="1" x14ac:dyDescent="0.25"/>
    <row r="1363" s="13" customFormat="1" ht="13.9" customHeight="1" x14ac:dyDescent="0.25"/>
    <row r="1364" s="13" customFormat="1" ht="13.9" customHeight="1" x14ac:dyDescent="0.25"/>
    <row r="1365" s="13" customFormat="1" ht="13.9" customHeight="1" x14ac:dyDescent="0.25"/>
    <row r="1366" s="13" customFormat="1" ht="13.9" customHeight="1" x14ac:dyDescent="0.25"/>
    <row r="1367" s="13" customFormat="1" ht="13.9" customHeight="1" x14ac:dyDescent="0.25"/>
    <row r="1368" s="13" customFormat="1" ht="13.9" customHeight="1" x14ac:dyDescent="0.25"/>
    <row r="1369" s="13" customFormat="1" ht="13.9" customHeight="1" x14ac:dyDescent="0.25"/>
    <row r="1370" s="13" customFormat="1" ht="13.9" customHeight="1" x14ac:dyDescent="0.25"/>
    <row r="1371" s="13" customFormat="1" ht="13.9" customHeight="1" x14ac:dyDescent="0.25"/>
    <row r="1372" s="13" customFormat="1" ht="13.9" customHeight="1" x14ac:dyDescent="0.25"/>
    <row r="1373" s="13" customFormat="1" ht="13.9" customHeight="1" x14ac:dyDescent="0.25"/>
    <row r="1374" s="13" customFormat="1" ht="13.9" customHeight="1" x14ac:dyDescent="0.25"/>
    <row r="1375" s="13" customFormat="1" ht="13.9" customHeight="1" x14ac:dyDescent="0.25"/>
    <row r="1376" s="13" customFormat="1" ht="13.9" customHeight="1" x14ac:dyDescent="0.25"/>
    <row r="1377" s="13" customFormat="1" ht="13.9" customHeight="1" x14ac:dyDescent="0.25"/>
    <row r="1378" s="13" customFormat="1" ht="13.9" customHeight="1" x14ac:dyDescent="0.25"/>
    <row r="1379" s="13" customFormat="1" ht="13.9" customHeight="1" x14ac:dyDescent="0.25"/>
    <row r="1380" s="13" customFormat="1" ht="13.9" customHeight="1" x14ac:dyDescent="0.25"/>
    <row r="1381" s="13" customFormat="1" ht="13.9" customHeight="1" x14ac:dyDescent="0.25"/>
    <row r="1382" s="13" customFormat="1" ht="13.9" customHeight="1" x14ac:dyDescent="0.25"/>
    <row r="1383" s="13" customFormat="1" ht="13.9" customHeight="1" x14ac:dyDescent="0.25"/>
    <row r="1384" s="13" customFormat="1" ht="13.9" customHeight="1" x14ac:dyDescent="0.25"/>
    <row r="1385" s="13" customFormat="1" ht="13.9" customHeight="1" x14ac:dyDescent="0.25"/>
    <row r="1386" s="13" customFormat="1" ht="13.9" customHeight="1" x14ac:dyDescent="0.25"/>
    <row r="1387" s="13" customFormat="1" ht="13.9" customHeight="1" x14ac:dyDescent="0.25"/>
    <row r="1388" s="13" customFormat="1" ht="13.9" customHeight="1" x14ac:dyDescent="0.25"/>
    <row r="1389" s="13" customFormat="1" ht="13.9" customHeight="1" x14ac:dyDescent="0.25"/>
    <row r="1390" s="13" customFormat="1" ht="13.9" customHeight="1" x14ac:dyDescent="0.25"/>
    <row r="1391" s="13" customFormat="1" ht="13.9" customHeight="1" x14ac:dyDescent="0.25"/>
    <row r="1392" s="13" customFormat="1" ht="13.9" customHeight="1" x14ac:dyDescent="0.25"/>
    <row r="1393" s="13" customFormat="1" ht="13.9" customHeight="1" x14ac:dyDescent="0.25"/>
    <row r="1394" s="13" customFormat="1" ht="13.9" customHeight="1" x14ac:dyDescent="0.25"/>
    <row r="1395" s="13" customFormat="1" ht="13.9" customHeight="1" x14ac:dyDescent="0.25"/>
    <row r="1396" s="13" customFormat="1" ht="13.9" customHeight="1" x14ac:dyDescent="0.25"/>
    <row r="1397" s="13" customFormat="1" ht="13.9" customHeight="1" x14ac:dyDescent="0.25"/>
    <row r="1398" s="13" customFormat="1" ht="13.9" customHeight="1" x14ac:dyDescent="0.25"/>
    <row r="1399" s="13" customFormat="1" ht="13.9" customHeight="1" x14ac:dyDescent="0.25"/>
    <row r="1400" s="13" customFormat="1" ht="13.9" customHeight="1" x14ac:dyDescent="0.25"/>
    <row r="1401" s="13" customFormat="1" ht="13.9" customHeight="1" x14ac:dyDescent="0.25"/>
    <row r="1402" s="13" customFormat="1" ht="13.9" customHeight="1" x14ac:dyDescent="0.25"/>
    <row r="1403" s="13" customFormat="1" ht="13.9" customHeight="1" x14ac:dyDescent="0.25"/>
    <row r="1404" s="13" customFormat="1" ht="13.9" customHeight="1" x14ac:dyDescent="0.25"/>
    <row r="1405" s="13" customFormat="1" ht="13.9" customHeight="1" x14ac:dyDescent="0.25"/>
    <row r="1406" s="13" customFormat="1" ht="13.9" customHeight="1" x14ac:dyDescent="0.25"/>
    <row r="1407" s="13" customFormat="1" ht="13.9" customHeight="1" x14ac:dyDescent="0.25"/>
    <row r="1408" s="13" customFormat="1" ht="13.9" customHeight="1" x14ac:dyDescent="0.25"/>
    <row r="1409" s="13" customFormat="1" ht="13.9" customHeight="1" x14ac:dyDescent="0.25"/>
    <row r="1410" s="13" customFormat="1" ht="13.9" customHeight="1" x14ac:dyDescent="0.25"/>
    <row r="1411" s="13" customFormat="1" ht="13.9" customHeight="1" x14ac:dyDescent="0.25"/>
    <row r="1412" s="13" customFormat="1" ht="13.9" customHeight="1" x14ac:dyDescent="0.25"/>
    <row r="1413" s="13" customFormat="1" ht="13.9" customHeight="1" x14ac:dyDescent="0.25"/>
    <row r="1414" s="13" customFormat="1" ht="13.9" customHeight="1" x14ac:dyDescent="0.25"/>
    <row r="1415" s="13" customFormat="1" ht="13.9" customHeight="1" x14ac:dyDescent="0.25"/>
    <row r="1416" s="13" customFormat="1" ht="13.9" customHeight="1" x14ac:dyDescent="0.25"/>
    <row r="1417" s="13" customFormat="1" ht="13.9" customHeight="1" x14ac:dyDescent="0.25"/>
    <row r="1418" s="13" customFormat="1" ht="13.9" customHeight="1" x14ac:dyDescent="0.25"/>
    <row r="1419" s="13" customFormat="1" ht="13.9" customHeight="1" x14ac:dyDescent="0.25"/>
    <row r="1420" s="13" customFormat="1" ht="13.9" customHeight="1" x14ac:dyDescent="0.25"/>
    <row r="1421" s="13" customFormat="1" ht="13.9" customHeight="1" x14ac:dyDescent="0.25"/>
    <row r="1422" s="13" customFormat="1" ht="13.9" customHeight="1" x14ac:dyDescent="0.25"/>
    <row r="1423" s="13" customFormat="1" ht="13.9" customHeight="1" x14ac:dyDescent="0.25"/>
    <row r="1424" s="13" customFormat="1" ht="13.9" customHeight="1" x14ac:dyDescent="0.25"/>
    <row r="1425" s="13" customFormat="1" ht="13.9" customHeight="1" x14ac:dyDescent="0.25"/>
    <row r="1426" s="13" customFormat="1" ht="13.9" customHeight="1" x14ac:dyDescent="0.25"/>
    <row r="1427" s="13" customFormat="1" ht="13.9" customHeight="1" x14ac:dyDescent="0.25"/>
    <row r="1428" s="13" customFormat="1" ht="13.9" customHeight="1" x14ac:dyDescent="0.25"/>
    <row r="1429" s="13" customFormat="1" ht="13.9" customHeight="1" x14ac:dyDescent="0.25"/>
    <row r="1430" s="13" customFormat="1" ht="13.9" customHeight="1" x14ac:dyDescent="0.25"/>
    <row r="1431" s="13" customFormat="1" ht="13.9" customHeight="1" x14ac:dyDescent="0.25"/>
    <row r="1432" s="13" customFormat="1" ht="13.9" customHeight="1" x14ac:dyDescent="0.25"/>
    <row r="1433" s="13" customFormat="1" ht="13.9" customHeight="1" x14ac:dyDescent="0.25"/>
    <row r="1434" s="13" customFormat="1" ht="13.9" customHeight="1" x14ac:dyDescent="0.25"/>
    <row r="1435" s="13" customFormat="1" ht="13.9" customHeight="1" x14ac:dyDescent="0.25"/>
    <row r="1436" s="13" customFormat="1" ht="13.9" customHeight="1" x14ac:dyDescent="0.25"/>
    <row r="1437" s="13" customFormat="1" ht="13.9" customHeight="1" x14ac:dyDescent="0.25"/>
    <row r="1438" s="13" customFormat="1" ht="13.9" customHeight="1" x14ac:dyDescent="0.25"/>
    <row r="1439" s="13" customFormat="1" ht="13.9" customHeight="1" x14ac:dyDescent="0.25"/>
    <row r="1440" s="13" customFormat="1" ht="13.9" customHeight="1" x14ac:dyDescent="0.25"/>
    <row r="1441" s="13" customFormat="1" ht="13.9" customHeight="1" x14ac:dyDescent="0.25"/>
    <row r="1442" s="13" customFormat="1" ht="13.9" customHeight="1" x14ac:dyDescent="0.25"/>
    <row r="1443" s="13" customFormat="1" ht="13.9" customHeight="1" x14ac:dyDescent="0.25"/>
    <row r="1444" s="13" customFormat="1" ht="13.9" customHeight="1" x14ac:dyDescent="0.25"/>
    <row r="1445" s="13" customFormat="1" ht="13.9" customHeight="1" x14ac:dyDescent="0.25"/>
    <row r="1446" s="13" customFormat="1" ht="13.9" customHeight="1" x14ac:dyDescent="0.25"/>
    <row r="1447" s="13" customFormat="1" ht="13.9" customHeight="1" x14ac:dyDescent="0.25"/>
    <row r="1448" s="13" customFormat="1" ht="13.9" customHeight="1" x14ac:dyDescent="0.25"/>
    <row r="1449" s="13" customFormat="1" ht="13.9" customHeight="1" x14ac:dyDescent="0.25"/>
    <row r="1450" s="13" customFormat="1" ht="13.9" customHeight="1" x14ac:dyDescent="0.25"/>
    <row r="1451" s="13" customFormat="1" ht="13.9" customHeight="1" x14ac:dyDescent="0.25"/>
    <row r="1452" s="13" customFormat="1" ht="13.9" customHeight="1" x14ac:dyDescent="0.25"/>
    <row r="1453" s="13" customFormat="1" ht="13.9" customHeight="1" x14ac:dyDescent="0.25"/>
    <row r="1454" s="13" customFormat="1" ht="13.9" customHeight="1" x14ac:dyDescent="0.25"/>
    <row r="1455" s="13" customFormat="1" ht="13.9" customHeight="1" x14ac:dyDescent="0.25"/>
    <row r="1456" s="13" customFormat="1" ht="13.9" customHeight="1" x14ac:dyDescent="0.25"/>
    <row r="1457" s="13" customFormat="1" ht="13.9" customHeight="1" x14ac:dyDescent="0.25"/>
    <row r="1458" s="13" customFormat="1" ht="13.9" customHeight="1" x14ac:dyDescent="0.25"/>
    <row r="1459" s="13" customFormat="1" ht="13.9" customHeight="1" x14ac:dyDescent="0.25"/>
    <row r="1460" s="13" customFormat="1" ht="13.9" customHeight="1" x14ac:dyDescent="0.25"/>
    <row r="1461" s="13" customFormat="1" ht="13.9" customHeight="1" x14ac:dyDescent="0.25"/>
    <row r="1462" s="13" customFormat="1" ht="13.9" customHeight="1" x14ac:dyDescent="0.25"/>
    <row r="1463" s="13" customFormat="1" ht="13.9" customHeight="1" x14ac:dyDescent="0.25"/>
    <row r="1464" s="13" customFormat="1" ht="13.9" customHeight="1" x14ac:dyDescent="0.25"/>
    <row r="1465" s="13" customFormat="1" ht="13.9" customHeight="1" x14ac:dyDescent="0.25"/>
    <row r="1466" s="13" customFormat="1" ht="13.9" customHeight="1" x14ac:dyDescent="0.25"/>
    <row r="1467" s="13" customFormat="1" ht="13.9" customHeight="1" x14ac:dyDescent="0.25"/>
    <row r="1468" s="13" customFormat="1" ht="13.9" customHeight="1" x14ac:dyDescent="0.25"/>
    <row r="1469" s="13" customFormat="1" ht="13.9" customHeight="1" x14ac:dyDescent="0.25"/>
    <row r="1470" s="13" customFormat="1" ht="13.9" customHeight="1" x14ac:dyDescent="0.25"/>
    <row r="1471" s="13" customFormat="1" ht="13.9" customHeight="1" x14ac:dyDescent="0.25"/>
    <row r="1472" s="13" customFormat="1" ht="13.9" customHeight="1" x14ac:dyDescent="0.25"/>
    <row r="1473" s="13" customFormat="1" ht="13.9" customHeight="1" x14ac:dyDescent="0.25"/>
    <row r="1474" s="13" customFormat="1" ht="13.9" customHeight="1" x14ac:dyDescent="0.25"/>
    <row r="1475" s="13" customFormat="1" ht="13.9" customHeight="1" x14ac:dyDescent="0.25"/>
    <row r="1476" s="13" customFormat="1" ht="13.9" customHeight="1" x14ac:dyDescent="0.25"/>
    <row r="1477" s="13" customFormat="1" ht="13.9" customHeight="1" x14ac:dyDescent="0.25"/>
    <row r="1478" s="13" customFormat="1" ht="13.9" customHeight="1" x14ac:dyDescent="0.25"/>
    <row r="1479" s="13" customFormat="1" ht="13.9" customHeight="1" x14ac:dyDescent="0.25"/>
    <row r="1480" s="13" customFormat="1" ht="13.9" customHeight="1" x14ac:dyDescent="0.25"/>
    <row r="1481" s="13" customFormat="1" ht="13.9" customHeight="1" x14ac:dyDescent="0.25"/>
    <row r="1482" s="13" customFormat="1" ht="13.9" customHeight="1" x14ac:dyDescent="0.25"/>
    <row r="1483" s="13" customFormat="1" ht="13.9" customHeight="1" x14ac:dyDescent="0.25"/>
    <row r="1484" s="13" customFormat="1" ht="13.9" customHeight="1" x14ac:dyDescent="0.25"/>
    <row r="1485" s="13" customFormat="1" ht="13.9" customHeight="1" x14ac:dyDescent="0.25"/>
    <row r="1486" s="13" customFormat="1" ht="13.9" customHeight="1" x14ac:dyDescent="0.25"/>
    <row r="1487" s="13" customFormat="1" ht="13.9" customHeight="1" x14ac:dyDescent="0.25"/>
    <row r="1488" s="13" customFormat="1" ht="13.9" customHeight="1" x14ac:dyDescent="0.25"/>
    <row r="1489" s="13" customFormat="1" ht="13.9" customHeight="1" x14ac:dyDescent="0.25"/>
    <row r="1490" s="13" customFormat="1" ht="13.9" customHeight="1" x14ac:dyDescent="0.25"/>
    <row r="1491" s="13" customFormat="1" ht="13.9" customHeight="1" x14ac:dyDescent="0.25"/>
    <row r="1492" s="13" customFormat="1" ht="13.9" customHeight="1" x14ac:dyDescent="0.25"/>
    <row r="1493" s="13" customFormat="1" ht="13.9" customHeight="1" x14ac:dyDescent="0.25"/>
    <row r="1494" s="13" customFormat="1" ht="13.9" customHeight="1" x14ac:dyDescent="0.25"/>
    <row r="1495" s="13" customFormat="1" ht="13.9" customHeight="1" x14ac:dyDescent="0.25"/>
    <row r="1496" s="13" customFormat="1" ht="13.9" customHeight="1" x14ac:dyDescent="0.25"/>
    <row r="1497" s="13" customFormat="1" ht="13.9" customHeight="1" x14ac:dyDescent="0.25"/>
    <row r="1498" s="13" customFormat="1" ht="13.9" customHeight="1" x14ac:dyDescent="0.25"/>
    <row r="1499" s="13" customFormat="1" ht="13.9" customHeight="1" x14ac:dyDescent="0.25"/>
    <row r="1500" s="13" customFormat="1" ht="13.9" customHeight="1" x14ac:dyDescent="0.25"/>
    <row r="1501" s="13" customFormat="1" ht="13.9" customHeight="1" x14ac:dyDescent="0.25"/>
    <row r="1502" s="13" customFormat="1" ht="13.9" customHeight="1" x14ac:dyDescent="0.25"/>
    <row r="1503" s="13" customFormat="1" ht="13.9" customHeight="1" x14ac:dyDescent="0.25"/>
    <row r="1504" s="13" customFormat="1" ht="13.9" customHeight="1" x14ac:dyDescent="0.25"/>
    <row r="1505" s="13" customFormat="1" ht="13.9" customHeight="1" x14ac:dyDescent="0.25"/>
    <row r="1506" s="13" customFormat="1" ht="13.9" customHeight="1" x14ac:dyDescent="0.25"/>
    <row r="1507" s="13" customFormat="1" ht="13.9" customHeight="1" x14ac:dyDescent="0.25"/>
    <row r="1508" s="13" customFormat="1" ht="13.9" customHeight="1" x14ac:dyDescent="0.25"/>
    <row r="1509" s="13" customFormat="1" ht="13.9" customHeight="1" x14ac:dyDescent="0.25"/>
    <row r="1510" s="13" customFormat="1" ht="13.9" customHeight="1" x14ac:dyDescent="0.25"/>
    <row r="1511" s="13" customFormat="1" ht="13.9" customHeight="1" x14ac:dyDescent="0.25"/>
    <row r="1512" s="13" customFormat="1" ht="13.9" customHeight="1" x14ac:dyDescent="0.25"/>
    <row r="1513" s="13" customFormat="1" ht="13.9" customHeight="1" x14ac:dyDescent="0.25"/>
    <row r="1514" s="13" customFormat="1" ht="13.9" customHeight="1" x14ac:dyDescent="0.25"/>
    <row r="1515" s="13" customFormat="1" ht="13.9" customHeight="1" x14ac:dyDescent="0.25"/>
    <row r="1516" s="13" customFormat="1" ht="13.9" customHeight="1" x14ac:dyDescent="0.25"/>
    <row r="1517" s="13" customFormat="1" ht="13.9" customHeight="1" x14ac:dyDescent="0.25"/>
    <row r="1518" s="13" customFormat="1" ht="13.9" customHeight="1" x14ac:dyDescent="0.25"/>
    <row r="1519" s="13" customFormat="1" ht="13.9" customHeight="1" x14ac:dyDescent="0.25"/>
    <row r="1520" s="13" customFormat="1" ht="13.9" customHeight="1" x14ac:dyDescent="0.25"/>
    <row r="1521" s="13" customFormat="1" ht="13.9" customHeight="1" x14ac:dyDescent="0.25"/>
    <row r="1522" s="13" customFormat="1" ht="13.9" customHeight="1" x14ac:dyDescent="0.25"/>
    <row r="1523" s="13" customFormat="1" ht="13.9" customHeight="1" x14ac:dyDescent="0.25"/>
    <row r="1524" s="13" customFormat="1" ht="13.9" customHeight="1" x14ac:dyDescent="0.25"/>
    <row r="1525" s="13" customFormat="1" ht="13.9" customHeight="1" x14ac:dyDescent="0.25"/>
    <row r="1526" s="13" customFormat="1" ht="13.9" customHeight="1" x14ac:dyDescent="0.25"/>
    <row r="1527" s="13" customFormat="1" ht="13.9" customHeight="1" x14ac:dyDescent="0.25"/>
    <row r="1528" s="13" customFormat="1" ht="13.9" customHeight="1" x14ac:dyDescent="0.25"/>
    <row r="1529" s="13" customFormat="1" ht="13.9" customHeight="1" x14ac:dyDescent="0.25"/>
    <row r="1530" s="13" customFormat="1" ht="13.9" customHeight="1" x14ac:dyDescent="0.25"/>
    <row r="1531" s="13" customFormat="1" ht="13.9" customHeight="1" x14ac:dyDescent="0.25"/>
    <row r="1532" s="13" customFormat="1" ht="13.9" customHeight="1" x14ac:dyDescent="0.25"/>
    <row r="1533" s="13" customFormat="1" ht="13.9" customHeight="1" x14ac:dyDescent="0.25"/>
    <row r="1534" s="13" customFormat="1" ht="13.9" customHeight="1" x14ac:dyDescent="0.25"/>
    <row r="1535" s="13" customFormat="1" ht="13.9" customHeight="1" x14ac:dyDescent="0.25"/>
    <row r="1536" s="13" customFormat="1" ht="13.9" customHeight="1" x14ac:dyDescent="0.25"/>
    <row r="1537" s="13" customFormat="1" ht="13.9" customHeight="1" x14ac:dyDescent="0.25"/>
    <row r="1538" s="13" customFormat="1" ht="13.9" customHeight="1" x14ac:dyDescent="0.25"/>
    <row r="1539" s="13" customFormat="1" ht="13.9" customHeight="1" x14ac:dyDescent="0.25"/>
    <row r="1540" s="13" customFormat="1" ht="13.9" customHeight="1" x14ac:dyDescent="0.25"/>
    <row r="1541" s="13" customFormat="1" ht="13.9" customHeight="1" x14ac:dyDescent="0.25"/>
    <row r="1542" s="13" customFormat="1" ht="13.9" customHeight="1" x14ac:dyDescent="0.25"/>
    <row r="1543" s="13" customFormat="1" ht="13.9" customHeight="1" x14ac:dyDescent="0.25"/>
    <row r="1544" s="13" customFormat="1" ht="13.9" customHeight="1" x14ac:dyDescent="0.25"/>
    <row r="1545" s="13" customFormat="1" ht="13.9" customHeight="1" x14ac:dyDescent="0.25"/>
    <row r="1546" s="13" customFormat="1" ht="13.9" customHeight="1" x14ac:dyDescent="0.25"/>
    <row r="1547" s="13" customFormat="1" ht="13.9" customHeight="1" x14ac:dyDescent="0.25"/>
    <row r="1548" s="13" customFormat="1" ht="13.9" customHeight="1" x14ac:dyDescent="0.25"/>
    <row r="1549" s="13" customFormat="1" ht="13.9" customHeight="1" x14ac:dyDescent="0.25"/>
    <row r="1550" s="13" customFormat="1" ht="13.9" customHeight="1" x14ac:dyDescent="0.25"/>
    <row r="1551" s="13" customFormat="1" ht="13.9" customHeight="1" x14ac:dyDescent="0.25"/>
    <row r="1552" s="13" customFormat="1" ht="13.9" customHeight="1" x14ac:dyDescent="0.25"/>
    <row r="1553" s="13" customFormat="1" ht="13.9" customHeight="1" x14ac:dyDescent="0.25"/>
    <row r="1554" s="13" customFormat="1" ht="13.9" customHeight="1" x14ac:dyDescent="0.25"/>
    <row r="1555" s="13" customFormat="1" ht="13.9" customHeight="1" x14ac:dyDescent="0.25"/>
    <row r="1556" s="13" customFormat="1" ht="13.9" customHeight="1" x14ac:dyDescent="0.25"/>
    <row r="1557" s="13" customFormat="1" ht="13.9" customHeight="1" x14ac:dyDescent="0.25"/>
    <row r="1558" s="13" customFormat="1" ht="13.9" customHeight="1" x14ac:dyDescent="0.25"/>
    <row r="1559" s="13" customFormat="1" ht="13.9" customHeight="1" x14ac:dyDescent="0.25"/>
    <row r="1560" s="13" customFormat="1" ht="13.9" customHeight="1" x14ac:dyDescent="0.25"/>
    <row r="1561" s="13" customFormat="1" ht="13.9" customHeight="1" x14ac:dyDescent="0.25"/>
    <row r="1562" s="13" customFormat="1" ht="13.9" customHeight="1" x14ac:dyDescent="0.25"/>
    <row r="1563" s="13" customFormat="1" ht="13.9" customHeight="1" x14ac:dyDescent="0.25"/>
    <row r="1564" s="13" customFormat="1" ht="13.9" customHeight="1" x14ac:dyDescent="0.25"/>
    <row r="1565" s="13" customFormat="1" ht="13.9" customHeight="1" x14ac:dyDescent="0.25"/>
    <row r="1566" s="13" customFormat="1" ht="13.9" customHeight="1" x14ac:dyDescent="0.25"/>
    <row r="1567" s="13" customFormat="1" ht="13.9" customHeight="1" x14ac:dyDescent="0.25"/>
    <row r="1568" s="13" customFormat="1" ht="13.9" customHeight="1" x14ac:dyDescent="0.25"/>
    <row r="1569" s="13" customFormat="1" ht="13.9" customHeight="1" x14ac:dyDescent="0.25"/>
    <row r="1570" s="13" customFormat="1" ht="13.9" customHeight="1" x14ac:dyDescent="0.25"/>
    <row r="1571" s="13" customFormat="1" ht="13.9" customHeight="1" x14ac:dyDescent="0.25"/>
    <row r="1572" s="13" customFormat="1" ht="13.9" customHeight="1" x14ac:dyDescent="0.25"/>
    <row r="1573" s="13" customFormat="1" ht="13.9" customHeight="1" x14ac:dyDescent="0.25"/>
    <row r="1574" s="13" customFormat="1" ht="13.9" customHeight="1" x14ac:dyDescent="0.25"/>
    <row r="1575" s="13" customFormat="1" ht="13.9" customHeight="1" x14ac:dyDescent="0.25"/>
    <row r="1576" s="13" customFormat="1" ht="13.9" customHeight="1" x14ac:dyDescent="0.25"/>
    <row r="1577" s="13" customFormat="1" ht="13.9" customHeight="1" x14ac:dyDescent="0.25"/>
    <row r="1578" s="13" customFormat="1" ht="13.9" customHeight="1" x14ac:dyDescent="0.25"/>
    <row r="1579" s="13" customFormat="1" ht="13.9" customHeight="1" x14ac:dyDescent="0.25"/>
    <row r="1580" s="13" customFormat="1" ht="13.9" customHeight="1" x14ac:dyDescent="0.25"/>
    <row r="1581" s="13" customFormat="1" ht="13.9" customHeight="1" x14ac:dyDescent="0.25"/>
    <row r="1582" s="13" customFormat="1" ht="13.9" customHeight="1" x14ac:dyDescent="0.25"/>
    <row r="1583" s="13" customFormat="1" ht="13.9" customHeight="1" x14ac:dyDescent="0.25"/>
    <row r="1584" s="13" customFormat="1" ht="13.9" customHeight="1" x14ac:dyDescent="0.25"/>
    <row r="1585" s="13" customFormat="1" ht="13.9" customHeight="1" x14ac:dyDescent="0.25"/>
    <row r="1586" s="13" customFormat="1" ht="13.9" customHeight="1" x14ac:dyDescent="0.25"/>
    <row r="1587" s="13" customFormat="1" ht="13.9" customHeight="1" x14ac:dyDescent="0.25"/>
    <row r="1588" s="13" customFormat="1" ht="13.9" customHeight="1" x14ac:dyDescent="0.25"/>
    <row r="1589" s="13" customFormat="1" ht="13.9" customHeight="1" x14ac:dyDescent="0.25"/>
    <row r="1590" s="13" customFormat="1" ht="13.9" customHeight="1" x14ac:dyDescent="0.25"/>
    <row r="1591" s="13" customFormat="1" ht="13.9" customHeight="1" x14ac:dyDescent="0.25"/>
    <row r="1592" s="13" customFormat="1" ht="13.9" customHeight="1" x14ac:dyDescent="0.25"/>
    <row r="1593" s="13" customFormat="1" ht="13.9" customHeight="1" x14ac:dyDescent="0.25"/>
    <row r="1594" s="13" customFormat="1" ht="13.9" customHeight="1" x14ac:dyDescent="0.25"/>
    <row r="1595" s="13" customFormat="1" ht="13.9" customHeight="1" x14ac:dyDescent="0.25"/>
    <row r="1596" s="13" customFormat="1" ht="13.9" customHeight="1" x14ac:dyDescent="0.25"/>
    <row r="1597" s="13" customFormat="1" ht="13.9" customHeight="1" x14ac:dyDescent="0.25"/>
    <row r="1598" s="13" customFormat="1" ht="13.9" customHeight="1" x14ac:dyDescent="0.25"/>
    <row r="1599" s="13" customFormat="1" ht="13.9" customHeight="1" x14ac:dyDescent="0.25"/>
    <row r="1600" s="13" customFormat="1" ht="13.9" customHeight="1" x14ac:dyDescent="0.25"/>
    <row r="1601" s="13" customFormat="1" ht="13.9" customHeight="1" x14ac:dyDescent="0.25"/>
    <row r="1602" s="13" customFormat="1" ht="13.9" customHeight="1" x14ac:dyDescent="0.25"/>
    <row r="1603" s="13" customFormat="1" ht="13.9" customHeight="1" x14ac:dyDescent="0.25"/>
    <row r="1604" s="13" customFormat="1" ht="13.9" customHeight="1" x14ac:dyDescent="0.25"/>
    <row r="1605" s="13" customFormat="1" ht="13.9" customHeight="1" x14ac:dyDescent="0.25"/>
    <row r="1606" s="13" customFormat="1" ht="13.9" customHeight="1" x14ac:dyDescent="0.25"/>
    <row r="1607" s="13" customFormat="1" ht="13.9" customHeight="1" x14ac:dyDescent="0.25"/>
    <row r="1608" s="13" customFormat="1" ht="13.9" customHeight="1" x14ac:dyDescent="0.25"/>
    <row r="1609" s="13" customFormat="1" ht="13.9" customHeight="1" x14ac:dyDescent="0.25"/>
    <row r="1610" s="13" customFormat="1" ht="13.9" customHeight="1" x14ac:dyDescent="0.25"/>
    <row r="1611" s="13" customFormat="1" ht="13.9" customHeight="1" x14ac:dyDescent="0.25"/>
    <row r="1612" s="13" customFormat="1" ht="13.9" customHeight="1" x14ac:dyDescent="0.25"/>
    <row r="1613" s="13" customFormat="1" ht="13.9" customHeight="1" x14ac:dyDescent="0.25"/>
    <row r="1614" s="13" customFormat="1" ht="13.9" customHeight="1" x14ac:dyDescent="0.25"/>
    <row r="1615" s="13" customFormat="1" ht="13.9" customHeight="1" x14ac:dyDescent="0.25"/>
    <row r="1616" s="13" customFormat="1" ht="13.9" customHeight="1" x14ac:dyDescent="0.25"/>
    <row r="1617" s="13" customFormat="1" ht="13.9" customHeight="1" x14ac:dyDescent="0.25"/>
    <row r="1618" s="13" customFormat="1" ht="13.9" customHeight="1" x14ac:dyDescent="0.25"/>
    <row r="1619" s="13" customFormat="1" ht="13.9" customHeight="1" x14ac:dyDescent="0.25"/>
    <row r="1620" s="13" customFormat="1" ht="13.9" customHeight="1" x14ac:dyDescent="0.25"/>
    <row r="1621" s="13" customFormat="1" ht="13.9" customHeight="1" x14ac:dyDescent="0.25"/>
    <row r="1622" s="13" customFormat="1" ht="13.9" customHeight="1" x14ac:dyDescent="0.25"/>
    <row r="1623" s="13" customFormat="1" ht="13.9" customHeight="1" x14ac:dyDescent="0.25"/>
    <row r="1624" s="13" customFormat="1" ht="13.9" customHeight="1" x14ac:dyDescent="0.25"/>
    <row r="1625" s="13" customFormat="1" ht="13.9" customHeight="1" x14ac:dyDescent="0.25"/>
    <row r="1626" s="13" customFormat="1" ht="13.9" customHeight="1" x14ac:dyDescent="0.25"/>
    <row r="1627" s="13" customFormat="1" ht="13.9" customHeight="1" x14ac:dyDescent="0.25"/>
    <row r="1628" s="13" customFormat="1" ht="13.9" customHeight="1" x14ac:dyDescent="0.25"/>
    <row r="1629" s="13" customFormat="1" ht="13.9" customHeight="1" x14ac:dyDescent="0.25"/>
    <row r="1630" s="13" customFormat="1" ht="13.9" customHeight="1" x14ac:dyDescent="0.25"/>
    <row r="1631" s="13" customFormat="1" ht="13.9" customHeight="1" x14ac:dyDescent="0.25"/>
    <row r="1632" s="13" customFormat="1" ht="13.9" customHeight="1" x14ac:dyDescent="0.25"/>
    <row r="1633" s="13" customFormat="1" ht="13.9" customHeight="1" x14ac:dyDescent="0.25"/>
    <row r="1634" s="13" customFormat="1" ht="13.9" customHeight="1" x14ac:dyDescent="0.25"/>
    <row r="1635" s="13" customFormat="1" ht="13.9" customHeight="1" x14ac:dyDescent="0.25"/>
    <row r="1636" s="13" customFormat="1" ht="13.9" customHeight="1" x14ac:dyDescent="0.25"/>
    <row r="1637" s="13" customFormat="1" ht="13.9" customHeight="1" x14ac:dyDescent="0.25"/>
    <row r="1638" s="13" customFormat="1" ht="13.9" customHeight="1" x14ac:dyDescent="0.25"/>
    <row r="1639" s="13" customFormat="1" ht="13.9" customHeight="1" x14ac:dyDescent="0.25"/>
    <row r="1640" s="13" customFormat="1" ht="13.9" customHeight="1" x14ac:dyDescent="0.25"/>
    <row r="1641" s="13" customFormat="1" ht="13.9" customHeight="1" x14ac:dyDescent="0.25"/>
    <row r="1642" s="13" customFormat="1" ht="13.9" customHeight="1" x14ac:dyDescent="0.25"/>
    <row r="1643" s="13" customFormat="1" ht="13.9" customHeight="1" x14ac:dyDescent="0.25"/>
    <row r="1644" s="13" customFormat="1" ht="13.9" customHeight="1" x14ac:dyDescent="0.25"/>
    <row r="1645" s="13" customFormat="1" ht="13.9" customHeight="1" x14ac:dyDescent="0.25"/>
    <row r="1646" s="13" customFormat="1" ht="13.9" customHeight="1" x14ac:dyDescent="0.25"/>
    <row r="1647" s="13" customFormat="1" ht="13.9" customHeight="1" x14ac:dyDescent="0.25"/>
    <row r="1648" s="13" customFormat="1" ht="13.9" customHeight="1" x14ac:dyDescent="0.25"/>
    <row r="1649" s="13" customFormat="1" ht="13.9" customHeight="1" x14ac:dyDescent="0.25"/>
    <row r="1650" s="13" customFormat="1" ht="13.9" customHeight="1" x14ac:dyDescent="0.25"/>
    <row r="1651" s="13" customFormat="1" ht="13.9" customHeight="1" x14ac:dyDescent="0.25"/>
    <row r="1652" s="13" customFormat="1" ht="13.9" customHeight="1" x14ac:dyDescent="0.25"/>
    <row r="1653" s="13" customFormat="1" ht="13.9" customHeight="1" x14ac:dyDescent="0.25"/>
    <row r="1654" s="13" customFormat="1" ht="13.9" customHeight="1" x14ac:dyDescent="0.25"/>
    <row r="1655" s="13" customFormat="1" ht="13.9" customHeight="1" x14ac:dyDescent="0.25"/>
    <row r="1656" s="13" customFormat="1" ht="13.9" customHeight="1" x14ac:dyDescent="0.25"/>
    <row r="1657" s="13" customFormat="1" ht="13.9" customHeight="1" x14ac:dyDescent="0.25"/>
    <row r="1658" s="13" customFormat="1" ht="13.9" customHeight="1" x14ac:dyDescent="0.25"/>
    <row r="1659" s="13" customFormat="1" ht="13.9" customHeight="1" x14ac:dyDescent="0.25"/>
    <row r="1660" s="13" customFormat="1" ht="13.9" customHeight="1" x14ac:dyDescent="0.25"/>
    <row r="1661" s="13" customFormat="1" ht="13.9" customHeight="1" x14ac:dyDescent="0.25"/>
    <row r="1662" s="13" customFormat="1" ht="13.9" customHeight="1" x14ac:dyDescent="0.25"/>
    <row r="1663" s="13" customFormat="1" ht="13.9" customHeight="1" x14ac:dyDescent="0.25"/>
    <row r="1664" s="13" customFormat="1" ht="13.9" customHeight="1" x14ac:dyDescent="0.25"/>
    <row r="1665" s="13" customFormat="1" ht="13.9" customHeight="1" x14ac:dyDescent="0.25"/>
    <row r="1666" s="13" customFormat="1" ht="13.9" customHeight="1" x14ac:dyDescent="0.25"/>
    <row r="1667" s="13" customFormat="1" ht="13.9" customHeight="1" x14ac:dyDescent="0.25"/>
    <row r="1668" s="13" customFormat="1" ht="13.9" customHeight="1" x14ac:dyDescent="0.25"/>
    <row r="1669" s="13" customFormat="1" ht="13.9" customHeight="1" x14ac:dyDescent="0.25"/>
    <row r="1670" s="13" customFormat="1" ht="13.9" customHeight="1" x14ac:dyDescent="0.25"/>
    <row r="1671" s="13" customFormat="1" ht="13.9" customHeight="1" x14ac:dyDescent="0.25"/>
    <row r="1672" s="13" customFormat="1" ht="13.9" customHeight="1" x14ac:dyDescent="0.25"/>
    <row r="1673" s="13" customFormat="1" ht="13.9" customHeight="1" x14ac:dyDescent="0.25"/>
    <row r="1674" s="13" customFormat="1" ht="13.9" customHeight="1" x14ac:dyDescent="0.25"/>
    <row r="1675" s="13" customFormat="1" ht="13.9" customHeight="1" x14ac:dyDescent="0.25"/>
    <row r="1676" s="13" customFormat="1" ht="13.9" customHeight="1" x14ac:dyDescent="0.25"/>
    <row r="1677" s="13" customFormat="1" ht="13.9" customHeight="1" x14ac:dyDescent="0.25"/>
    <row r="1678" s="13" customFormat="1" ht="13.9" customHeight="1" x14ac:dyDescent="0.25"/>
    <row r="1679" s="13" customFormat="1" ht="13.9" customHeight="1" x14ac:dyDescent="0.25"/>
    <row r="1680" s="13" customFormat="1" ht="13.9" customHeight="1" x14ac:dyDescent="0.25"/>
    <row r="1681" s="13" customFormat="1" ht="13.9" customHeight="1" x14ac:dyDescent="0.25"/>
    <row r="1682" s="13" customFormat="1" ht="13.9" customHeight="1" x14ac:dyDescent="0.25"/>
    <row r="1683" s="13" customFormat="1" ht="13.9" customHeight="1" x14ac:dyDescent="0.25"/>
    <row r="1684" s="13" customFormat="1" ht="13.9" customHeight="1" x14ac:dyDescent="0.25"/>
    <row r="1685" s="13" customFormat="1" ht="13.9" customHeight="1" x14ac:dyDescent="0.25"/>
    <row r="1686" s="13" customFormat="1" ht="13.9" customHeight="1" x14ac:dyDescent="0.25"/>
    <row r="1687" s="13" customFormat="1" ht="13.9" customHeight="1" x14ac:dyDescent="0.25"/>
    <row r="1688" s="13" customFormat="1" ht="13.9" customHeight="1" x14ac:dyDescent="0.25"/>
    <row r="1689" s="13" customFormat="1" ht="13.9" customHeight="1" x14ac:dyDescent="0.25"/>
    <row r="1690" s="13" customFormat="1" ht="13.9" customHeight="1" x14ac:dyDescent="0.25"/>
    <row r="1691" s="13" customFormat="1" ht="13.9" customHeight="1" x14ac:dyDescent="0.25"/>
    <row r="1692" s="13" customFormat="1" ht="13.9" customHeight="1" x14ac:dyDescent="0.25"/>
    <row r="1693" s="13" customFormat="1" ht="13.9" customHeight="1" x14ac:dyDescent="0.25"/>
    <row r="1694" s="13" customFormat="1" ht="13.9" customHeight="1" x14ac:dyDescent="0.25"/>
    <row r="1695" s="13" customFormat="1" ht="13.9" customHeight="1" x14ac:dyDescent="0.25"/>
    <row r="1696" s="13" customFormat="1" ht="13.9" customHeight="1" x14ac:dyDescent="0.25"/>
    <row r="1697" s="13" customFormat="1" ht="13.9" customHeight="1" x14ac:dyDescent="0.25"/>
    <row r="1698" s="13" customFormat="1" ht="13.9" customHeight="1" x14ac:dyDescent="0.25"/>
    <row r="1699" s="13" customFormat="1" ht="13.9" customHeight="1" x14ac:dyDescent="0.25"/>
    <row r="1700" s="13" customFormat="1" ht="13.9" customHeight="1" x14ac:dyDescent="0.25"/>
    <row r="1701" s="13" customFormat="1" ht="13.9" customHeight="1" x14ac:dyDescent="0.25"/>
    <row r="1702" s="13" customFormat="1" ht="13.9" customHeight="1" x14ac:dyDescent="0.25"/>
    <row r="1703" s="13" customFormat="1" ht="13.9" customHeight="1" x14ac:dyDescent="0.25"/>
    <row r="1704" s="13" customFormat="1" ht="13.9" customHeight="1" x14ac:dyDescent="0.25"/>
    <row r="1705" s="13" customFormat="1" ht="13.9" customHeight="1" x14ac:dyDescent="0.25"/>
    <row r="1706" s="13" customFormat="1" ht="13.9" customHeight="1" x14ac:dyDescent="0.25"/>
    <row r="1707" s="13" customFormat="1" ht="13.9" customHeight="1" x14ac:dyDescent="0.25"/>
    <row r="1708" s="13" customFormat="1" ht="13.9" customHeight="1" x14ac:dyDescent="0.25"/>
    <row r="1709" s="13" customFormat="1" ht="13.9" customHeight="1" x14ac:dyDescent="0.25"/>
    <row r="1710" s="13" customFormat="1" ht="13.9" customHeight="1" x14ac:dyDescent="0.25"/>
    <row r="1711" s="13" customFormat="1" ht="13.9" customHeight="1" x14ac:dyDescent="0.25"/>
    <row r="1712" s="13" customFormat="1" ht="13.9" customHeight="1" x14ac:dyDescent="0.25"/>
    <row r="1713" s="13" customFormat="1" ht="13.9" customHeight="1" x14ac:dyDescent="0.25"/>
    <row r="1714" s="13" customFormat="1" ht="13.9" customHeight="1" x14ac:dyDescent="0.25"/>
    <row r="1715" s="13" customFormat="1" ht="13.9" customHeight="1" x14ac:dyDescent="0.25"/>
    <row r="1716" s="13" customFormat="1" ht="13.9" customHeight="1" x14ac:dyDescent="0.25"/>
    <row r="1717" s="13" customFormat="1" ht="13.9" customHeight="1" x14ac:dyDescent="0.25"/>
    <row r="1718" s="13" customFormat="1" ht="13.9" customHeight="1" x14ac:dyDescent="0.25"/>
    <row r="1719" s="13" customFormat="1" ht="13.9" customHeight="1" x14ac:dyDescent="0.25"/>
    <row r="1720" s="13" customFormat="1" ht="13.9" customHeight="1" x14ac:dyDescent="0.25"/>
    <row r="1721" s="13" customFormat="1" ht="13.9" customHeight="1" x14ac:dyDescent="0.25"/>
    <row r="1722" s="13" customFormat="1" ht="13.9" customHeight="1" x14ac:dyDescent="0.25"/>
    <row r="1723" s="13" customFormat="1" ht="13.9" customHeight="1" x14ac:dyDescent="0.25"/>
    <row r="1724" s="13" customFormat="1" ht="13.9" customHeight="1" x14ac:dyDescent="0.25"/>
    <row r="1725" s="13" customFormat="1" ht="13.9" customHeight="1" x14ac:dyDescent="0.25"/>
    <row r="1726" s="13" customFormat="1" ht="13.9" customHeight="1" x14ac:dyDescent="0.25"/>
    <row r="1727" s="13" customFormat="1" ht="13.9" customHeight="1" x14ac:dyDescent="0.25"/>
    <row r="1728" s="13" customFormat="1" ht="13.9" customHeight="1" x14ac:dyDescent="0.25"/>
    <row r="1729" s="13" customFormat="1" ht="13.9" customHeight="1" x14ac:dyDescent="0.25"/>
    <row r="1730" s="13" customFormat="1" ht="13.9" customHeight="1" x14ac:dyDescent="0.25"/>
    <row r="1731" s="13" customFormat="1" ht="13.9" customHeight="1" x14ac:dyDescent="0.25"/>
    <row r="1732" s="13" customFormat="1" ht="13.9" customHeight="1" x14ac:dyDescent="0.25"/>
    <row r="1733" s="13" customFormat="1" ht="13.9" customHeight="1" x14ac:dyDescent="0.25"/>
    <row r="1734" s="13" customFormat="1" ht="13.9" customHeight="1" x14ac:dyDescent="0.25"/>
    <row r="1735" s="13" customFormat="1" ht="13.9" customHeight="1" x14ac:dyDescent="0.25"/>
    <row r="1736" s="13" customFormat="1" ht="13.9" customHeight="1" x14ac:dyDescent="0.25"/>
    <row r="1737" s="13" customFormat="1" ht="13.9" customHeight="1" x14ac:dyDescent="0.25"/>
    <row r="1738" s="13" customFormat="1" ht="13.9" customHeight="1" x14ac:dyDescent="0.25"/>
    <row r="1739" s="13" customFormat="1" ht="13.9" customHeight="1" x14ac:dyDescent="0.25"/>
    <row r="1740" s="13" customFormat="1" ht="13.9" customHeight="1" x14ac:dyDescent="0.25"/>
    <row r="1741" s="13" customFormat="1" ht="13.9" customHeight="1" x14ac:dyDescent="0.25"/>
    <row r="1742" s="13" customFormat="1" ht="13.9" customHeight="1" x14ac:dyDescent="0.25"/>
    <row r="1743" s="13" customFormat="1" ht="13.9" customHeight="1" x14ac:dyDescent="0.25"/>
    <row r="1744" s="13" customFormat="1" ht="13.9" customHeight="1" x14ac:dyDescent="0.25"/>
    <row r="1745" s="13" customFormat="1" ht="13.9" customHeight="1" x14ac:dyDescent="0.25"/>
    <row r="1746" s="13" customFormat="1" ht="13.9" customHeight="1" x14ac:dyDescent="0.25"/>
    <row r="1747" s="13" customFormat="1" ht="13.9" customHeight="1" x14ac:dyDescent="0.25"/>
    <row r="1748" s="13" customFormat="1" ht="13.9" customHeight="1" x14ac:dyDescent="0.25"/>
    <row r="1749" s="13" customFormat="1" ht="13.9" customHeight="1" x14ac:dyDescent="0.25"/>
    <row r="1750" s="13" customFormat="1" ht="13.9" customHeight="1" x14ac:dyDescent="0.25"/>
    <row r="1751" s="13" customFormat="1" ht="13.9" customHeight="1" x14ac:dyDescent="0.25"/>
    <row r="1752" s="13" customFormat="1" ht="13.9" customHeight="1" x14ac:dyDescent="0.25"/>
    <row r="1753" s="13" customFormat="1" ht="13.9" customHeight="1" x14ac:dyDescent="0.25"/>
    <row r="1754" s="13" customFormat="1" ht="13.9" customHeight="1" x14ac:dyDescent="0.25"/>
    <row r="1755" s="13" customFormat="1" ht="13.9" customHeight="1" x14ac:dyDescent="0.25"/>
    <row r="1756" s="13" customFormat="1" ht="13.9" customHeight="1" x14ac:dyDescent="0.25"/>
    <row r="1757" s="13" customFormat="1" ht="13.9" customHeight="1" x14ac:dyDescent="0.25"/>
    <row r="1758" s="13" customFormat="1" ht="13.9" customHeight="1" x14ac:dyDescent="0.25"/>
    <row r="1759" s="13" customFormat="1" ht="13.9" customHeight="1" x14ac:dyDescent="0.25"/>
    <row r="1760" s="13" customFormat="1" ht="13.9" customHeight="1" x14ac:dyDescent="0.25"/>
    <row r="1761" s="13" customFormat="1" ht="13.9" customHeight="1" x14ac:dyDescent="0.25"/>
    <row r="1762" s="13" customFormat="1" ht="13.9" customHeight="1" x14ac:dyDescent="0.25"/>
    <row r="1763" s="13" customFormat="1" ht="13.9" customHeight="1" x14ac:dyDescent="0.25"/>
    <row r="1764" s="13" customFormat="1" ht="13.9" customHeight="1" x14ac:dyDescent="0.25"/>
    <row r="1765" s="13" customFormat="1" ht="13.9" customHeight="1" x14ac:dyDescent="0.25"/>
    <row r="1766" s="13" customFormat="1" ht="13.9" customHeight="1" x14ac:dyDescent="0.25"/>
    <row r="1767" s="13" customFormat="1" ht="13.9" customHeight="1" x14ac:dyDescent="0.25"/>
    <row r="1768" s="13" customFormat="1" ht="13.9" customHeight="1" x14ac:dyDescent="0.25"/>
    <row r="1769" s="13" customFormat="1" ht="13.9" customHeight="1" x14ac:dyDescent="0.25"/>
    <row r="1770" s="13" customFormat="1" ht="13.9" customHeight="1" x14ac:dyDescent="0.25"/>
    <row r="1771" s="13" customFormat="1" ht="13.9" customHeight="1" x14ac:dyDescent="0.25"/>
    <row r="1772" s="13" customFormat="1" ht="13.9" customHeight="1" x14ac:dyDescent="0.25"/>
    <row r="1773" s="13" customFormat="1" ht="13.9" customHeight="1" x14ac:dyDescent="0.25"/>
    <row r="1774" s="13" customFormat="1" ht="13.9" customHeight="1" x14ac:dyDescent="0.25"/>
    <row r="1775" s="13" customFormat="1" ht="13.9" customHeight="1" x14ac:dyDescent="0.25"/>
    <row r="1776" s="13" customFormat="1" ht="13.9" customHeight="1" x14ac:dyDescent="0.25"/>
    <row r="1777" s="13" customFormat="1" ht="13.9" customHeight="1" x14ac:dyDescent="0.25"/>
    <row r="1778" s="13" customFormat="1" ht="13.9" customHeight="1" x14ac:dyDescent="0.25"/>
    <row r="1779" s="13" customFormat="1" ht="13.9" customHeight="1" x14ac:dyDescent="0.25"/>
    <row r="1780" s="13" customFormat="1" ht="13.9" customHeight="1" x14ac:dyDescent="0.25"/>
    <row r="1781" s="13" customFormat="1" ht="13.9" customHeight="1" x14ac:dyDescent="0.25"/>
    <row r="1782" s="13" customFormat="1" ht="13.9" customHeight="1" x14ac:dyDescent="0.25"/>
    <row r="1783" s="13" customFormat="1" ht="13.9" customHeight="1" x14ac:dyDescent="0.25"/>
    <row r="1784" s="13" customFormat="1" ht="13.9" customHeight="1" x14ac:dyDescent="0.25"/>
    <row r="1785" s="13" customFormat="1" ht="13.9" customHeight="1" x14ac:dyDescent="0.25"/>
    <row r="1786" s="13" customFormat="1" ht="13.9" customHeight="1" x14ac:dyDescent="0.25"/>
    <row r="1787" s="13" customFormat="1" ht="13.9" customHeight="1" x14ac:dyDescent="0.25"/>
    <row r="1788" s="13" customFormat="1" ht="13.9" customHeight="1" x14ac:dyDescent="0.25"/>
    <row r="1789" s="13" customFormat="1" ht="13.9" customHeight="1" x14ac:dyDescent="0.25"/>
    <row r="1790" s="13" customFormat="1" ht="13.9" customHeight="1" x14ac:dyDescent="0.25"/>
    <row r="1791" s="13" customFormat="1" ht="13.9" customHeight="1" x14ac:dyDescent="0.25"/>
    <row r="1792" s="13" customFormat="1" ht="13.9" customHeight="1" x14ac:dyDescent="0.25"/>
    <row r="1793" s="13" customFormat="1" ht="13.9" customHeight="1" x14ac:dyDescent="0.25"/>
    <row r="1794" s="13" customFormat="1" ht="13.9" customHeight="1" x14ac:dyDescent="0.25"/>
    <row r="1795" s="13" customFormat="1" ht="13.9" customHeight="1" x14ac:dyDescent="0.25"/>
    <row r="1796" s="13" customFormat="1" ht="13.9" customHeight="1" x14ac:dyDescent="0.25"/>
    <row r="1797" s="13" customFormat="1" ht="13.9" customHeight="1" x14ac:dyDescent="0.25"/>
    <row r="1798" s="13" customFormat="1" ht="13.9" customHeight="1" x14ac:dyDescent="0.25"/>
    <row r="1799" s="13" customFormat="1" ht="13.9" customHeight="1" x14ac:dyDescent="0.25"/>
    <row r="1800" s="13" customFormat="1" ht="13.9" customHeight="1" x14ac:dyDescent="0.25"/>
    <row r="1801" s="13" customFormat="1" ht="13.9" customHeight="1" x14ac:dyDescent="0.25"/>
    <row r="1802" s="13" customFormat="1" ht="13.9" customHeight="1" x14ac:dyDescent="0.25"/>
    <row r="1803" s="13" customFormat="1" ht="13.9" customHeight="1" x14ac:dyDescent="0.25"/>
    <row r="1804" s="13" customFormat="1" ht="13.9" customHeight="1" x14ac:dyDescent="0.25"/>
    <row r="1805" s="13" customFormat="1" ht="13.9" customHeight="1" x14ac:dyDescent="0.25"/>
    <row r="1806" s="13" customFormat="1" ht="13.9" customHeight="1" x14ac:dyDescent="0.25"/>
    <row r="1807" s="13" customFormat="1" ht="13.9" customHeight="1" x14ac:dyDescent="0.25"/>
    <row r="1808" s="13" customFormat="1" ht="13.9" customHeight="1" x14ac:dyDescent="0.25"/>
    <row r="1809" s="13" customFormat="1" ht="13.9" customHeight="1" x14ac:dyDescent="0.25"/>
    <row r="1810" s="13" customFormat="1" ht="13.9" customHeight="1" x14ac:dyDescent="0.25"/>
    <row r="1811" s="13" customFormat="1" ht="13.9" customHeight="1" x14ac:dyDescent="0.25"/>
    <row r="1812" s="13" customFormat="1" ht="13.9" customHeight="1" x14ac:dyDescent="0.25"/>
    <row r="1813" s="13" customFormat="1" ht="13.9" customHeight="1" x14ac:dyDescent="0.25"/>
    <row r="1814" s="13" customFormat="1" ht="13.9" customHeight="1" x14ac:dyDescent="0.25"/>
    <row r="1815" s="13" customFormat="1" ht="13.9" customHeight="1" x14ac:dyDescent="0.25"/>
    <row r="1816" s="13" customFormat="1" ht="13.9" customHeight="1" x14ac:dyDescent="0.25"/>
    <row r="1817" s="13" customFormat="1" ht="13.9" customHeight="1" x14ac:dyDescent="0.25"/>
    <row r="1818" s="13" customFormat="1" ht="13.9" customHeight="1" x14ac:dyDescent="0.25"/>
    <row r="1819" s="13" customFormat="1" ht="13.9" customHeight="1" x14ac:dyDescent="0.25"/>
    <row r="1820" s="13" customFormat="1" ht="13.9" customHeight="1" x14ac:dyDescent="0.25"/>
    <row r="1821" s="13" customFormat="1" ht="13.9" customHeight="1" x14ac:dyDescent="0.25"/>
    <row r="1822" s="13" customFormat="1" ht="13.9" customHeight="1" x14ac:dyDescent="0.25"/>
    <row r="1823" s="13" customFormat="1" ht="13.9" customHeight="1" x14ac:dyDescent="0.25"/>
    <row r="1824" s="13" customFormat="1" ht="13.9" customHeight="1" x14ac:dyDescent="0.25"/>
    <row r="1825" s="13" customFormat="1" ht="13.9" customHeight="1" x14ac:dyDescent="0.25"/>
    <row r="1826" s="13" customFormat="1" ht="13.9" customHeight="1" x14ac:dyDescent="0.25"/>
    <row r="1827" s="13" customFormat="1" ht="13.9" customHeight="1" x14ac:dyDescent="0.25"/>
    <row r="1828" s="13" customFormat="1" ht="13.9" customHeight="1" x14ac:dyDescent="0.25"/>
    <row r="1829" s="13" customFormat="1" ht="13.9" customHeight="1" x14ac:dyDescent="0.25"/>
    <row r="1830" s="13" customFormat="1" ht="13.9" customHeight="1" x14ac:dyDescent="0.25"/>
    <row r="1831" s="13" customFormat="1" ht="13.9" customHeight="1" x14ac:dyDescent="0.25"/>
    <row r="1832" s="13" customFormat="1" ht="13.9" customHeight="1" x14ac:dyDescent="0.25"/>
    <row r="1833" s="13" customFormat="1" ht="13.9" customHeight="1" x14ac:dyDescent="0.25"/>
    <row r="1834" s="13" customFormat="1" ht="13.9" customHeight="1" x14ac:dyDescent="0.25"/>
    <row r="1835" s="13" customFormat="1" ht="13.9" customHeight="1" x14ac:dyDescent="0.25"/>
    <row r="1836" s="13" customFormat="1" ht="13.9" customHeight="1" x14ac:dyDescent="0.25"/>
    <row r="1837" s="13" customFormat="1" ht="13.9" customHeight="1" x14ac:dyDescent="0.25"/>
    <row r="1838" s="13" customFormat="1" ht="13.9" customHeight="1" x14ac:dyDescent="0.25"/>
    <row r="1839" s="13" customFormat="1" ht="13.9" customHeight="1" x14ac:dyDescent="0.25"/>
    <row r="1840" s="13" customFormat="1" ht="13.9" customHeight="1" x14ac:dyDescent="0.25"/>
    <row r="1841" s="13" customFormat="1" ht="13.9" customHeight="1" x14ac:dyDescent="0.25"/>
    <row r="1842" s="13" customFormat="1" ht="13.9" customHeight="1" x14ac:dyDescent="0.25"/>
    <row r="1843" s="13" customFormat="1" ht="13.9" customHeight="1" x14ac:dyDescent="0.25"/>
    <row r="1844" s="13" customFormat="1" ht="13.9" customHeight="1" x14ac:dyDescent="0.25"/>
    <row r="1845" s="13" customFormat="1" ht="13.9" customHeight="1" x14ac:dyDescent="0.25"/>
    <row r="1846" s="13" customFormat="1" ht="13.9" customHeight="1" x14ac:dyDescent="0.25"/>
    <row r="1847" s="13" customFormat="1" ht="13.9" customHeight="1" x14ac:dyDescent="0.25"/>
    <row r="1848" s="13" customFormat="1" ht="13.9" customHeight="1" x14ac:dyDescent="0.25"/>
    <row r="1849" s="13" customFormat="1" ht="13.9" customHeight="1" x14ac:dyDescent="0.25"/>
    <row r="1850" s="13" customFormat="1" ht="13.9" customHeight="1" x14ac:dyDescent="0.25"/>
    <row r="1851" s="13" customFormat="1" ht="13.9" customHeight="1" x14ac:dyDescent="0.25"/>
    <row r="1852" s="13" customFormat="1" ht="13.9" customHeight="1" x14ac:dyDescent="0.25"/>
    <row r="1853" s="13" customFormat="1" ht="13.9" customHeight="1" x14ac:dyDescent="0.25"/>
    <row r="1854" s="13" customFormat="1" ht="13.9" customHeight="1" x14ac:dyDescent="0.25"/>
    <row r="1855" s="13" customFormat="1" ht="13.9" customHeight="1" x14ac:dyDescent="0.25"/>
    <row r="1856" s="13" customFormat="1" ht="13.9" customHeight="1" x14ac:dyDescent="0.25"/>
    <row r="1857" s="13" customFormat="1" ht="13.9" customHeight="1" x14ac:dyDescent="0.25"/>
    <row r="1858" s="13" customFormat="1" ht="13.9" customHeight="1" x14ac:dyDescent="0.25"/>
    <row r="1859" s="13" customFormat="1" ht="13.9" customHeight="1" x14ac:dyDescent="0.25"/>
    <row r="1860" s="13" customFormat="1" ht="13.9" customHeight="1" x14ac:dyDescent="0.25"/>
    <row r="1861" s="13" customFormat="1" ht="13.9" customHeight="1" x14ac:dyDescent="0.25"/>
    <row r="1862" s="13" customFormat="1" ht="13.9" customHeight="1" x14ac:dyDescent="0.25"/>
    <row r="1863" s="13" customFormat="1" ht="13.9" customHeight="1" x14ac:dyDescent="0.25"/>
    <row r="1864" s="13" customFormat="1" ht="13.9" customHeight="1" x14ac:dyDescent="0.25"/>
    <row r="1865" s="13" customFormat="1" ht="13.9" customHeight="1" x14ac:dyDescent="0.25"/>
    <row r="1866" s="13" customFormat="1" ht="13.9" customHeight="1" x14ac:dyDescent="0.25"/>
    <row r="1867" s="13" customFormat="1" ht="13.9" customHeight="1" x14ac:dyDescent="0.25"/>
    <row r="1868" s="13" customFormat="1" ht="13.9" customHeight="1" x14ac:dyDescent="0.25"/>
    <row r="1869" s="13" customFormat="1" ht="13.9" customHeight="1" x14ac:dyDescent="0.25"/>
    <row r="1870" s="13" customFormat="1" ht="13.9" customHeight="1" x14ac:dyDescent="0.25"/>
    <row r="1871" s="13" customFormat="1" ht="13.9" customHeight="1" x14ac:dyDescent="0.25"/>
    <row r="1872" s="13" customFormat="1" ht="13.9" customHeight="1" x14ac:dyDescent="0.25"/>
    <row r="1873" s="13" customFormat="1" ht="13.9" customHeight="1" x14ac:dyDescent="0.25"/>
    <row r="1874" s="13" customFormat="1" ht="13.9" customHeight="1" x14ac:dyDescent="0.25"/>
    <row r="1875" s="13" customFormat="1" ht="13.9" customHeight="1" x14ac:dyDescent="0.25"/>
    <row r="1876" s="13" customFormat="1" ht="13.9" customHeight="1" x14ac:dyDescent="0.25"/>
    <row r="1877" s="13" customFormat="1" ht="13.9" customHeight="1" x14ac:dyDescent="0.25"/>
    <row r="1878" s="13" customFormat="1" ht="13.9" customHeight="1" x14ac:dyDescent="0.25"/>
    <row r="1879" s="13" customFormat="1" ht="13.9" customHeight="1" x14ac:dyDescent="0.25"/>
    <row r="1880" s="13" customFormat="1" ht="13.9" customHeight="1" x14ac:dyDescent="0.25"/>
    <row r="1881" s="13" customFormat="1" ht="13.9" customHeight="1" x14ac:dyDescent="0.25"/>
    <row r="1882" s="13" customFormat="1" ht="13.9" customHeight="1" x14ac:dyDescent="0.25"/>
    <row r="1883" s="13" customFormat="1" ht="13.9" customHeight="1" x14ac:dyDescent="0.25"/>
    <row r="1884" s="13" customFormat="1" ht="13.9" customHeight="1" x14ac:dyDescent="0.25"/>
    <row r="1885" s="13" customFormat="1" ht="13.9" customHeight="1" x14ac:dyDescent="0.25"/>
    <row r="1886" s="13" customFormat="1" ht="13.9" customHeight="1" x14ac:dyDescent="0.25"/>
    <row r="1887" s="13" customFormat="1" ht="13.9" customHeight="1" x14ac:dyDescent="0.25"/>
    <row r="1888" s="13" customFormat="1" ht="13.9" customHeight="1" x14ac:dyDescent="0.25"/>
    <row r="1889" s="13" customFormat="1" ht="13.9" customHeight="1" x14ac:dyDescent="0.25"/>
    <row r="1890" s="13" customFormat="1" ht="13.9" customHeight="1" x14ac:dyDescent="0.25"/>
    <row r="1891" s="13" customFormat="1" ht="13.9" customHeight="1" x14ac:dyDescent="0.25"/>
    <row r="1892" s="13" customFormat="1" ht="13.9" customHeight="1" x14ac:dyDescent="0.25"/>
    <row r="1893" s="13" customFormat="1" ht="13.9" customHeight="1" x14ac:dyDescent="0.25"/>
    <row r="1894" s="13" customFormat="1" ht="13.9" customHeight="1" x14ac:dyDescent="0.25"/>
    <row r="1895" s="13" customFormat="1" ht="13.9" customHeight="1" x14ac:dyDescent="0.25"/>
    <row r="1896" s="13" customFormat="1" ht="13.9" customHeight="1" x14ac:dyDescent="0.25"/>
    <row r="1897" s="13" customFormat="1" ht="13.9" customHeight="1" x14ac:dyDescent="0.25"/>
    <row r="1898" s="13" customFormat="1" ht="13.9" customHeight="1" x14ac:dyDescent="0.25"/>
    <row r="1899" s="13" customFormat="1" ht="13.9" customHeight="1" x14ac:dyDescent="0.25"/>
    <row r="1900" s="13" customFormat="1" ht="13.9" customHeight="1" x14ac:dyDescent="0.25"/>
    <row r="1901" s="13" customFormat="1" ht="13.9" customHeight="1" x14ac:dyDescent="0.25"/>
    <row r="1902" s="13" customFormat="1" ht="13.9" customHeight="1" x14ac:dyDescent="0.25"/>
    <row r="1903" s="13" customFormat="1" ht="13.9" customHeight="1" x14ac:dyDescent="0.25"/>
    <row r="1904" s="13" customFormat="1" ht="13.9" customHeight="1" x14ac:dyDescent="0.25"/>
    <row r="1905" s="13" customFormat="1" ht="13.9" customHeight="1" x14ac:dyDescent="0.25"/>
    <row r="1906" s="13" customFormat="1" ht="13.9" customHeight="1" x14ac:dyDescent="0.25"/>
    <row r="1907" s="13" customFormat="1" ht="13.9" customHeight="1" x14ac:dyDescent="0.25"/>
    <row r="1908" s="13" customFormat="1" ht="13.9" customHeight="1" x14ac:dyDescent="0.25"/>
    <row r="1909" s="13" customFormat="1" ht="13.9" customHeight="1" x14ac:dyDescent="0.25"/>
    <row r="1910" s="13" customFormat="1" ht="13.9" customHeight="1" x14ac:dyDescent="0.25"/>
    <row r="1911" s="13" customFormat="1" ht="13.9" customHeight="1" x14ac:dyDescent="0.25"/>
    <row r="1912" s="13" customFormat="1" ht="13.9" customHeight="1" x14ac:dyDescent="0.25"/>
    <row r="1913" s="13" customFormat="1" ht="13.9" customHeight="1" x14ac:dyDescent="0.25"/>
    <row r="1914" s="13" customFormat="1" ht="13.9" customHeight="1" x14ac:dyDescent="0.25"/>
    <row r="1915" s="13" customFormat="1" ht="13.9" customHeight="1" x14ac:dyDescent="0.25"/>
    <row r="1916" s="13" customFormat="1" ht="13.9" customHeight="1" x14ac:dyDescent="0.25"/>
    <row r="1917" s="13" customFormat="1" ht="13.9" customHeight="1" x14ac:dyDescent="0.25"/>
    <row r="1918" s="13" customFormat="1" ht="13.9" customHeight="1" x14ac:dyDescent="0.25"/>
    <row r="1919" s="13" customFormat="1" ht="13.9" customHeight="1" x14ac:dyDescent="0.25"/>
    <row r="1920" s="13" customFormat="1" ht="13.9" customHeight="1" x14ac:dyDescent="0.25"/>
    <row r="1921" s="13" customFormat="1" ht="13.9" customHeight="1" x14ac:dyDescent="0.25"/>
    <row r="1922" s="13" customFormat="1" ht="13.9" customHeight="1" x14ac:dyDescent="0.25"/>
    <row r="1923" s="13" customFormat="1" ht="13.9" customHeight="1" x14ac:dyDescent="0.25"/>
    <row r="1924" s="13" customFormat="1" ht="13.9" customHeight="1" x14ac:dyDescent="0.25"/>
    <row r="1925" s="13" customFormat="1" ht="13.9" customHeight="1" x14ac:dyDescent="0.25"/>
    <row r="1926" s="13" customFormat="1" ht="13.9" customHeight="1" x14ac:dyDescent="0.25"/>
    <row r="1927" s="13" customFormat="1" ht="13.9" customHeight="1" x14ac:dyDescent="0.25"/>
    <row r="1928" s="13" customFormat="1" ht="13.9" customHeight="1" x14ac:dyDescent="0.25"/>
    <row r="1929" s="13" customFormat="1" ht="13.9" customHeight="1" x14ac:dyDescent="0.25"/>
    <row r="1930" s="13" customFormat="1" ht="13.9" customHeight="1" x14ac:dyDescent="0.25"/>
    <row r="1931" s="13" customFormat="1" ht="13.9" customHeight="1" x14ac:dyDescent="0.25"/>
    <row r="1932" s="13" customFormat="1" ht="13.9" customHeight="1" x14ac:dyDescent="0.25"/>
    <row r="1933" s="13" customFormat="1" ht="13.9" customHeight="1" x14ac:dyDescent="0.25"/>
    <row r="1934" s="13" customFormat="1" ht="13.9" customHeight="1" x14ac:dyDescent="0.25"/>
    <row r="1935" s="13" customFormat="1" ht="13.9" customHeight="1" x14ac:dyDescent="0.25"/>
    <row r="1936" s="13" customFormat="1" ht="13.9" customHeight="1" x14ac:dyDescent="0.25"/>
    <row r="1937" s="13" customFormat="1" ht="13.9" customHeight="1" x14ac:dyDescent="0.25"/>
    <row r="1938" s="13" customFormat="1" ht="13.9" customHeight="1" x14ac:dyDescent="0.25"/>
    <row r="1939" s="13" customFormat="1" ht="13.9" customHeight="1" x14ac:dyDescent="0.25"/>
    <row r="1940" s="13" customFormat="1" ht="13.9" customHeight="1" x14ac:dyDescent="0.25"/>
    <row r="1941" s="13" customFormat="1" ht="13.9" customHeight="1" x14ac:dyDescent="0.25"/>
    <row r="1942" s="13" customFormat="1" ht="13.9" customHeight="1" x14ac:dyDescent="0.25"/>
    <row r="1943" s="13" customFormat="1" ht="13.9" customHeight="1" x14ac:dyDescent="0.25"/>
    <row r="1944" s="13" customFormat="1" ht="13.9" customHeight="1" x14ac:dyDescent="0.25"/>
    <row r="1945" s="13" customFormat="1" ht="13.9" customHeight="1" x14ac:dyDescent="0.25"/>
    <row r="1946" s="13" customFormat="1" ht="13.9" customHeight="1" x14ac:dyDescent="0.25"/>
    <row r="1947" s="13" customFormat="1" ht="13.9" customHeight="1" x14ac:dyDescent="0.25"/>
    <row r="1948" s="13" customFormat="1" ht="13.9" customHeight="1" x14ac:dyDescent="0.25"/>
    <row r="1949" s="13" customFormat="1" ht="13.9" customHeight="1" x14ac:dyDescent="0.25"/>
    <row r="1950" s="13" customFormat="1" ht="13.9" customHeight="1" x14ac:dyDescent="0.25"/>
    <row r="1951" s="13" customFormat="1" ht="13.9" customHeight="1" x14ac:dyDescent="0.25"/>
    <row r="1952" s="13" customFormat="1" ht="13.9" customHeight="1" x14ac:dyDescent="0.25"/>
    <row r="1953" s="13" customFormat="1" ht="13.9" customHeight="1" x14ac:dyDescent="0.25"/>
    <row r="1954" s="13" customFormat="1" ht="13.9" customHeight="1" x14ac:dyDescent="0.25"/>
    <row r="1955" s="13" customFormat="1" ht="13.9" customHeight="1" x14ac:dyDescent="0.25"/>
    <row r="1956" s="13" customFormat="1" ht="13.9" customHeight="1" x14ac:dyDescent="0.25"/>
    <row r="1957" s="13" customFormat="1" ht="13.9" customHeight="1" x14ac:dyDescent="0.25"/>
    <row r="1958" s="13" customFormat="1" ht="13.9" customHeight="1" x14ac:dyDescent="0.25"/>
    <row r="1959" s="13" customFormat="1" ht="13.9" customHeight="1" x14ac:dyDescent="0.25"/>
    <row r="1960" s="13" customFormat="1" ht="13.9" customHeight="1" x14ac:dyDescent="0.25"/>
    <row r="1961" s="13" customFormat="1" ht="13.9" customHeight="1" x14ac:dyDescent="0.25"/>
    <row r="1962" s="13" customFormat="1" ht="13.9" customHeight="1" x14ac:dyDescent="0.25"/>
    <row r="1963" s="13" customFormat="1" ht="13.9" customHeight="1" x14ac:dyDescent="0.25"/>
    <row r="1964" s="13" customFormat="1" ht="13.9" customHeight="1" x14ac:dyDescent="0.25"/>
    <row r="1965" s="13" customFormat="1" ht="13.9" customHeight="1" x14ac:dyDescent="0.25"/>
    <row r="1966" s="13" customFormat="1" ht="13.9" customHeight="1" x14ac:dyDescent="0.25"/>
    <row r="1967" s="13" customFormat="1" ht="13.9" customHeight="1" x14ac:dyDescent="0.25"/>
    <row r="1968" s="13" customFormat="1" ht="13.9" customHeight="1" x14ac:dyDescent="0.25"/>
    <row r="1969" s="13" customFormat="1" ht="13.9" customHeight="1" x14ac:dyDescent="0.25"/>
    <row r="1970" s="13" customFormat="1" ht="13.9" customHeight="1" x14ac:dyDescent="0.25"/>
    <row r="1971" s="13" customFormat="1" ht="13.9" customHeight="1" x14ac:dyDescent="0.25"/>
    <row r="1972" s="13" customFormat="1" ht="13.9" customHeight="1" x14ac:dyDescent="0.25"/>
    <row r="1973" s="13" customFormat="1" ht="13.9" customHeight="1" x14ac:dyDescent="0.25"/>
    <row r="1974" s="13" customFormat="1" ht="13.9" customHeight="1" x14ac:dyDescent="0.25"/>
    <row r="1975" s="13" customFormat="1" ht="13.9" customHeight="1" x14ac:dyDescent="0.25"/>
    <row r="1976" s="13" customFormat="1" ht="13.9" customHeight="1" x14ac:dyDescent="0.25"/>
    <row r="1977" s="13" customFormat="1" ht="13.9" customHeight="1" x14ac:dyDescent="0.25"/>
    <row r="1978" s="13" customFormat="1" ht="13.9" customHeight="1" x14ac:dyDescent="0.25"/>
    <row r="1979" s="13" customFormat="1" ht="13.9" customHeight="1" x14ac:dyDescent="0.25"/>
    <row r="1980" s="13" customFormat="1" ht="13.9" customHeight="1" x14ac:dyDescent="0.25"/>
    <row r="1981" s="13" customFormat="1" ht="13.9" customHeight="1" x14ac:dyDescent="0.25"/>
    <row r="1982" s="13" customFormat="1" ht="13.9" customHeight="1" x14ac:dyDescent="0.25"/>
    <row r="1983" s="13" customFormat="1" ht="13.9" customHeight="1" x14ac:dyDescent="0.25"/>
    <row r="1984" s="13" customFormat="1" ht="13.9" customHeight="1" x14ac:dyDescent="0.25"/>
    <row r="1985" s="13" customFormat="1" ht="13.9" customHeight="1" x14ac:dyDescent="0.25"/>
    <row r="1986" s="13" customFormat="1" ht="13.9" customHeight="1" x14ac:dyDescent="0.25"/>
    <row r="1987" s="13" customFormat="1" ht="13.9" customHeight="1" x14ac:dyDescent="0.25"/>
    <row r="1988" s="13" customFormat="1" ht="13.9" customHeight="1" x14ac:dyDescent="0.25"/>
    <row r="1989" s="13" customFormat="1" ht="13.9" customHeight="1" x14ac:dyDescent="0.25"/>
    <row r="1990" s="13" customFormat="1" ht="13.9" customHeight="1" x14ac:dyDescent="0.25"/>
    <row r="1991" s="13" customFormat="1" ht="13.9" customHeight="1" x14ac:dyDescent="0.25"/>
    <row r="1992" s="13" customFormat="1" ht="13.9" customHeight="1" x14ac:dyDescent="0.25"/>
    <row r="1993" s="13" customFormat="1" ht="13.9" customHeight="1" x14ac:dyDescent="0.25"/>
    <row r="1994" s="13" customFormat="1" ht="13.9" customHeight="1" x14ac:dyDescent="0.25"/>
    <row r="1995" s="13" customFormat="1" ht="13.9" customHeight="1" x14ac:dyDescent="0.25"/>
    <row r="1996" s="13" customFormat="1" ht="13.9" customHeight="1" x14ac:dyDescent="0.25"/>
    <row r="1997" s="13" customFormat="1" ht="13.9" customHeight="1" x14ac:dyDescent="0.25"/>
    <row r="1998" s="13" customFormat="1" ht="13.9" customHeight="1" x14ac:dyDescent="0.25"/>
    <row r="1999" s="13" customFormat="1" ht="13.9" customHeight="1" x14ac:dyDescent="0.25"/>
    <row r="2000" s="13" customFormat="1" ht="13.9" customHeight="1" x14ac:dyDescent="0.25"/>
    <row r="2001" s="13" customFormat="1" ht="13.9" customHeight="1" x14ac:dyDescent="0.25"/>
    <row r="2002" s="13" customFormat="1" ht="13.9" customHeight="1" x14ac:dyDescent="0.25"/>
    <row r="2003" s="13" customFormat="1" ht="13.9" customHeight="1" x14ac:dyDescent="0.25"/>
    <row r="2004" s="13" customFormat="1" ht="13.9" customHeight="1" x14ac:dyDescent="0.25"/>
    <row r="2005" s="13" customFormat="1" ht="13.9" customHeight="1" x14ac:dyDescent="0.25"/>
    <row r="2006" s="13" customFormat="1" ht="13.9" customHeight="1" x14ac:dyDescent="0.25"/>
    <row r="2007" s="13" customFormat="1" ht="13.9" customHeight="1" x14ac:dyDescent="0.25"/>
    <row r="2008" s="13" customFormat="1" ht="13.9" customHeight="1" x14ac:dyDescent="0.25"/>
    <row r="2009" s="13" customFormat="1" ht="13.9" customHeight="1" x14ac:dyDescent="0.25"/>
    <row r="2010" s="13" customFormat="1" ht="13.9" customHeight="1" x14ac:dyDescent="0.25"/>
    <row r="2011" s="13" customFormat="1" ht="13.9" customHeight="1" x14ac:dyDescent="0.25"/>
    <row r="2012" s="13" customFormat="1" ht="13.9" customHeight="1" x14ac:dyDescent="0.25"/>
    <row r="2013" s="13" customFormat="1" ht="13.9" customHeight="1" x14ac:dyDescent="0.25"/>
    <row r="2014" s="13" customFormat="1" ht="13.9" customHeight="1" x14ac:dyDescent="0.25"/>
    <row r="2015" s="13" customFormat="1" ht="13.9" customHeight="1" x14ac:dyDescent="0.25"/>
    <row r="2016" s="13" customFormat="1" ht="13.9" customHeight="1" x14ac:dyDescent="0.25"/>
    <row r="2017" s="13" customFormat="1" ht="13.9" customHeight="1" x14ac:dyDescent="0.25"/>
    <row r="2018" s="13" customFormat="1" ht="13.9" customHeight="1" x14ac:dyDescent="0.25"/>
    <row r="2019" s="13" customFormat="1" ht="13.9" customHeight="1" x14ac:dyDescent="0.25"/>
    <row r="2020" s="13" customFormat="1" ht="13.9" customHeight="1" x14ac:dyDescent="0.25"/>
    <row r="2021" s="13" customFormat="1" ht="13.9" customHeight="1" x14ac:dyDescent="0.25"/>
    <row r="2022" s="13" customFormat="1" ht="13.9" customHeight="1" x14ac:dyDescent="0.25"/>
    <row r="2023" s="13" customFormat="1" ht="13.9" customHeight="1" x14ac:dyDescent="0.25"/>
    <row r="2024" s="13" customFormat="1" ht="13.9" customHeight="1" x14ac:dyDescent="0.25"/>
    <row r="2025" s="13" customFormat="1" ht="13.9" customHeight="1" x14ac:dyDescent="0.25"/>
    <row r="2026" s="13" customFormat="1" ht="13.9" customHeight="1" x14ac:dyDescent="0.25"/>
    <row r="2027" s="13" customFormat="1" ht="13.9" customHeight="1" x14ac:dyDescent="0.25"/>
    <row r="2028" s="13" customFormat="1" ht="13.9" customHeight="1" x14ac:dyDescent="0.25"/>
    <row r="2029" s="13" customFormat="1" ht="13.9" customHeight="1" x14ac:dyDescent="0.25"/>
    <row r="2030" s="13" customFormat="1" ht="13.9" customHeight="1" x14ac:dyDescent="0.25"/>
    <row r="2031" s="13" customFormat="1" ht="13.9" customHeight="1" x14ac:dyDescent="0.25"/>
    <row r="2032" s="13" customFormat="1" ht="13.9" customHeight="1" x14ac:dyDescent="0.25"/>
    <row r="2033" s="13" customFormat="1" ht="13.9" customHeight="1" x14ac:dyDescent="0.25"/>
    <row r="2034" s="13" customFormat="1" ht="13.9" customHeight="1" x14ac:dyDescent="0.25"/>
    <row r="2035" s="13" customFormat="1" ht="13.9" customHeight="1" x14ac:dyDescent="0.25"/>
    <row r="2036" s="13" customFormat="1" ht="13.9" customHeight="1" x14ac:dyDescent="0.25"/>
    <row r="2037" s="13" customFormat="1" ht="13.9" customHeight="1" x14ac:dyDescent="0.25"/>
    <row r="2038" s="13" customFormat="1" ht="13.9" customHeight="1" x14ac:dyDescent="0.25"/>
    <row r="2039" s="13" customFormat="1" ht="13.9" customHeight="1" x14ac:dyDescent="0.25"/>
    <row r="2040" s="13" customFormat="1" ht="13.9" customHeight="1" x14ac:dyDescent="0.25"/>
    <row r="2041" s="13" customFormat="1" ht="13.9" customHeight="1" x14ac:dyDescent="0.25"/>
    <row r="2042" s="13" customFormat="1" ht="13.9" customHeight="1" x14ac:dyDescent="0.25"/>
    <row r="2043" s="13" customFormat="1" ht="13.9" customHeight="1" x14ac:dyDescent="0.25"/>
    <row r="2044" s="13" customFormat="1" ht="13.9" customHeight="1" x14ac:dyDescent="0.25"/>
    <row r="2045" s="13" customFormat="1" ht="13.9" customHeight="1" x14ac:dyDescent="0.25"/>
    <row r="2046" s="13" customFormat="1" ht="13.9" customHeight="1" x14ac:dyDescent="0.25"/>
    <row r="2047" s="13" customFormat="1" ht="13.9" customHeight="1" x14ac:dyDescent="0.25"/>
    <row r="2048" s="13" customFormat="1" ht="13.9" customHeight="1" x14ac:dyDescent="0.25"/>
    <row r="2049" s="13" customFormat="1" ht="13.9" customHeight="1" x14ac:dyDescent="0.25"/>
    <row r="2050" s="13" customFormat="1" ht="13.9" customHeight="1" x14ac:dyDescent="0.25"/>
    <row r="2051" s="13" customFormat="1" ht="13.9" customHeight="1" x14ac:dyDescent="0.25"/>
    <row r="2052" s="13" customFormat="1" ht="13.9" customHeight="1" x14ac:dyDescent="0.25"/>
    <row r="2053" s="13" customFormat="1" ht="13.9" customHeight="1" x14ac:dyDescent="0.25"/>
    <row r="2054" s="13" customFormat="1" ht="13.9" customHeight="1" x14ac:dyDescent="0.25"/>
    <row r="2055" s="13" customFormat="1" ht="13.9" customHeight="1" x14ac:dyDescent="0.25"/>
    <row r="2056" s="13" customFormat="1" ht="13.9" customHeight="1" x14ac:dyDescent="0.25"/>
    <row r="2057" s="13" customFormat="1" ht="13.9" customHeight="1" x14ac:dyDescent="0.25"/>
    <row r="2058" s="13" customFormat="1" ht="13.9" customHeight="1" x14ac:dyDescent="0.25"/>
    <row r="2059" s="13" customFormat="1" ht="13.9" customHeight="1" x14ac:dyDescent="0.25"/>
    <row r="2060" s="13" customFormat="1" ht="13.9" customHeight="1" x14ac:dyDescent="0.25"/>
    <row r="2061" s="13" customFormat="1" ht="13.9" customHeight="1" x14ac:dyDescent="0.25"/>
    <row r="2062" s="13" customFormat="1" ht="13.9" customHeight="1" x14ac:dyDescent="0.25"/>
    <row r="2063" s="13" customFormat="1" ht="13.9" customHeight="1" x14ac:dyDescent="0.25"/>
    <row r="2064" s="13" customFormat="1" ht="13.9" customHeight="1" x14ac:dyDescent="0.25"/>
    <row r="2065" s="13" customFormat="1" ht="13.9" customHeight="1" x14ac:dyDescent="0.25"/>
    <row r="2066" s="13" customFormat="1" ht="13.9" customHeight="1" x14ac:dyDescent="0.25"/>
    <row r="2067" s="13" customFormat="1" ht="13.9" customHeight="1" x14ac:dyDescent="0.25"/>
    <row r="2068" s="13" customFormat="1" ht="13.9" customHeight="1" x14ac:dyDescent="0.25"/>
    <row r="2069" s="13" customFormat="1" ht="13.9" customHeight="1" x14ac:dyDescent="0.25"/>
    <row r="2070" s="13" customFormat="1" ht="13.9" customHeight="1" x14ac:dyDescent="0.25"/>
    <row r="2071" s="13" customFormat="1" ht="13.9" customHeight="1" x14ac:dyDescent="0.25"/>
    <row r="2072" s="13" customFormat="1" ht="13.9" customHeight="1" x14ac:dyDescent="0.25"/>
    <row r="2073" s="13" customFormat="1" ht="13.9" customHeight="1" x14ac:dyDescent="0.25"/>
    <row r="2074" s="13" customFormat="1" ht="13.9" customHeight="1" x14ac:dyDescent="0.25"/>
    <row r="2075" s="13" customFormat="1" ht="13.9" customHeight="1" x14ac:dyDescent="0.25"/>
    <row r="2076" s="13" customFormat="1" ht="13.9" customHeight="1" x14ac:dyDescent="0.25"/>
    <row r="2077" s="13" customFormat="1" ht="13.9" customHeight="1" x14ac:dyDescent="0.25"/>
    <row r="2078" s="13" customFormat="1" ht="13.9" customHeight="1" x14ac:dyDescent="0.25"/>
    <row r="2079" s="13" customFormat="1" ht="13.9" customHeight="1" x14ac:dyDescent="0.25"/>
    <row r="2080" s="13" customFormat="1" ht="13.9" customHeight="1" x14ac:dyDescent="0.25"/>
    <row r="2081" s="13" customFormat="1" ht="13.9" customHeight="1" x14ac:dyDescent="0.25"/>
    <row r="2082" s="13" customFormat="1" ht="13.9" customHeight="1" x14ac:dyDescent="0.25"/>
    <row r="2083" s="13" customFormat="1" ht="13.9" customHeight="1" x14ac:dyDescent="0.25"/>
    <row r="2084" s="13" customFormat="1" ht="13.9" customHeight="1" x14ac:dyDescent="0.25"/>
    <row r="2085" s="13" customFormat="1" ht="13.9" customHeight="1" x14ac:dyDescent="0.25"/>
    <row r="2086" s="13" customFormat="1" ht="13.9" customHeight="1" x14ac:dyDescent="0.25"/>
    <row r="2087" s="13" customFormat="1" ht="13.9" customHeight="1" x14ac:dyDescent="0.25"/>
    <row r="2088" s="13" customFormat="1" ht="13.9" customHeight="1" x14ac:dyDescent="0.25"/>
    <row r="2089" s="13" customFormat="1" ht="13.9" customHeight="1" x14ac:dyDescent="0.25"/>
    <row r="2090" s="13" customFormat="1" ht="13.9" customHeight="1" x14ac:dyDescent="0.25"/>
    <row r="2091" s="13" customFormat="1" ht="13.9" customHeight="1" x14ac:dyDescent="0.25"/>
    <row r="2092" s="13" customFormat="1" ht="13.9" customHeight="1" x14ac:dyDescent="0.25"/>
    <row r="2093" s="13" customFormat="1" ht="13.9" customHeight="1" x14ac:dyDescent="0.25"/>
    <row r="2094" s="13" customFormat="1" ht="13.9" customHeight="1" x14ac:dyDescent="0.25"/>
    <row r="2095" s="13" customFormat="1" ht="13.9" customHeight="1" x14ac:dyDescent="0.25"/>
    <row r="2096" s="13" customFormat="1" ht="13.9" customHeight="1" x14ac:dyDescent="0.25"/>
    <row r="2097" s="13" customFormat="1" ht="13.9" customHeight="1" x14ac:dyDescent="0.25"/>
    <row r="2098" s="13" customFormat="1" ht="13.9" customHeight="1" x14ac:dyDescent="0.25"/>
    <row r="2099" s="13" customFormat="1" ht="13.9" customHeight="1" x14ac:dyDescent="0.25"/>
    <row r="2100" s="13" customFormat="1" ht="13.9" customHeight="1" x14ac:dyDescent="0.25"/>
    <row r="2101" s="13" customFormat="1" ht="13.9" customHeight="1" x14ac:dyDescent="0.25"/>
    <row r="2102" s="13" customFormat="1" ht="13.9" customHeight="1" x14ac:dyDescent="0.25"/>
    <row r="2103" s="13" customFormat="1" ht="13.9" customHeight="1" x14ac:dyDescent="0.25"/>
    <row r="2104" s="13" customFormat="1" ht="13.9" customHeight="1" x14ac:dyDescent="0.25"/>
    <row r="2105" s="13" customFormat="1" ht="13.9" customHeight="1" x14ac:dyDescent="0.25"/>
    <row r="2106" s="13" customFormat="1" ht="13.9" customHeight="1" x14ac:dyDescent="0.25"/>
    <row r="2107" s="13" customFormat="1" ht="13.9" customHeight="1" x14ac:dyDescent="0.25"/>
    <row r="2108" s="13" customFormat="1" ht="13.9" customHeight="1" x14ac:dyDescent="0.25"/>
    <row r="2109" s="13" customFormat="1" ht="13.9" customHeight="1" x14ac:dyDescent="0.25"/>
    <row r="2110" s="13" customFormat="1" ht="13.9" customHeight="1" x14ac:dyDescent="0.25"/>
    <row r="2111" s="13" customFormat="1" ht="13.9" customHeight="1" x14ac:dyDescent="0.25"/>
    <row r="2112" s="13" customFormat="1" ht="13.9" customHeight="1" x14ac:dyDescent="0.25"/>
    <row r="2113" s="13" customFormat="1" ht="13.9" customHeight="1" x14ac:dyDescent="0.25"/>
    <row r="2114" s="13" customFormat="1" ht="13.9" customHeight="1" x14ac:dyDescent="0.25"/>
    <row r="2115" s="13" customFormat="1" ht="13.9" customHeight="1" x14ac:dyDescent="0.25"/>
    <row r="2116" s="13" customFormat="1" ht="13.9" customHeight="1" x14ac:dyDescent="0.25"/>
    <row r="2117" s="13" customFormat="1" ht="13.9" customHeight="1" x14ac:dyDescent="0.25"/>
    <row r="2118" s="13" customFormat="1" ht="13.9" customHeight="1" x14ac:dyDescent="0.25"/>
    <row r="2119" s="13" customFormat="1" ht="13.9" customHeight="1" x14ac:dyDescent="0.25"/>
    <row r="2120" s="13" customFormat="1" ht="13.9" customHeight="1" x14ac:dyDescent="0.25"/>
    <row r="2121" s="13" customFormat="1" ht="13.9" customHeight="1" x14ac:dyDescent="0.25"/>
    <row r="2122" s="13" customFormat="1" ht="13.9" customHeight="1" x14ac:dyDescent="0.25"/>
    <row r="2123" s="13" customFormat="1" ht="13.9" customHeight="1" x14ac:dyDescent="0.25"/>
    <row r="2124" s="13" customFormat="1" ht="13.9" customHeight="1" x14ac:dyDescent="0.25"/>
    <row r="2125" s="13" customFormat="1" ht="13.9" customHeight="1" x14ac:dyDescent="0.25"/>
    <row r="2126" s="13" customFormat="1" ht="13.9" customHeight="1" x14ac:dyDescent="0.25"/>
    <row r="2127" s="13" customFormat="1" ht="13.9" customHeight="1" x14ac:dyDescent="0.25"/>
    <row r="2128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R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B23B9-E2B6-4D38-878E-AA74079054CA}">
  <dimension ref="A1:D53"/>
  <sheetViews>
    <sheetView workbookViewId="0">
      <selection activeCell="A5" sqref="A5:D5"/>
    </sheetView>
  </sheetViews>
  <sheetFormatPr defaultRowHeight="14.5" x14ac:dyDescent="0.35"/>
  <cols>
    <col min="1" max="1" width="29" bestFit="1" customWidth="1"/>
    <col min="2" max="2" width="30.54296875" bestFit="1" customWidth="1"/>
    <col min="3" max="3" width="24.1796875" customWidth="1"/>
    <col min="4" max="4" width="24.81640625" bestFit="1" customWidth="1"/>
  </cols>
  <sheetData>
    <row r="1" spans="1:4" ht="28.5" x14ac:dyDescent="0.65">
      <c r="A1" s="92" t="s">
        <v>1852</v>
      </c>
      <c r="B1" s="92"/>
      <c r="C1" s="92"/>
      <c r="D1" s="92"/>
    </row>
    <row r="2" spans="1:4" ht="28.5" x14ac:dyDescent="0.65">
      <c r="A2" s="92" t="s">
        <v>1853</v>
      </c>
      <c r="B2" s="92"/>
      <c r="C2" s="92"/>
      <c r="D2" s="92"/>
    </row>
    <row r="3" spans="1:4" ht="28.5" x14ac:dyDescent="0.65">
      <c r="A3" s="92" t="s">
        <v>1854</v>
      </c>
      <c r="B3" s="92"/>
      <c r="C3" s="92"/>
      <c r="D3" s="92"/>
    </row>
    <row r="4" spans="1:4" ht="18.5" customHeight="1" x14ac:dyDescent="0.65">
      <c r="A4" s="80"/>
      <c r="B4" s="80"/>
      <c r="C4" s="80"/>
      <c r="D4" s="80"/>
    </row>
    <row r="5" spans="1:4" ht="37.5" customHeight="1" x14ac:dyDescent="0.65">
      <c r="A5" s="92" t="s">
        <v>1884</v>
      </c>
      <c r="B5" s="92"/>
      <c r="C5" s="92"/>
      <c r="D5" s="92"/>
    </row>
    <row r="7" spans="1:4" x14ac:dyDescent="0.35">
      <c r="A7" s="81" t="s">
        <v>1885</v>
      </c>
      <c r="B7" s="82"/>
      <c r="C7" s="82"/>
      <c r="D7" s="82"/>
    </row>
    <row r="8" spans="1:4" x14ac:dyDescent="0.35">
      <c r="A8" s="83" t="s">
        <v>1856</v>
      </c>
      <c r="B8" s="82"/>
      <c r="C8" s="82"/>
      <c r="D8" s="82"/>
    </row>
    <row r="9" spans="1:4" x14ac:dyDescent="0.35">
      <c r="A9" s="84" t="s">
        <v>1886</v>
      </c>
      <c r="B9" s="85" t="s">
        <v>1887</v>
      </c>
      <c r="C9" s="82"/>
      <c r="D9" s="82"/>
    </row>
    <row r="10" spans="1:4" x14ac:dyDescent="0.35">
      <c r="A10" s="86" t="s">
        <v>1888</v>
      </c>
      <c r="B10" s="89" t="s">
        <v>1856</v>
      </c>
      <c r="C10" s="82"/>
      <c r="D10" s="82"/>
    </row>
    <row r="11" spans="1:4" x14ac:dyDescent="0.35">
      <c r="A11" s="87" t="s">
        <v>1858</v>
      </c>
      <c r="B11" s="84"/>
      <c r="C11" s="82"/>
      <c r="D11" s="82"/>
    </row>
    <row r="12" spans="1:4" x14ac:dyDescent="0.35">
      <c r="A12" s="82"/>
      <c r="B12" s="84" t="s">
        <v>1889</v>
      </c>
      <c r="C12" s="81" t="s">
        <v>1890</v>
      </c>
      <c r="D12" s="82"/>
    </row>
    <row r="13" spans="1:4" x14ac:dyDescent="0.35">
      <c r="A13" s="81" t="s">
        <v>1891</v>
      </c>
      <c r="B13" s="84"/>
      <c r="C13" s="83" t="s">
        <v>1860</v>
      </c>
      <c r="D13" s="82"/>
    </row>
    <row r="14" spans="1:4" x14ac:dyDescent="0.35">
      <c r="A14" s="83" t="s">
        <v>1860</v>
      </c>
      <c r="B14" s="84"/>
      <c r="C14" s="84"/>
      <c r="D14" s="82"/>
    </row>
    <row r="15" spans="1:4" x14ac:dyDescent="0.35">
      <c r="A15" s="84" t="s">
        <v>1892</v>
      </c>
      <c r="B15" s="88" t="s">
        <v>1893</v>
      </c>
      <c r="C15" s="84"/>
      <c r="D15" s="82"/>
    </row>
    <row r="16" spans="1:4" x14ac:dyDescent="0.35">
      <c r="A16" s="86" t="s">
        <v>1894</v>
      </c>
      <c r="B16" s="87" t="s">
        <v>1860</v>
      </c>
      <c r="C16" s="84"/>
      <c r="D16" s="82"/>
    </row>
    <row r="17" spans="1:4" x14ac:dyDescent="0.35">
      <c r="A17" s="87" t="s">
        <v>1862</v>
      </c>
      <c r="B17" s="82"/>
      <c r="C17" s="84"/>
      <c r="D17" s="82"/>
    </row>
    <row r="18" spans="1:4" x14ac:dyDescent="0.35">
      <c r="A18" s="82"/>
      <c r="B18" s="82"/>
      <c r="C18" s="84" t="s">
        <v>1857</v>
      </c>
      <c r="D18" s="85" t="s">
        <v>1895</v>
      </c>
    </row>
    <row r="19" spans="1:4" x14ac:dyDescent="0.35">
      <c r="A19" s="81" t="s">
        <v>1896</v>
      </c>
      <c r="B19" s="82"/>
      <c r="C19" s="84"/>
      <c r="D19" s="87" t="s">
        <v>1864</v>
      </c>
    </row>
    <row r="20" spans="1:4" x14ac:dyDescent="0.35">
      <c r="A20" s="83" t="s">
        <v>1865</v>
      </c>
      <c r="B20" s="82"/>
      <c r="C20" s="84"/>
      <c r="D20" s="82"/>
    </row>
    <row r="21" spans="1:4" x14ac:dyDescent="0.35">
      <c r="A21" s="84" t="s">
        <v>1859</v>
      </c>
      <c r="B21" s="85" t="s">
        <v>1897</v>
      </c>
      <c r="C21" s="84"/>
      <c r="D21" s="82"/>
    </row>
    <row r="22" spans="1:4" x14ac:dyDescent="0.35">
      <c r="A22" s="86" t="s">
        <v>1898</v>
      </c>
      <c r="B22" s="83" t="s">
        <v>1865</v>
      </c>
      <c r="C22" s="84"/>
      <c r="D22" s="82"/>
    </row>
    <row r="23" spans="1:4" x14ac:dyDescent="0.35">
      <c r="A23" s="87" t="s">
        <v>1867</v>
      </c>
      <c r="B23" s="84"/>
      <c r="C23" s="84"/>
      <c r="D23" s="82"/>
    </row>
    <row r="24" spans="1:4" x14ac:dyDescent="0.35">
      <c r="A24" s="82"/>
      <c r="B24" s="84" t="s">
        <v>1899</v>
      </c>
      <c r="C24" s="86" t="s">
        <v>1900</v>
      </c>
      <c r="D24" s="82"/>
    </row>
    <row r="25" spans="1:4" x14ac:dyDescent="0.35">
      <c r="A25" s="81" t="s">
        <v>1901</v>
      </c>
      <c r="B25" s="84"/>
      <c r="C25" s="87" t="s">
        <v>1869</v>
      </c>
      <c r="D25" s="82"/>
    </row>
    <row r="26" spans="1:4" x14ac:dyDescent="0.35">
      <c r="A26" s="83" t="s">
        <v>1869</v>
      </c>
      <c r="B26" s="84"/>
      <c r="C26" s="82"/>
      <c r="D26" s="82"/>
    </row>
    <row r="27" spans="1:4" x14ac:dyDescent="0.35">
      <c r="A27" s="84" t="s">
        <v>1863</v>
      </c>
      <c r="B27" s="88" t="s">
        <v>1902</v>
      </c>
      <c r="C27" s="82"/>
      <c r="D27" s="82"/>
    </row>
    <row r="28" spans="1:4" x14ac:dyDescent="0.35">
      <c r="A28" s="86" t="s">
        <v>1903</v>
      </c>
      <c r="B28" s="87" t="s">
        <v>1869</v>
      </c>
      <c r="C28" s="82"/>
      <c r="D28" s="82"/>
    </row>
    <row r="29" spans="1:4" x14ac:dyDescent="0.35">
      <c r="A29" s="87" t="s">
        <v>1871</v>
      </c>
      <c r="B29" s="82"/>
      <c r="C29" s="82"/>
      <c r="D29" s="82"/>
    </row>
    <row r="30" spans="1:4" ht="13.5" customHeight="1" x14ac:dyDescent="0.35"/>
    <row r="32" spans="1:4" ht="28.5" x14ac:dyDescent="0.65">
      <c r="A32" s="80"/>
      <c r="B32" s="80"/>
      <c r="C32" s="80"/>
      <c r="D32" s="80"/>
    </row>
    <row r="33" spans="1:4" ht="28.5" x14ac:dyDescent="0.65">
      <c r="A33" s="80"/>
      <c r="B33" s="80"/>
      <c r="C33" s="80"/>
      <c r="D33" s="80"/>
    </row>
    <row r="34" spans="1:4" ht="28.5" x14ac:dyDescent="0.65">
      <c r="A34" s="80"/>
      <c r="B34" s="80"/>
      <c r="C34" s="80"/>
      <c r="D34" s="80"/>
    </row>
    <row r="35" spans="1:4" ht="28.5" x14ac:dyDescent="0.65">
      <c r="A35" s="80"/>
      <c r="B35" s="80"/>
      <c r="C35" s="80"/>
      <c r="D35" s="80"/>
    </row>
    <row r="36" spans="1:4" ht="28.5" x14ac:dyDescent="0.65">
      <c r="A36" s="80"/>
      <c r="B36" s="80"/>
      <c r="C36" s="80"/>
      <c r="D36" s="80"/>
    </row>
    <row r="37" spans="1:4" x14ac:dyDescent="0.35">
      <c r="A37" s="82"/>
      <c r="B37" s="82"/>
      <c r="C37" s="82"/>
    </row>
    <row r="38" spans="1:4" x14ac:dyDescent="0.35">
      <c r="A38" s="90"/>
      <c r="B38" s="82"/>
      <c r="C38" s="82"/>
    </row>
    <row r="39" spans="1:4" x14ac:dyDescent="0.35">
      <c r="A39" s="82"/>
      <c r="B39" s="82"/>
      <c r="C39" s="82"/>
    </row>
    <row r="40" spans="1:4" x14ac:dyDescent="0.35">
      <c r="A40" s="87"/>
      <c r="B40" s="82"/>
      <c r="C40" s="82"/>
    </row>
    <row r="41" spans="1:4" x14ac:dyDescent="0.35">
      <c r="A41" s="87"/>
      <c r="B41" s="82"/>
      <c r="C41" s="82"/>
    </row>
    <row r="42" spans="1:4" x14ac:dyDescent="0.35">
      <c r="A42" s="82"/>
      <c r="B42" s="82"/>
      <c r="C42" s="82"/>
    </row>
    <row r="43" spans="1:4" x14ac:dyDescent="0.35">
      <c r="A43" s="82"/>
      <c r="B43" s="82"/>
      <c r="C43" s="82"/>
    </row>
    <row r="44" spans="1:4" x14ac:dyDescent="0.35">
      <c r="A44" s="82"/>
      <c r="B44" s="82"/>
      <c r="C44" s="82"/>
    </row>
    <row r="45" spans="1:4" x14ac:dyDescent="0.35">
      <c r="A45" s="87"/>
      <c r="B45" s="82"/>
      <c r="C45" s="82"/>
    </row>
    <row r="46" spans="1:4" x14ac:dyDescent="0.35">
      <c r="A46" s="87"/>
      <c r="B46" s="82"/>
      <c r="C46" s="87"/>
    </row>
    <row r="47" spans="1:4" x14ac:dyDescent="0.35">
      <c r="A47" s="82"/>
      <c r="B47" s="82"/>
      <c r="C47" s="82"/>
    </row>
    <row r="48" spans="1:4" x14ac:dyDescent="0.35">
      <c r="A48" s="87"/>
      <c r="B48" s="82"/>
      <c r="C48" s="82"/>
    </row>
    <row r="49" spans="1:3" x14ac:dyDescent="0.35">
      <c r="A49" s="87"/>
      <c r="B49" s="82"/>
      <c r="C49" s="82"/>
    </row>
    <row r="50" spans="1:3" x14ac:dyDescent="0.35">
      <c r="A50" s="82"/>
      <c r="B50" s="82"/>
      <c r="C50" s="82"/>
    </row>
    <row r="51" spans="1:3" x14ac:dyDescent="0.35">
      <c r="A51" s="82"/>
      <c r="B51" s="82"/>
      <c r="C51" s="82"/>
    </row>
    <row r="52" spans="1:3" x14ac:dyDescent="0.35">
      <c r="A52" s="82"/>
      <c r="B52" s="82"/>
    </row>
    <row r="53" spans="1:3" x14ac:dyDescent="0.35">
      <c r="A53" s="87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0EFE1-D72E-4E76-85ED-8239DDF10E1F}">
  <dimension ref="A1:BB4000"/>
  <sheetViews>
    <sheetView topLeftCell="A16" workbookViewId="0">
      <selection activeCell="B12" sqref="B12"/>
    </sheetView>
  </sheetViews>
  <sheetFormatPr defaultColWidth="8.81640625" defaultRowHeight="14.5" x14ac:dyDescent="0.35"/>
  <cols>
    <col min="1" max="1" width="2.7265625" style="6" customWidth="1"/>
    <col min="2" max="2" width="37.7265625" style="6" customWidth="1"/>
    <col min="3" max="3" width="18" style="6" customWidth="1"/>
    <col min="4" max="4" width="33.7265625" style="6" customWidth="1"/>
    <col min="5" max="5" width="14.1796875" style="6" customWidth="1"/>
    <col min="6" max="6" width="22" style="6" customWidth="1"/>
    <col min="7" max="78" width="9.7265625" style="6" customWidth="1"/>
    <col min="79" max="16384" width="8.81640625" style="6"/>
  </cols>
  <sheetData>
    <row r="1" spans="1:54" s="1" customFormat="1" ht="16.149999999999999" customHeight="1" x14ac:dyDescent="0.3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1" customFormat="1" ht="16.149999999999999" customHeight="1" x14ac:dyDescent="0.3">
      <c r="AZ2" s="1" t="s">
        <v>1</v>
      </c>
    </row>
    <row r="3" spans="1:54" s="1" customFormat="1" ht="16.149999999999999" customHeight="1" x14ac:dyDescent="0.3">
      <c r="B3" s="2" t="s">
        <v>2</v>
      </c>
      <c r="C3" s="3"/>
      <c r="E3" s="3"/>
      <c r="F3" s="3"/>
      <c r="H3" s="4"/>
      <c r="I3" s="4"/>
      <c r="J3" s="5"/>
      <c r="K3" s="5"/>
      <c r="AZ3" s="1" t="s">
        <v>3</v>
      </c>
    </row>
    <row r="4" spans="1:54" s="1" customFormat="1" ht="17.5" hidden="1" customHeight="1" x14ac:dyDescent="0.35">
      <c r="B4" s="2" t="s">
        <v>4</v>
      </c>
      <c r="C4" s="3" t="s">
        <v>5</v>
      </c>
      <c r="H4" s="4"/>
      <c r="I4" s="4"/>
      <c r="J4" s="5"/>
      <c r="K4" s="5"/>
      <c r="P4" s="6" t="s">
        <v>6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7" t="s">
        <v>12</v>
      </c>
    </row>
    <row r="5" spans="1:54" s="1" customFormat="1" ht="17.5" hidden="1" customHeight="1" x14ac:dyDescent="0.35">
      <c r="B5" s="2" t="s">
        <v>13</v>
      </c>
      <c r="C5" s="3" t="s">
        <v>14</v>
      </c>
      <c r="D5" s="6" t="s">
        <v>15</v>
      </c>
      <c r="E5" s="3"/>
      <c r="F5" s="3"/>
      <c r="H5" s="4"/>
      <c r="I5" s="4"/>
      <c r="J5" s="5"/>
      <c r="K5" s="5"/>
    </row>
    <row r="6" spans="1:54" s="1" customFormat="1" ht="17.5" hidden="1" customHeight="1" x14ac:dyDescent="0.35">
      <c r="B6" s="2" t="s">
        <v>16</v>
      </c>
      <c r="C6" s="3"/>
      <c r="D6" s="6" t="s">
        <v>17</v>
      </c>
      <c r="E6" s="3"/>
      <c r="F6" s="3"/>
      <c r="H6" s="8"/>
      <c r="I6" s="4"/>
      <c r="J6" s="5"/>
      <c r="K6" s="5"/>
    </row>
    <row r="7" spans="1:54" s="1" customFormat="1" ht="16.149999999999999" customHeight="1" x14ac:dyDescent="0.3">
      <c r="B7" s="9"/>
      <c r="C7" s="9"/>
      <c r="G7" s="5"/>
      <c r="H7" s="5"/>
      <c r="I7" s="5"/>
      <c r="J7" s="5"/>
      <c r="K7" s="5"/>
    </row>
    <row r="8" spans="1:54" s="1" customFormat="1" ht="16.149999999999999" customHeight="1" x14ac:dyDescent="0.3">
      <c r="B8" s="2" t="s">
        <v>18</v>
      </c>
      <c r="C8" s="9"/>
      <c r="D8" s="10" t="s">
        <v>19</v>
      </c>
      <c r="E8" s="10" t="s">
        <v>20</v>
      </c>
      <c r="T8" s="3"/>
      <c r="U8" s="3"/>
    </row>
    <row r="9" spans="1:54" s="1" customFormat="1" ht="16.149999999999999" hidden="1" customHeight="1" x14ac:dyDescent="0.3">
      <c r="B9" s="2" t="s">
        <v>21</v>
      </c>
      <c r="C9" s="9"/>
      <c r="T9" s="3"/>
      <c r="U9" s="3"/>
    </row>
    <row r="10" spans="1:54" s="1" customFormat="1" ht="16.149999999999999" customHeight="1" x14ac:dyDescent="0.3">
      <c r="B10" s="11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12"/>
      <c r="N10" s="12" t="s">
        <v>23</v>
      </c>
      <c r="O10" s="12" t="s">
        <v>24</v>
      </c>
      <c r="P10" s="12"/>
      <c r="Q10" s="12"/>
      <c r="R10" s="12"/>
      <c r="S10" s="12"/>
      <c r="T10" s="12"/>
      <c r="U10" s="12"/>
    </row>
    <row r="11" spans="1:54" s="13" customFormat="1" ht="13.9" customHeight="1" x14ac:dyDescent="0.3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3.9" customHeight="1" x14ac:dyDescent="0.3">
      <c r="A12" s="32"/>
      <c r="B12" s="13" t="str">
        <f>[1]Roster_Selection_Men!AF756&amp;" " &amp; "JV1 "</f>
        <v xml:space="preserve">Wisc.-Whitewater JV1 </v>
      </c>
      <c r="C12" s="13" t="str">
        <f>[1]Roster_Selection_Men!AH756</f>
        <v>11-324202</v>
      </c>
      <c r="D12" s="13" t="str">
        <f>[1]Roster_Selection_Men!AI756</f>
        <v>Brady Lauber</v>
      </c>
      <c r="E12" s="15" t="s">
        <v>1</v>
      </c>
      <c r="F12" s="13" t="str">
        <f>IF(ISERROR([1]Baker_Scores_Men_JV!E12), " ", IF([1]Baker_Scores_Men_JV!E12 = "Yes", "Yes", "  "))</f>
        <v>Yes</v>
      </c>
      <c r="G12" s="33">
        <v>254</v>
      </c>
      <c r="H12" s="33">
        <v>186</v>
      </c>
      <c r="I12" s="33">
        <v>191</v>
      </c>
      <c r="J12" s="33">
        <v>143</v>
      </c>
      <c r="K12" s="33">
        <v>0</v>
      </c>
      <c r="L12" s="33">
        <v>227</v>
      </c>
      <c r="M12" s="14">
        <f t="shared" ref="M12:M22" si="0">SUM(G12:L12)</f>
        <v>1001</v>
      </c>
      <c r="N12" s="14">
        <f t="shared" ref="N12:N22" si="1">COUNTIF(G12:L12, "&gt;0" )</f>
        <v>5</v>
      </c>
      <c r="O12" s="14">
        <f t="shared" ref="O12:O22" si="2">IF(N12=0,0,M12/N12)</f>
        <v>200.2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4"/>
      <c r="AB12" s="34"/>
      <c r="AC12" s="34"/>
      <c r="AD12" s="34"/>
      <c r="AE12" s="34"/>
      <c r="AF12" s="35"/>
      <c r="AG12" s="35"/>
      <c r="AH12" s="35"/>
      <c r="AI12" s="35"/>
      <c r="AJ12" s="35"/>
      <c r="AK12" s="35"/>
    </row>
    <row r="13" spans="1:54" s="13" customFormat="1" ht="13.9" customHeight="1" x14ac:dyDescent="0.3">
      <c r="A13" s="32"/>
      <c r="B13" s="13" t="str">
        <f>[1]Roster_Selection_Men!AF757&amp;" " &amp; "JV1 "</f>
        <v xml:space="preserve">Wisc.-Whitewater JV1 </v>
      </c>
      <c r="C13" s="13" t="str">
        <f>[1]Roster_Selection_Men!AH757</f>
        <v>20-36369</v>
      </c>
      <c r="D13" s="13" t="str">
        <f>[1]Roster_Selection_Men!AI757</f>
        <v>Brady Metzner</v>
      </c>
      <c r="E13" s="15" t="s">
        <v>1</v>
      </c>
      <c r="F13" s="13" t="str">
        <f>IF(ISERROR([1]Baker_Scores_Men_JV!E13), " ", IF([1]Baker_Scores_Men_JV!E13 = "Yes", "Yes", "  "))</f>
        <v>Yes</v>
      </c>
      <c r="G13" s="33">
        <v>0</v>
      </c>
      <c r="H13" s="33">
        <v>171</v>
      </c>
      <c r="I13" s="33">
        <v>0</v>
      </c>
      <c r="J13" s="33">
        <v>0</v>
      </c>
      <c r="K13" s="33">
        <v>204</v>
      </c>
      <c r="L13" s="33">
        <v>216</v>
      </c>
      <c r="M13" s="14">
        <f t="shared" si="0"/>
        <v>591</v>
      </c>
      <c r="N13" s="14">
        <f t="shared" si="1"/>
        <v>3</v>
      </c>
      <c r="O13" s="14">
        <f t="shared" si="2"/>
        <v>197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</row>
    <row r="14" spans="1:54" s="13" customFormat="1" ht="13.9" customHeight="1" x14ac:dyDescent="0.3">
      <c r="A14" s="32"/>
      <c r="B14" s="13" t="str">
        <f>[1]Roster_Selection_Men!AF758&amp;" " &amp; "JV1 "</f>
        <v xml:space="preserve">Wisc.-Whitewater JV1 </v>
      </c>
      <c r="C14" s="13" t="str">
        <f>[1]Roster_Selection_Men!AH758</f>
        <v>19-31223</v>
      </c>
      <c r="D14" s="13" t="str">
        <f>[1]Roster_Selection_Men!AI758</f>
        <v>Carter Wescott</v>
      </c>
      <c r="E14" s="15" t="s">
        <v>1</v>
      </c>
      <c r="F14" s="13" t="str">
        <f>IF(ISERROR([1]Baker_Scores_Men_JV!E14), " ", IF([1]Baker_Scores_Men_JV!E14 = "Yes", "Yes", "  "))</f>
        <v>Yes</v>
      </c>
      <c r="G14" s="33">
        <v>152</v>
      </c>
      <c r="H14" s="33">
        <v>0</v>
      </c>
      <c r="I14" s="33">
        <v>167</v>
      </c>
      <c r="J14" s="33">
        <v>0</v>
      </c>
      <c r="K14" s="33">
        <v>231</v>
      </c>
      <c r="L14" s="33">
        <v>177</v>
      </c>
      <c r="M14" s="14">
        <f t="shared" si="0"/>
        <v>727</v>
      </c>
      <c r="N14" s="14">
        <f t="shared" si="1"/>
        <v>4</v>
      </c>
      <c r="O14" s="14">
        <f t="shared" si="2"/>
        <v>181.75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</row>
    <row r="15" spans="1:54" s="13" customFormat="1" ht="13.9" customHeight="1" x14ac:dyDescent="0.3">
      <c r="A15" s="32"/>
      <c r="B15" s="13" t="str">
        <f>[1]Roster_Selection_Men!AF759&amp;" " &amp; "JV1 "</f>
        <v xml:space="preserve">Wisc.-Whitewater JV1 </v>
      </c>
      <c r="C15" s="13" t="str">
        <f>[1]Roster_Selection_Men!AH759</f>
        <v>7914-7413</v>
      </c>
      <c r="D15" s="13" t="str">
        <f>[1]Roster_Selection_Men!AI759</f>
        <v>Leo Voss</v>
      </c>
      <c r="E15" s="15" t="s">
        <v>1</v>
      </c>
      <c r="F15" s="13" t="str">
        <f>IF(ISERROR([1]Baker_Scores_Men_JV!E15), " ", IF([1]Baker_Scores_Men_JV!E15 = "Yes", "Yes", "  "))</f>
        <v>Yes</v>
      </c>
      <c r="G15" s="33">
        <v>223</v>
      </c>
      <c r="H15" s="33">
        <v>208</v>
      </c>
      <c r="I15" s="33">
        <v>194</v>
      </c>
      <c r="J15" s="33">
        <v>178</v>
      </c>
      <c r="K15" s="33">
        <v>195</v>
      </c>
      <c r="L15" s="33">
        <v>189</v>
      </c>
      <c r="M15" s="14">
        <f t="shared" si="0"/>
        <v>1187</v>
      </c>
      <c r="N15" s="14">
        <f t="shared" si="1"/>
        <v>6</v>
      </c>
      <c r="O15" s="14">
        <f t="shared" si="2"/>
        <v>197.83333333333334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</row>
    <row r="16" spans="1:54" s="13" customFormat="1" ht="13.9" customHeight="1" x14ac:dyDescent="0.3">
      <c r="A16" s="32"/>
      <c r="B16" s="13" t="str">
        <f>[1]Roster_Selection_Men!AF760&amp;" " &amp; "JV1 "</f>
        <v xml:space="preserve">Wisc.-Whitewater JV1 </v>
      </c>
      <c r="C16" s="13" t="str">
        <f>[1]Roster_Selection_Men!AH760</f>
        <v>11-585888</v>
      </c>
      <c r="D16" s="13" t="str">
        <f>[1]Roster_Selection_Men!AI760</f>
        <v>Nolan Bianchi</v>
      </c>
      <c r="E16" s="15" t="s">
        <v>1</v>
      </c>
      <c r="F16" s="13" t="str">
        <f>IF(ISERROR([1]Baker_Scores_Men_JV!E16), " ", IF([1]Baker_Scores_Men_JV!E16 = "Yes", "Yes", "  "))</f>
        <v>Yes</v>
      </c>
      <c r="G16" s="33">
        <v>236</v>
      </c>
      <c r="H16" s="33">
        <v>157</v>
      </c>
      <c r="I16" s="33">
        <v>0</v>
      </c>
      <c r="J16" s="33">
        <v>169</v>
      </c>
      <c r="K16" s="33">
        <v>169</v>
      </c>
      <c r="L16" s="33">
        <v>0</v>
      </c>
      <c r="M16" s="14">
        <f t="shared" si="0"/>
        <v>731</v>
      </c>
      <c r="N16" s="14">
        <f t="shared" si="1"/>
        <v>4</v>
      </c>
      <c r="O16" s="14">
        <f t="shared" si="2"/>
        <v>182.75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</row>
    <row r="17" spans="1:37" s="13" customFormat="1" ht="13.9" customHeight="1" x14ac:dyDescent="0.3">
      <c r="A17" s="32"/>
      <c r="B17" s="13" t="str">
        <f>[1]Roster_Selection_Men!AF761&amp;" " &amp; "JV1 "</f>
        <v xml:space="preserve">Wisc.-Whitewater JV1 </v>
      </c>
      <c r="C17" s="13" t="str">
        <f>[1]Roster_Selection_Men!AH761</f>
        <v>11-338730</v>
      </c>
      <c r="D17" s="13" t="str">
        <f>[1]Roster_Selection_Men!AI761</f>
        <v>Sam Strash</v>
      </c>
      <c r="E17" s="15" t="s">
        <v>1</v>
      </c>
      <c r="F17" s="13" t="str">
        <f>IF(ISERROR([1]Baker_Scores_Men_JV!E17), " ", IF([1]Baker_Scores_Men_JV!E17 = "Yes", "Yes", "  "))</f>
        <v>Yes</v>
      </c>
      <c r="G17" s="33">
        <v>148</v>
      </c>
      <c r="H17" s="33">
        <v>0</v>
      </c>
      <c r="I17" s="33">
        <v>191</v>
      </c>
      <c r="J17" s="33">
        <v>191</v>
      </c>
      <c r="K17" s="33">
        <v>166</v>
      </c>
      <c r="L17" s="33">
        <v>0</v>
      </c>
      <c r="M17" s="14">
        <f t="shared" si="0"/>
        <v>696</v>
      </c>
      <c r="N17" s="14">
        <f t="shared" si="1"/>
        <v>4</v>
      </c>
      <c r="O17" s="14">
        <f t="shared" si="2"/>
        <v>174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</row>
    <row r="18" spans="1:37" s="13" customFormat="1" ht="13.9" customHeight="1" x14ac:dyDescent="0.3">
      <c r="A18" s="32"/>
      <c r="B18" s="13" t="str">
        <f>[1]Roster_Selection_Men!AF762&amp;" " &amp; "JV1 "</f>
        <v xml:space="preserve">Wisc.-Whitewater JV1 </v>
      </c>
      <c r="C18" s="13" t="str">
        <f>[1]Roster_Selection_Men!AH762</f>
        <v>20-59703</v>
      </c>
      <c r="D18" s="13" t="str">
        <f>[1]Roster_Selection_Men!AI762</f>
        <v>Tommy Corfield</v>
      </c>
      <c r="E18" s="15" t="s">
        <v>1</v>
      </c>
      <c r="F18" s="13" t="str">
        <f>IF(ISERROR([1]Baker_Scores_Men_JV!E18), " ", IF([1]Baker_Scores_Men_JV!E18 = "Yes", "Yes", "  "))</f>
        <v>Yes</v>
      </c>
      <c r="G18" s="33">
        <v>0</v>
      </c>
      <c r="H18" s="33">
        <v>202</v>
      </c>
      <c r="I18" s="33">
        <v>213</v>
      </c>
      <c r="J18" s="33">
        <v>153</v>
      </c>
      <c r="K18" s="33">
        <v>0</v>
      </c>
      <c r="L18" s="33">
        <v>172</v>
      </c>
      <c r="M18" s="14">
        <f t="shared" si="0"/>
        <v>740</v>
      </c>
      <c r="N18" s="14">
        <f t="shared" si="1"/>
        <v>4</v>
      </c>
      <c r="O18" s="14">
        <f t="shared" si="2"/>
        <v>185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</row>
    <row r="19" spans="1:37" s="13" customFormat="1" ht="13.9" customHeight="1" x14ac:dyDescent="0.3">
      <c r="A19" s="32"/>
      <c r="B19" s="13" t="str">
        <f>[1]Roster_Selection_Men!AF763&amp;" " &amp; "JV1 "</f>
        <v xml:space="preserve"> JV1 </v>
      </c>
      <c r="C19" s="13" t="str">
        <f>[1]Roster_Selection_Men!AH763</f>
        <v/>
      </c>
      <c r="D19" s="13" t="str">
        <f>[1]Roster_Selection_Men!AI763</f>
        <v/>
      </c>
      <c r="E19" s="15"/>
      <c r="F19" s="13" t="str">
        <f>IF(ISERROR([1]Baker_Scores_Men_JV!E19), " ", IF([1]Baker_Scores_Men_JV!E19 = "Yes", "Yes", "  "))</f>
        <v xml:space="preserve">  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14">
        <f t="shared" si="0"/>
        <v>0</v>
      </c>
      <c r="N19" s="14">
        <f t="shared" si="1"/>
        <v>0</v>
      </c>
      <c r="O19" s="14">
        <f t="shared" si="2"/>
        <v>0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</row>
    <row r="20" spans="1:37" s="13" customFormat="1" ht="13.9" customHeight="1" x14ac:dyDescent="0.3">
      <c r="A20" s="32"/>
      <c r="B20" s="13" t="s">
        <v>85</v>
      </c>
      <c r="C20" s="18" t="s">
        <v>10</v>
      </c>
      <c r="D20" s="15" t="s">
        <v>10</v>
      </c>
      <c r="E20" s="15"/>
      <c r="F20" s="15"/>
      <c r="G20" s="33"/>
      <c r="H20" s="33"/>
      <c r="I20" s="33"/>
      <c r="J20" s="33"/>
      <c r="K20" s="33"/>
      <c r="L20" s="33"/>
      <c r="M20" s="14">
        <f t="shared" si="0"/>
        <v>0</v>
      </c>
      <c r="N20" s="14">
        <f t="shared" si="1"/>
        <v>0</v>
      </c>
      <c r="O20" s="14">
        <f t="shared" si="2"/>
        <v>0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</row>
    <row r="21" spans="1:37" s="13" customFormat="1" ht="13.9" customHeight="1" x14ac:dyDescent="0.3">
      <c r="A21" s="32"/>
      <c r="B21" s="13" t="s">
        <v>85</v>
      </c>
      <c r="C21" s="18" t="s">
        <v>10</v>
      </c>
      <c r="D21" s="15" t="s">
        <v>10</v>
      </c>
      <c r="E21" s="15"/>
      <c r="F21" s="15"/>
      <c r="G21" s="33"/>
      <c r="H21" s="33"/>
      <c r="I21" s="33"/>
      <c r="J21" s="33"/>
      <c r="K21" s="33"/>
      <c r="L21" s="33"/>
      <c r="M21" s="14">
        <f t="shared" si="0"/>
        <v>0</v>
      </c>
      <c r="N21" s="14">
        <f t="shared" si="1"/>
        <v>0</v>
      </c>
      <c r="O21" s="14">
        <f t="shared" si="2"/>
        <v>0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</row>
    <row r="22" spans="1:37" s="13" customFormat="1" ht="13.9" customHeight="1" thickBot="1" x14ac:dyDescent="0.35">
      <c r="A22" s="32"/>
      <c r="B22" s="13" t="s">
        <v>85</v>
      </c>
      <c r="C22" s="18" t="s">
        <v>10</v>
      </c>
      <c r="D22" s="15" t="s">
        <v>10</v>
      </c>
      <c r="E22" s="15"/>
      <c r="F22" s="15"/>
      <c r="G22" s="36"/>
      <c r="H22" s="36"/>
      <c r="I22" s="36"/>
      <c r="J22" s="36"/>
      <c r="K22" s="36"/>
      <c r="L22" s="36"/>
      <c r="M22" s="37">
        <f t="shared" si="0"/>
        <v>0</v>
      </c>
      <c r="N22" s="37">
        <f t="shared" si="1"/>
        <v>0</v>
      </c>
      <c r="O22" s="14">
        <f t="shared" si="2"/>
        <v>0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</row>
    <row r="23" spans="1:37" s="13" customFormat="1" ht="13.9" customHeight="1" thickTop="1" thickBot="1" x14ac:dyDescent="0.35">
      <c r="A23" s="32"/>
      <c r="B23" s="21"/>
      <c r="G23" s="14">
        <f t="shared" ref="G23:N23" si="3">SUM(G12:G22)</f>
        <v>1013</v>
      </c>
      <c r="H23" s="14">
        <f t="shared" si="3"/>
        <v>924</v>
      </c>
      <c r="I23" s="14">
        <f t="shared" si="3"/>
        <v>956</v>
      </c>
      <c r="J23" s="14">
        <f t="shared" si="3"/>
        <v>834</v>
      </c>
      <c r="K23" s="14">
        <f t="shared" si="3"/>
        <v>965</v>
      </c>
      <c r="L23" s="14">
        <f t="shared" si="3"/>
        <v>981</v>
      </c>
      <c r="M23" s="38">
        <f t="shared" si="3"/>
        <v>5673</v>
      </c>
      <c r="N23" s="38">
        <f t="shared" si="3"/>
        <v>30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</row>
    <row r="24" spans="1:37" s="13" customFormat="1" ht="13.9" customHeight="1" thickTop="1" x14ac:dyDescent="0.3">
      <c r="A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</row>
    <row r="25" spans="1:37" s="13" customFormat="1" ht="13.9" customHeight="1" x14ac:dyDescent="0.3">
      <c r="A25" s="32"/>
      <c r="B25" s="13" t="str">
        <f>[1]Roster_Selection_Men!AJ756&amp;" " &amp; "JV2 "</f>
        <v xml:space="preserve">Wisc.-Whitewater JV2 </v>
      </c>
      <c r="C25" s="13" t="str">
        <f>[1]Roster_Selection_Men!AL756</f>
        <v>20-49183</v>
      </c>
      <c r="D25" s="13" t="str">
        <f>[1]Roster_Selection_Men!AM756</f>
        <v>Carl Matter</v>
      </c>
      <c r="E25" s="15" t="s">
        <v>1</v>
      </c>
      <c r="F25" s="13" t="str">
        <f>IF(ISERROR([1]Baker_Scores_Men_JV!E25), " ", IF([1]Baker_Scores_Men_JV!E25 = "Yes", "Yes", "  "))</f>
        <v>Yes</v>
      </c>
      <c r="G25" s="33">
        <v>160</v>
      </c>
      <c r="H25" s="33">
        <v>0</v>
      </c>
      <c r="I25" s="33">
        <v>202</v>
      </c>
      <c r="J25" s="33">
        <v>138</v>
      </c>
      <c r="K25" s="33">
        <v>0</v>
      </c>
      <c r="L25" s="33">
        <v>0</v>
      </c>
      <c r="M25" s="14">
        <f t="shared" ref="M25:M35" si="4">SUM(G25:L25)</f>
        <v>500</v>
      </c>
      <c r="N25" s="14">
        <f t="shared" ref="N25:N35" si="5">COUNTIF(G25:L25, "&gt;0" )</f>
        <v>3</v>
      </c>
      <c r="O25" s="14">
        <f t="shared" ref="O25:O35" si="6">IF(N25=0,0,M25/N25)</f>
        <v>166.66666666666666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</row>
    <row r="26" spans="1:37" s="13" customFormat="1" ht="13.9" customHeight="1" x14ac:dyDescent="0.3">
      <c r="A26" s="32"/>
      <c r="B26" s="13" t="str">
        <f>[1]Roster_Selection_Men!AJ757&amp;" " &amp; "JV2 "</f>
        <v xml:space="preserve">Wisc.-Whitewater JV2 </v>
      </c>
      <c r="C26" s="13" t="str">
        <f>[1]Roster_Selection_Men!AL757</f>
        <v>11-488547</v>
      </c>
      <c r="D26" s="13" t="str">
        <f>[1]Roster_Selection_Men!AM757</f>
        <v>Connor Steelman-Hill</v>
      </c>
      <c r="E26" s="15" t="s">
        <v>1</v>
      </c>
      <c r="F26" s="13" t="str">
        <f>IF(ISERROR([1]Baker_Scores_Men_JV!E26), " ", IF([1]Baker_Scores_Men_JV!E26 = "Yes", "Yes", "  "))</f>
        <v>Yes</v>
      </c>
      <c r="G26" s="33">
        <v>0</v>
      </c>
      <c r="H26" s="33">
        <v>229</v>
      </c>
      <c r="I26" s="33">
        <v>234</v>
      </c>
      <c r="J26" s="33">
        <v>207</v>
      </c>
      <c r="K26" s="33">
        <v>174</v>
      </c>
      <c r="L26" s="33">
        <v>0</v>
      </c>
      <c r="M26" s="14">
        <f t="shared" si="4"/>
        <v>844</v>
      </c>
      <c r="N26" s="14">
        <f t="shared" si="5"/>
        <v>4</v>
      </c>
      <c r="O26" s="14">
        <f t="shared" si="6"/>
        <v>211</v>
      </c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</row>
    <row r="27" spans="1:37" s="13" customFormat="1" ht="13.9" customHeight="1" x14ac:dyDescent="0.3">
      <c r="A27" s="32"/>
      <c r="B27" s="13" t="str">
        <f>[1]Roster_Selection_Men!AJ758&amp;" " &amp; "JV2 "</f>
        <v xml:space="preserve">Wisc.-Whitewater JV2 </v>
      </c>
      <c r="C27" s="13" t="str">
        <f>[1]Roster_Selection_Men!AL758</f>
        <v>11-751952</v>
      </c>
      <c r="D27" s="13" t="str">
        <f>[1]Roster_Selection_Men!AM758</f>
        <v>Joshua Renner</v>
      </c>
      <c r="E27" s="15" t="s">
        <v>1</v>
      </c>
      <c r="F27" s="13" t="str">
        <f>IF(ISERROR([1]Baker_Scores_Men_JV!E27), " ", IF([1]Baker_Scores_Men_JV!E27 = "Yes", "Yes", "  "))</f>
        <v>Yes</v>
      </c>
      <c r="G27" s="33">
        <v>0</v>
      </c>
      <c r="H27" s="33">
        <v>0</v>
      </c>
      <c r="I27" s="33">
        <v>139</v>
      </c>
      <c r="J27" s="33">
        <v>0</v>
      </c>
      <c r="K27" s="33">
        <v>0</v>
      </c>
      <c r="L27" s="33">
        <v>205</v>
      </c>
      <c r="M27" s="14">
        <f t="shared" si="4"/>
        <v>344</v>
      </c>
      <c r="N27" s="14">
        <f t="shared" si="5"/>
        <v>2</v>
      </c>
      <c r="O27" s="14">
        <f t="shared" si="6"/>
        <v>172</v>
      </c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</row>
    <row r="28" spans="1:37" s="13" customFormat="1" ht="13.9" customHeight="1" x14ac:dyDescent="0.3">
      <c r="A28" s="32"/>
      <c r="B28" s="13" t="str">
        <f>[1]Roster_Selection_Men!AJ759&amp;" " &amp; "JV2 "</f>
        <v xml:space="preserve">Wisc.-Whitewater JV2 </v>
      </c>
      <c r="C28" s="13" t="str">
        <f>[1]Roster_Selection_Men!AL759</f>
        <v>16-64830</v>
      </c>
      <c r="D28" s="13" t="str">
        <f>[1]Roster_Selection_Men!AM759</f>
        <v>Joshua Waters</v>
      </c>
      <c r="E28" s="15" t="s">
        <v>1</v>
      </c>
      <c r="F28" s="13" t="str">
        <f>IF(ISERROR([1]Baker_Scores_Men_JV!E28), " ", IF([1]Baker_Scores_Men_JV!E28 = "Yes", "Yes", "  "))</f>
        <v>Yes</v>
      </c>
      <c r="G28" s="33">
        <v>173</v>
      </c>
      <c r="H28" s="33">
        <v>166</v>
      </c>
      <c r="I28" s="33">
        <v>0</v>
      </c>
      <c r="J28" s="33">
        <v>163</v>
      </c>
      <c r="K28" s="33">
        <v>0</v>
      </c>
      <c r="L28" s="33">
        <v>149</v>
      </c>
      <c r="M28" s="14">
        <f t="shared" si="4"/>
        <v>651</v>
      </c>
      <c r="N28" s="14">
        <f t="shared" si="5"/>
        <v>4</v>
      </c>
      <c r="O28" s="14">
        <f t="shared" si="6"/>
        <v>162.75</v>
      </c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</row>
    <row r="29" spans="1:37" s="13" customFormat="1" ht="13.9" customHeight="1" x14ac:dyDescent="0.3">
      <c r="A29" s="32"/>
      <c r="B29" s="13" t="str">
        <f>[1]Roster_Selection_Men!AJ760&amp;" " &amp; "JV2 "</f>
        <v xml:space="preserve">Wisc.-Whitewater JV2 </v>
      </c>
      <c r="C29" s="13" t="str">
        <f>[1]Roster_Selection_Men!AL760</f>
        <v>11-105710</v>
      </c>
      <c r="D29" s="13" t="str">
        <f>[1]Roster_Selection_Men!AM760</f>
        <v>Landon Warner</v>
      </c>
      <c r="E29" s="15" t="s">
        <v>1</v>
      </c>
      <c r="F29" s="13" t="str">
        <f>IF(ISERROR([1]Baker_Scores_Men_JV!E29), " ", IF([1]Baker_Scores_Men_JV!E29 = "Yes", "Yes", "  "))</f>
        <v>Yes</v>
      </c>
      <c r="G29" s="33">
        <v>190</v>
      </c>
      <c r="H29" s="33">
        <v>178</v>
      </c>
      <c r="I29" s="33">
        <v>0</v>
      </c>
      <c r="J29" s="33">
        <v>212</v>
      </c>
      <c r="K29" s="33">
        <v>223</v>
      </c>
      <c r="L29" s="33">
        <v>198</v>
      </c>
      <c r="M29" s="14">
        <f t="shared" si="4"/>
        <v>1001</v>
      </c>
      <c r="N29" s="14">
        <f t="shared" si="5"/>
        <v>5</v>
      </c>
      <c r="O29" s="14">
        <f t="shared" si="6"/>
        <v>200.2</v>
      </c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</row>
    <row r="30" spans="1:37" s="13" customFormat="1" ht="13.9" customHeight="1" x14ac:dyDescent="0.3">
      <c r="A30" s="32"/>
      <c r="B30" s="13" t="str">
        <f>[1]Roster_Selection_Men!AJ761&amp;" " &amp; "JV2 "</f>
        <v xml:space="preserve">Wisc.-Whitewater JV2 </v>
      </c>
      <c r="C30" s="13" t="str">
        <f>[1]Roster_Selection_Men!AL761</f>
        <v>15-70325</v>
      </c>
      <c r="D30" s="13" t="str">
        <f>[1]Roster_Selection_Men!AM761</f>
        <v>Logan Koch</v>
      </c>
      <c r="E30" s="15" t="s">
        <v>1</v>
      </c>
      <c r="F30" s="13" t="str">
        <f>IF(ISERROR([1]Baker_Scores_Men_JV!E30), " ", IF([1]Baker_Scores_Men_JV!E30 = "Yes", "Yes", "  "))</f>
        <v>Yes</v>
      </c>
      <c r="G30" s="33">
        <v>148</v>
      </c>
      <c r="H30" s="33">
        <v>0</v>
      </c>
      <c r="I30" s="33">
        <v>156</v>
      </c>
      <c r="J30" s="33">
        <v>0</v>
      </c>
      <c r="K30" s="33">
        <v>213</v>
      </c>
      <c r="L30" s="33">
        <v>190</v>
      </c>
      <c r="M30" s="14">
        <f t="shared" si="4"/>
        <v>707</v>
      </c>
      <c r="N30" s="14">
        <f t="shared" si="5"/>
        <v>4</v>
      </c>
      <c r="O30" s="14">
        <f t="shared" si="6"/>
        <v>176.75</v>
      </c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</row>
    <row r="31" spans="1:37" s="13" customFormat="1" ht="13.9" customHeight="1" x14ac:dyDescent="0.3">
      <c r="A31" s="32"/>
      <c r="B31" s="13" t="str">
        <f>[1]Roster_Selection_Men!AJ762&amp;" " &amp; "JV2 "</f>
        <v xml:space="preserve">Wisc.-Whitewater JV2 </v>
      </c>
      <c r="C31" s="13" t="str">
        <f>[1]Roster_Selection_Men!AL762</f>
        <v>18-46047</v>
      </c>
      <c r="D31" s="13" t="str">
        <f>[1]Roster_Selection_Men!AM762</f>
        <v>Parker Thill</v>
      </c>
      <c r="E31" s="15" t="s">
        <v>1</v>
      </c>
      <c r="F31" s="13" t="str">
        <f>IF(ISERROR([1]Baker_Scores_Men_JV!E31), " ", IF([1]Baker_Scores_Men_JV!E31 = "Yes", "Yes", "  "))</f>
        <v>Yes</v>
      </c>
      <c r="G31" s="33">
        <v>0</v>
      </c>
      <c r="H31" s="33">
        <v>181</v>
      </c>
      <c r="I31" s="33">
        <v>180</v>
      </c>
      <c r="J31" s="33">
        <v>0</v>
      </c>
      <c r="K31" s="33">
        <v>198</v>
      </c>
      <c r="L31" s="33">
        <v>193</v>
      </c>
      <c r="M31" s="14">
        <f t="shared" si="4"/>
        <v>752</v>
      </c>
      <c r="N31" s="14">
        <f t="shared" si="5"/>
        <v>4</v>
      </c>
      <c r="O31" s="14">
        <f t="shared" si="6"/>
        <v>188</v>
      </c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</row>
    <row r="32" spans="1:37" s="13" customFormat="1" ht="13.9" customHeight="1" x14ac:dyDescent="0.3">
      <c r="A32" s="32"/>
      <c r="B32" s="13" t="str">
        <f>[1]Roster_Selection_Men!AJ763&amp;" " &amp; "JV2 "</f>
        <v xml:space="preserve">Wisc.-Whitewater JV2 </v>
      </c>
      <c r="C32" s="13" t="str">
        <f>[1]Roster_Selection_Men!AL763</f>
        <v>16-49757</v>
      </c>
      <c r="D32" s="13" t="str">
        <f>[1]Roster_Selection_Men!AM763</f>
        <v>Taylor Pederson</v>
      </c>
      <c r="E32" s="15" t="s">
        <v>1</v>
      </c>
      <c r="F32" s="13" t="str">
        <f>IF(ISERROR([1]Baker_Scores_Men_JV!E32), " ", IF([1]Baker_Scores_Men_JV!E32 = "Yes", "Yes", "  "))</f>
        <v>Yes</v>
      </c>
      <c r="G32" s="33">
        <v>181</v>
      </c>
      <c r="H32" s="33">
        <v>179</v>
      </c>
      <c r="I32" s="33">
        <v>0</v>
      </c>
      <c r="J32" s="33">
        <v>230</v>
      </c>
      <c r="K32" s="33">
        <v>176</v>
      </c>
      <c r="L32" s="33">
        <v>0</v>
      </c>
      <c r="M32" s="14">
        <f t="shared" si="4"/>
        <v>766</v>
      </c>
      <c r="N32" s="14">
        <f t="shared" si="5"/>
        <v>4</v>
      </c>
      <c r="O32" s="14">
        <f t="shared" si="6"/>
        <v>191.5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</row>
    <row r="33" spans="1:52" s="13" customFormat="1" ht="13.9" customHeight="1" x14ac:dyDescent="0.3">
      <c r="A33" s="32"/>
      <c r="B33" s="13" t="s">
        <v>86</v>
      </c>
      <c r="C33" s="18" t="s">
        <v>10</v>
      </c>
      <c r="D33" s="15" t="s">
        <v>10</v>
      </c>
      <c r="E33" s="15"/>
      <c r="F33" s="15"/>
      <c r="G33" s="33"/>
      <c r="H33" s="33"/>
      <c r="I33" s="33"/>
      <c r="J33" s="33"/>
      <c r="K33" s="33"/>
      <c r="L33" s="33"/>
      <c r="M33" s="14">
        <f t="shared" si="4"/>
        <v>0</v>
      </c>
      <c r="N33" s="14">
        <f t="shared" si="5"/>
        <v>0</v>
      </c>
      <c r="O33" s="14">
        <f t="shared" si="6"/>
        <v>0</v>
      </c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</row>
    <row r="34" spans="1:52" s="13" customFormat="1" ht="13.9" customHeight="1" x14ac:dyDescent="0.3">
      <c r="A34" s="32"/>
      <c r="B34" s="13" t="s">
        <v>86</v>
      </c>
      <c r="C34" s="18" t="s">
        <v>10</v>
      </c>
      <c r="D34" s="15" t="s">
        <v>10</v>
      </c>
      <c r="E34" s="15"/>
      <c r="F34" s="15"/>
      <c r="G34" s="33"/>
      <c r="H34" s="33"/>
      <c r="I34" s="33"/>
      <c r="J34" s="33"/>
      <c r="K34" s="33"/>
      <c r="L34" s="33"/>
      <c r="M34" s="14">
        <f t="shared" si="4"/>
        <v>0</v>
      </c>
      <c r="N34" s="14">
        <f t="shared" si="5"/>
        <v>0</v>
      </c>
      <c r="O34" s="14">
        <f t="shared" si="6"/>
        <v>0</v>
      </c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</row>
    <row r="35" spans="1:52" s="13" customFormat="1" ht="13.9" customHeight="1" thickBot="1" x14ac:dyDescent="0.35">
      <c r="A35" s="32"/>
      <c r="B35" s="13" t="s">
        <v>86</v>
      </c>
      <c r="C35" s="18" t="s">
        <v>10</v>
      </c>
      <c r="D35" s="15" t="s">
        <v>10</v>
      </c>
      <c r="E35" s="15"/>
      <c r="F35" s="15"/>
      <c r="G35" s="36"/>
      <c r="H35" s="36"/>
      <c r="I35" s="36"/>
      <c r="J35" s="36"/>
      <c r="K35" s="36"/>
      <c r="L35" s="36"/>
      <c r="M35" s="37">
        <f t="shared" si="4"/>
        <v>0</v>
      </c>
      <c r="N35" s="37">
        <f t="shared" si="5"/>
        <v>0</v>
      </c>
      <c r="O35" s="14">
        <f t="shared" si="6"/>
        <v>0</v>
      </c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</row>
    <row r="36" spans="1:52" s="13" customFormat="1" ht="13.9" customHeight="1" thickTop="1" thickBot="1" x14ac:dyDescent="0.35">
      <c r="A36" s="32"/>
      <c r="B36" s="21"/>
      <c r="G36" s="14">
        <f t="shared" ref="G36:N36" si="7">SUM(G25:G35)</f>
        <v>852</v>
      </c>
      <c r="H36" s="14">
        <f t="shared" si="7"/>
        <v>933</v>
      </c>
      <c r="I36" s="14">
        <f t="shared" si="7"/>
        <v>911</v>
      </c>
      <c r="J36" s="14">
        <f t="shared" si="7"/>
        <v>950</v>
      </c>
      <c r="K36" s="14">
        <f t="shared" si="7"/>
        <v>984</v>
      </c>
      <c r="L36" s="14">
        <f t="shared" si="7"/>
        <v>935</v>
      </c>
      <c r="M36" s="38">
        <f t="shared" si="7"/>
        <v>5565</v>
      </c>
      <c r="N36" s="38">
        <f t="shared" si="7"/>
        <v>30</v>
      </c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</row>
    <row r="37" spans="1:52" s="13" customFormat="1" ht="13.9" customHeight="1" thickTop="1" x14ac:dyDescent="0.3">
      <c r="A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</row>
    <row r="38" spans="1:52" s="13" customFormat="1" ht="13.9" customHeight="1" x14ac:dyDescent="0.3">
      <c r="A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</row>
    <row r="39" spans="1:52" s="13" customFormat="1" ht="13.9" customHeight="1" x14ac:dyDescent="0.3">
      <c r="A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</row>
    <row r="40" spans="1:52" s="13" customFormat="1" ht="13.9" customHeight="1" thickBot="1" x14ac:dyDescent="0.35">
      <c r="A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</row>
    <row r="41" spans="1:52" s="13" customFormat="1" ht="13.9" customHeight="1" thickTop="1" x14ac:dyDescent="0.3">
      <c r="A41" s="32"/>
      <c r="E41" s="23" t="s">
        <v>82</v>
      </c>
      <c r="F41" s="24"/>
      <c r="G41" s="39">
        <f t="shared" ref="G41:N41" si="8">SUM(G23,G36)</f>
        <v>1865</v>
      </c>
      <c r="H41" s="39">
        <f t="shared" si="8"/>
        <v>1857</v>
      </c>
      <c r="I41" s="39">
        <f t="shared" si="8"/>
        <v>1867</v>
      </c>
      <c r="J41" s="39">
        <f t="shared" si="8"/>
        <v>1784</v>
      </c>
      <c r="K41" s="39">
        <f t="shared" si="8"/>
        <v>1949</v>
      </c>
      <c r="L41" s="39">
        <f t="shared" si="8"/>
        <v>1916</v>
      </c>
      <c r="M41" s="40">
        <f t="shared" si="8"/>
        <v>11238</v>
      </c>
      <c r="N41" s="41">
        <f t="shared" si="8"/>
        <v>60</v>
      </c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  <c r="AZ41" s="13" t="s">
        <v>83</v>
      </c>
    </row>
    <row r="42" spans="1:52" s="13" customFormat="1" ht="13.9" customHeight="1" thickBot="1" x14ac:dyDescent="0.35">
      <c r="A42" s="32"/>
      <c r="E42" s="28" t="s">
        <v>84</v>
      </c>
      <c r="F42" s="29"/>
      <c r="G42" s="42">
        <f t="shared" ref="G42:L42" si="9">SUM(G41/(2))</f>
        <v>932.5</v>
      </c>
      <c r="H42" s="42">
        <f t="shared" si="9"/>
        <v>928.5</v>
      </c>
      <c r="I42" s="42">
        <f t="shared" si="9"/>
        <v>933.5</v>
      </c>
      <c r="J42" s="42">
        <f t="shared" si="9"/>
        <v>892</v>
      </c>
      <c r="K42" s="42">
        <f t="shared" si="9"/>
        <v>974.5</v>
      </c>
      <c r="L42" s="42">
        <f t="shared" si="9"/>
        <v>958</v>
      </c>
      <c r="M42" s="37"/>
      <c r="N42" s="43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</row>
    <row r="43" spans="1:52" s="13" customFormat="1" ht="13.9" customHeight="1" thickTop="1" x14ac:dyDescent="0.3">
      <c r="A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</row>
    <row r="44" spans="1:52" s="13" customFormat="1" ht="13.9" customHeight="1" x14ac:dyDescent="0.3">
      <c r="A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</row>
    <row r="45" spans="1:52" s="13" customFormat="1" ht="13.9" customHeight="1" x14ac:dyDescent="0.3">
      <c r="A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</row>
    <row r="46" spans="1:52" s="13" customFormat="1" ht="13.9" customHeight="1" x14ac:dyDescent="0.3">
      <c r="A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</row>
    <row r="47" spans="1:52" s="13" customFormat="1" ht="13.9" customHeight="1" x14ac:dyDescent="0.3">
      <c r="A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</row>
    <row r="48" spans="1:52" s="13" customFormat="1" ht="13.9" customHeight="1" x14ac:dyDescent="0.3">
      <c r="A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</row>
    <row r="49" spans="1:37" s="13" customFormat="1" ht="13.9" customHeight="1" x14ac:dyDescent="0.3">
      <c r="A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</row>
    <row r="50" spans="1:37" s="13" customFormat="1" ht="13.9" customHeight="1" x14ac:dyDescent="0.3">
      <c r="A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</row>
    <row r="51" spans="1:37" s="13" customFormat="1" ht="13.9" customHeight="1" x14ac:dyDescent="0.3">
      <c r="A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37" s="13" customFormat="1" ht="13.9" customHeight="1" x14ac:dyDescent="0.3">
      <c r="A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37" s="13" customFormat="1" ht="13.9" customHeight="1" x14ac:dyDescent="0.3">
      <c r="A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37" s="13" customFormat="1" ht="13.9" customHeight="1" x14ac:dyDescent="0.3">
      <c r="A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37" s="13" customFormat="1" ht="13.9" customHeight="1" x14ac:dyDescent="0.3">
      <c r="A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37" s="13" customFormat="1" ht="13.9" customHeight="1" x14ac:dyDescent="0.3">
      <c r="A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37" s="13" customFormat="1" ht="13.9" customHeight="1" x14ac:dyDescent="0.3">
      <c r="A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37" s="13" customFormat="1" ht="13.9" customHeight="1" x14ac:dyDescent="0.3">
      <c r="A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37" s="13" customFormat="1" ht="13.9" customHeight="1" x14ac:dyDescent="0.3">
      <c r="A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37" s="13" customFormat="1" ht="13.9" customHeight="1" x14ac:dyDescent="0.3">
      <c r="A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37" s="13" customFormat="1" ht="13.9" customHeight="1" x14ac:dyDescent="0.3"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</row>
    <row r="62" spans="1:37" s="13" customFormat="1" ht="13.9" customHeight="1" x14ac:dyDescent="0.3"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37" s="13" customFormat="1" ht="13.9" customHeight="1" x14ac:dyDescent="0.3"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37" s="13" customFormat="1" ht="13.9" customHeight="1" x14ac:dyDescent="0.3"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7:37" s="13" customFormat="1" ht="13.9" customHeight="1" x14ac:dyDescent="0.3"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7:37" s="13" customFormat="1" ht="13.9" customHeight="1" x14ac:dyDescent="0.3"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7:37" s="13" customFormat="1" ht="13.9" customHeight="1" x14ac:dyDescent="0.3"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7:37" s="13" customFormat="1" ht="13.9" customHeight="1" x14ac:dyDescent="0.3"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7:37" s="13" customFormat="1" ht="13.9" customHeight="1" x14ac:dyDescent="0.3"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7:37" s="13" customFormat="1" ht="13.9" customHeight="1" x14ac:dyDescent="0.3"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7:37" s="13" customFormat="1" ht="13.9" customHeight="1" x14ac:dyDescent="0.3"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7:37" s="13" customFormat="1" ht="13.9" customHeight="1" x14ac:dyDescent="0.3"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7:37" s="13" customFormat="1" ht="13.9" customHeight="1" x14ac:dyDescent="0.3"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7:37" s="13" customFormat="1" ht="13.9" customHeight="1" x14ac:dyDescent="0.3"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7:37" s="13" customFormat="1" ht="13.9" customHeight="1" x14ac:dyDescent="0.3"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7:37" s="13" customFormat="1" ht="13.9" customHeight="1" x14ac:dyDescent="0.3"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7:37" s="13" customFormat="1" ht="13.9" customHeight="1" x14ac:dyDescent="0.3"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7:37" s="13" customFormat="1" ht="13.9" customHeight="1" x14ac:dyDescent="0.3"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7:37" s="13" customFormat="1" ht="13.9" customHeight="1" x14ac:dyDescent="0.3"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7:37" s="13" customFormat="1" ht="13.9" customHeight="1" x14ac:dyDescent="0.3"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7:37" s="13" customFormat="1" ht="13.9" customHeight="1" x14ac:dyDescent="0.3"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7:37" s="13" customFormat="1" ht="13.9" customHeight="1" x14ac:dyDescent="0.3"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7:37" s="13" customFormat="1" ht="13.9" customHeight="1" x14ac:dyDescent="0.3"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7:37" s="13" customFormat="1" ht="13.9" customHeight="1" x14ac:dyDescent="0.3"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7:37" s="13" customFormat="1" ht="13.9" customHeight="1" x14ac:dyDescent="0.3"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7:37" s="13" customFormat="1" ht="13.9" customHeight="1" x14ac:dyDescent="0.3"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7:37" s="13" customFormat="1" ht="13.9" customHeight="1" x14ac:dyDescent="0.3"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7:37" s="13" customFormat="1" ht="13.9" customHeight="1" x14ac:dyDescent="0.3"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7:37" s="13" customFormat="1" ht="13.9" customHeight="1" x14ac:dyDescent="0.3"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7:37" s="13" customFormat="1" ht="13.9" customHeight="1" x14ac:dyDescent="0.3"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7:37" s="13" customFormat="1" ht="13.9" customHeight="1" x14ac:dyDescent="0.3"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7:37" s="13" customFormat="1" ht="13.9" customHeight="1" x14ac:dyDescent="0.3"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7:37" s="13" customFormat="1" ht="13.9" customHeight="1" x14ac:dyDescent="0.3"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7:37" s="13" customFormat="1" ht="13.9" customHeight="1" x14ac:dyDescent="0.3"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7:37" s="13" customFormat="1" ht="13.9" customHeight="1" x14ac:dyDescent="0.3"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7:37" s="13" customFormat="1" ht="13.9" customHeight="1" x14ac:dyDescent="0.3"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7:37" s="13" customFormat="1" ht="13.9" customHeight="1" x14ac:dyDescent="0.3"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7:37" s="13" customFormat="1" ht="13.9" customHeight="1" x14ac:dyDescent="0.3"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7:37" s="13" customFormat="1" ht="13.9" customHeight="1" x14ac:dyDescent="0.3"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7:37" s="13" customFormat="1" ht="13.9" customHeight="1" x14ac:dyDescent="0.3"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7:37" s="13" customFormat="1" ht="13.9" customHeight="1" x14ac:dyDescent="0.3"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7:37" s="13" customFormat="1" ht="13.9" customHeight="1" x14ac:dyDescent="0.3"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7:37" s="13" customFormat="1" ht="13.9" customHeight="1" x14ac:dyDescent="0.3"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7:37" s="13" customFormat="1" ht="13.9" customHeight="1" x14ac:dyDescent="0.3"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7:37" s="13" customFormat="1" ht="13.9" customHeight="1" x14ac:dyDescent="0.3"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7:37" s="13" customFormat="1" ht="13.9" customHeight="1" x14ac:dyDescent="0.3"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7:37" s="13" customFormat="1" ht="13.9" customHeight="1" x14ac:dyDescent="0.3"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7:37" s="13" customFormat="1" ht="13.9" customHeight="1" x14ac:dyDescent="0.3"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7:37" s="13" customFormat="1" ht="13.9" customHeight="1" x14ac:dyDescent="0.3"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7:37" s="13" customFormat="1" ht="13.9" customHeight="1" x14ac:dyDescent="0.3"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7:37" s="13" customFormat="1" ht="13.9" customHeight="1" x14ac:dyDescent="0.3"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7:37" s="13" customFormat="1" ht="13.9" customHeight="1" x14ac:dyDescent="0.3"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7:37" s="13" customFormat="1" ht="13.9" customHeight="1" x14ac:dyDescent="0.3"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7:37" s="13" customFormat="1" ht="13.9" customHeight="1" x14ac:dyDescent="0.3"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7:37" s="13" customFormat="1" ht="13.9" customHeight="1" x14ac:dyDescent="0.3"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7:37" s="13" customFormat="1" ht="13.9" customHeight="1" x14ac:dyDescent="0.3"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7:37" s="13" customFormat="1" ht="13.9" customHeight="1" x14ac:dyDescent="0.3"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7:37" s="13" customFormat="1" ht="13.9" customHeight="1" x14ac:dyDescent="0.3"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7:37" s="13" customFormat="1" ht="13.9" customHeight="1" x14ac:dyDescent="0.3"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7:37" s="13" customFormat="1" ht="13.9" customHeight="1" x14ac:dyDescent="0.3"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7:37" s="13" customFormat="1" ht="13.9" customHeight="1" x14ac:dyDescent="0.3"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7:37" s="13" customFormat="1" ht="13.9" customHeight="1" x14ac:dyDescent="0.3"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7:37" s="13" customFormat="1" ht="13.9" customHeight="1" x14ac:dyDescent="0.3"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7:37" s="13" customFormat="1" ht="13.9" customHeight="1" x14ac:dyDescent="0.3"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7:37" s="13" customFormat="1" ht="13.9" customHeight="1" x14ac:dyDescent="0.3"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7:37" s="13" customFormat="1" ht="13.9" customHeight="1" x14ac:dyDescent="0.3"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7:37" s="13" customFormat="1" ht="13.9" customHeight="1" x14ac:dyDescent="0.3"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7:37" s="13" customFormat="1" ht="13.9" customHeight="1" x14ac:dyDescent="0.3"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7:37" s="13" customFormat="1" ht="13.9" customHeight="1" x14ac:dyDescent="0.3"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7:37" s="13" customFormat="1" ht="13.9" customHeight="1" x14ac:dyDescent="0.3"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7:37" s="13" customFormat="1" ht="13.9" customHeight="1" x14ac:dyDescent="0.3"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7:37" s="13" customFormat="1" ht="13.9" customHeight="1" x14ac:dyDescent="0.3"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7:37" s="13" customFormat="1" ht="13.9" customHeight="1" x14ac:dyDescent="0.3"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7:37" s="13" customFormat="1" ht="13.9" customHeight="1" x14ac:dyDescent="0.3"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7:37" s="13" customFormat="1" ht="13.9" customHeight="1" x14ac:dyDescent="0.3"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7:37" s="13" customFormat="1" ht="13.9" customHeight="1" x14ac:dyDescent="0.3"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7:37" s="13" customFormat="1" ht="13.9" customHeight="1" x14ac:dyDescent="0.3"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7:37" s="13" customFormat="1" ht="13.9" customHeight="1" x14ac:dyDescent="0.3"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7:37" s="13" customFormat="1" ht="13.9" customHeight="1" x14ac:dyDescent="0.3"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7:37" s="13" customFormat="1" ht="13.9" customHeight="1" x14ac:dyDescent="0.3"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7:37" s="13" customFormat="1" ht="13.9" customHeight="1" x14ac:dyDescent="0.3"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7:37" s="13" customFormat="1" ht="13.9" customHeight="1" x14ac:dyDescent="0.3"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7:37" s="13" customFormat="1" ht="13.9" customHeight="1" x14ac:dyDescent="0.3"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7:37" s="13" customFormat="1" ht="13.9" customHeight="1" x14ac:dyDescent="0.3"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7:37" s="13" customFormat="1" ht="13.9" customHeight="1" x14ac:dyDescent="0.3"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7:37" s="13" customFormat="1" ht="13.9" customHeight="1" x14ac:dyDescent="0.3"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7:37" s="13" customFormat="1" ht="13.9" customHeight="1" x14ac:dyDescent="0.3"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7:37" s="13" customFormat="1" ht="13.9" customHeight="1" x14ac:dyDescent="0.3"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7:37" s="13" customFormat="1" ht="13.9" customHeight="1" x14ac:dyDescent="0.3"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7:37" s="13" customFormat="1" ht="13.9" customHeight="1" x14ac:dyDescent="0.3"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7:37" s="13" customFormat="1" ht="13.9" customHeight="1" x14ac:dyDescent="0.3"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7:37" s="13" customFormat="1" ht="13.9" customHeight="1" x14ac:dyDescent="0.3"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7:37" s="13" customFormat="1" ht="13.9" customHeight="1" x14ac:dyDescent="0.3"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7:37" s="13" customFormat="1" ht="13.9" customHeight="1" x14ac:dyDescent="0.3"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7:37" s="13" customFormat="1" ht="13.9" customHeight="1" x14ac:dyDescent="0.3"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7:37" s="13" customFormat="1" ht="13.9" customHeight="1" x14ac:dyDescent="0.3"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7:37" s="13" customFormat="1" ht="13.9" customHeight="1" x14ac:dyDescent="0.3"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7:37" s="13" customFormat="1" ht="13.9" customHeight="1" x14ac:dyDescent="0.3"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7:37" s="13" customFormat="1" ht="13.9" customHeight="1" x14ac:dyDescent="0.3"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7:37" s="13" customFormat="1" ht="13.9" customHeight="1" x14ac:dyDescent="0.3"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7:37" s="13" customFormat="1" ht="13.9" customHeight="1" x14ac:dyDescent="0.3"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7:37" s="13" customFormat="1" ht="13.9" customHeight="1" x14ac:dyDescent="0.3"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7:37" s="13" customFormat="1" ht="13.9" customHeight="1" x14ac:dyDescent="0.3"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7:37" s="13" customFormat="1" ht="13.9" customHeight="1" x14ac:dyDescent="0.3"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7:37" s="13" customFormat="1" ht="13.9" customHeight="1" x14ac:dyDescent="0.3"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7:37" s="13" customFormat="1" ht="13.9" customHeight="1" x14ac:dyDescent="0.3"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7:37" s="13" customFormat="1" ht="13.9" customHeight="1" x14ac:dyDescent="0.3"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7:37" s="13" customFormat="1" ht="13.9" customHeight="1" x14ac:dyDescent="0.3"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7:37" s="13" customFormat="1" ht="13.9" customHeight="1" x14ac:dyDescent="0.3"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7:37" s="13" customFormat="1" ht="13.9" customHeight="1" x14ac:dyDescent="0.3"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7:37" s="13" customFormat="1" ht="13.9" customHeight="1" x14ac:dyDescent="0.3"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7:37" s="13" customFormat="1" ht="13.9" customHeight="1" x14ac:dyDescent="0.3"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7:37" s="13" customFormat="1" ht="13.9" customHeight="1" x14ac:dyDescent="0.3"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7:37" s="13" customFormat="1" ht="13.9" customHeight="1" x14ac:dyDescent="0.3"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7:37" s="13" customFormat="1" ht="13.9" customHeight="1" x14ac:dyDescent="0.3"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7:37" s="13" customFormat="1" ht="13.9" customHeight="1" x14ac:dyDescent="0.3"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7:37" s="13" customFormat="1" ht="13.9" customHeight="1" x14ac:dyDescent="0.3"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7:37" s="13" customFormat="1" ht="13.9" customHeight="1" x14ac:dyDescent="0.3"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7:37" s="13" customFormat="1" ht="13.9" customHeight="1" x14ac:dyDescent="0.3"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7:37" s="13" customFormat="1" ht="13.9" customHeight="1" x14ac:dyDescent="0.3"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7:37" s="13" customFormat="1" ht="13.9" customHeight="1" x14ac:dyDescent="0.3"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7:37" s="13" customFormat="1" ht="13.9" customHeight="1" x14ac:dyDescent="0.3"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7:37" s="13" customFormat="1" ht="13.9" customHeight="1" x14ac:dyDescent="0.3"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7:37" s="13" customFormat="1" ht="13.9" customHeight="1" x14ac:dyDescent="0.3"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7:37" s="13" customFormat="1" ht="13.9" customHeight="1" x14ac:dyDescent="0.3"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7:37" s="13" customFormat="1" ht="13.9" customHeight="1" x14ac:dyDescent="0.3"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7:37" s="13" customFormat="1" ht="13.9" customHeight="1" x14ac:dyDescent="0.3"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7:37" s="13" customFormat="1" ht="13.9" customHeight="1" x14ac:dyDescent="0.3"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7:37" s="13" customFormat="1" ht="13.9" customHeight="1" x14ac:dyDescent="0.3"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7:37" s="13" customFormat="1" ht="13.9" customHeight="1" x14ac:dyDescent="0.3"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7:37" s="13" customFormat="1" ht="13.9" customHeight="1" x14ac:dyDescent="0.3"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7:37" s="13" customFormat="1" ht="13.9" customHeight="1" x14ac:dyDescent="0.3"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7:37" s="13" customFormat="1" ht="13.9" customHeight="1" x14ac:dyDescent="0.3"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7:37" s="13" customFormat="1" ht="13.9" customHeight="1" x14ac:dyDescent="0.3"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7:37" s="13" customFormat="1" ht="13.9" customHeight="1" x14ac:dyDescent="0.3"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7:37" s="13" customFormat="1" ht="13.9" customHeight="1" x14ac:dyDescent="0.3"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7:37" s="13" customFormat="1" ht="13.9" customHeight="1" x14ac:dyDescent="0.3"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7:37" s="13" customFormat="1" ht="13.9" customHeight="1" x14ac:dyDescent="0.3"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7:37" s="13" customFormat="1" ht="13.9" customHeight="1" x14ac:dyDescent="0.3"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7:37" s="13" customFormat="1" ht="13.9" customHeight="1" x14ac:dyDescent="0.3"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7:37" s="13" customFormat="1" ht="13.9" customHeight="1" x14ac:dyDescent="0.3"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7:37" s="13" customFormat="1" ht="13.9" customHeight="1" x14ac:dyDescent="0.3"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7:37" s="13" customFormat="1" ht="13.9" customHeight="1" x14ac:dyDescent="0.3"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7:37" s="13" customFormat="1" ht="13.9" customHeight="1" x14ac:dyDescent="0.3"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7:37" s="13" customFormat="1" ht="13.9" customHeight="1" x14ac:dyDescent="0.3"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7:37" s="13" customFormat="1" ht="13.9" customHeight="1" x14ac:dyDescent="0.3"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7:37" s="13" customFormat="1" ht="13.9" customHeight="1" x14ac:dyDescent="0.3"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7:37" s="13" customFormat="1" ht="13.9" customHeight="1" x14ac:dyDescent="0.3"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7:37" s="13" customFormat="1" ht="13.9" customHeight="1" x14ac:dyDescent="0.3"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7:37" s="13" customFormat="1" ht="13.9" customHeight="1" x14ac:dyDescent="0.3"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7:37" s="13" customFormat="1" ht="13.9" customHeight="1" x14ac:dyDescent="0.3"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7:37" s="13" customFormat="1" ht="13.9" customHeight="1" x14ac:dyDescent="0.3"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7:37" s="13" customFormat="1" ht="13.9" customHeight="1" x14ac:dyDescent="0.3"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7:37" s="13" customFormat="1" ht="13.9" customHeight="1" x14ac:dyDescent="0.3"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7:37" s="13" customFormat="1" ht="13.9" customHeight="1" x14ac:dyDescent="0.3"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7:37" s="13" customFormat="1" ht="13.9" customHeight="1" x14ac:dyDescent="0.3"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7:37" s="13" customFormat="1" ht="13.9" customHeight="1" x14ac:dyDescent="0.3"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7:37" s="13" customFormat="1" ht="13.9" customHeight="1" x14ac:dyDescent="0.3"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7:37" s="13" customFormat="1" ht="13.9" customHeight="1" x14ac:dyDescent="0.3"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7:37" s="13" customFormat="1" ht="13.9" customHeight="1" x14ac:dyDescent="0.3"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7:37" s="13" customFormat="1" ht="13.9" customHeight="1" x14ac:dyDescent="0.3"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7:37" s="13" customFormat="1" ht="13.9" customHeight="1" x14ac:dyDescent="0.3"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7:37" s="13" customFormat="1" ht="13.9" customHeight="1" x14ac:dyDescent="0.3"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7:37" s="13" customFormat="1" ht="13.9" customHeight="1" x14ac:dyDescent="0.3"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7:37" s="13" customFormat="1" ht="13.9" customHeight="1" x14ac:dyDescent="0.3"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7:37" s="13" customFormat="1" ht="13.9" customHeight="1" x14ac:dyDescent="0.3"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7:37" s="13" customFormat="1" ht="13.9" customHeight="1" x14ac:dyDescent="0.3"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7:37" s="13" customFormat="1" ht="13.9" customHeight="1" x14ac:dyDescent="0.3"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7:37" s="13" customFormat="1" ht="13.9" customHeight="1" x14ac:dyDescent="0.3"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7:37" s="13" customFormat="1" ht="13.9" customHeight="1" x14ac:dyDescent="0.3"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7:37" s="13" customFormat="1" ht="13.9" customHeight="1" x14ac:dyDescent="0.3"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7:37" s="13" customFormat="1" ht="13.9" customHeight="1" x14ac:dyDescent="0.3"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7:37" s="13" customFormat="1" ht="13.9" customHeight="1" x14ac:dyDescent="0.3"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7:37" s="13" customFormat="1" ht="13.9" customHeight="1" x14ac:dyDescent="0.3"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7:37" s="13" customFormat="1" ht="13.9" customHeight="1" x14ac:dyDescent="0.3"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7:37" s="13" customFormat="1" ht="13.9" customHeight="1" x14ac:dyDescent="0.3"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7:37" s="13" customFormat="1" ht="13.9" customHeight="1" x14ac:dyDescent="0.3"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7:37" s="13" customFormat="1" ht="13.9" customHeight="1" x14ac:dyDescent="0.3"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7:37" s="13" customFormat="1" ht="13.9" customHeight="1" x14ac:dyDescent="0.3"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7:37" s="13" customFormat="1" ht="13.9" customHeight="1" x14ac:dyDescent="0.3"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7:37" s="13" customFormat="1" ht="13.9" customHeight="1" x14ac:dyDescent="0.3"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7:37" s="13" customFormat="1" ht="13.9" customHeight="1" x14ac:dyDescent="0.3"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7:37" s="13" customFormat="1" ht="13.9" customHeight="1" x14ac:dyDescent="0.3"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7:37" s="13" customFormat="1" ht="13.9" customHeight="1" x14ac:dyDescent="0.3"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7:37" s="13" customFormat="1" ht="13.9" customHeight="1" x14ac:dyDescent="0.3"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7:37" s="13" customFormat="1" ht="13.9" customHeight="1" x14ac:dyDescent="0.3"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7:37" s="13" customFormat="1" ht="13.9" customHeight="1" x14ac:dyDescent="0.3"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7:37" s="13" customFormat="1" ht="13.9" customHeight="1" x14ac:dyDescent="0.3"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7:37" s="13" customFormat="1" ht="13.9" customHeight="1" x14ac:dyDescent="0.3"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7:37" s="13" customFormat="1" ht="13.9" customHeight="1" x14ac:dyDescent="0.3"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7:37" s="13" customFormat="1" ht="13.9" customHeight="1" x14ac:dyDescent="0.3"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7:37" s="13" customFormat="1" ht="13.9" customHeight="1" x14ac:dyDescent="0.3"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7:37" s="13" customFormat="1" ht="13.9" customHeight="1" x14ac:dyDescent="0.3"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7:37" s="13" customFormat="1" ht="13.9" customHeight="1" x14ac:dyDescent="0.3"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7:37" s="13" customFormat="1" ht="13.9" customHeight="1" x14ac:dyDescent="0.3"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7:37" s="13" customFormat="1" ht="13.9" customHeight="1" x14ac:dyDescent="0.3"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7:37" s="13" customFormat="1" ht="13.9" customHeight="1" x14ac:dyDescent="0.3"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7:37" s="13" customFormat="1" ht="13.9" customHeight="1" x14ac:dyDescent="0.3"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7:37" s="13" customFormat="1" ht="13.9" customHeight="1" x14ac:dyDescent="0.3"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7:37" s="13" customFormat="1" ht="13.9" customHeight="1" x14ac:dyDescent="0.3"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7:37" s="13" customFormat="1" ht="13.9" customHeight="1" x14ac:dyDescent="0.3"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7:37" s="13" customFormat="1" ht="13.9" customHeight="1" x14ac:dyDescent="0.3"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7:37" s="13" customFormat="1" ht="13.9" customHeight="1" x14ac:dyDescent="0.3"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7:37" s="13" customFormat="1" ht="13.9" customHeight="1" x14ac:dyDescent="0.3"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7:37" s="13" customFormat="1" ht="13.9" customHeight="1" x14ac:dyDescent="0.3"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7:37" s="13" customFormat="1" ht="13.9" customHeight="1" x14ac:dyDescent="0.3"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7:37" s="13" customFormat="1" ht="13.9" customHeight="1" x14ac:dyDescent="0.3"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7:37" s="13" customFormat="1" ht="13.9" customHeight="1" x14ac:dyDescent="0.3"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7:37" s="13" customFormat="1" ht="13.9" customHeight="1" x14ac:dyDescent="0.3"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7:37" s="13" customFormat="1" ht="13.9" customHeight="1" x14ac:dyDescent="0.3"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7:37" s="13" customFormat="1" ht="13.9" customHeight="1" x14ac:dyDescent="0.3"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7:37" s="13" customFormat="1" ht="13.9" customHeight="1" x14ac:dyDescent="0.3"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7:37" s="13" customFormat="1" ht="13.9" customHeight="1" x14ac:dyDescent="0.3"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7:37" s="13" customFormat="1" ht="13.9" customHeight="1" x14ac:dyDescent="0.3"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7:37" s="13" customFormat="1" ht="13.9" customHeight="1" x14ac:dyDescent="0.3"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7:37" s="13" customFormat="1" ht="13.9" customHeight="1" x14ac:dyDescent="0.3"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7:37" s="13" customFormat="1" ht="13.9" customHeight="1" x14ac:dyDescent="0.3"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7:37" s="13" customFormat="1" ht="13.9" customHeight="1" x14ac:dyDescent="0.3"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7:37" s="13" customFormat="1" ht="13.9" customHeight="1" x14ac:dyDescent="0.3"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7:37" s="13" customFormat="1" ht="13.9" customHeight="1" x14ac:dyDescent="0.3"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7:37" s="13" customFormat="1" ht="13.9" customHeight="1" x14ac:dyDescent="0.3"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7:37" s="13" customFormat="1" ht="13.9" customHeight="1" x14ac:dyDescent="0.3"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7:37" s="13" customFormat="1" ht="13.9" customHeight="1" x14ac:dyDescent="0.3"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7:37" s="13" customFormat="1" ht="13.9" customHeight="1" x14ac:dyDescent="0.3"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7:37" s="13" customFormat="1" ht="13.9" customHeight="1" x14ac:dyDescent="0.3"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7:37" s="13" customFormat="1" ht="13.9" customHeight="1" x14ac:dyDescent="0.3"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7:37" s="13" customFormat="1" ht="13.9" customHeight="1" x14ac:dyDescent="0.3"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7:37" s="13" customFormat="1" ht="13.9" customHeight="1" x14ac:dyDescent="0.3"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7:37" s="13" customFormat="1" ht="13.9" customHeight="1" x14ac:dyDescent="0.3"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7:37" s="13" customFormat="1" ht="13.9" customHeight="1" x14ac:dyDescent="0.3"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7:37" s="13" customFormat="1" ht="13.9" customHeight="1" x14ac:dyDescent="0.3"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7:37" s="13" customFormat="1" ht="13.9" customHeight="1" x14ac:dyDescent="0.3"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7:37" s="13" customFormat="1" ht="13.9" customHeight="1" x14ac:dyDescent="0.3"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7:37" s="13" customFormat="1" ht="13.9" customHeight="1" x14ac:dyDescent="0.3"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7:37" s="13" customFormat="1" ht="13.9" customHeight="1" x14ac:dyDescent="0.3"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7:37" s="13" customFormat="1" ht="13.9" customHeight="1" x14ac:dyDescent="0.3"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7:37" s="13" customFormat="1" ht="13.9" customHeight="1" x14ac:dyDescent="0.3"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7:37" s="13" customFormat="1" ht="13.9" customHeight="1" x14ac:dyDescent="0.3"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7:37" s="13" customFormat="1" ht="13.9" customHeight="1" x14ac:dyDescent="0.3"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7:37" s="13" customFormat="1" ht="13.9" customHeight="1" x14ac:dyDescent="0.3"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7:37" s="13" customFormat="1" ht="13.9" customHeight="1" x14ac:dyDescent="0.3"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7:37" s="13" customFormat="1" ht="13.9" customHeight="1" x14ac:dyDescent="0.3"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7:37" s="13" customFormat="1" ht="13.9" customHeight="1" x14ac:dyDescent="0.3"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7:37" s="13" customFormat="1" ht="13.9" customHeight="1" x14ac:dyDescent="0.3"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7:37" s="13" customFormat="1" ht="13.9" customHeight="1" x14ac:dyDescent="0.3"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7:37" s="13" customFormat="1" ht="13.9" customHeight="1" x14ac:dyDescent="0.3"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7:37" s="13" customFormat="1" ht="13.9" customHeight="1" x14ac:dyDescent="0.3"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7:37" s="13" customFormat="1" ht="13.9" customHeight="1" x14ac:dyDescent="0.3"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7:37" s="13" customFormat="1" ht="13.9" customHeight="1" x14ac:dyDescent="0.3"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7:37" s="13" customFormat="1" ht="13.9" customHeight="1" x14ac:dyDescent="0.3"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7:37" s="13" customFormat="1" ht="13.9" customHeight="1" x14ac:dyDescent="0.3"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7:37" s="13" customFormat="1" ht="13.9" customHeight="1" x14ac:dyDescent="0.3"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7:37" s="13" customFormat="1" ht="13.9" customHeight="1" x14ac:dyDescent="0.3"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7:37" s="13" customFormat="1" ht="13.9" customHeight="1" x14ac:dyDescent="0.3"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7:37" s="13" customFormat="1" ht="13.9" customHeight="1" x14ac:dyDescent="0.3"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7:37" s="13" customFormat="1" ht="13.9" customHeight="1" x14ac:dyDescent="0.3"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7:37" s="13" customFormat="1" ht="13.9" customHeight="1" x14ac:dyDescent="0.3"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7:37" s="13" customFormat="1" ht="13.9" customHeight="1" x14ac:dyDescent="0.3"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7:37" s="13" customFormat="1" ht="13.9" customHeight="1" x14ac:dyDescent="0.3"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7:37" s="13" customFormat="1" ht="13.9" customHeight="1" x14ac:dyDescent="0.3"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7:37" s="13" customFormat="1" ht="13.9" customHeight="1" x14ac:dyDescent="0.3"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7:37" s="13" customFormat="1" ht="13.9" customHeight="1" x14ac:dyDescent="0.3"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7:37" s="13" customFormat="1" ht="13.9" customHeight="1" x14ac:dyDescent="0.3"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7:37" s="13" customFormat="1" ht="13.9" customHeight="1" x14ac:dyDescent="0.3"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7:37" s="13" customFormat="1" ht="13.9" customHeight="1" x14ac:dyDescent="0.3"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7:37" s="13" customFormat="1" ht="13.9" customHeight="1" x14ac:dyDescent="0.3"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7:37" s="13" customFormat="1" ht="13.9" customHeight="1" x14ac:dyDescent="0.3"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7:37" s="13" customFormat="1" ht="13.9" customHeight="1" x14ac:dyDescent="0.3"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7:37" s="13" customFormat="1" ht="13.9" customHeight="1" x14ac:dyDescent="0.3"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7:37" s="13" customFormat="1" ht="13.9" customHeight="1" x14ac:dyDescent="0.3"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7:37" s="13" customFormat="1" ht="13.9" customHeight="1" x14ac:dyDescent="0.3"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7:37" s="13" customFormat="1" ht="13.9" customHeight="1" x14ac:dyDescent="0.3"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7:37" s="13" customFormat="1" ht="13.9" customHeight="1" x14ac:dyDescent="0.3"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7:37" s="13" customFormat="1" ht="13.9" customHeight="1" x14ac:dyDescent="0.3"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7:37" s="13" customFormat="1" ht="13.9" customHeight="1" x14ac:dyDescent="0.3"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7:37" s="13" customFormat="1" ht="13.9" customHeight="1" x14ac:dyDescent="0.3"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7:37" s="13" customFormat="1" ht="13.9" customHeight="1" x14ac:dyDescent="0.3"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7:37" s="13" customFormat="1" ht="13.9" customHeight="1" x14ac:dyDescent="0.3"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7:37" s="13" customFormat="1" ht="13.9" customHeight="1" x14ac:dyDescent="0.3"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7:37" s="13" customFormat="1" ht="13.9" customHeight="1" x14ac:dyDescent="0.3"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7:37" s="13" customFormat="1" ht="13.9" customHeight="1" x14ac:dyDescent="0.3"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7:37" s="13" customFormat="1" ht="13.9" customHeight="1" x14ac:dyDescent="0.3"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7:37" s="13" customFormat="1" ht="13.9" customHeight="1" x14ac:dyDescent="0.3"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7:37" s="13" customFormat="1" ht="13.9" customHeight="1" x14ac:dyDescent="0.3"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7:37" s="13" customFormat="1" ht="13.9" customHeight="1" x14ac:dyDescent="0.3"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7:37" s="13" customFormat="1" ht="13.9" customHeight="1" x14ac:dyDescent="0.3"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7:37" s="13" customFormat="1" ht="13.9" customHeight="1" x14ac:dyDescent="0.3"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7:37" s="13" customFormat="1" ht="13.9" customHeight="1" x14ac:dyDescent="0.3"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7:37" s="13" customFormat="1" ht="13.9" customHeight="1" x14ac:dyDescent="0.3"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7:37" s="13" customFormat="1" ht="13.9" customHeight="1" x14ac:dyDescent="0.3"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7:37" s="13" customFormat="1" ht="13.9" customHeight="1" x14ac:dyDescent="0.3"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7:37" s="13" customFormat="1" ht="13.9" customHeight="1" x14ac:dyDescent="0.3"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7:37" s="13" customFormat="1" ht="13.9" customHeight="1" x14ac:dyDescent="0.3"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7:37" s="13" customFormat="1" ht="13.9" customHeight="1" x14ac:dyDescent="0.3"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7:37" s="13" customFormat="1" ht="13.9" customHeight="1" x14ac:dyDescent="0.3"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7:37" s="13" customFormat="1" ht="13.9" customHeight="1" x14ac:dyDescent="0.3"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7:37" s="13" customFormat="1" ht="13.9" customHeight="1" x14ac:dyDescent="0.3"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7:37" s="13" customFormat="1" ht="13.9" customHeight="1" x14ac:dyDescent="0.3"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7:37" s="13" customFormat="1" ht="13.9" customHeight="1" x14ac:dyDescent="0.3"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7:37" s="13" customFormat="1" ht="13.9" customHeight="1" x14ac:dyDescent="0.3"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7:37" s="13" customFormat="1" ht="13.9" customHeight="1" x14ac:dyDescent="0.3"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7:37" s="13" customFormat="1" ht="13.9" customHeight="1" x14ac:dyDescent="0.3"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7:37" s="13" customFormat="1" ht="13.9" customHeight="1" x14ac:dyDescent="0.3"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7:37" s="13" customFormat="1" ht="13.9" customHeight="1" x14ac:dyDescent="0.3"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7:37" s="13" customFormat="1" ht="13.9" customHeight="1" x14ac:dyDescent="0.3"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7:37" s="13" customFormat="1" ht="13.9" customHeight="1" x14ac:dyDescent="0.3"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7:37" s="13" customFormat="1" ht="13.9" customHeight="1" x14ac:dyDescent="0.3"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7:37" s="13" customFormat="1" ht="13.9" customHeight="1" x14ac:dyDescent="0.3"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7:37" s="13" customFormat="1" ht="13.9" customHeight="1" x14ac:dyDescent="0.3"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7:37" s="13" customFormat="1" ht="13.9" customHeight="1" x14ac:dyDescent="0.3"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7:37" s="13" customFormat="1" ht="13.9" customHeight="1" x14ac:dyDescent="0.3"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7:37" s="13" customFormat="1" ht="13.9" customHeight="1" x14ac:dyDescent="0.3"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7:37" s="13" customFormat="1" ht="13.9" customHeight="1" x14ac:dyDescent="0.3"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7:37" s="13" customFormat="1" ht="13.9" customHeight="1" x14ac:dyDescent="0.3"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7:37" s="13" customFormat="1" ht="13.9" customHeight="1" x14ac:dyDescent="0.3"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7:37" s="13" customFormat="1" ht="13.9" customHeight="1" x14ac:dyDescent="0.3"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7:37" s="13" customFormat="1" ht="13.9" customHeight="1" x14ac:dyDescent="0.3"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7:37" s="13" customFormat="1" ht="13.9" customHeight="1" x14ac:dyDescent="0.3"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7:37" s="13" customFormat="1" ht="13.9" customHeight="1" x14ac:dyDescent="0.3"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7:37" s="13" customFormat="1" ht="13.9" customHeight="1" x14ac:dyDescent="0.3"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7:37" s="13" customFormat="1" ht="13.9" customHeight="1" x14ac:dyDescent="0.3"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7:37" s="13" customFormat="1" ht="13.9" customHeight="1" x14ac:dyDescent="0.3"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7:37" s="13" customFormat="1" ht="13.9" customHeight="1" x14ac:dyDescent="0.3"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7:37" s="13" customFormat="1" ht="13.9" customHeight="1" x14ac:dyDescent="0.3"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7:37" s="13" customFormat="1" ht="13.9" customHeight="1" x14ac:dyDescent="0.3"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7:37" s="13" customFormat="1" ht="13.9" customHeight="1" x14ac:dyDescent="0.3"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7:37" s="13" customFormat="1" ht="13.9" customHeight="1" x14ac:dyDescent="0.3"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7:37" s="13" customFormat="1" ht="13.9" customHeight="1" x14ac:dyDescent="0.3"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7:37" s="13" customFormat="1" ht="13.9" customHeight="1" x14ac:dyDescent="0.3"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7:37" s="13" customFormat="1" ht="13.9" customHeight="1" x14ac:dyDescent="0.3"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7:37" s="13" customFormat="1" ht="13.9" customHeight="1" x14ac:dyDescent="0.3"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7:37" s="13" customFormat="1" ht="13.9" customHeight="1" x14ac:dyDescent="0.3"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7:37" s="13" customFormat="1" ht="13.9" customHeight="1" x14ac:dyDescent="0.3"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7:37" s="13" customFormat="1" ht="13.9" customHeight="1" x14ac:dyDescent="0.3"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7:37" s="13" customFormat="1" ht="13.9" customHeight="1" x14ac:dyDescent="0.3"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7:37" s="13" customFormat="1" ht="13.9" customHeight="1" x14ac:dyDescent="0.3"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7:37" s="13" customFormat="1" ht="13.9" customHeight="1" x14ac:dyDescent="0.3"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7:37" s="13" customFormat="1" ht="13.9" customHeight="1" x14ac:dyDescent="0.3"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7:37" s="13" customFormat="1" ht="13.9" customHeight="1" x14ac:dyDescent="0.3"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7:37" s="13" customFormat="1" ht="13.9" customHeight="1" x14ac:dyDescent="0.3"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7:37" s="13" customFormat="1" ht="13.9" customHeight="1" x14ac:dyDescent="0.3"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7:37" s="13" customFormat="1" ht="13.9" customHeight="1" x14ac:dyDescent="0.3"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7:37" s="13" customFormat="1" ht="13.9" customHeight="1" x14ac:dyDescent="0.3"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7:37" s="13" customFormat="1" ht="13.9" customHeight="1" x14ac:dyDescent="0.3"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7:37" s="13" customFormat="1" ht="13.9" customHeight="1" x14ac:dyDescent="0.3"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7:37" s="13" customFormat="1" ht="13.9" customHeight="1" x14ac:dyDescent="0.3"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7:37" s="13" customFormat="1" ht="13.9" customHeight="1" x14ac:dyDescent="0.3"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7:37" s="13" customFormat="1" ht="13.9" customHeight="1" x14ac:dyDescent="0.3"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7:37" s="13" customFormat="1" ht="13.9" customHeight="1" x14ac:dyDescent="0.3"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7:37" s="13" customFormat="1" ht="13.9" customHeight="1" x14ac:dyDescent="0.3"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7:37" s="13" customFormat="1" ht="13.9" customHeight="1" x14ac:dyDescent="0.3"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7:37" s="13" customFormat="1" ht="13.9" customHeight="1" x14ac:dyDescent="0.3"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7:37" s="13" customFormat="1" ht="13.9" customHeight="1" x14ac:dyDescent="0.3"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7:37" s="13" customFormat="1" ht="13.9" customHeight="1" x14ac:dyDescent="0.3"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7:37" s="13" customFormat="1" ht="13.9" customHeight="1" x14ac:dyDescent="0.3"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7:37" s="13" customFormat="1" ht="13.9" customHeight="1" x14ac:dyDescent="0.3"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7:37" s="13" customFormat="1" ht="13.9" customHeight="1" x14ac:dyDescent="0.3"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7:37" s="13" customFormat="1" ht="13.9" customHeight="1" x14ac:dyDescent="0.3"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7:37" s="13" customFormat="1" ht="13.9" customHeight="1" x14ac:dyDescent="0.3"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7:37" s="13" customFormat="1" ht="13.9" customHeight="1" x14ac:dyDescent="0.3"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7:37" s="13" customFormat="1" ht="13.9" customHeight="1" x14ac:dyDescent="0.3"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7:37" s="13" customFormat="1" ht="13.9" customHeight="1" x14ac:dyDescent="0.3"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7:37" s="13" customFormat="1" ht="13.9" customHeight="1" x14ac:dyDescent="0.3"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7:37" s="13" customFormat="1" ht="13.9" customHeight="1" x14ac:dyDescent="0.3"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7:37" s="13" customFormat="1" ht="13.9" customHeight="1" x14ac:dyDescent="0.3"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7:37" s="13" customFormat="1" ht="13.9" customHeight="1" x14ac:dyDescent="0.3"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7:37" s="13" customFormat="1" ht="13.9" customHeight="1" x14ac:dyDescent="0.3"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7:37" s="13" customFormat="1" ht="13.9" customHeight="1" x14ac:dyDescent="0.3"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7:37" s="13" customFormat="1" ht="13.9" customHeight="1" x14ac:dyDescent="0.3"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7:37" s="13" customFormat="1" ht="13.9" customHeight="1" x14ac:dyDescent="0.3"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7:37" s="13" customFormat="1" ht="13.9" customHeight="1" x14ac:dyDescent="0.3"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7:37" s="13" customFormat="1" ht="13.9" customHeight="1" x14ac:dyDescent="0.3"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7:37" s="13" customFormat="1" ht="13.9" customHeight="1" x14ac:dyDescent="0.3"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7:37" s="13" customFormat="1" ht="13.9" customHeight="1" x14ac:dyDescent="0.3"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7:37" s="13" customFormat="1" ht="13.9" customHeight="1" x14ac:dyDescent="0.3"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7:37" s="13" customFormat="1" ht="13.9" customHeight="1" x14ac:dyDescent="0.3"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7:37" s="13" customFormat="1" ht="13.9" customHeight="1" x14ac:dyDescent="0.3"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7:37" s="13" customFormat="1" ht="13.9" customHeight="1" x14ac:dyDescent="0.3"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7:37" s="13" customFormat="1" ht="13.9" customHeight="1" x14ac:dyDescent="0.3"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7:37" s="13" customFormat="1" ht="13.9" customHeight="1" x14ac:dyDescent="0.3"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7:37" s="13" customFormat="1" ht="13.9" customHeight="1" x14ac:dyDescent="0.3"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7:37" s="13" customFormat="1" ht="13.9" customHeight="1" x14ac:dyDescent="0.3"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7:37" s="13" customFormat="1" ht="13.9" customHeight="1" x14ac:dyDescent="0.3"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7:37" s="13" customFormat="1" ht="13.9" customHeight="1" x14ac:dyDescent="0.3"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7:37" s="13" customFormat="1" ht="13.9" customHeight="1" x14ac:dyDescent="0.3"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7:37" s="13" customFormat="1" ht="13.9" customHeight="1" x14ac:dyDescent="0.3"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7:37" s="13" customFormat="1" ht="13.9" customHeight="1" x14ac:dyDescent="0.3"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7:37" s="13" customFormat="1" ht="13.9" customHeight="1" x14ac:dyDescent="0.3"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7:37" s="13" customFormat="1" ht="13.9" customHeight="1" x14ac:dyDescent="0.3"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7:37" s="13" customFormat="1" ht="13.9" customHeight="1" x14ac:dyDescent="0.3"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7:37" s="13" customFormat="1" ht="13.9" customHeight="1" x14ac:dyDescent="0.3"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7:37" s="13" customFormat="1" ht="13.9" customHeight="1" x14ac:dyDescent="0.3"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7:37" s="13" customFormat="1" ht="13.9" customHeight="1" x14ac:dyDescent="0.3"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7:37" s="13" customFormat="1" ht="13.9" customHeight="1" x14ac:dyDescent="0.3"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7:37" s="13" customFormat="1" ht="13.9" customHeight="1" x14ac:dyDescent="0.3"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7:37" s="13" customFormat="1" ht="13.9" customHeight="1" x14ac:dyDescent="0.3"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7:37" s="13" customFormat="1" ht="13.9" customHeight="1" x14ac:dyDescent="0.3"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7:37" s="13" customFormat="1" ht="13.9" customHeight="1" x14ac:dyDescent="0.3"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7:37" s="13" customFormat="1" ht="13.9" customHeight="1" x14ac:dyDescent="0.3"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7:37" s="13" customFormat="1" ht="13.9" customHeight="1" x14ac:dyDescent="0.3"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7:37" s="13" customFormat="1" ht="13.9" customHeight="1" x14ac:dyDescent="0.3"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7:37" s="13" customFormat="1" ht="13.9" customHeight="1" x14ac:dyDescent="0.3"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7:37" s="13" customFormat="1" ht="13.9" customHeight="1" x14ac:dyDescent="0.3"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7:37" s="13" customFormat="1" ht="13.9" customHeight="1" x14ac:dyDescent="0.3"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7:37" s="13" customFormat="1" ht="13.9" customHeight="1" x14ac:dyDescent="0.3"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7:37" s="13" customFormat="1" ht="13.9" customHeight="1" x14ac:dyDescent="0.3"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7:37" s="13" customFormat="1" ht="13.9" customHeight="1" x14ac:dyDescent="0.3"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7:37" s="13" customFormat="1" ht="13.9" customHeight="1" x14ac:dyDescent="0.3"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7:37" s="13" customFormat="1" ht="13.9" customHeight="1" x14ac:dyDescent="0.3"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7:37" s="13" customFormat="1" ht="13.9" customHeight="1" x14ac:dyDescent="0.3"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7:37" s="13" customFormat="1" ht="13.9" customHeight="1" x14ac:dyDescent="0.3"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7:37" s="13" customFormat="1" ht="13.9" customHeight="1" x14ac:dyDescent="0.3"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7:37" s="13" customFormat="1" ht="13.9" customHeight="1" x14ac:dyDescent="0.3"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7:37" s="13" customFormat="1" ht="13.9" customHeight="1" x14ac:dyDescent="0.3"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7:37" s="13" customFormat="1" ht="13.9" customHeight="1" x14ac:dyDescent="0.3"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7:37" s="13" customFormat="1" ht="13.9" customHeight="1" x14ac:dyDescent="0.3"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7:37" s="13" customFormat="1" ht="13.9" customHeight="1" x14ac:dyDescent="0.3"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7:37" s="13" customFormat="1" ht="13.9" customHeight="1" x14ac:dyDescent="0.3"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7:37" s="13" customFormat="1" ht="13.9" customHeight="1" x14ac:dyDescent="0.3"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7:37" s="13" customFormat="1" ht="13.9" customHeight="1" x14ac:dyDescent="0.3"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7:37" s="13" customFormat="1" ht="13.9" customHeight="1" x14ac:dyDescent="0.3"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7:37" s="13" customFormat="1" ht="13.9" customHeight="1" x14ac:dyDescent="0.3"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7:37" s="13" customFormat="1" ht="13.9" customHeight="1" x14ac:dyDescent="0.3"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7:37" s="13" customFormat="1" ht="13.9" customHeight="1" x14ac:dyDescent="0.3"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7:37" s="13" customFormat="1" ht="13.9" customHeight="1" x14ac:dyDescent="0.3"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7:37" s="13" customFormat="1" ht="13.9" customHeight="1" x14ac:dyDescent="0.3"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7:37" s="13" customFormat="1" ht="13.9" customHeight="1" x14ac:dyDescent="0.3"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7:37" s="13" customFormat="1" ht="13.9" customHeight="1" x14ac:dyDescent="0.3"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7:37" s="13" customFormat="1" ht="13.9" customHeight="1" x14ac:dyDescent="0.3"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7:37" s="13" customFormat="1" ht="13.9" customHeight="1" x14ac:dyDescent="0.3"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7:37" s="13" customFormat="1" ht="13.9" customHeight="1" x14ac:dyDescent="0.3"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7:37" s="13" customFormat="1" ht="13.9" customHeight="1" x14ac:dyDescent="0.3"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7:37" s="13" customFormat="1" ht="13.9" customHeight="1" x14ac:dyDescent="0.3"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7:37" s="13" customFormat="1" ht="13.9" customHeight="1" x14ac:dyDescent="0.3"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7:37" s="13" customFormat="1" ht="13.9" customHeight="1" x14ac:dyDescent="0.3"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7:37" s="13" customFormat="1" ht="13.9" customHeight="1" x14ac:dyDescent="0.3"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7:37" s="13" customFormat="1" ht="13.9" customHeight="1" x14ac:dyDescent="0.3"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7:37" s="13" customFormat="1" ht="13.9" customHeight="1" x14ac:dyDescent="0.3"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7:37" s="13" customFormat="1" ht="13.9" customHeight="1" x14ac:dyDescent="0.3"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7:37" s="13" customFormat="1" ht="13.9" customHeight="1" x14ac:dyDescent="0.3"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7:37" s="13" customFormat="1" ht="13.9" customHeight="1" x14ac:dyDescent="0.3"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7:37" s="13" customFormat="1" ht="13.9" customHeight="1" x14ac:dyDescent="0.3"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7:37" s="13" customFormat="1" ht="13.9" customHeight="1" x14ac:dyDescent="0.3"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7:37" s="13" customFormat="1" ht="13.9" customHeight="1" x14ac:dyDescent="0.3"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7:37" s="13" customFormat="1" ht="13.9" customHeight="1" x14ac:dyDescent="0.3"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7:37" s="13" customFormat="1" ht="13.9" customHeight="1" x14ac:dyDescent="0.3"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7:37" s="13" customFormat="1" ht="13.9" customHeight="1" x14ac:dyDescent="0.3"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7:37" s="13" customFormat="1" ht="13.9" customHeight="1" x14ac:dyDescent="0.3"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7:37" s="13" customFormat="1" ht="13.9" customHeight="1" x14ac:dyDescent="0.3"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7:37" s="13" customFormat="1" ht="13.9" customHeight="1" x14ac:dyDescent="0.3"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7:37" s="13" customFormat="1" ht="13.9" customHeight="1" x14ac:dyDescent="0.3"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7:37" s="13" customFormat="1" ht="13.9" customHeight="1" x14ac:dyDescent="0.3"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7:37" s="13" customFormat="1" ht="13.9" customHeight="1" x14ac:dyDescent="0.3"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7:37" s="13" customFormat="1" ht="13.9" customHeight="1" x14ac:dyDescent="0.3"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7:37" s="13" customFormat="1" ht="13.9" customHeight="1" x14ac:dyDescent="0.3"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7:37" s="13" customFormat="1" ht="13.9" customHeight="1" x14ac:dyDescent="0.3"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7:37" s="13" customFormat="1" ht="13.9" customHeight="1" x14ac:dyDescent="0.3"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7:37" s="13" customFormat="1" ht="13.9" customHeight="1" x14ac:dyDescent="0.3"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7:37" s="13" customFormat="1" ht="13.9" customHeight="1" x14ac:dyDescent="0.3"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7:37" s="13" customFormat="1" ht="13.9" customHeight="1" x14ac:dyDescent="0.3"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7:37" s="13" customFormat="1" ht="13.9" customHeight="1" x14ac:dyDescent="0.3"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7:37" s="13" customFormat="1" ht="13.9" customHeight="1" x14ac:dyDescent="0.3"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7:37" s="13" customFormat="1" ht="13.9" customHeight="1" x14ac:dyDescent="0.3"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7:37" s="13" customFormat="1" ht="13.9" customHeight="1" x14ac:dyDescent="0.3"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7:37" s="13" customFormat="1" ht="13.9" customHeight="1" x14ac:dyDescent="0.3"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7:37" s="13" customFormat="1" ht="13.9" customHeight="1" x14ac:dyDescent="0.3"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7:37" s="13" customFormat="1" ht="13.9" customHeight="1" x14ac:dyDescent="0.3"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7:37" s="13" customFormat="1" ht="13.9" customHeight="1" x14ac:dyDescent="0.3"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7:37" s="13" customFormat="1" ht="13.9" customHeight="1" x14ac:dyDescent="0.3"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7:37" s="13" customFormat="1" ht="13.9" customHeight="1" x14ac:dyDescent="0.3"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7:37" s="13" customFormat="1" ht="13.9" customHeight="1" x14ac:dyDescent="0.3"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7:37" s="13" customFormat="1" ht="13.9" customHeight="1" x14ac:dyDescent="0.3"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7:37" s="13" customFormat="1" ht="13.9" customHeight="1" x14ac:dyDescent="0.3"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7:37" s="13" customFormat="1" ht="13.9" customHeight="1" x14ac:dyDescent="0.3"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7:37" s="13" customFormat="1" ht="13.9" customHeight="1" x14ac:dyDescent="0.3"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7:37" s="13" customFormat="1" ht="13.9" customHeight="1" x14ac:dyDescent="0.3"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7:37" s="13" customFormat="1" ht="13.9" customHeight="1" x14ac:dyDescent="0.3"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7:37" s="13" customFormat="1" ht="13.9" customHeight="1" x14ac:dyDescent="0.3"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7:37" s="13" customFormat="1" ht="13.9" customHeight="1" x14ac:dyDescent="0.3"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7:37" s="13" customFormat="1" ht="13.9" customHeight="1" x14ac:dyDescent="0.3"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7:37" s="13" customFormat="1" ht="13.9" customHeight="1" x14ac:dyDescent="0.3"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7:37" s="13" customFormat="1" ht="13.9" customHeight="1" x14ac:dyDescent="0.3"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7:37" s="13" customFormat="1" ht="13.9" customHeight="1" x14ac:dyDescent="0.3"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7:37" s="13" customFormat="1" ht="13.9" customHeight="1" x14ac:dyDescent="0.3"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7:37" s="13" customFormat="1" ht="13.9" customHeight="1" x14ac:dyDescent="0.3"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7:37" s="13" customFormat="1" ht="13.9" customHeight="1" x14ac:dyDescent="0.3"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7:37" s="13" customFormat="1" ht="13.9" customHeight="1" x14ac:dyDescent="0.3"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7:37" s="13" customFormat="1" ht="13.9" customHeight="1" x14ac:dyDescent="0.3"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7:37" s="13" customFormat="1" ht="13.9" customHeight="1" x14ac:dyDescent="0.3"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7:37" s="13" customFormat="1" ht="13.9" customHeight="1" x14ac:dyDescent="0.3"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7:37" s="13" customFormat="1" ht="13.9" customHeight="1" x14ac:dyDescent="0.3"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7:37" s="13" customFormat="1" ht="13.9" customHeight="1" x14ac:dyDescent="0.3"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7:37" s="13" customFormat="1" ht="13.9" customHeight="1" x14ac:dyDescent="0.3"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7:37" s="13" customFormat="1" ht="13.9" customHeight="1" x14ac:dyDescent="0.3"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7:37" s="13" customFormat="1" ht="13.9" customHeight="1" x14ac:dyDescent="0.3"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7:37" s="13" customFormat="1" ht="13.9" customHeight="1" x14ac:dyDescent="0.3"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7:37" s="13" customFormat="1" ht="13.9" customHeight="1" x14ac:dyDescent="0.3"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7:37" s="13" customFormat="1" ht="13.9" customHeight="1" x14ac:dyDescent="0.3"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7:37" s="13" customFormat="1" ht="13.9" customHeight="1" x14ac:dyDescent="0.3"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7:37" s="13" customFormat="1" ht="13.9" customHeight="1" x14ac:dyDescent="0.3"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7:37" s="13" customFormat="1" ht="13.9" customHeight="1" x14ac:dyDescent="0.3"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7:37" s="13" customFormat="1" ht="13.9" customHeight="1" x14ac:dyDescent="0.3"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7:37" s="13" customFormat="1" ht="13.9" customHeight="1" x14ac:dyDescent="0.3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7:37" s="13" customFormat="1" ht="13.9" customHeight="1" x14ac:dyDescent="0.3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7:37" s="13" customFormat="1" ht="13.9" customHeight="1" x14ac:dyDescent="0.3"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7:37" s="13" customFormat="1" ht="13.9" customHeight="1" x14ac:dyDescent="0.3"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7:37" s="13" customFormat="1" ht="13.9" customHeight="1" x14ac:dyDescent="0.3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7:37" s="13" customFormat="1" ht="13.9" customHeight="1" x14ac:dyDescent="0.3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7:37" s="13" customFormat="1" ht="13.9" customHeight="1" x14ac:dyDescent="0.3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7:37" s="13" customFormat="1" ht="13.9" customHeight="1" x14ac:dyDescent="0.3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7:37" s="13" customFormat="1" ht="13.9" customHeight="1" x14ac:dyDescent="0.3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7:37" s="13" customFormat="1" ht="13.9" customHeight="1" x14ac:dyDescent="0.3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7:37" s="13" customFormat="1" ht="13.9" customHeight="1" x14ac:dyDescent="0.3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7:37" s="13" customFormat="1" ht="13.9" customHeight="1" x14ac:dyDescent="0.3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7:37" s="13" customFormat="1" ht="13.9" customHeight="1" x14ac:dyDescent="0.3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7:37" s="13" customFormat="1" ht="13.9" customHeight="1" x14ac:dyDescent="0.3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3.9" customHeight="1" x14ac:dyDescent="0.3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3.9" customHeight="1" x14ac:dyDescent="0.3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3.9" customHeight="1" x14ac:dyDescent="0.3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3.9" customHeight="1" x14ac:dyDescent="0.3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3.9" customHeight="1" x14ac:dyDescent="0.3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3.9" customHeight="1" x14ac:dyDescent="0.3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3.9" customHeight="1" x14ac:dyDescent="0.3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3.9" customHeight="1" x14ac:dyDescent="0.3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3.9" customHeight="1" x14ac:dyDescent="0.3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3.9" customHeight="1" x14ac:dyDescent="0.3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3.9" customHeight="1" x14ac:dyDescent="0.3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3.9" customHeight="1" x14ac:dyDescent="0.3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3.9" customHeight="1" x14ac:dyDescent="0.3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3.9" customHeight="1" x14ac:dyDescent="0.3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3.9" customHeight="1" x14ac:dyDescent="0.3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3.9" customHeight="1" x14ac:dyDescent="0.3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3.9" customHeight="1" x14ac:dyDescent="0.3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3.9" customHeight="1" x14ac:dyDescent="0.3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3.9" customHeight="1" x14ac:dyDescent="0.3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3.9" customHeight="1" x14ac:dyDescent="0.3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3.9" customHeight="1" x14ac:dyDescent="0.3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3.9" customHeight="1" x14ac:dyDescent="0.3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3.9" customHeight="1" x14ac:dyDescent="0.3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3.9" customHeight="1" x14ac:dyDescent="0.3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3.9" customHeight="1" x14ac:dyDescent="0.3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3.9" customHeight="1" x14ac:dyDescent="0.3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3.9" customHeight="1" x14ac:dyDescent="0.3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3.9" customHeight="1" x14ac:dyDescent="0.3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3.9" customHeight="1" x14ac:dyDescent="0.3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3.9" customHeight="1" x14ac:dyDescent="0.3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3.9" customHeight="1" x14ac:dyDescent="0.3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3.9" customHeight="1" x14ac:dyDescent="0.3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3.9" customHeight="1" x14ac:dyDescent="0.3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3.9" customHeight="1" x14ac:dyDescent="0.3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3.9" customHeight="1" x14ac:dyDescent="0.3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3.9" customHeight="1" x14ac:dyDescent="0.3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3.9" customHeight="1" x14ac:dyDescent="0.3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3.9" customHeight="1" x14ac:dyDescent="0.3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3.9" customHeight="1" x14ac:dyDescent="0.3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3.9" customHeight="1" x14ac:dyDescent="0.3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3.9" customHeight="1" x14ac:dyDescent="0.3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3.9" customHeight="1" x14ac:dyDescent="0.3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3.9" customHeight="1" x14ac:dyDescent="0.3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3.9" customHeight="1" x14ac:dyDescent="0.3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3.9" customHeight="1" x14ac:dyDescent="0.3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3.9" customHeight="1" x14ac:dyDescent="0.3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3.9" customHeight="1" x14ac:dyDescent="0.3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3.9" customHeight="1" x14ac:dyDescent="0.3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3.9" customHeight="1" x14ac:dyDescent="0.3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3.9" customHeight="1" x14ac:dyDescent="0.3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3.9" customHeight="1" x14ac:dyDescent="0.3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3.9" customHeight="1" x14ac:dyDescent="0.3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3.9" customHeight="1" x14ac:dyDescent="0.3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3.9" customHeight="1" x14ac:dyDescent="0.3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3.9" customHeight="1" x14ac:dyDescent="0.3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3.9" customHeight="1" x14ac:dyDescent="0.3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3.9" customHeight="1" x14ac:dyDescent="0.3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3.9" customHeight="1" x14ac:dyDescent="0.3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3.9" customHeight="1" x14ac:dyDescent="0.3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3.9" customHeight="1" x14ac:dyDescent="0.3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3.9" customHeight="1" x14ac:dyDescent="0.3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3.9" customHeight="1" x14ac:dyDescent="0.3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3.9" customHeight="1" x14ac:dyDescent="0.3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3.9" customHeight="1" x14ac:dyDescent="0.3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3.9" customHeight="1" x14ac:dyDescent="0.3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3.9" customHeight="1" x14ac:dyDescent="0.3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3.9" customHeight="1" x14ac:dyDescent="0.3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3.9" customHeight="1" x14ac:dyDescent="0.3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3.9" customHeight="1" x14ac:dyDescent="0.3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3.9" customHeight="1" x14ac:dyDescent="0.3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3.9" customHeight="1" x14ac:dyDescent="0.3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3.9" customHeight="1" x14ac:dyDescent="0.3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3.9" customHeight="1" x14ac:dyDescent="0.3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3.9" customHeight="1" x14ac:dyDescent="0.3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3.9" customHeight="1" x14ac:dyDescent="0.3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3.9" customHeight="1" x14ac:dyDescent="0.3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3.9" customHeight="1" x14ac:dyDescent="0.3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3.9" customHeight="1" x14ac:dyDescent="0.3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3.9" customHeight="1" x14ac:dyDescent="0.3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3.9" customHeight="1" x14ac:dyDescent="0.3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3.9" customHeight="1" x14ac:dyDescent="0.3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3.9" customHeight="1" x14ac:dyDescent="0.3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3.9" customHeight="1" x14ac:dyDescent="0.3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3.9" customHeight="1" x14ac:dyDescent="0.3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3.9" customHeight="1" x14ac:dyDescent="0.3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3.9" customHeight="1" x14ac:dyDescent="0.3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3.9" customHeight="1" x14ac:dyDescent="0.3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3.9" customHeight="1" x14ac:dyDescent="0.3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3.9" customHeight="1" x14ac:dyDescent="0.3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3.9" customHeight="1" x14ac:dyDescent="0.3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3.9" customHeight="1" x14ac:dyDescent="0.3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3.9" customHeight="1" x14ac:dyDescent="0.3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3.9" customHeight="1" x14ac:dyDescent="0.3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3.9" customHeight="1" x14ac:dyDescent="0.3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3.9" customHeight="1" x14ac:dyDescent="0.3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3.9" customHeight="1" x14ac:dyDescent="0.3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3.9" customHeight="1" x14ac:dyDescent="0.3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3.9" customHeight="1" x14ac:dyDescent="0.3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3.9" customHeight="1" x14ac:dyDescent="0.3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3.9" customHeight="1" x14ac:dyDescent="0.3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3.9" customHeight="1" x14ac:dyDescent="0.3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3.9" customHeight="1" x14ac:dyDescent="0.3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3.9" customHeight="1" x14ac:dyDescent="0.3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3.9" customHeight="1" x14ac:dyDescent="0.3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3.9" customHeight="1" x14ac:dyDescent="0.3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3.9" customHeight="1" x14ac:dyDescent="0.3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3.9" customHeight="1" x14ac:dyDescent="0.3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3.9" customHeight="1" x14ac:dyDescent="0.3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3.9" customHeight="1" x14ac:dyDescent="0.3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3.9" customHeight="1" x14ac:dyDescent="0.3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3.9" customHeight="1" x14ac:dyDescent="0.3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3.9" customHeight="1" x14ac:dyDescent="0.3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3.9" customHeight="1" x14ac:dyDescent="0.3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3.9" customHeight="1" x14ac:dyDescent="0.3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3.9" customHeight="1" x14ac:dyDescent="0.3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3.9" customHeight="1" x14ac:dyDescent="0.3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3.9" customHeight="1" x14ac:dyDescent="0.3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3.9" customHeight="1" x14ac:dyDescent="0.3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3.9" customHeight="1" x14ac:dyDescent="0.3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3.9" customHeight="1" x14ac:dyDescent="0.3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3.9" customHeight="1" x14ac:dyDescent="0.3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3.9" customHeight="1" x14ac:dyDescent="0.3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3.9" customHeight="1" x14ac:dyDescent="0.3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3.9" customHeight="1" x14ac:dyDescent="0.3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3.9" customHeight="1" x14ac:dyDescent="0.3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3.9" customHeight="1" x14ac:dyDescent="0.3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3.9" customHeight="1" x14ac:dyDescent="0.3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3.9" customHeight="1" x14ac:dyDescent="0.3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3.9" customHeight="1" x14ac:dyDescent="0.3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3.9" customHeight="1" x14ac:dyDescent="0.3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3.9" customHeight="1" x14ac:dyDescent="0.3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3.9" customHeight="1" x14ac:dyDescent="0.3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3.9" customHeight="1" x14ac:dyDescent="0.3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3.9" customHeight="1" x14ac:dyDescent="0.3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3.9" customHeight="1" x14ac:dyDescent="0.3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3.9" customHeight="1" x14ac:dyDescent="0.3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3.9" customHeight="1" x14ac:dyDescent="0.3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3.9" customHeight="1" x14ac:dyDescent="0.3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3.9" customHeight="1" x14ac:dyDescent="0.3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3.9" customHeight="1" x14ac:dyDescent="0.3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3.9" customHeight="1" x14ac:dyDescent="0.3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3.9" customHeight="1" x14ac:dyDescent="0.3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3.9" customHeight="1" x14ac:dyDescent="0.3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3.9" customHeight="1" x14ac:dyDescent="0.3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3.9" customHeight="1" x14ac:dyDescent="0.3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3.9" customHeight="1" x14ac:dyDescent="0.3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3.9" customHeight="1" x14ac:dyDescent="0.3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3.9" customHeight="1" x14ac:dyDescent="0.3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3.9" customHeight="1" x14ac:dyDescent="0.3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3.9" customHeight="1" x14ac:dyDescent="0.3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3.9" customHeight="1" x14ac:dyDescent="0.3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3.9" customHeight="1" x14ac:dyDescent="0.3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3.9" customHeight="1" x14ac:dyDescent="0.3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3.9" customHeight="1" x14ac:dyDescent="0.3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3.9" customHeight="1" x14ac:dyDescent="0.3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3.9" customHeight="1" x14ac:dyDescent="0.3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3.9" customHeight="1" x14ac:dyDescent="0.3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3.9" customHeight="1" x14ac:dyDescent="0.3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3.9" customHeight="1" x14ac:dyDescent="0.3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3.9" customHeight="1" x14ac:dyDescent="0.3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3.9" customHeight="1" x14ac:dyDescent="0.3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3.9" customHeight="1" x14ac:dyDescent="0.3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3.9" customHeight="1" x14ac:dyDescent="0.3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3.9" customHeight="1" x14ac:dyDescent="0.3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3.9" customHeight="1" x14ac:dyDescent="0.3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3.9" customHeight="1" x14ac:dyDescent="0.3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3.9" customHeight="1" x14ac:dyDescent="0.3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3.9" customHeight="1" x14ac:dyDescent="0.3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3.9" customHeight="1" x14ac:dyDescent="0.3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3.9" customHeight="1" x14ac:dyDescent="0.3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3.9" customHeight="1" x14ac:dyDescent="0.3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3.9" customHeight="1" x14ac:dyDescent="0.3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3.9" customHeight="1" x14ac:dyDescent="0.3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3.9" customHeight="1" x14ac:dyDescent="0.3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3.9" customHeight="1" x14ac:dyDescent="0.3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3.9" customHeight="1" x14ac:dyDescent="0.3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3.9" customHeight="1" x14ac:dyDescent="0.3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3.9" customHeight="1" x14ac:dyDescent="0.3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3.9" customHeight="1" x14ac:dyDescent="0.3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3.9" customHeight="1" x14ac:dyDescent="0.3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3.9" customHeight="1" x14ac:dyDescent="0.3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3.9" customHeight="1" x14ac:dyDescent="0.3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3.9" customHeight="1" x14ac:dyDescent="0.3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3.9" customHeight="1" x14ac:dyDescent="0.3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3.9" customHeight="1" x14ac:dyDescent="0.3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3.9" customHeight="1" x14ac:dyDescent="0.3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3.9" customHeight="1" x14ac:dyDescent="0.3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3.9" customHeight="1" x14ac:dyDescent="0.3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3.9" customHeight="1" x14ac:dyDescent="0.3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3.9" customHeight="1" x14ac:dyDescent="0.3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3.9" customHeight="1" x14ac:dyDescent="0.3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3.9" customHeight="1" x14ac:dyDescent="0.3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3.9" customHeight="1" x14ac:dyDescent="0.3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3.9" customHeight="1" x14ac:dyDescent="0.3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3.9" customHeight="1" x14ac:dyDescent="0.3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3.9" customHeight="1" x14ac:dyDescent="0.3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3.9" customHeight="1" x14ac:dyDescent="0.3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3.9" customHeight="1" x14ac:dyDescent="0.3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3.9" customHeight="1" x14ac:dyDescent="0.3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3.9" customHeight="1" x14ac:dyDescent="0.3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3.9" customHeight="1" x14ac:dyDescent="0.3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3.9" customHeight="1" x14ac:dyDescent="0.3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3.9" customHeight="1" x14ac:dyDescent="0.3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3.9" customHeight="1" x14ac:dyDescent="0.3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3.9" customHeight="1" x14ac:dyDescent="0.3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3.9" customHeight="1" x14ac:dyDescent="0.3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3.9" customHeight="1" x14ac:dyDescent="0.3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3.9" customHeight="1" x14ac:dyDescent="0.3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3.9" customHeight="1" x14ac:dyDescent="0.3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3.9" customHeight="1" x14ac:dyDescent="0.3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3.9" customHeight="1" x14ac:dyDescent="0.3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3.9" customHeight="1" x14ac:dyDescent="0.3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3.9" customHeight="1" x14ac:dyDescent="0.3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3.9" customHeight="1" x14ac:dyDescent="0.3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3.9" customHeight="1" x14ac:dyDescent="0.3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3.9" customHeight="1" x14ac:dyDescent="0.3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3.9" customHeight="1" x14ac:dyDescent="0.3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3.9" customHeight="1" x14ac:dyDescent="0.3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3.9" customHeight="1" x14ac:dyDescent="0.3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3.9" customHeight="1" x14ac:dyDescent="0.3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3.9" customHeight="1" x14ac:dyDescent="0.3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3.9" customHeight="1" x14ac:dyDescent="0.3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3.9" customHeight="1" x14ac:dyDescent="0.3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3.9" customHeight="1" x14ac:dyDescent="0.3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3.9" customHeight="1" x14ac:dyDescent="0.3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3.9" customHeight="1" x14ac:dyDescent="0.3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3.9" customHeight="1" x14ac:dyDescent="0.3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3.9" customHeight="1" x14ac:dyDescent="0.3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3.9" customHeight="1" x14ac:dyDescent="0.3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3.9" customHeight="1" x14ac:dyDescent="0.3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3.9" customHeight="1" x14ac:dyDescent="0.3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3.9" customHeight="1" x14ac:dyDescent="0.3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3.9" customHeight="1" x14ac:dyDescent="0.3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3.9" customHeight="1" x14ac:dyDescent="0.3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3.9" customHeight="1" x14ac:dyDescent="0.3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3.9" customHeight="1" x14ac:dyDescent="0.3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3.9" customHeight="1" x14ac:dyDescent="0.3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3.9" customHeight="1" x14ac:dyDescent="0.3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3.9" customHeight="1" x14ac:dyDescent="0.3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3.9" customHeight="1" x14ac:dyDescent="0.3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3.9" customHeight="1" x14ac:dyDescent="0.3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3.9" customHeight="1" x14ac:dyDescent="0.3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3.9" customHeight="1" x14ac:dyDescent="0.3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3.9" customHeight="1" x14ac:dyDescent="0.3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3.9" customHeight="1" x14ac:dyDescent="0.3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3.9" customHeight="1" x14ac:dyDescent="0.3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3.9" customHeight="1" x14ac:dyDescent="0.3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3.9" customHeight="1" x14ac:dyDescent="0.3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3.9" customHeight="1" x14ac:dyDescent="0.3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3.9" customHeight="1" x14ac:dyDescent="0.3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3.9" customHeight="1" x14ac:dyDescent="0.3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3.9" customHeight="1" x14ac:dyDescent="0.3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3.9" customHeight="1" x14ac:dyDescent="0.3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3.9" customHeight="1" x14ac:dyDescent="0.3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3.9" customHeight="1" x14ac:dyDescent="0.3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3.9" customHeight="1" x14ac:dyDescent="0.3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3.9" customHeight="1" x14ac:dyDescent="0.3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3.9" customHeight="1" x14ac:dyDescent="0.3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3.9" customHeight="1" x14ac:dyDescent="0.3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3.9" customHeight="1" x14ac:dyDescent="0.3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3.9" customHeight="1" x14ac:dyDescent="0.3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3.9" customHeight="1" x14ac:dyDescent="0.3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3.9" customHeight="1" x14ac:dyDescent="0.3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3.9" customHeight="1" x14ac:dyDescent="0.3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3.9" customHeight="1" x14ac:dyDescent="0.3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3.9" customHeight="1" x14ac:dyDescent="0.3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3.9" customHeight="1" x14ac:dyDescent="0.3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3.9" customHeight="1" x14ac:dyDescent="0.3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3.9" customHeight="1" x14ac:dyDescent="0.3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3.9" customHeight="1" x14ac:dyDescent="0.3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3.9" customHeight="1" x14ac:dyDescent="0.3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3.9" customHeight="1" x14ac:dyDescent="0.3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3.9" customHeight="1" x14ac:dyDescent="0.3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3.9" customHeight="1" x14ac:dyDescent="0.3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3.9" customHeight="1" x14ac:dyDescent="0.3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3.9" customHeight="1" x14ac:dyDescent="0.3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3.9" customHeight="1" x14ac:dyDescent="0.3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3.9" customHeight="1" x14ac:dyDescent="0.3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3.9" customHeight="1" x14ac:dyDescent="0.3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3.9" customHeight="1" x14ac:dyDescent="0.3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3.9" customHeight="1" x14ac:dyDescent="0.3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3.9" customHeight="1" x14ac:dyDescent="0.3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3.9" customHeight="1" x14ac:dyDescent="0.3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3.9" customHeight="1" x14ac:dyDescent="0.3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3.9" customHeight="1" x14ac:dyDescent="0.3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3.9" customHeight="1" x14ac:dyDescent="0.3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3.9" customHeight="1" x14ac:dyDescent="0.3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3.9" customHeight="1" x14ac:dyDescent="0.3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3.9" customHeight="1" x14ac:dyDescent="0.3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3.9" customHeight="1" x14ac:dyDescent="0.3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3.9" customHeight="1" x14ac:dyDescent="0.3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3.9" customHeight="1" x14ac:dyDescent="0.3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3.9" customHeight="1" x14ac:dyDescent="0.3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3.9" customHeight="1" x14ac:dyDescent="0.3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3.9" customHeight="1" x14ac:dyDescent="0.3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3.9" customHeight="1" x14ac:dyDescent="0.3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3.9" customHeight="1" x14ac:dyDescent="0.3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3.9" customHeight="1" x14ac:dyDescent="0.3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3.9" customHeight="1" x14ac:dyDescent="0.3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3.9" customHeight="1" x14ac:dyDescent="0.3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3.9" customHeight="1" x14ac:dyDescent="0.3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3.9" customHeight="1" x14ac:dyDescent="0.3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3.9" customHeight="1" x14ac:dyDescent="0.3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3.9" customHeight="1" x14ac:dyDescent="0.3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3.9" customHeight="1" x14ac:dyDescent="0.3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3.9" customHeight="1" x14ac:dyDescent="0.3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3.9" customHeight="1" x14ac:dyDescent="0.3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3.9" customHeight="1" x14ac:dyDescent="0.3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3.9" customHeight="1" x14ac:dyDescent="0.3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3.9" customHeight="1" x14ac:dyDescent="0.3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3.9" customHeight="1" x14ac:dyDescent="0.3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3.9" customHeight="1" x14ac:dyDescent="0.3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3.9" customHeight="1" x14ac:dyDescent="0.3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3.9" customHeight="1" x14ac:dyDescent="0.3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3.9" customHeight="1" x14ac:dyDescent="0.3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3.9" customHeight="1" x14ac:dyDescent="0.3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3.9" customHeight="1" x14ac:dyDescent="0.3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3.9" customHeight="1" x14ac:dyDescent="0.3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3.9" customHeight="1" x14ac:dyDescent="0.3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3.9" customHeight="1" x14ac:dyDescent="0.3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3.9" customHeight="1" x14ac:dyDescent="0.3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3.9" customHeight="1" x14ac:dyDescent="0.3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3.9" customHeight="1" x14ac:dyDescent="0.3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3.9" customHeight="1" x14ac:dyDescent="0.3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3.9" customHeight="1" x14ac:dyDescent="0.3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3.9" customHeight="1" x14ac:dyDescent="0.3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3.9" customHeight="1" x14ac:dyDescent="0.3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3.9" customHeight="1" x14ac:dyDescent="0.3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3.9" customHeight="1" x14ac:dyDescent="0.3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3.9" customHeight="1" x14ac:dyDescent="0.3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3.9" customHeight="1" x14ac:dyDescent="0.3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3.9" customHeight="1" x14ac:dyDescent="0.3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3.9" customHeight="1" x14ac:dyDescent="0.3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3.9" customHeight="1" x14ac:dyDescent="0.3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3.9" customHeight="1" x14ac:dyDescent="0.3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3.9" customHeight="1" x14ac:dyDescent="0.3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3.9" customHeight="1" x14ac:dyDescent="0.3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3.9" customHeight="1" x14ac:dyDescent="0.3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3.9" customHeight="1" x14ac:dyDescent="0.3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3.9" customHeight="1" x14ac:dyDescent="0.3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3.9" customHeight="1" x14ac:dyDescent="0.3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3.9" customHeight="1" x14ac:dyDescent="0.3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3.9" customHeight="1" x14ac:dyDescent="0.3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3.9" customHeight="1" x14ac:dyDescent="0.3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3.9" customHeight="1" x14ac:dyDescent="0.3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3.9" customHeight="1" x14ac:dyDescent="0.3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3.9" customHeight="1" x14ac:dyDescent="0.3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3.9" customHeight="1" x14ac:dyDescent="0.3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3.9" customHeight="1" x14ac:dyDescent="0.3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3.9" customHeight="1" x14ac:dyDescent="0.3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3.9" customHeight="1" x14ac:dyDescent="0.3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3.9" customHeight="1" x14ac:dyDescent="0.3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3.9" customHeight="1" x14ac:dyDescent="0.3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3.9" customHeight="1" x14ac:dyDescent="0.3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3.9" customHeight="1" x14ac:dyDescent="0.3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3.9" customHeight="1" x14ac:dyDescent="0.3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3.9" customHeight="1" x14ac:dyDescent="0.3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3.9" customHeight="1" x14ac:dyDescent="0.3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3.9" customHeight="1" x14ac:dyDescent="0.3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3.9" customHeight="1" x14ac:dyDescent="0.3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3.9" customHeight="1" x14ac:dyDescent="0.3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3.9" customHeight="1" x14ac:dyDescent="0.3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3.9" customHeight="1" x14ac:dyDescent="0.3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3.9" customHeight="1" x14ac:dyDescent="0.3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3.9" customHeight="1" x14ac:dyDescent="0.3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3.9" customHeight="1" x14ac:dyDescent="0.3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3.9" customHeight="1" x14ac:dyDescent="0.3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3.9" customHeight="1" x14ac:dyDescent="0.3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3.9" customHeight="1" x14ac:dyDescent="0.3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3.9" customHeight="1" x14ac:dyDescent="0.3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3.9" customHeight="1" x14ac:dyDescent="0.3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3.9" customHeight="1" x14ac:dyDescent="0.3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3.9" customHeight="1" x14ac:dyDescent="0.3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3.9" customHeight="1" x14ac:dyDescent="0.3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3.9" customHeight="1" x14ac:dyDescent="0.3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3.9" customHeight="1" x14ac:dyDescent="0.3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3.9" customHeight="1" x14ac:dyDescent="0.3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3.9" customHeight="1" x14ac:dyDescent="0.3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3.9" customHeight="1" x14ac:dyDescent="0.3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3.9" customHeight="1" x14ac:dyDescent="0.3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3.9" customHeight="1" x14ac:dyDescent="0.3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3.9" customHeight="1" x14ac:dyDescent="0.3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3.9" customHeight="1" x14ac:dyDescent="0.3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3.9" customHeight="1" x14ac:dyDescent="0.3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3.9" customHeight="1" x14ac:dyDescent="0.3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3.9" customHeight="1" x14ac:dyDescent="0.3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3.9" customHeight="1" x14ac:dyDescent="0.3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3.9" customHeight="1" x14ac:dyDescent="0.3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3.9" customHeight="1" x14ac:dyDescent="0.3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3.9" customHeight="1" x14ac:dyDescent="0.3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3.9" customHeight="1" x14ac:dyDescent="0.3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3.9" customHeight="1" x14ac:dyDescent="0.3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3.9" customHeight="1" x14ac:dyDescent="0.3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3.9" customHeight="1" x14ac:dyDescent="0.3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3.9" customHeight="1" x14ac:dyDescent="0.3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3.9" customHeight="1" x14ac:dyDescent="0.3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3.9" customHeight="1" x14ac:dyDescent="0.3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3.9" customHeight="1" x14ac:dyDescent="0.3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3.9" customHeight="1" x14ac:dyDescent="0.3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3.9" customHeight="1" x14ac:dyDescent="0.3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3.9" customHeight="1" x14ac:dyDescent="0.3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3.9" customHeight="1" x14ac:dyDescent="0.3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3.9" customHeight="1" x14ac:dyDescent="0.3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3.9" customHeight="1" x14ac:dyDescent="0.3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3.9" customHeight="1" x14ac:dyDescent="0.3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3.9" customHeight="1" x14ac:dyDescent="0.3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3.9" customHeight="1" x14ac:dyDescent="0.3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3.9" customHeight="1" x14ac:dyDescent="0.3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3.9" customHeight="1" x14ac:dyDescent="0.3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3.9" customHeight="1" x14ac:dyDescent="0.3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3.9" customHeight="1" x14ac:dyDescent="0.3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3.9" customHeight="1" x14ac:dyDescent="0.3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3.9" customHeight="1" x14ac:dyDescent="0.3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3.9" customHeight="1" x14ac:dyDescent="0.3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3.9" customHeight="1" x14ac:dyDescent="0.3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3.9" customHeight="1" x14ac:dyDescent="0.3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3.9" customHeight="1" x14ac:dyDescent="0.3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3.9" customHeight="1" x14ac:dyDescent="0.3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3.9" customHeight="1" x14ac:dyDescent="0.3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3.9" customHeight="1" x14ac:dyDescent="0.3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3.9" customHeight="1" x14ac:dyDescent="0.3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3.9" customHeight="1" x14ac:dyDescent="0.3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3.9" customHeight="1" x14ac:dyDescent="0.3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3.9" customHeight="1" x14ac:dyDescent="0.3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3.9" customHeight="1" x14ac:dyDescent="0.3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3.9" customHeight="1" x14ac:dyDescent="0.3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3.9" customHeight="1" x14ac:dyDescent="0.3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3.9" customHeight="1" x14ac:dyDescent="0.3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3.9" customHeight="1" x14ac:dyDescent="0.3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3.9" customHeight="1" x14ac:dyDescent="0.3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3.9" customHeight="1" x14ac:dyDescent="0.3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3.9" customHeight="1" x14ac:dyDescent="0.3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3.9" customHeight="1" x14ac:dyDescent="0.3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3.9" customHeight="1" x14ac:dyDescent="0.3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3.9" customHeight="1" x14ac:dyDescent="0.3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3.9" customHeight="1" x14ac:dyDescent="0.3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3.9" customHeight="1" x14ac:dyDescent="0.3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3.9" customHeight="1" x14ac:dyDescent="0.3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3.9" customHeight="1" x14ac:dyDescent="0.3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3.9" customHeight="1" x14ac:dyDescent="0.3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3.9" customHeight="1" x14ac:dyDescent="0.3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3.9" customHeight="1" x14ac:dyDescent="0.3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3.9" customHeight="1" x14ac:dyDescent="0.3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3.9" customHeight="1" x14ac:dyDescent="0.3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3.9" customHeight="1" x14ac:dyDescent="0.3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3.9" customHeight="1" x14ac:dyDescent="0.3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3.9" customHeight="1" x14ac:dyDescent="0.3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3.9" customHeight="1" x14ac:dyDescent="0.3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3.9" customHeight="1" x14ac:dyDescent="0.3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3.9" customHeight="1" x14ac:dyDescent="0.3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3.9" customHeight="1" x14ac:dyDescent="0.3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3.9" customHeight="1" x14ac:dyDescent="0.3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3.9" customHeight="1" x14ac:dyDescent="0.3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3.9" customHeight="1" x14ac:dyDescent="0.3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3.9" customHeight="1" x14ac:dyDescent="0.3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3.9" customHeight="1" x14ac:dyDescent="0.3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3.9" customHeight="1" x14ac:dyDescent="0.3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3.9" customHeight="1" x14ac:dyDescent="0.3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3.9" customHeight="1" x14ac:dyDescent="0.3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3.9" customHeight="1" x14ac:dyDescent="0.3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3.9" customHeight="1" x14ac:dyDescent="0.3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3.9" customHeight="1" x14ac:dyDescent="0.3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3.9" customHeight="1" x14ac:dyDescent="0.3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3.9" customHeight="1" x14ac:dyDescent="0.3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3.9" customHeight="1" x14ac:dyDescent="0.3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3.9" customHeight="1" x14ac:dyDescent="0.3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3.9" customHeight="1" x14ac:dyDescent="0.3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3.9" customHeight="1" x14ac:dyDescent="0.3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3.9" customHeight="1" x14ac:dyDescent="0.3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3.9" customHeight="1" x14ac:dyDescent="0.3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3.9" customHeight="1" x14ac:dyDescent="0.3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3.9" customHeight="1" x14ac:dyDescent="0.3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3.9" customHeight="1" x14ac:dyDescent="0.3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3.9" customHeight="1" x14ac:dyDescent="0.3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3.9" customHeight="1" x14ac:dyDescent="0.3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3.9" customHeight="1" x14ac:dyDescent="0.3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3.9" customHeight="1" x14ac:dyDescent="0.3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3.9" customHeight="1" x14ac:dyDescent="0.3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3.9" customHeight="1" x14ac:dyDescent="0.3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3.9" customHeight="1" x14ac:dyDescent="0.3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3.9" customHeight="1" x14ac:dyDescent="0.3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3.9" customHeight="1" x14ac:dyDescent="0.3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3.9" customHeight="1" x14ac:dyDescent="0.3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3.9" customHeight="1" x14ac:dyDescent="0.3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3.9" customHeight="1" x14ac:dyDescent="0.3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3.9" customHeight="1" x14ac:dyDescent="0.3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3.9" customHeight="1" x14ac:dyDescent="0.3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3.9" customHeight="1" x14ac:dyDescent="0.3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3.9" customHeight="1" x14ac:dyDescent="0.3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3.9" customHeight="1" x14ac:dyDescent="0.3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3.9" customHeight="1" x14ac:dyDescent="0.3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3.9" customHeight="1" x14ac:dyDescent="0.3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3.9" customHeight="1" x14ac:dyDescent="0.3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3.9" customHeight="1" x14ac:dyDescent="0.3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3.9" customHeight="1" x14ac:dyDescent="0.3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3.9" customHeight="1" x14ac:dyDescent="0.3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3.9" customHeight="1" x14ac:dyDescent="0.3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3.9" customHeight="1" x14ac:dyDescent="0.3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3.9" customHeight="1" x14ac:dyDescent="0.3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3.9" customHeight="1" x14ac:dyDescent="0.3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3.9" customHeight="1" x14ac:dyDescent="0.3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3.9" customHeight="1" x14ac:dyDescent="0.3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3.9" customHeight="1" x14ac:dyDescent="0.3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3.9" customHeight="1" x14ac:dyDescent="0.3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3.9" customHeight="1" x14ac:dyDescent="0.3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3.9" customHeight="1" x14ac:dyDescent="0.3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3.9" customHeight="1" x14ac:dyDescent="0.3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3.9" customHeight="1" x14ac:dyDescent="0.3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3.9" customHeight="1" x14ac:dyDescent="0.3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3.9" customHeight="1" x14ac:dyDescent="0.3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3.9" customHeight="1" x14ac:dyDescent="0.3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3.9" customHeight="1" x14ac:dyDescent="0.3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3.9" customHeight="1" x14ac:dyDescent="0.3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3.9" customHeight="1" x14ac:dyDescent="0.3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3.9" customHeight="1" x14ac:dyDescent="0.3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3.9" customHeight="1" x14ac:dyDescent="0.3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3.9" customHeight="1" x14ac:dyDescent="0.3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3.9" customHeight="1" x14ac:dyDescent="0.3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3.9" customHeight="1" x14ac:dyDescent="0.3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3.9" customHeight="1" x14ac:dyDescent="0.3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3.9" customHeight="1" x14ac:dyDescent="0.3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3.9" customHeight="1" x14ac:dyDescent="0.3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3.9" customHeight="1" x14ac:dyDescent="0.3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3.9" customHeight="1" x14ac:dyDescent="0.3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3.9" customHeight="1" x14ac:dyDescent="0.3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3.9" customHeight="1" x14ac:dyDescent="0.3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3.9" customHeight="1" x14ac:dyDescent="0.3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3.9" customHeight="1" x14ac:dyDescent="0.3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3.9" customHeight="1" x14ac:dyDescent="0.3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3.9" customHeight="1" x14ac:dyDescent="0.3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3.9" customHeight="1" x14ac:dyDescent="0.3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3.9" customHeight="1" x14ac:dyDescent="0.3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3.9" customHeight="1" x14ac:dyDescent="0.3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3.9" customHeight="1" x14ac:dyDescent="0.3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3.9" customHeight="1" x14ac:dyDescent="0.3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3.9" customHeight="1" x14ac:dyDescent="0.3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3.9" customHeight="1" x14ac:dyDescent="0.3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3.9" customHeight="1" x14ac:dyDescent="0.3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3.9" customHeight="1" x14ac:dyDescent="0.3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3.9" customHeight="1" x14ac:dyDescent="0.3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3.9" customHeight="1" x14ac:dyDescent="0.3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3.9" customHeight="1" x14ac:dyDescent="0.3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3.9" customHeight="1" x14ac:dyDescent="0.3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3.9" customHeight="1" x14ac:dyDescent="0.3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3.9" customHeight="1" x14ac:dyDescent="0.3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3.9" customHeight="1" x14ac:dyDescent="0.3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3.9" customHeight="1" x14ac:dyDescent="0.3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3.9" customHeight="1" x14ac:dyDescent="0.3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3.9" customHeight="1" x14ac:dyDescent="0.3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3.9" customHeight="1" x14ac:dyDescent="0.3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3.9" customHeight="1" x14ac:dyDescent="0.3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3.9" customHeight="1" x14ac:dyDescent="0.3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3.9" customHeight="1" x14ac:dyDescent="0.3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3.9" customHeight="1" x14ac:dyDescent="0.3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3.9" customHeight="1" x14ac:dyDescent="0.3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3.9" customHeight="1" x14ac:dyDescent="0.3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3.9" customHeight="1" x14ac:dyDescent="0.3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3.9" customHeight="1" x14ac:dyDescent="0.3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3.9" customHeight="1" x14ac:dyDescent="0.3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3.9" customHeight="1" x14ac:dyDescent="0.3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3.9" customHeight="1" x14ac:dyDescent="0.3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3.9" customHeight="1" x14ac:dyDescent="0.3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3.9" customHeight="1" x14ac:dyDescent="0.3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3.9" customHeight="1" x14ac:dyDescent="0.3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3.9" customHeight="1" x14ac:dyDescent="0.3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3.9" customHeight="1" x14ac:dyDescent="0.3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3.9" customHeight="1" x14ac:dyDescent="0.3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3.9" customHeight="1" x14ac:dyDescent="0.3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3.9" customHeight="1" x14ac:dyDescent="0.3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3.9" customHeight="1" x14ac:dyDescent="0.3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3.9" customHeight="1" x14ac:dyDescent="0.3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3.9" customHeight="1" x14ac:dyDescent="0.3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3.9" customHeight="1" x14ac:dyDescent="0.3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3.9" customHeight="1" x14ac:dyDescent="0.3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3.9" customHeight="1" x14ac:dyDescent="0.3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3.9" customHeight="1" x14ac:dyDescent="0.3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3.9" customHeight="1" x14ac:dyDescent="0.3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3.9" customHeight="1" x14ac:dyDescent="0.3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3.9" customHeight="1" x14ac:dyDescent="0.3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3.9" customHeight="1" x14ac:dyDescent="0.3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3.9" customHeight="1" x14ac:dyDescent="0.3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3.9" customHeight="1" x14ac:dyDescent="0.3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3.9" customHeight="1" x14ac:dyDescent="0.3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3.9" customHeight="1" x14ac:dyDescent="0.3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3.9" customHeight="1" x14ac:dyDescent="0.3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3.9" customHeight="1" x14ac:dyDescent="0.3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3.9" customHeight="1" x14ac:dyDescent="0.3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3.9" customHeight="1" x14ac:dyDescent="0.3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3.9" customHeight="1" x14ac:dyDescent="0.3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3.9" customHeight="1" x14ac:dyDescent="0.3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3.9" customHeight="1" x14ac:dyDescent="0.3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3.9" customHeight="1" x14ac:dyDescent="0.3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3.9" customHeight="1" x14ac:dyDescent="0.3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3.9" customHeight="1" x14ac:dyDescent="0.3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3.9" customHeight="1" x14ac:dyDescent="0.3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3.9" customHeight="1" x14ac:dyDescent="0.3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3.9" customHeight="1" x14ac:dyDescent="0.3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3.9" customHeight="1" x14ac:dyDescent="0.3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3.9" customHeight="1" x14ac:dyDescent="0.3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3.9" customHeight="1" x14ac:dyDescent="0.3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3.9" customHeight="1" x14ac:dyDescent="0.3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3.9" customHeight="1" x14ac:dyDescent="0.3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3.9" customHeight="1" x14ac:dyDescent="0.3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3.9" customHeight="1" x14ac:dyDescent="0.3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3.9" customHeight="1" x14ac:dyDescent="0.3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3.9" customHeight="1" x14ac:dyDescent="0.3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3.9" customHeight="1" x14ac:dyDescent="0.3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3.9" customHeight="1" x14ac:dyDescent="0.3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3.9" customHeight="1" x14ac:dyDescent="0.3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3.9" customHeight="1" x14ac:dyDescent="0.3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3.9" customHeight="1" x14ac:dyDescent="0.3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3.9" customHeight="1" x14ac:dyDescent="0.3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3.9" customHeight="1" x14ac:dyDescent="0.3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3.9" customHeight="1" x14ac:dyDescent="0.3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3.9" customHeight="1" x14ac:dyDescent="0.3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3.9" customHeight="1" x14ac:dyDescent="0.3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3.9" customHeight="1" x14ac:dyDescent="0.3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3.9" customHeight="1" x14ac:dyDescent="0.3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3.9" customHeight="1" x14ac:dyDescent="0.3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3.9" customHeight="1" x14ac:dyDescent="0.3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3.9" customHeight="1" x14ac:dyDescent="0.3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3.9" customHeight="1" x14ac:dyDescent="0.3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3.9" customHeight="1" x14ac:dyDescent="0.3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3.9" customHeight="1" x14ac:dyDescent="0.3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3.9" customHeight="1" x14ac:dyDescent="0.3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3.9" customHeight="1" x14ac:dyDescent="0.3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3.9" customHeight="1" x14ac:dyDescent="0.3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3.9" customHeight="1" x14ac:dyDescent="0.3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3.9" customHeight="1" x14ac:dyDescent="0.3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3.9" customHeight="1" x14ac:dyDescent="0.3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3.9" customHeight="1" x14ac:dyDescent="0.3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3.9" customHeight="1" x14ac:dyDescent="0.3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3.9" customHeight="1" x14ac:dyDescent="0.3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3.9" customHeight="1" x14ac:dyDescent="0.3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3.9" customHeight="1" x14ac:dyDescent="0.3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3.9" customHeight="1" x14ac:dyDescent="0.3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3.9" customHeight="1" x14ac:dyDescent="0.3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3.9" customHeight="1" x14ac:dyDescent="0.3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3.9" customHeight="1" x14ac:dyDescent="0.3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3.9" customHeight="1" x14ac:dyDescent="0.3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3.9" customHeight="1" x14ac:dyDescent="0.3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3.9" customHeight="1" x14ac:dyDescent="0.3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3.9" customHeight="1" x14ac:dyDescent="0.3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3.9" customHeight="1" x14ac:dyDescent="0.3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3.9" customHeight="1" x14ac:dyDescent="0.3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3.9" customHeight="1" x14ac:dyDescent="0.3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3.9" customHeight="1" x14ac:dyDescent="0.3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3.9" customHeight="1" x14ac:dyDescent="0.3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3.9" customHeight="1" x14ac:dyDescent="0.3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3.9" customHeight="1" x14ac:dyDescent="0.3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3.9" customHeight="1" x14ac:dyDescent="0.3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3.9" customHeight="1" x14ac:dyDescent="0.3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3.9" customHeight="1" x14ac:dyDescent="0.3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3.9" customHeight="1" x14ac:dyDescent="0.3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3.9" customHeight="1" x14ac:dyDescent="0.3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3.9" customHeight="1" x14ac:dyDescent="0.3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3.9" customHeight="1" x14ac:dyDescent="0.3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3.9" customHeight="1" x14ac:dyDescent="0.3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3.9" customHeight="1" x14ac:dyDescent="0.3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3.9" customHeight="1" x14ac:dyDescent="0.3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3.9" customHeight="1" x14ac:dyDescent="0.3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3.9" customHeight="1" x14ac:dyDescent="0.3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3.9" customHeight="1" x14ac:dyDescent="0.3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3.9" customHeight="1" x14ac:dyDescent="0.3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3.9" customHeight="1" x14ac:dyDescent="0.3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3.9" customHeight="1" x14ac:dyDescent="0.3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3.9" customHeight="1" x14ac:dyDescent="0.3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3.9" customHeight="1" x14ac:dyDescent="0.3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3.9" customHeight="1" x14ac:dyDescent="0.3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3.9" customHeight="1" x14ac:dyDescent="0.3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3.9" customHeight="1" x14ac:dyDescent="0.3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3.9" customHeight="1" x14ac:dyDescent="0.3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3.9" customHeight="1" x14ac:dyDescent="0.3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3.9" customHeight="1" x14ac:dyDescent="0.3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3.9" customHeight="1" x14ac:dyDescent="0.3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3.9" customHeight="1" x14ac:dyDescent="0.3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3.9" customHeight="1" x14ac:dyDescent="0.3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3.9" customHeight="1" x14ac:dyDescent="0.3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3.9" customHeight="1" x14ac:dyDescent="0.3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3.9" customHeight="1" x14ac:dyDescent="0.3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3.9" customHeight="1" x14ac:dyDescent="0.3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3.9" customHeight="1" x14ac:dyDescent="0.3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3.9" customHeight="1" x14ac:dyDescent="0.3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3.9" customHeight="1" x14ac:dyDescent="0.3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3.9" customHeight="1" x14ac:dyDescent="0.3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3.9" customHeight="1" x14ac:dyDescent="0.3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3.9" customHeight="1" x14ac:dyDescent="0.3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3.9" customHeight="1" x14ac:dyDescent="0.3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3.9" customHeight="1" x14ac:dyDescent="0.3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3.9" customHeight="1" x14ac:dyDescent="0.3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3.9" customHeight="1" x14ac:dyDescent="0.3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3.9" customHeight="1" x14ac:dyDescent="0.3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3.9" customHeight="1" x14ac:dyDescent="0.3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3.9" customHeight="1" x14ac:dyDescent="0.3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3.9" customHeight="1" x14ac:dyDescent="0.3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3.9" customHeight="1" x14ac:dyDescent="0.3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3.9" customHeight="1" x14ac:dyDescent="0.3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3.9" customHeight="1" x14ac:dyDescent="0.3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3.9" customHeight="1" x14ac:dyDescent="0.3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3.9" customHeight="1" x14ac:dyDescent="0.3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3.9" customHeight="1" x14ac:dyDescent="0.3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3.9" customHeight="1" x14ac:dyDescent="0.3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3.9" customHeight="1" x14ac:dyDescent="0.3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3.9" customHeight="1" x14ac:dyDescent="0.3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3.9" customHeight="1" x14ac:dyDescent="0.3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3.9" customHeight="1" x14ac:dyDescent="0.3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3.9" customHeight="1" x14ac:dyDescent="0.3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3.9" customHeight="1" x14ac:dyDescent="0.3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3.9" customHeight="1" x14ac:dyDescent="0.3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3.9" customHeight="1" x14ac:dyDescent="0.3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3.9" customHeight="1" x14ac:dyDescent="0.3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3.9" customHeight="1" x14ac:dyDescent="0.3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3.9" customHeight="1" x14ac:dyDescent="0.3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3.9" customHeight="1" x14ac:dyDescent="0.3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3.9" customHeight="1" x14ac:dyDescent="0.3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3.9" customHeight="1" x14ac:dyDescent="0.3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3.9" customHeight="1" x14ac:dyDescent="0.3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3.9" customHeight="1" x14ac:dyDescent="0.3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3.9" customHeight="1" x14ac:dyDescent="0.3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3.9" customHeight="1" x14ac:dyDescent="0.3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3.9" customHeight="1" x14ac:dyDescent="0.3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3.9" customHeight="1" x14ac:dyDescent="0.3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3.9" customHeight="1" x14ac:dyDescent="0.3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3.9" customHeight="1" x14ac:dyDescent="0.3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3.9" customHeight="1" x14ac:dyDescent="0.3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3.9" customHeight="1" x14ac:dyDescent="0.3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3.9" customHeight="1" x14ac:dyDescent="0.3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3.9" customHeight="1" x14ac:dyDescent="0.3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3.9" customHeight="1" x14ac:dyDescent="0.3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3.9" customHeight="1" x14ac:dyDescent="0.3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3.9" customHeight="1" x14ac:dyDescent="0.3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3.9" customHeight="1" x14ac:dyDescent="0.3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3.9" customHeight="1" x14ac:dyDescent="0.3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3.9" customHeight="1" x14ac:dyDescent="0.3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3.9" customHeight="1" x14ac:dyDescent="0.3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3.9" customHeight="1" x14ac:dyDescent="0.3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3.9" customHeight="1" x14ac:dyDescent="0.3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3.9" customHeight="1" x14ac:dyDescent="0.3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3.9" customHeight="1" x14ac:dyDescent="0.3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3.9" customHeight="1" x14ac:dyDescent="0.3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3.9" customHeight="1" x14ac:dyDescent="0.3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3.9" customHeight="1" x14ac:dyDescent="0.3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3.9" customHeight="1" x14ac:dyDescent="0.3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3.9" customHeight="1" x14ac:dyDescent="0.3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3.9" customHeight="1" x14ac:dyDescent="0.3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3.9" customHeight="1" x14ac:dyDescent="0.3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3.9" customHeight="1" x14ac:dyDescent="0.3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3.9" customHeight="1" x14ac:dyDescent="0.3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3.9" customHeight="1" x14ac:dyDescent="0.3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3.9" customHeight="1" x14ac:dyDescent="0.3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3.9" customHeight="1" x14ac:dyDescent="0.3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3.9" customHeight="1" x14ac:dyDescent="0.3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3.9" customHeight="1" x14ac:dyDescent="0.3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3.9" customHeight="1" x14ac:dyDescent="0.3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3.9" customHeight="1" x14ac:dyDescent="0.3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3.9" customHeight="1" x14ac:dyDescent="0.3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3.9" customHeight="1" x14ac:dyDescent="0.3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3.9" customHeight="1" x14ac:dyDescent="0.3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3.9" customHeight="1" x14ac:dyDescent="0.3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3.9" customHeight="1" x14ac:dyDescent="0.3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3.9" customHeight="1" x14ac:dyDescent="0.3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3.9" customHeight="1" x14ac:dyDescent="0.3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3.9" customHeight="1" x14ac:dyDescent="0.3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3.9" customHeight="1" x14ac:dyDescent="0.3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3.9" customHeight="1" x14ac:dyDescent="0.3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3.9" customHeight="1" x14ac:dyDescent="0.3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3.9" customHeight="1" x14ac:dyDescent="0.3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3.9" customHeight="1" x14ac:dyDescent="0.3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3.9" customHeight="1" x14ac:dyDescent="0.3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3.9" customHeight="1" x14ac:dyDescent="0.3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3.9" customHeight="1" x14ac:dyDescent="0.3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3.9" customHeight="1" x14ac:dyDescent="0.3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3.9" customHeight="1" x14ac:dyDescent="0.3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3.9" customHeight="1" x14ac:dyDescent="0.3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3.9" customHeight="1" x14ac:dyDescent="0.3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3.9" customHeight="1" x14ac:dyDescent="0.3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3.9" customHeight="1" x14ac:dyDescent="0.3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3.9" customHeight="1" x14ac:dyDescent="0.3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3.9" customHeight="1" x14ac:dyDescent="0.3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3.9" customHeight="1" x14ac:dyDescent="0.3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3.9" customHeight="1" x14ac:dyDescent="0.3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3.9" customHeight="1" x14ac:dyDescent="0.3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3.9" customHeight="1" x14ac:dyDescent="0.3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3.9" customHeight="1" x14ac:dyDescent="0.3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3.9" customHeight="1" x14ac:dyDescent="0.3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3.9" customHeight="1" x14ac:dyDescent="0.3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3.9" customHeight="1" x14ac:dyDescent="0.3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3.9" customHeight="1" x14ac:dyDescent="0.3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3.9" customHeight="1" x14ac:dyDescent="0.3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3.9" customHeight="1" x14ac:dyDescent="0.3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3.9" customHeight="1" x14ac:dyDescent="0.3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3.9" customHeight="1" x14ac:dyDescent="0.3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3.9" customHeight="1" x14ac:dyDescent="0.3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3.9" customHeight="1" x14ac:dyDescent="0.3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3.9" customHeight="1" x14ac:dyDescent="0.3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3.9" customHeight="1" x14ac:dyDescent="0.3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3.9" customHeight="1" x14ac:dyDescent="0.3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3.9" customHeight="1" x14ac:dyDescent="0.3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3.9" customHeight="1" x14ac:dyDescent="0.3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3.9" customHeight="1" x14ac:dyDescent="0.3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3.9" customHeight="1" x14ac:dyDescent="0.3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3.9" customHeight="1" x14ac:dyDescent="0.3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3.9" customHeight="1" x14ac:dyDescent="0.3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3.9" customHeight="1" x14ac:dyDescent="0.3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3.9" customHeight="1" x14ac:dyDescent="0.3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3.9" customHeight="1" x14ac:dyDescent="0.3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3.9" customHeight="1" x14ac:dyDescent="0.3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3.9" customHeight="1" x14ac:dyDescent="0.3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3.9" customHeight="1" x14ac:dyDescent="0.3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3.9" customHeight="1" x14ac:dyDescent="0.3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3.9" customHeight="1" x14ac:dyDescent="0.3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3.9" customHeight="1" x14ac:dyDescent="0.3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3.9" customHeight="1" x14ac:dyDescent="0.3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3.9" customHeight="1" x14ac:dyDescent="0.3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3.9" customHeight="1" x14ac:dyDescent="0.3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3.9" customHeight="1" x14ac:dyDescent="0.3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3.9" customHeight="1" x14ac:dyDescent="0.3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3.9" customHeight="1" x14ac:dyDescent="0.3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3.9" customHeight="1" x14ac:dyDescent="0.3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3.9" customHeight="1" x14ac:dyDescent="0.3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3.9" customHeight="1" x14ac:dyDescent="0.3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3.9" customHeight="1" x14ac:dyDescent="0.3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3.9" customHeight="1" x14ac:dyDescent="0.3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3.9" customHeight="1" x14ac:dyDescent="0.3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3.9" customHeight="1" x14ac:dyDescent="0.3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3.9" customHeight="1" x14ac:dyDescent="0.3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3.9" customHeight="1" x14ac:dyDescent="0.3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3.9" customHeight="1" x14ac:dyDescent="0.3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3.9" customHeight="1" x14ac:dyDescent="0.3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3.9" customHeight="1" x14ac:dyDescent="0.3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3.9" customHeight="1" x14ac:dyDescent="0.3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3.9" customHeight="1" x14ac:dyDescent="0.3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3.9" customHeight="1" x14ac:dyDescent="0.3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3.9" customHeight="1" x14ac:dyDescent="0.3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3.9" customHeight="1" x14ac:dyDescent="0.3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3.9" customHeight="1" x14ac:dyDescent="0.3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3.9" customHeight="1" x14ac:dyDescent="0.3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3.9" customHeight="1" x14ac:dyDescent="0.3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3.9" customHeight="1" x14ac:dyDescent="0.3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3.9" customHeight="1" x14ac:dyDescent="0.3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3.9" customHeight="1" x14ac:dyDescent="0.3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3.9" customHeight="1" x14ac:dyDescent="0.3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3.9" customHeight="1" x14ac:dyDescent="0.3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3.9" customHeight="1" x14ac:dyDescent="0.3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3.9" customHeight="1" x14ac:dyDescent="0.3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3.9" customHeight="1" x14ac:dyDescent="0.3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3.9" customHeight="1" x14ac:dyDescent="0.3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3.9" customHeight="1" x14ac:dyDescent="0.3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3.9" customHeight="1" x14ac:dyDescent="0.3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3.9" customHeight="1" x14ac:dyDescent="0.3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3.9" customHeight="1" x14ac:dyDescent="0.3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3.9" customHeight="1" x14ac:dyDescent="0.3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3.9" customHeight="1" x14ac:dyDescent="0.3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3.9" customHeight="1" x14ac:dyDescent="0.3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3.9" customHeight="1" x14ac:dyDescent="0.3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3.9" customHeight="1" x14ac:dyDescent="0.3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3.9" customHeight="1" x14ac:dyDescent="0.3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3.9" customHeight="1" x14ac:dyDescent="0.3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3.9" customHeight="1" x14ac:dyDescent="0.3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3.9" customHeight="1" x14ac:dyDescent="0.3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3.9" customHeight="1" x14ac:dyDescent="0.3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3.9" customHeight="1" x14ac:dyDescent="0.3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3.9" customHeight="1" x14ac:dyDescent="0.3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3.9" customHeight="1" x14ac:dyDescent="0.3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3.9" customHeight="1" x14ac:dyDescent="0.3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3.9" customHeight="1" x14ac:dyDescent="0.3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3.9" customHeight="1" x14ac:dyDescent="0.3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3.9" customHeight="1" x14ac:dyDescent="0.3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3.9" customHeight="1" x14ac:dyDescent="0.3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3.9" customHeight="1" x14ac:dyDescent="0.3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3.9" customHeight="1" x14ac:dyDescent="0.3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3.9" customHeight="1" x14ac:dyDescent="0.3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3.9" customHeight="1" x14ac:dyDescent="0.3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3.9" customHeight="1" x14ac:dyDescent="0.3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3.9" customHeight="1" x14ac:dyDescent="0.3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3.9" customHeight="1" x14ac:dyDescent="0.3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3.9" customHeight="1" x14ac:dyDescent="0.3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3.9" customHeight="1" x14ac:dyDescent="0.3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3.9" customHeight="1" x14ac:dyDescent="0.3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3.9" customHeight="1" x14ac:dyDescent="0.3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3.9" customHeight="1" x14ac:dyDescent="0.3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3.9" customHeight="1" x14ac:dyDescent="0.3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3.9" customHeight="1" x14ac:dyDescent="0.3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3.9" customHeight="1" x14ac:dyDescent="0.3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3.9" customHeight="1" x14ac:dyDescent="0.3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3.9" customHeight="1" x14ac:dyDescent="0.3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3.9" customHeight="1" x14ac:dyDescent="0.3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3.9" customHeight="1" x14ac:dyDescent="0.3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3.9" customHeight="1" x14ac:dyDescent="0.3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3.9" customHeight="1" x14ac:dyDescent="0.3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3.9" customHeight="1" x14ac:dyDescent="0.3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3.9" customHeight="1" x14ac:dyDescent="0.3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3.9" customHeight="1" x14ac:dyDescent="0.3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3.9" customHeight="1" x14ac:dyDescent="0.3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3.9" customHeight="1" x14ac:dyDescent="0.3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3.9" customHeight="1" x14ac:dyDescent="0.3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3.9" customHeight="1" x14ac:dyDescent="0.3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3.9" customHeight="1" x14ac:dyDescent="0.3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3.9" customHeight="1" x14ac:dyDescent="0.3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3.9" customHeight="1" x14ac:dyDescent="0.3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3.9" customHeight="1" x14ac:dyDescent="0.3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3.9" customHeight="1" x14ac:dyDescent="0.3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3.9" customHeight="1" x14ac:dyDescent="0.3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3.9" customHeight="1" x14ac:dyDescent="0.3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3.9" customHeight="1" x14ac:dyDescent="0.3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3.9" customHeight="1" x14ac:dyDescent="0.3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3.9" customHeight="1" x14ac:dyDescent="0.3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3.9" customHeight="1" x14ac:dyDescent="0.3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3.9" customHeight="1" x14ac:dyDescent="0.3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3.9" customHeight="1" x14ac:dyDescent="0.3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3.9" customHeight="1" x14ac:dyDescent="0.3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3.9" customHeight="1" x14ac:dyDescent="0.3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3.9" customHeight="1" x14ac:dyDescent="0.3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3.9" customHeight="1" x14ac:dyDescent="0.3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3.9" customHeight="1" x14ac:dyDescent="0.3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3.9" customHeight="1" x14ac:dyDescent="0.3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3.9" customHeight="1" x14ac:dyDescent="0.3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3.9" customHeight="1" x14ac:dyDescent="0.3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3.9" customHeight="1" x14ac:dyDescent="0.3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3.9" customHeight="1" x14ac:dyDescent="0.3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3.9" customHeight="1" x14ac:dyDescent="0.3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3.9" customHeight="1" x14ac:dyDescent="0.3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3.9" customHeight="1" x14ac:dyDescent="0.3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3.9" customHeight="1" x14ac:dyDescent="0.3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3.9" customHeight="1" x14ac:dyDescent="0.3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3.9" customHeight="1" x14ac:dyDescent="0.3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3.9" customHeight="1" x14ac:dyDescent="0.3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3.9" customHeight="1" x14ac:dyDescent="0.3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3.9" customHeight="1" x14ac:dyDescent="0.3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3.9" customHeight="1" x14ac:dyDescent="0.3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3.9" customHeight="1" x14ac:dyDescent="0.3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3.9" customHeight="1" x14ac:dyDescent="0.3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3.9" customHeight="1" x14ac:dyDescent="0.3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3.9" customHeight="1" x14ac:dyDescent="0.3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3.9" customHeight="1" x14ac:dyDescent="0.3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3.9" customHeight="1" x14ac:dyDescent="0.3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3.9" customHeight="1" x14ac:dyDescent="0.3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3.9" customHeight="1" x14ac:dyDescent="0.3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3.9" customHeight="1" x14ac:dyDescent="0.3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3.9" customHeight="1" x14ac:dyDescent="0.3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3.9" customHeight="1" x14ac:dyDescent="0.3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3.9" customHeight="1" x14ac:dyDescent="0.3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3.9" customHeight="1" x14ac:dyDescent="0.3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3.9" customHeight="1" x14ac:dyDescent="0.3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3.9" customHeight="1" x14ac:dyDescent="0.3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3.9" customHeight="1" x14ac:dyDescent="0.3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3.9" customHeight="1" x14ac:dyDescent="0.3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3.9" customHeight="1" x14ac:dyDescent="0.3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3.9" customHeight="1" x14ac:dyDescent="0.3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3.9" customHeight="1" x14ac:dyDescent="0.3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3.9" customHeight="1" x14ac:dyDescent="0.3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3.9" customHeight="1" x14ac:dyDescent="0.3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3.9" customHeight="1" x14ac:dyDescent="0.3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3.9" customHeight="1" x14ac:dyDescent="0.3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3.9" customHeight="1" x14ac:dyDescent="0.3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3.9" customHeight="1" x14ac:dyDescent="0.3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3.9" customHeight="1" x14ac:dyDescent="0.3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3.9" customHeight="1" x14ac:dyDescent="0.3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3.9" customHeight="1" x14ac:dyDescent="0.3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3.9" customHeight="1" x14ac:dyDescent="0.3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3.9" customHeight="1" x14ac:dyDescent="0.3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3.9" customHeight="1" x14ac:dyDescent="0.3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3.9" customHeight="1" x14ac:dyDescent="0.3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3.9" customHeight="1" x14ac:dyDescent="0.3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3.9" customHeight="1" x14ac:dyDescent="0.3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3.9" customHeight="1" x14ac:dyDescent="0.3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3.9" customHeight="1" x14ac:dyDescent="0.3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3.9" customHeight="1" x14ac:dyDescent="0.3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3.9" customHeight="1" x14ac:dyDescent="0.3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3.9" customHeight="1" x14ac:dyDescent="0.3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3.9" customHeight="1" x14ac:dyDescent="0.3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3.9" customHeight="1" x14ac:dyDescent="0.3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3.9" customHeight="1" x14ac:dyDescent="0.3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3.9" customHeight="1" x14ac:dyDescent="0.3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3.9" customHeight="1" x14ac:dyDescent="0.3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3.9" customHeight="1" x14ac:dyDescent="0.3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3.9" customHeight="1" x14ac:dyDescent="0.3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3.9" customHeight="1" x14ac:dyDescent="0.3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3.9" customHeight="1" x14ac:dyDescent="0.3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3.9" customHeight="1" x14ac:dyDescent="0.3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3.9" customHeight="1" x14ac:dyDescent="0.3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3.9" customHeight="1" x14ac:dyDescent="0.3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3.9" customHeight="1" x14ac:dyDescent="0.3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3.9" customHeight="1" x14ac:dyDescent="0.3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3.9" customHeight="1" x14ac:dyDescent="0.3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3.9" customHeight="1" x14ac:dyDescent="0.3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3.9" customHeight="1" x14ac:dyDescent="0.3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3.9" customHeight="1" x14ac:dyDescent="0.3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3.9" customHeight="1" x14ac:dyDescent="0.3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3.9" customHeight="1" x14ac:dyDescent="0.3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3.9" customHeight="1" x14ac:dyDescent="0.3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3.9" customHeight="1" x14ac:dyDescent="0.3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3.9" customHeight="1" x14ac:dyDescent="0.3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3.9" customHeight="1" x14ac:dyDescent="0.3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3.9" customHeight="1" x14ac:dyDescent="0.3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3.9" customHeight="1" x14ac:dyDescent="0.3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3.9" customHeight="1" x14ac:dyDescent="0.3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3.9" customHeight="1" x14ac:dyDescent="0.3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3.9" customHeight="1" x14ac:dyDescent="0.3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3.9" customHeight="1" x14ac:dyDescent="0.3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3.9" customHeight="1" x14ac:dyDescent="0.3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3.9" customHeight="1" x14ac:dyDescent="0.3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3.9" customHeight="1" x14ac:dyDescent="0.3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3.9" customHeight="1" x14ac:dyDescent="0.3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3.9" customHeight="1" x14ac:dyDescent="0.3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3.9" customHeight="1" x14ac:dyDescent="0.3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3.9" customHeight="1" x14ac:dyDescent="0.3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3.9" customHeight="1" x14ac:dyDescent="0.3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3.9" customHeight="1" x14ac:dyDescent="0.3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3.9" customHeight="1" x14ac:dyDescent="0.3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3.9" customHeight="1" x14ac:dyDescent="0.3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3.9" customHeight="1" x14ac:dyDescent="0.3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3.9" customHeight="1" x14ac:dyDescent="0.3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3.9" customHeight="1" x14ac:dyDescent="0.3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3.9" customHeight="1" x14ac:dyDescent="0.3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3.9" customHeight="1" x14ac:dyDescent="0.3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3.9" customHeight="1" x14ac:dyDescent="0.3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3.9" customHeight="1" x14ac:dyDescent="0.3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3.9" customHeight="1" x14ac:dyDescent="0.3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3.9" customHeight="1" x14ac:dyDescent="0.3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3.9" customHeight="1" x14ac:dyDescent="0.3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3.9" customHeight="1" x14ac:dyDescent="0.3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3.9" customHeight="1" x14ac:dyDescent="0.3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3.9" customHeight="1" x14ac:dyDescent="0.3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3.9" customHeight="1" x14ac:dyDescent="0.3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3.9" customHeight="1" x14ac:dyDescent="0.3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3.9" customHeight="1" x14ac:dyDescent="0.3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3.9" customHeight="1" x14ac:dyDescent="0.3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3.9" customHeight="1" x14ac:dyDescent="0.3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3.9" customHeight="1" x14ac:dyDescent="0.3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3.9" customHeight="1" x14ac:dyDescent="0.3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3.9" customHeight="1" x14ac:dyDescent="0.3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3.9" customHeight="1" x14ac:dyDescent="0.3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3.9" customHeight="1" x14ac:dyDescent="0.3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3.9" customHeight="1" x14ac:dyDescent="0.3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3.9" customHeight="1" x14ac:dyDescent="0.3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3.9" customHeight="1" x14ac:dyDescent="0.3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3.9" customHeight="1" x14ac:dyDescent="0.3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3.9" customHeight="1" x14ac:dyDescent="0.3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3.9" customHeight="1" x14ac:dyDescent="0.3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3.9" customHeight="1" x14ac:dyDescent="0.3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3.9" customHeight="1" x14ac:dyDescent="0.3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3.9" customHeight="1" x14ac:dyDescent="0.3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3.9" customHeight="1" x14ac:dyDescent="0.3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3.9" customHeight="1" x14ac:dyDescent="0.3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3.9" customHeight="1" x14ac:dyDescent="0.3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3.9" customHeight="1" x14ac:dyDescent="0.3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3.9" customHeight="1" x14ac:dyDescent="0.3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3.9" customHeight="1" x14ac:dyDescent="0.3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3.9" customHeight="1" x14ac:dyDescent="0.3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3.9" customHeight="1" x14ac:dyDescent="0.3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3.9" customHeight="1" x14ac:dyDescent="0.3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3.9" customHeight="1" x14ac:dyDescent="0.3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3.9" customHeight="1" x14ac:dyDescent="0.3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3.9" customHeight="1" x14ac:dyDescent="0.3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3.9" customHeight="1" x14ac:dyDescent="0.3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3.9" customHeight="1" x14ac:dyDescent="0.3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3.9" customHeight="1" x14ac:dyDescent="0.3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3.9" customHeight="1" x14ac:dyDescent="0.3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3.9" customHeight="1" x14ac:dyDescent="0.3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3.9" customHeight="1" x14ac:dyDescent="0.3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3.9" customHeight="1" x14ac:dyDescent="0.3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3.9" customHeight="1" x14ac:dyDescent="0.3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3.9" customHeight="1" x14ac:dyDescent="0.3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3.9" customHeight="1" x14ac:dyDescent="0.3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3.9" customHeight="1" x14ac:dyDescent="0.3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3.9" customHeight="1" x14ac:dyDescent="0.3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3.9" customHeight="1" x14ac:dyDescent="0.3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3.9" customHeight="1" x14ac:dyDescent="0.3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3.9" customHeight="1" x14ac:dyDescent="0.3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3.9" customHeight="1" x14ac:dyDescent="0.3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3.9" customHeight="1" x14ac:dyDescent="0.3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3.9" customHeight="1" x14ac:dyDescent="0.3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3.9" customHeight="1" x14ac:dyDescent="0.3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3.9" customHeight="1" x14ac:dyDescent="0.3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3.9" customHeight="1" x14ac:dyDescent="0.3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3.9" customHeight="1" x14ac:dyDescent="0.3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3.9" customHeight="1" x14ac:dyDescent="0.3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3.9" customHeight="1" x14ac:dyDescent="0.3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3.9" customHeight="1" x14ac:dyDescent="0.3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3.9" customHeight="1" x14ac:dyDescent="0.3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3.9" customHeight="1" x14ac:dyDescent="0.3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3.9" customHeight="1" x14ac:dyDescent="0.3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3.9" customHeight="1" x14ac:dyDescent="0.3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3.9" customHeight="1" x14ac:dyDescent="0.3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3.9" customHeight="1" x14ac:dyDescent="0.3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3.9" customHeight="1" x14ac:dyDescent="0.3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3.9" customHeight="1" x14ac:dyDescent="0.3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3.9" customHeight="1" x14ac:dyDescent="0.3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3.9" customHeight="1" x14ac:dyDescent="0.3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3.9" customHeight="1" x14ac:dyDescent="0.3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3.9" customHeight="1" x14ac:dyDescent="0.3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3.9" customHeight="1" x14ac:dyDescent="0.3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3.9" customHeight="1" x14ac:dyDescent="0.3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3.9" customHeight="1" x14ac:dyDescent="0.3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3.9" customHeight="1" x14ac:dyDescent="0.3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3.9" customHeight="1" x14ac:dyDescent="0.3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3.9" customHeight="1" x14ac:dyDescent="0.3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3.9" customHeight="1" x14ac:dyDescent="0.3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3.9" customHeight="1" x14ac:dyDescent="0.3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3.9" customHeight="1" x14ac:dyDescent="0.3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3.9" customHeight="1" x14ac:dyDescent="0.3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3.9" customHeight="1" x14ac:dyDescent="0.3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3.9" customHeight="1" x14ac:dyDescent="0.3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3.9" customHeight="1" x14ac:dyDescent="0.3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3.9" customHeight="1" x14ac:dyDescent="0.3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3.9" customHeight="1" x14ac:dyDescent="0.3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3.9" customHeight="1" x14ac:dyDescent="0.3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3.9" customHeight="1" x14ac:dyDescent="0.3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3.9" customHeight="1" x14ac:dyDescent="0.3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3.9" customHeight="1" x14ac:dyDescent="0.3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3.9" customHeight="1" x14ac:dyDescent="0.3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3.9" customHeight="1" x14ac:dyDescent="0.3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3.9" customHeight="1" x14ac:dyDescent="0.3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3.9" customHeight="1" x14ac:dyDescent="0.3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3.9" customHeight="1" x14ac:dyDescent="0.3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3.9" customHeight="1" x14ac:dyDescent="0.3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3.9" customHeight="1" x14ac:dyDescent="0.3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3.9" customHeight="1" x14ac:dyDescent="0.3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3.9" customHeight="1" x14ac:dyDescent="0.3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3.9" customHeight="1" x14ac:dyDescent="0.3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3.9" customHeight="1" x14ac:dyDescent="0.3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3.9" customHeight="1" x14ac:dyDescent="0.3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3.9" customHeight="1" x14ac:dyDescent="0.3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3.9" customHeight="1" x14ac:dyDescent="0.3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3.9" customHeight="1" x14ac:dyDescent="0.3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3.9" customHeight="1" x14ac:dyDescent="0.3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3.9" customHeight="1" x14ac:dyDescent="0.3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3.9" customHeight="1" x14ac:dyDescent="0.3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3.9" customHeight="1" x14ac:dyDescent="0.3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3.9" customHeight="1" x14ac:dyDescent="0.3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3.9" customHeight="1" x14ac:dyDescent="0.3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3.9" customHeight="1" x14ac:dyDescent="0.3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3.9" customHeight="1" x14ac:dyDescent="0.3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3.9" customHeight="1" x14ac:dyDescent="0.3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3.9" customHeight="1" x14ac:dyDescent="0.3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3.9" customHeight="1" x14ac:dyDescent="0.3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3.9" customHeight="1" x14ac:dyDescent="0.3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3.9" customHeight="1" x14ac:dyDescent="0.3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3.9" customHeight="1" x14ac:dyDescent="0.3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3.9" customHeight="1" x14ac:dyDescent="0.3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3.9" customHeight="1" x14ac:dyDescent="0.3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3.9" customHeight="1" x14ac:dyDescent="0.3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3.9" customHeight="1" x14ac:dyDescent="0.3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3.9" customHeight="1" x14ac:dyDescent="0.3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3.9" customHeight="1" x14ac:dyDescent="0.3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3.9" customHeight="1" x14ac:dyDescent="0.3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3.9" customHeight="1" x14ac:dyDescent="0.3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3.9" customHeight="1" x14ac:dyDescent="0.3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3.9" customHeight="1" x14ac:dyDescent="0.3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3.9" customHeight="1" x14ac:dyDescent="0.3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3.9" customHeight="1" x14ac:dyDescent="0.3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3.9" customHeight="1" x14ac:dyDescent="0.3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3.9" customHeight="1" x14ac:dyDescent="0.3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3.9" customHeight="1" x14ac:dyDescent="0.3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3.9" customHeight="1" x14ac:dyDescent="0.3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3.9" customHeight="1" x14ac:dyDescent="0.3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3.9" customHeight="1" x14ac:dyDescent="0.3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3.9" customHeight="1" x14ac:dyDescent="0.3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3.9" customHeight="1" x14ac:dyDescent="0.3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3.9" customHeight="1" x14ac:dyDescent="0.3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3.9" customHeight="1" x14ac:dyDescent="0.3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3.9" customHeight="1" x14ac:dyDescent="0.3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3.9" customHeight="1" x14ac:dyDescent="0.3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3.9" customHeight="1" x14ac:dyDescent="0.3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3.9" customHeight="1" x14ac:dyDescent="0.3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3.9" customHeight="1" x14ac:dyDescent="0.3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3.9" customHeight="1" x14ac:dyDescent="0.3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3.9" customHeight="1" x14ac:dyDescent="0.3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3.9" customHeight="1" x14ac:dyDescent="0.3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3.9" customHeight="1" x14ac:dyDescent="0.3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3.9" customHeight="1" x14ac:dyDescent="0.3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3.9" customHeight="1" x14ac:dyDescent="0.3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3.9" customHeight="1" x14ac:dyDescent="0.3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3.9" customHeight="1" x14ac:dyDescent="0.3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3.9" customHeight="1" x14ac:dyDescent="0.3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3.9" customHeight="1" x14ac:dyDescent="0.3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3.9" customHeight="1" x14ac:dyDescent="0.3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3.9" customHeight="1" x14ac:dyDescent="0.3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3.9" customHeight="1" x14ac:dyDescent="0.3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3.9" customHeight="1" x14ac:dyDescent="0.3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3.9" customHeight="1" x14ac:dyDescent="0.3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3.9" customHeight="1" x14ac:dyDescent="0.3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3.9" customHeight="1" x14ac:dyDescent="0.3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3.9" customHeight="1" x14ac:dyDescent="0.3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3.9" customHeight="1" x14ac:dyDescent="0.3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3.9" customHeight="1" x14ac:dyDescent="0.3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3.9" customHeight="1" x14ac:dyDescent="0.3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3.9" customHeight="1" x14ac:dyDescent="0.3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3.9" customHeight="1" x14ac:dyDescent="0.3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3.9" customHeight="1" x14ac:dyDescent="0.3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3.9" customHeight="1" x14ac:dyDescent="0.3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3.9" customHeight="1" x14ac:dyDescent="0.3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3.9" customHeight="1" x14ac:dyDescent="0.3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3.9" customHeight="1" x14ac:dyDescent="0.3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3.9" customHeight="1" x14ac:dyDescent="0.3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3.9" customHeight="1" x14ac:dyDescent="0.3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3.9" customHeight="1" x14ac:dyDescent="0.3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3.9" customHeight="1" x14ac:dyDescent="0.3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3.9" customHeight="1" x14ac:dyDescent="0.3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3.9" customHeight="1" x14ac:dyDescent="0.3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3.9" customHeight="1" x14ac:dyDescent="0.3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3.9" customHeight="1" x14ac:dyDescent="0.3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3.9" customHeight="1" x14ac:dyDescent="0.3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3.9" customHeight="1" x14ac:dyDescent="0.3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3.9" customHeight="1" x14ac:dyDescent="0.3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3.9" customHeight="1" x14ac:dyDescent="0.3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3.9" customHeight="1" x14ac:dyDescent="0.3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3.9" customHeight="1" x14ac:dyDescent="0.3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3.9" customHeight="1" x14ac:dyDescent="0.3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3.9" customHeight="1" x14ac:dyDescent="0.3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3.9" customHeight="1" x14ac:dyDescent="0.3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3.9" customHeight="1" x14ac:dyDescent="0.3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3.9" customHeight="1" x14ac:dyDescent="0.3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3.9" customHeight="1" x14ac:dyDescent="0.3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3.9" customHeight="1" x14ac:dyDescent="0.3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3.9" customHeight="1" x14ac:dyDescent="0.3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3.9" customHeight="1" x14ac:dyDescent="0.3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3.9" customHeight="1" x14ac:dyDescent="0.3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3.9" customHeight="1" x14ac:dyDescent="0.3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3.9" customHeight="1" x14ac:dyDescent="0.3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3.9" customHeight="1" x14ac:dyDescent="0.3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3.9" customHeight="1" x14ac:dyDescent="0.3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3.9" customHeight="1" x14ac:dyDescent="0.3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3.9" customHeight="1" x14ac:dyDescent="0.3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3.9" customHeight="1" x14ac:dyDescent="0.3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3.9" customHeight="1" x14ac:dyDescent="0.3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3.9" customHeight="1" x14ac:dyDescent="0.3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3.9" customHeight="1" x14ac:dyDescent="0.3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3.9" customHeight="1" x14ac:dyDescent="0.3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3.9" customHeight="1" x14ac:dyDescent="0.3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3.9" customHeight="1" x14ac:dyDescent="0.3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3.9" customHeight="1" x14ac:dyDescent="0.3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3.9" customHeight="1" x14ac:dyDescent="0.3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3.9" customHeight="1" x14ac:dyDescent="0.3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3.9" customHeight="1" x14ac:dyDescent="0.3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3.9" customHeight="1" x14ac:dyDescent="0.3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3.9" customHeight="1" x14ac:dyDescent="0.3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3.9" customHeight="1" x14ac:dyDescent="0.3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3.9" customHeight="1" x14ac:dyDescent="0.3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3.9" customHeight="1" x14ac:dyDescent="0.3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3.9" customHeight="1" x14ac:dyDescent="0.3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3.9" customHeight="1" x14ac:dyDescent="0.3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3.9" customHeight="1" x14ac:dyDescent="0.3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3.9" customHeight="1" x14ac:dyDescent="0.3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3.9" customHeight="1" x14ac:dyDescent="0.3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3.9" customHeight="1" x14ac:dyDescent="0.3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3.9" customHeight="1" x14ac:dyDescent="0.3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3.9" customHeight="1" x14ac:dyDescent="0.3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3.9" customHeight="1" x14ac:dyDescent="0.3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3.9" customHeight="1" x14ac:dyDescent="0.3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3.9" customHeight="1" x14ac:dyDescent="0.3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3.9" customHeight="1" x14ac:dyDescent="0.3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3.9" customHeight="1" x14ac:dyDescent="0.3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3.9" customHeight="1" x14ac:dyDescent="0.3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3.9" customHeight="1" x14ac:dyDescent="0.3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3.9" customHeight="1" x14ac:dyDescent="0.3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3.9" customHeight="1" x14ac:dyDescent="0.3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3.9" customHeight="1" x14ac:dyDescent="0.3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3.9" customHeight="1" x14ac:dyDescent="0.3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3.9" customHeight="1" x14ac:dyDescent="0.3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3.9" customHeight="1" x14ac:dyDescent="0.3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3.9" customHeight="1" x14ac:dyDescent="0.3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3.9" customHeight="1" x14ac:dyDescent="0.3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3.9" customHeight="1" x14ac:dyDescent="0.3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3.9" customHeight="1" x14ac:dyDescent="0.3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3.9" customHeight="1" x14ac:dyDescent="0.3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3.9" customHeight="1" x14ac:dyDescent="0.3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3.9" customHeight="1" x14ac:dyDescent="0.3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3.9" customHeight="1" x14ac:dyDescent="0.3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3.9" customHeight="1" x14ac:dyDescent="0.3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3.9" customHeight="1" x14ac:dyDescent="0.3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3.9" customHeight="1" x14ac:dyDescent="0.3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3.9" customHeight="1" x14ac:dyDescent="0.3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3.9" customHeight="1" x14ac:dyDescent="0.3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3.9" customHeight="1" x14ac:dyDescent="0.3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3.9" customHeight="1" x14ac:dyDescent="0.3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3.9" customHeight="1" x14ac:dyDescent="0.3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3.9" customHeight="1" x14ac:dyDescent="0.3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3.9" customHeight="1" x14ac:dyDescent="0.3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3.9" customHeight="1" x14ac:dyDescent="0.3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3.9" customHeight="1" x14ac:dyDescent="0.3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3.9" customHeight="1" x14ac:dyDescent="0.3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3.9" customHeight="1" x14ac:dyDescent="0.3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3.9" customHeight="1" x14ac:dyDescent="0.3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3.9" customHeight="1" x14ac:dyDescent="0.3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3.9" customHeight="1" x14ac:dyDescent="0.3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3.9" customHeight="1" x14ac:dyDescent="0.3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3.9" customHeight="1" x14ac:dyDescent="0.3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3.9" customHeight="1" x14ac:dyDescent="0.3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3.9" customHeight="1" x14ac:dyDescent="0.3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3.9" customHeight="1" x14ac:dyDescent="0.3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3.9" customHeight="1" x14ac:dyDescent="0.3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3.9" customHeight="1" x14ac:dyDescent="0.3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3.9" customHeight="1" x14ac:dyDescent="0.3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3.9" customHeight="1" x14ac:dyDescent="0.3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3.9" customHeight="1" x14ac:dyDescent="0.3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3.9" customHeight="1" x14ac:dyDescent="0.3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3.9" customHeight="1" x14ac:dyDescent="0.3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3.9" customHeight="1" x14ac:dyDescent="0.3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3.9" customHeight="1" x14ac:dyDescent="0.3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3.9" customHeight="1" x14ac:dyDescent="0.3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3.9" customHeight="1" x14ac:dyDescent="0.3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3.9" customHeight="1" x14ac:dyDescent="0.3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3.9" customHeight="1" x14ac:dyDescent="0.3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3.9" customHeight="1" x14ac:dyDescent="0.3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3.9" customHeight="1" x14ac:dyDescent="0.3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3.9" customHeight="1" x14ac:dyDescent="0.3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3.9" customHeight="1" x14ac:dyDescent="0.3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3.9" customHeight="1" x14ac:dyDescent="0.3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3.9" customHeight="1" x14ac:dyDescent="0.3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3.9" customHeight="1" x14ac:dyDescent="0.3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3.9" customHeight="1" x14ac:dyDescent="0.3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3.9" customHeight="1" x14ac:dyDescent="0.3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3.9" customHeight="1" x14ac:dyDescent="0.3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3.9" customHeight="1" x14ac:dyDescent="0.3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3.9" customHeight="1" x14ac:dyDescent="0.3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3.9" customHeight="1" x14ac:dyDescent="0.3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3.9" customHeight="1" x14ac:dyDescent="0.3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3.9" customHeight="1" x14ac:dyDescent="0.3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3.9" customHeight="1" x14ac:dyDescent="0.3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3.9" customHeight="1" x14ac:dyDescent="0.3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3.9" customHeight="1" x14ac:dyDescent="0.3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3.9" customHeight="1" x14ac:dyDescent="0.3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3.9" customHeight="1" x14ac:dyDescent="0.3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3.9" customHeight="1" x14ac:dyDescent="0.3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3.9" customHeight="1" x14ac:dyDescent="0.3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3.9" customHeight="1" x14ac:dyDescent="0.3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3.9" customHeight="1" x14ac:dyDescent="0.3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3.9" customHeight="1" x14ac:dyDescent="0.3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3.9" customHeight="1" x14ac:dyDescent="0.3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3.9" customHeight="1" x14ac:dyDescent="0.3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3.9" customHeight="1" x14ac:dyDescent="0.3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3.9" customHeight="1" x14ac:dyDescent="0.3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3.9" customHeight="1" x14ac:dyDescent="0.3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3.9" customHeight="1" x14ac:dyDescent="0.3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3.9" customHeight="1" x14ac:dyDescent="0.3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3.9" customHeight="1" x14ac:dyDescent="0.3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3.9" customHeight="1" x14ac:dyDescent="0.3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3.9" customHeight="1" x14ac:dyDescent="0.3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3.9" customHeight="1" x14ac:dyDescent="0.3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3.9" customHeight="1" x14ac:dyDescent="0.3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3.9" customHeight="1" x14ac:dyDescent="0.3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3.9" customHeight="1" x14ac:dyDescent="0.3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3.9" customHeight="1" x14ac:dyDescent="0.3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3.9" customHeight="1" x14ac:dyDescent="0.3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3.9" customHeight="1" x14ac:dyDescent="0.3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3.9" customHeight="1" x14ac:dyDescent="0.3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3.9" customHeight="1" x14ac:dyDescent="0.3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3.9" customHeight="1" x14ac:dyDescent="0.3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3.9" customHeight="1" x14ac:dyDescent="0.3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3.9" customHeight="1" x14ac:dyDescent="0.3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3.9" customHeight="1" x14ac:dyDescent="0.3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3.9" customHeight="1" x14ac:dyDescent="0.3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3.9" customHeight="1" x14ac:dyDescent="0.3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3.9" customHeight="1" x14ac:dyDescent="0.3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3.9" customHeight="1" x14ac:dyDescent="0.3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3.9" customHeight="1" x14ac:dyDescent="0.3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3.9" customHeight="1" x14ac:dyDescent="0.3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3.9" customHeight="1" x14ac:dyDescent="0.3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3.9" customHeight="1" x14ac:dyDescent="0.3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3.9" customHeight="1" x14ac:dyDescent="0.3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3.9" customHeight="1" x14ac:dyDescent="0.3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3.9" customHeight="1" x14ac:dyDescent="0.3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3.9" customHeight="1" x14ac:dyDescent="0.3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3.9" customHeight="1" x14ac:dyDescent="0.3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3.9" customHeight="1" x14ac:dyDescent="0.3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3.9" customHeight="1" x14ac:dyDescent="0.3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3.9" customHeight="1" x14ac:dyDescent="0.3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3.9" customHeight="1" x14ac:dyDescent="0.3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3.9" customHeight="1" x14ac:dyDescent="0.3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3.9" customHeight="1" x14ac:dyDescent="0.3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3.9" customHeight="1" x14ac:dyDescent="0.3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3.9" customHeight="1" x14ac:dyDescent="0.3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3.9" customHeight="1" x14ac:dyDescent="0.3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3.9" customHeight="1" x14ac:dyDescent="0.3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3.9" customHeight="1" x14ac:dyDescent="0.3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3.9" customHeight="1" x14ac:dyDescent="0.3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3.9" customHeight="1" x14ac:dyDescent="0.3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3.9" customHeight="1" x14ac:dyDescent="0.3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3.9" customHeight="1" x14ac:dyDescent="0.3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3.9" customHeight="1" x14ac:dyDescent="0.3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3.9" customHeight="1" x14ac:dyDescent="0.3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3.9" customHeight="1" x14ac:dyDescent="0.3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3.9" customHeight="1" x14ac:dyDescent="0.3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3.9" customHeight="1" x14ac:dyDescent="0.3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3.9" customHeight="1" x14ac:dyDescent="0.3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3.9" customHeight="1" x14ac:dyDescent="0.3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3.9" customHeight="1" x14ac:dyDescent="0.3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3.9" customHeight="1" x14ac:dyDescent="0.3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3.9" customHeight="1" x14ac:dyDescent="0.3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3.9" customHeight="1" x14ac:dyDescent="0.3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3.9" customHeight="1" x14ac:dyDescent="0.3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3.9" customHeight="1" x14ac:dyDescent="0.3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3.9" customHeight="1" x14ac:dyDescent="0.3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3.9" customHeight="1" x14ac:dyDescent="0.3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3.9" customHeight="1" x14ac:dyDescent="0.3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3.9" customHeight="1" x14ac:dyDescent="0.3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3.9" customHeight="1" x14ac:dyDescent="0.3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3.9" customHeight="1" x14ac:dyDescent="0.3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3.9" customHeight="1" x14ac:dyDescent="0.3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3.9" customHeight="1" x14ac:dyDescent="0.3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3.9" customHeight="1" x14ac:dyDescent="0.3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3.9" customHeight="1" x14ac:dyDescent="0.3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3.9" customHeight="1" x14ac:dyDescent="0.3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3.9" customHeight="1" x14ac:dyDescent="0.3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3.9" customHeight="1" x14ac:dyDescent="0.3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3.9" customHeight="1" x14ac:dyDescent="0.3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3.9" customHeight="1" x14ac:dyDescent="0.3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3.9" customHeight="1" x14ac:dyDescent="0.3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3.9" customHeight="1" x14ac:dyDescent="0.3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3.9" customHeight="1" x14ac:dyDescent="0.3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3.9" customHeight="1" x14ac:dyDescent="0.3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3.9" customHeight="1" x14ac:dyDescent="0.3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3.9" customHeight="1" x14ac:dyDescent="0.3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3.9" customHeight="1" x14ac:dyDescent="0.3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3.9" customHeight="1" x14ac:dyDescent="0.3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3.9" customHeight="1" x14ac:dyDescent="0.3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3.9" customHeight="1" x14ac:dyDescent="0.3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3.9" customHeight="1" x14ac:dyDescent="0.3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3.9" customHeight="1" x14ac:dyDescent="0.3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3.9" customHeight="1" x14ac:dyDescent="0.3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3.9" customHeight="1" x14ac:dyDescent="0.3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3.9" customHeight="1" x14ac:dyDescent="0.3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3.9" customHeight="1" x14ac:dyDescent="0.3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3.9" customHeight="1" x14ac:dyDescent="0.3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3.9" customHeight="1" x14ac:dyDescent="0.3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3.9" customHeight="1" x14ac:dyDescent="0.3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3.9" customHeight="1" x14ac:dyDescent="0.3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3.9" customHeight="1" x14ac:dyDescent="0.3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3.9" customHeight="1" x14ac:dyDescent="0.3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3.9" customHeight="1" x14ac:dyDescent="0.3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3.9" customHeight="1" x14ac:dyDescent="0.3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3.9" customHeight="1" x14ac:dyDescent="0.3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3.9" customHeight="1" x14ac:dyDescent="0.3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3.9" customHeight="1" x14ac:dyDescent="0.3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3.9" customHeight="1" x14ac:dyDescent="0.3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3.9" customHeight="1" x14ac:dyDescent="0.3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3.9" customHeight="1" x14ac:dyDescent="0.3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3.9" customHeight="1" x14ac:dyDescent="0.3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3.9" customHeight="1" x14ac:dyDescent="0.3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3.9" customHeight="1" x14ac:dyDescent="0.3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3.9" customHeight="1" x14ac:dyDescent="0.3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3.9" customHeight="1" x14ac:dyDescent="0.3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3.9" customHeight="1" x14ac:dyDescent="0.3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3.9" customHeight="1" x14ac:dyDescent="0.3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3.9" customHeight="1" x14ac:dyDescent="0.3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3.9" customHeight="1" x14ac:dyDescent="0.3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3.9" customHeight="1" x14ac:dyDescent="0.3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3.9" customHeight="1" x14ac:dyDescent="0.3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3.9" customHeight="1" x14ac:dyDescent="0.3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3.9" customHeight="1" x14ac:dyDescent="0.3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3.9" customHeight="1" x14ac:dyDescent="0.3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3.9" customHeight="1" x14ac:dyDescent="0.3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3.9" customHeight="1" x14ac:dyDescent="0.3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3.9" customHeight="1" x14ac:dyDescent="0.3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3.9" customHeight="1" x14ac:dyDescent="0.3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3.9" customHeight="1" x14ac:dyDescent="0.3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3.9" customHeight="1" x14ac:dyDescent="0.3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3.9" customHeight="1" x14ac:dyDescent="0.3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3.9" customHeight="1" x14ac:dyDescent="0.3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3.9" customHeight="1" x14ac:dyDescent="0.3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3.9" customHeight="1" x14ac:dyDescent="0.3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3.9" customHeight="1" x14ac:dyDescent="0.3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3.9" customHeight="1" x14ac:dyDescent="0.3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3.9" customHeight="1" x14ac:dyDescent="0.3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3.9" customHeight="1" x14ac:dyDescent="0.3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3.9" customHeight="1" x14ac:dyDescent="0.3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3.9" customHeight="1" x14ac:dyDescent="0.3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3.9" customHeight="1" x14ac:dyDescent="0.3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3.9" customHeight="1" x14ac:dyDescent="0.3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3.9" customHeight="1" x14ac:dyDescent="0.3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3.9" customHeight="1" x14ac:dyDescent="0.3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3.9" customHeight="1" x14ac:dyDescent="0.3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3.9" customHeight="1" x14ac:dyDescent="0.3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3.9" customHeight="1" x14ac:dyDescent="0.3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3.9" customHeight="1" x14ac:dyDescent="0.3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3.9" customHeight="1" x14ac:dyDescent="0.3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3.9" customHeight="1" x14ac:dyDescent="0.3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3.9" customHeight="1" x14ac:dyDescent="0.3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3.9" customHeight="1" x14ac:dyDescent="0.3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3.9" customHeight="1" x14ac:dyDescent="0.3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3.9" customHeight="1" x14ac:dyDescent="0.3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3.9" customHeight="1" x14ac:dyDescent="0.3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3.9" customHeight="1" x14ac:dyDescent="0.3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3.9" customHeight="1" x14ac:dyDescent="0.3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3.9" customHeight="1" x14ac:dyDescent="0.3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3.9" customHeight="1" x14ac:dyDescent="0.3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3.9" customHeight="1" x14ac:dyDescent="0.3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3.9" customHeight="1" x14ac:dyDescent="0.3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3.9" customHeight="1" x14ac:dyDescent="0.3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3.9" customHeight="1" x14ac:dyDescent="0.3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3.9" customHeight="1" x14ac:dyDescent="0.3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3.9" customHeight="1" x14ac:dyDescent="0.3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3.9" customHeight="1" x14ac:dyDescent="0.3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3.9" customHeight="1" x14ac:dyDescent="0.3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3.9" customHeight="1" x14ac:dyDescent="0.3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3.9" customHeight="1" x14ac:dyDescent="0.3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3.9" customHeight="1" x14ac:dyDescent="0.3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3.9" customHeight="1" x14ac:dyDescent="0.3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3.9" customHeight="1" x14ac:dyDescent="0.3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3.9" customHeight="1" x14ac:dyDescent="0.3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3.9" customHeight="1" x14ac:dyDescent="0.3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3.9" customHeight="1" x14ac:dyDescent="0.3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3.9" customHeight="1" x14ac:dyDescent="0.3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3.9" customHeight="1" x14ac:dyDescent="0.3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3.9" customHeight="1" x14ac:dyDescent="0.3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3.9" customHeight="1" x14ac:dyDescent="0.3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3.9" customHeight="1" x14ac:dyDescent="0.3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3.9" customHeight="1" x14ac:dyDescent="0.3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3.9" customHeight="1" x14ac:dyDescent="0.3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3.9" customHeight="1" x14ac:dyDescent="0.3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3.9" customHeight="1" x14ac:dyDescent="0.3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3.9" customHeight="1" x14ac:dyDescent="0.3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3.9" customHeight="1" x14ac:dyDescent="0.3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3.9" customHeight="1" x14ac:dyDescent="0.3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3.9" customHeight="1" x14ac:dyDescent="0.3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3.9" customHeight="1" x14ac:dyDescent="0.3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3.9" customHeight="1" x14ac:dyDescent="0.3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3.9" customHeight="1" x14ac:dyDescent="0.3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3.9" customHeight="1" x14ac:dyDescent="0.3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3.9" customHeight="1" x14ac:dyDescent="0.3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3.9" customHeight="1" x14ac:dyDescent="0.3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3.9" customHeight="1" x14ac:dyDescent="0.3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3.9" customHeight="1" x14ac:dyDescent="0.3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3.9" customHeight="1" x14ac:dyDescent="0.3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3.9" customHeight="1" x14ac:dyDescent="0.3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3.9" customHeight="1" x14ac:dyDescent="0.3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3.9" customHeight="1" x14ac:dyDescent="0.3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3.9" customHeight="1" x14ac:dyDescent="0.3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3.9" customHeight="1" x14ac:dyDescent="0.3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3.9" customHeight="1" x14ac:dyDescent="0.3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3.9" customHeight="1" x14ac:dyDescent="0.3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3.9" customHeight="1" x14ac:dyDescent="0.3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3.9" customHeight="1" x14ac:dyDescent="0.3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3.9" customHeight="1" x14ac:dyDescent="0.3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3.9" customHeight="1" x14ac:dyDescent="0.3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3.9" customHeight="1" x14ac:dyDescent="0.3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3.9" customHeight="1" x14ac:dyDescent="0.3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3.9" customHeight="1" x14ac:dyDescent="0.3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3.9" customHeight="1" x14ac:dyDescent="0.3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3.9" customHeight="1" x14ac:dyDescent="0.3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3.9" customHeight="1" x14ac:dyDescent="0.3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3.9" customHeight="1" x14ac:dyDescent="0.3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3.9" customHeight="1" x14ac:dyDescent="0.3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3.9" customHeight="1" x14ac:dyDescent="0.3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3.9" customHeight="1" x14ac:dyDescent="0.3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3.9" customHeight="1" x14ac:dyDescent="0.25"/>
    <row r="2125" spans="7:37" s="13" customFormat="1" ht="13.9" customHeight="1" x14ac:dyDescent="0.25"/>
    <row r="2126" spans="7:37" s="13" customFormat="1" ht="13.9" customHeight="1" x14ac:dyDescent="0.25"/>
    <row r="2127" spans="7:37" s="13" customFormat="1" ht="13.9" customHeight="1" x14ac:dyDescent="0.25"/>
    <row r="2128" spans="7:37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 G25:L35" xr:uid="{ED100C2E-2782-4A1F-9DAB-6C4AF6694A48}">
      <formula1>0</formula1>
      <formula2>300</formula2>
    </dataValidation>
    <dataValidation type="list" allowBlank="1" showInputMessage="1" showErrorMessage="1" sqref="E12:E1746" xr:uid="{79591986-12C2-4FD5-BD40-F978FB8E4550}">
      <formula1>$AZ$1:$AZ$3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8AF0F-F0CE-4F12-B693-CDA71CA3437B}">
  <dimension ref="A1:EM4000"/>
  <sheetViews>
    <sheetView workbookViewId="0">
      <selection activeCell="B8" sqref="B8"/>
    </sheetView>
  </sheetViews>
  <sheetFormatPr defaultColWidth="9.1796875" defaultRowHeight="14.5" x14ac:dyDescent="0.35"/>
  <cols>
    <col min="1" max="1" width="5.7265625" style="6" customWidth="1"/>
    <col min="2" max="2" width="37.7265625" style="6" customWidth="1"/>
    <col min="3" max="3" width="6.7265625" style="6" hidden="1" customWidth="1"/>
    <col min="4" max="4" width="9" style="6" customWidth="1"/>
    <col min="5" max="27" width="9.7265625" style="6" customWidth="1"/>
    <col min="28" max="28" width="9" style="6" customWidth="1"/>
    <col min="29" max="78" width="9.7265625" style="6" customWidth="1"/>
    <col min="79" max="16384" width="9.1796875" style="6"/>
  </cols>
  <sheetData>
    <row r="1" spans="1:143" s="1" customFormat="1" ht="15" customHeight="1" x14ac:dyDescent="0.35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101</v>
      </c>
    </row>
    <row r="2" spans="1:143" s="58" customFormat="1" ht="15" customHeight="1" x14ac:dyDescent="0.35">
      <c r="AZ2" s="6" t="s">
        <v>102</v>
      </c>
    </row>
    <row r="3" spans="1:143" s="58" customFormat="1" ht="15" customHeight="1" x14ac:dyDescent="0.35">
      <c r="B3" s="2" t="s">
        <v>2</v>
      </c>
      <c r="C3" s="3"/>
      <c r="D3" s="2" t="s">
        <v>15</v>
      </c>
      <c r="F3" s="3"/>
      <c r="G3" s="3"/>
      <c r="I3" s="59"/>
      <c r="J3" s="59"/>
      <c r="K3" s="60"/>
      <c r="L3" s="60"/>
      <c r="AZ3" s="6" t="s">
        <v>103</v>
      </c>
    </row>
    <row r="4" spans="1:143" s="58" customFormat="1" ht="15" customHeight="1" x14ac:dyDescent="0.35">
      <c r="B4" s="2" t="s">
        <v>4</v>
      </c>
      <c r="C4" s="2" t="s">
        <v>5</v>
      </c>
      <c r="D4" s="2" t="s">
        <v>17</v>
      </c>
      <c r="I4" s="59"/>
      <c r="J4" s="59"/>
      <c r="K4" s="60"/>
      <c r="L4" s="60"/>
      <c r="BB4" s="61" t="s">
        <v>12</v>
      </c>
    </row>
    <row r="5" spans="1:143" s="58" customFormat="1" ht="15" customHeight="1" x14ac:dyDescent="0.35">
      <c r="C5" s="2"/>
      <c r="F5" s="3"/>
      <c r="G5" s="3"/>
      <c r="I5" s="59"/>
      <c r="J5" s="59"/>
      <c r="K5" s="60"/>
      <c r="L5" s="60"/>
    </row>
    <row r="6" spans="1:143" s="58" customFormat="1" ht="15" customHeight="1" x14ac:dyDescent="0.35">
      <c r="C6" s="3"/>
      <c r="D6" s="3"/>
      <c r="F6" s="3"/>
      <c r="G6" s="3"/>
      <c r="I6" s="62"/>
      <c r="J6" s="59"/>
      <c r="K6" s="60"/>
      <c r="L6" s="60"/>
    </row>
    <row r="7" spans="1:143" s="58" customFormat="1" ht="15" customHeight="1" x14ac:dyDescent="0.35">
      <c r="B7" s="63"/>
      <c r="C7" s="63"/>
      <c r="D7" s="63"/>
      <c r="H7" s="60"/>
      <c r="I7" s="60"/>
      <c r="J7" s="60"/>
      <c r="K7" s="60"/>
      <c r="L7" s="60"/>
    </row>
    <row r="8" spans="1:143" s="58" customFormat="1" ht="15" customHeight="1" x14ac:dyDescent="0.35">
      <c r="B8" s="2" t="s">
        <v>18</v>
      </c>
      <c r="C8" s="9"/>
      <c r="D8" s="64"/>
      <c r="E8" s="10" t="s">
        <v>91</v>
      </c>
    </row>
    <row r="9" spans="1:143" s="58" customFormat="1" ht="15" customHeight="1" x14ac:dyDescent="0.35">
      <c r="B9" s="2"/>
      <c r="C9" s="9"/>
      <c r="D9" s="63"/>
      <c r="E9" s="65"/>
      <c r="F9" s="66"/>
      <c r="G9" s="66"/>
      <c r="H9" s="67"/>
      <c r="I9" s="66"/>
      <c r="J9" s="66"/>
      <c r="K9" s="66"/>
      <c r="M9" s="59"/>
      <c r="N9" s="59"/>
      <c r="O9" s="68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</row>
    <row r="10" spans="1:143" s="70" customFormat="1" ht="15" customHeight="1" x14ac:dyDescent="0.35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  <c r="ED10" s="69"/>
      <c r="EE10" s="69"/>
      <c r="EF10" s="69"/>
      <c r="EG10" s="69"/>
      <c r="EH10" s="69"/>
      <c r="EI10" s="69"/>
      <c r="EJ10" s="69"/>
      <c r="EK10" s="69"/>
      <c r="EL10" s="69"/>
      <c r="EM10" s="69"/>
    </row>
    <row r="11" spans="1:143" s="70" customFormat="1" ht="15" customHeight="1" x14ac:dyDescent="0.35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 s="69"/>
      <c r="EF11" s="69"/>
      <c r="EG11" s="69"/>
      <c r="EH11" s="69"/>
      <c r="EI11" s="69"/>
      <c r="EJ11" s="69"/>
      <c r="EK11" s="69"/>
      <c r="EL11" s="69"/>
      <c r="EM11" s="69"/>
    </row>
    <row r="12" spans="1:143" s="13" customFormat="1" ht="13.9" customHeight="1" x14ac:dyDescent="0.35">
      <c r="A12" s="6">
        <f t="array" ref="A12">RANK(AB12,$AB$12:$AB$14)</f>
        <v>1</v>
      </c>
      <c r="B12" s="51" t="s">
        <v>85</v>
      </c>
      <c r="C12" s="51"/>
      <c r="D12" s="32">
        <f>[1]Individual_Scores_Men_JV!G23</f>
        <v>1013</v>
      </c>
      <c r="E12" s="32">
        <f>[1]Individual_Scores_Men_JV!H23</f>
        <v>924</v>
      </c>
      <c r="F12" s="32">
        <f>[1]Individual_Scores_Men_JV!I23</f>
        <v>956</v>
      </c>
      <c r="G12" s="32">
        <f>[1]Individual_Scores_Men_JV!J23</f>
        <v>834</v>
      </c>
      <c r="H12" s="32">
        <f>[1]Individual_Scores_Men_JV!K23</f>
        <v>965</v>
      </c>
      <c r="I12" s="32">
        <f>[1]Individual_Scores_Men_JV!L23</f>
        <v>981</v>
      </c>
      <c r="J12" s="14">
        <f>SUM(D12:I12)</f>
        <v>5673</v>
      </c>
      <c r="K12" s="32">
        <f>[1]Baker_Scores_Men_JV!H12</f>
        <v>171</v>
      </c>
      <c r="L12" s="32">
        <f>[1]Baker_Scores_Men_JV!I12</f>
        <v>226</v>
      </c>
      <c r="M12" s="32">
        <f>[1]Baker_Scores_Men_JV!J12</f>
        <v>256</v>
      </c>
      <c r="N12" s="32">
        <f>[1]Baker_Scores_Men_JV!K12</f>
        <v>218</v>
      </c>
      <c r="O12" s="32">
        <f>[1]Baker_Scores_Men_JV!L12</f>
        <v>121</v>
      </c>
      <c r="P12" s="44">
        <f>[1]Baker_Scores_Men_JV!M12</f>
        <v>233</v>
      </c>
      <c r="Q12" s="32">
        <f>[1]Baker_Scores_Men_JV!N12</f>
        <v>204</v>
      </c>
      <c r="R12" s="32">
        <f>[1]Baker_Scores_Men_JV!O12</f>
        <v>184</v>
      </c>
      <c r="S12" s="44">
        <f>[1]Baker_Scores_Men_JV!P12</f>
        <v>180</v>
      </c>
      <c r="T12" s="44">
        <f>[1]Baker_Scores_Men_JV!Q12</f>
        <v>159</v>
      </c>
      <c r="U12" s="44">
        <f>[1]Baker_Scores_Men_JV!R12</f>
        <v>160</v>
      </c>
      <c r="V12" s="44">
        <f>[1]Baker_Scores_Men_JV!S12</f>
        <v>157</v>
      </c>
      <c r="W12" s="44">
        <f>[1]Baker_Scores_Men_JV!T12</f>
        <v>184</v>
      </c>
      <c r="X12" s="44">
        <f>[1]Baker_Scores_Men_JV!U12</f>
        <v>190</v>
      </c>
      <c r="Y12" s="44">
        <f>[1]Baker_Scores_Men_JV!V12</f>
        <v>161</v>
      </c>
      <c r="Z12" s="44">
        <f>[1]Baker_Scores_Men_JV!W12</f>
        <v>199</v>
      </c>
      <c r="AA12" s="17">
        <f>SUM(K12:Z12)</f>
        <v>3003</v>
      </c>
      <c r="AB12" s="17">
        <f>J12+AA12</f>
        <v>8676</v>
      </c>
    </row>
    <row r="13" spans="1:143" s="13" customFormat="1" ht="13.9" customHeight="1" x14ac:dyDescent="0.35">
      <c r="A13" s="6">
        <f t="array" ref="A13">RANK(AB13,$AB$12:$AB$14)</f>
        <v>2</v>
      </c>
      <c r="B13" s="51" t="s">
        <v>86</v>
      </c>
      <c r="C13" s="51"/>
      <c r="D13" s="32">
        <f>[1]Individual_Scores_Men_JV!G36</f>
        <v>852</v>
      </c>
      <c r="E13" s="32">
        <f>[1]Individual_Scores_Men_JV!H36</f>
        <v>933</v>
      </c>
      <c r="F13" s="32">
        <f>[1]Individual_Scores_Men_JV!I36</f>
        <v>911</v>
      </c>
      <c r="G13" s="32">
        <f>[1]Individual_Scores_Men_JV!J36</f>
        <v>950</v>
      </c>
      <c r="H13" s="32">
        <f>[1]Individual_Scores_Men_JV!K36</f>
        <v>984</v>
      </c>
      <c r="I13" s="32">
        <f>[1]Individual_Scores_Men_JV!L36</f>
        <v>935</v>
      </c>
      <c r="J13" s="14">
        <f>SUM(D13:I13)</f>
        <v>5565</v>
      </c>
      <c r="K13" s="32">
        <f>[1]Baker_Scores_Men_JV!H25</f>
        <v>150</v>
      </c>
      <c r="L13" s="32">
        <f>[1]Baker_Scores_Men_JV!I25</f>
        <v>203</v>
      </c>
      <c r="M13" s="32">
        <f>[1]Baker_Scores_Men_JV!J25</f>
        <v>170</v>
      </c>
      <c r="N13" s="32">
        <f>[1]Baker_Scores_Men_JV!K25</f>
        <v>215</v>
      </c>
      <c r="O13" s="32">
        <f>[1]Baker_Scores_Men_JV!L25</f>
        <v>171</v>
      </c>
      <c r="P13" s="44">
        <f>[1]Baker_Scores_Men_JV!M25</f>
        <v>211</v>
      </c>
      <c r="Q13" s="32">
        <f>[1]Baker_Scores_Men_JV!N25</f>
        <v>143</v>
      </c>
      <c r="R13" s="32">
        <f>[1]Baker_Scores_Men_JV!O25</f>
        <v>188</v>
      </c>
      <c r="S13" s="44">
        <f>[1]Baker_Scores_Men_JV!P25</f>
        <v>164</v>
      </c>
      <c r="T13" s="44">
        <f>[1]Baker_Scores_Men_JV!Q25</f>
        <v>172</v>
      </c>
      <c r="U13" s="44">
        <f>[1]Baker_Scores_Men_JV!R25</f>
        <v>157</v>
      </c>
      <c r="V13" s="44">
        <f>[1]Baker_Scores_Men_JV!S25</f>
        <v>183</v>
      </c>
      <c r="W13" s="44">
        <f>[1]Baker_Scores_Men_JV!T25</f>
        <v>177</v>
      </c>
      <c r="X13" s="44">
        <f>[1]Baker_Scores_Men_JV!U25</f>
        <v>204</v>
      </c>
      <c r="Y13" s="44">
        <f>[1]Baker_Scores_Men_JV!V25</f>
        <v>151</v>
      </c>
      <c r="Z13" s="44">
        <f>[1]Baker_Scores_Men_JV!W25</f>
        <v>211</v>
      </c>
      <c r="AA13" s="17">
        <f>SUM(K13:Z13)</f>
        <v>2870</v>
      </c>
      <c r="AB13" s="17">
        <f>J13+AA13</f>
        <v>8435</v>
      </c>
    </row>
    <row r="14" spans="1:143" s="13" customFormat="1" ht="13.9" customHeight="1" thickBot="1" x14ac:dyDescent="0.3">
      <c r="A14" s="32"/>
      <c r="B14" s="51" t="s">
        <v>104</v>
      </c>
      <c r="C14" s="51" t="s">
        <v>104</v>
      </c>
      <c r="D14" s="32" t="s">
        <v>104</v>
      </c>
      <c r="E14" s="32" t="s">
        <v>104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Q14" s="32"/>
      <c r="R14" s="32"/>
    </row>
    <row r="15" spans="1:143" s="13" customFormat="1" ht="13.9" customHeight="1" thickTop="1" thickBot="1" x14ac:dyDescent="0.35">
      <c r="A15" s="32"/>
      <c r="B15" s="64" t="s">
        <v>96</v>
      </c>
      <c r="C15" s="51" t="s">
        <v>104</v>
      </c>
      <c r="D15" s="71">
        <f t="shared" ref="D15:AB15" si="0">SUM(D12:D13)</f>
        <v>1865</v>
      </c>
      <c r="E15" s="71">
        <f t="shared" si="0"/>
        <v>1857</v>
      </c>
      <c r="F15" s="71">
        <f t="shared" si="0"/>
        <v>1867</v>
      </c>
      <c r="G15" s="71">
        <f t="shared" si="0"/>
        <v>1784</v>
      </c>
      <c r="H15" s="71">
        <f t="shared" si="0"/>
        <v>1949</v>
      </c>
      <c r="I15" s="71">
        <f t="shared" si="0"/>
        <v>1916</v>
      </c>
      <c r="J15" s="72">
        <f t="shared" si="0"/>
        <v>11238</v>
      </c>
      <c r="K15" s="71">
        <f t="shared" si="0"/>
        <v>321</v>
      </c>
      <c r="L15" s="71">
        <f t="shared" si="0"/>
        <v>429</v>
      </c>
      <c r="M15" s="71">
        <f t="shared" si="0"/>
        <v>426</v>
      </c>
      <c r="N15" s="71">
        <f t="shared" si="0"/>
        <v>433</v>
      </c>
      <c r="O15" s="71">
        <f t="shared" si="0"/>
        <v>292</v>
      </c>
      <c r="P15" s="54">
        <f t="shared" si="0"/>
        <v>444</v>
      </c>
      <c r="Q15" s="71">
        <f t="shared" si="0"/>
        <v>347</v>
      </c>
      <c r="R15" s="71">
        <f t="shared" si="0"/>
        <v>372</v>
      </c>
      <c r="S15" s="54">
        <f t="shared" si="0"/>
        <v>344</v>
      </c>
      <c r="T15" s="54">
        <f t="shared" si="0"/>
        <v>331</v>
      </c>
      <c r="U15" s="54">
        <f t="shared" si="0"/>
        <v>317</v>
      </c>
      <c r="V15" s="54">
        <f t="shared" si="0"/>
        <v>340</v>
      </c>
      <c r="W15" s="54">
        <f t="shared" si="0"/>
        <v>361</v>
      </c>
      <c r="X15" s="54">
        <f t="shared" si="0"/>
        <v>394</v>
      </c>
      <c r="Y15" s="54">
        <f t="shared" si="0"/>
        <v>312</v>
      </c>
      <c r="Z15" s="54">
        <f t="shared" si="0"/>
        <v>410</v>
      </c>
      <c r="AA15" s="55">
        <f t="shared" si="0"/>
        <v>5873</v>
      </c>
      <c r="AB15" s="55">
        <f t="shared" si="0"/>
        <v>17111</v>
      </c>
    </row>
    <row r="16" spans="1:143" s="13" customFormat="1" ht="13.9" customHeight="1" thickTop="1" thickBot="1" x14ac:dyDescent="0.35">
      <c r="A16" s="32"/>
      <c r="B16" s="21" t="s">
        <v>97</v>
      </c>
      <c r="C16" s="13" t="s">
        <v>104</v>
      </c>
      <c r="D16" s="71">
        <f t="shared" ref="D16:AA16" si="1">(D15/2)</f>
        <v>932.5</v>
      </c>
      <c r="E16" s="71">
        <f t="shared" si="1"/>
        <v>928.5</v>
      </c>
      <c r="F16" s="71">
        <f t="shared" si="1"/>
        <v>933.5</v>
      </c>
      <c r="G16" s="71">
        <f t="shared" si="1"/>
        <v>892</v>
      </c>
      <c r="H16" s="71">
        <f t="shared" si="1"/>
        <v>974.5</v>
      </c>
      <c r="I16" s="71">
        <f t="shared" si="1"/>
        <v>958</v>
      </c>
      <c r="J16" s="72">
        <f t="shared" si="1"/>
        <v>5619</v>
      </c>
      <c r="K16" s="71">
        <f t="shared" si="1"/>
        <v>160.5</v>
      </c>
      <c r="L16" s="71">
        <f t="shared" si="1"/>
        <v>214.5</v>
      </c>
      <c r="M16" s="71">
        <f t="shared" si="1"/>
        <v>213</v>
      </c>
      <c r="N16" s="71">
        <f t="shared" si="1"/>
        <v>216.5</v>
      </c>
      <c r="O16" s="71">
        <f t="shared" si="1"/>
        <v>146</v>
      </c>
      <c r="P16" s="54">
        <f t="shared" si="1"/>
        <v>222</v>
      </c>
      <c r="Q16" s="71">
        <f t="shared" si="1"/>
        <v>173.5</v>
      </c>
      <c r="R16" s="71">
        <f t="shared" si="1"/>
        <v>186</v>
      </c>
      <c r="S16" s="54">
        <f t="shared" si="1"/>
        <v>172</v>
      </c>
      <c r="T16" s="54">
        <f t="shared" si="1"/>
        <v>165.5</v>
      </c>
      <c r="U16" s="54">
        <f t="shared" si="1"/>
        <v>158.5</v>
      </c>
      <c r="V16" s="54">
        <f t="shared" si="1"/>
        <v>170</v>
      </c>
      <c r="W16" s="54">
        <f t="shared" si="1"/>
        <v>180.5</v>
      </c>
      <c r="X16" s="54">
        <f t="shared" si="1"/>
        <v>197</v>
      </c>
      <c r="Y16" s="54">
        <f t="shared" si="1"/>
        <v>156</v>
      </c>
      <c r="Z16" s="54">
        <f t="shared" si="1"/>
        <v>205</v>
      </c>
      <c r="AA16" s="55">
        <f t="shared" si="1"/>
        <v>2936.5</v>
      </c>
    </row>
    <row r="17" spans="1:143" s="13" customFormat="1" ht="13.9" customHeight="1" thickTop="1" thickBot="1" x14ac:dyDescent="0.35">
      <c r="A17" s="32"/>
      <c r="B17" s="64" t="s">
        <v>98</v>
      </c>
      <c r="C17" s="51" t="s">
        <v>104</v>
      </c>
      <c r="D17" s="71" t="e">
        <f t="shared" ref="D17:J17" si="2">IF(D24 = 0, 0,D15/D24)</f>
        <v>#VALUE!</v>
      </c>
      <c r="E17" s="71" t="e">
        <f t="shared" si="2"/>
        <v>#VALUE!</v>
      </c>
      <c r="F17" s="71" t="e">
        <f t="shared" si="2"/>
        <v>#VALUE!</v>
      </c>
      <c r="G17" s="71" t="e">
        <f t="shared" si="2"/>
        <v>#VALUE!</v>
      </c>
      <c r="H17" s="71" t="e">
        <f t="shared" si="2"/>
        <v>#VALUE!</v>
      </c>
      <c r="I17" s="71" t="e">
        <f t="shared" si="2"/>
        <v>#VALUE!</v>
      </c>
      <c r="J17" s="72" t="e">
        <f t="shared" si="2"/>
        <v>#VALUE!</v>
      </c>
      <c r="K17" s="32"/>
      <c r="L17" s="32"/>
      <c r="M17" s="32"/>
      <c r="N17" s="32"/>
      <c r="O17" s="32"/>
      <c r="Q17" s="32"/>
      <c r="R17" s="32"/>
    </row>
    <row r="18" spans="1:143" s="13" customFormat="1" ht="13.9" customHeight="1" thickTop="1" x14ac:dyDescent="0.25">
      <c r="B18" s="51"/>
      <c r="C18" s="51"/>
      <c r="D18" s="32" t="s">
        <v>104</v>
      </c>
    </row>
    <row r="19" spans="1:143" s="13" customFormat="1" ht="13.9" customHeight="1" x14ac:dyDescent="0.25">
      <c r="A19" s="3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3.9" customHeight="1" x14ac:dyDescent="0.25">
      <c r="A20" s="32"/>
      <c r="B20" s="51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3.9" customHeight="1" x14ac:dyDescent="0.25">
      <c r="A21" s="32"/>
      <c r="B21" s="51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3.9" customHeight="1" x14ac:dyDescent="0.25">
      <c r="C22" s="53"/>
    </row>
    <row r="23" spans="1:143" s="13" customFormat="1" ht="13.9" customHeight="1" x14ac:dyDescent="0.25"/>
    <row r="24" spans="1:143" s="13" customFormat="1" ht="13.9" customHeight="1" x14ac:dyDescent="0.25">
      <c r="D24" s="56" t="e">
        <f>COUNTIF([1]Individual_Scores_Men_JV!G12:G22, "&gt;0")+COUNTIF([1]Individual_Scores_Men_JV!G25:G35, "&gt;0")</f>
        <v>#VALUE!</v>
      </c>
      <c r="E24" s="56" t="e">
        <f>COUNTIF([1]Individual_Scores_Men_JV!H12:H22, "&gt;0")+COUNTIF([1]Individual_Scores_Men_JV!H25:H35, "&gt;0")</f>
        <v>#VALUE!</v>
      </c>
      <c r="F24" s="56" t="e">
        <f>COUNTIF([1]Individual_Scores_Men_JV!I12:I22, "&gt;0")+COUNTIF([1]Individual_Scores_Men_JV!I25:I35, "&gt;0")</f>
        <v>#VALUE!</v>
      </c>
      <c r="G24" s="56" t="e">
        <f>COUNTIF([1]Individual_Scores_Men_JV!J12:J22, "&gt;0")+COUNTIF([1]Individual_Scores_Men_JV!J25:J35, "&gt;0")</f>
        <v>#VALUE!</v>
      </c>
      <c r="H24" s="56" t="e">
        <f>COUNTIF([1]Individual_Scores_Men_JV!K12:K22, "&gt;0")+COUNTIF([1]Individual_Scores_Men_JV!K25:K35, "&gt;0")</f>
        <v>#VALUE!</v>
      </c>
      <c r="I24" s="56" t="e">
        <f>COUNTIF([1]Individual_Scores_Men_JV!L12:L22, "&gt;0")+COUNTIF([1]Individual_Scores_Men_JV!L25:L35, "&gt;0")</f>
        <v>#VALUE!</v>
      </c>
      <c r="J24" s="56" t="e">
        <f>SUM(D24:I24)</f>
        <v>#VALUE!</v>
      </c>
    </row>
    <row r="25" spans="1:143" s="13" customFormat="1" ht="13.9" customHeight="1" x14ac:dyDescent="0.25">
      <c r="A25" s="17"/>
      <c r="B25" s="17" t="s">
        <v>99</v>
      </c>
      <c r="C25" s="17"/>
      <c r="D25" s="17"/>
    </row>
    <row r="26" spans="1:143" s="13" customFormat="1" ht="13.9" customHeight="1" x14ac:dyDescent="0.25">
      <c r="A26" s="17"/>
      <c r="B26" s="17" t="s">
        <v>2</v>
      </c>
      <c r="C26" s="17"/>
      <c r="D26" s="17"/>
    </row>
    <row r="27" spans="1:143" s="13" customFormat="1" ht="13.9" customHeight="1" x14ac:dyDescent="0.25">
      <c r="A27" s="17"/>
      <c r="B27" s="17" t="s">
        <v>105</v>
      </c>
      <c r="C27" s="17"/>
      <c r="D27" s="17"/>
    </row>
    <row r="28" spans="1:143" s="13" customFormat="1" ht="13.9" customHeight="1" x14ac:dyDescent="0.25">
      <c r="A28" s="17"/>
      <c r="B28" s="17"/>
      <c r="C28" s="17"/>
      <c r="D28" s="17" t="s">
        <v>93</v>
      </c>
    </row>
    <row r="29" spans="1:143" s="13" customFormat="1" ht="13.9" customHeight="1" thickBot="1" x14ac:dyDescent="0.3">
      <c r="A29" s="57" t="s">
        <v>94</v>
      </c>
      <c r="B29" s="57" t="s">
        <v>25</v>
      </c>
      <c r="C29" s="57"/>
      <c r="D29" s="57" t="s">
        <v>30</v>
      </c>
    </row>
    <row r="30" spans="1:143" s="13" customFormat="1" ht="13.9" customHeight="1" thickTop="1" x14ac:dyDescent="0.35">
      <c r="A30" s="6">
        <f>A12</f>
        <v>1</v>
      </c>
      <c r="B30" s="6" t="str">
        <f>B12</f>
        <v>Wisc.-Whitewater JV1</v>
      </c>
      <c r="D30" s="6">
        <f>AB12</f>
        <v>8676</v>
      </c>
    </row>
    <row r="31" spans="1:143" s="13" customFormat="1" ht="13.9" customHeight="1" x14ac:dyDescent="0.35">
      <c r="A31" s="6">
        <f>A13</f>
        <v>2</v>
      </c>
      <c r="B31" s="6" t="str">
        <f>B13</f>
        <v>Wisc.-Whitewater JV2</v>
      </c>
      <c r="D31" s="6">
        <f>AB13</f>
        <v>8435</v>
      </c>
    </row>
    <row r="32" spans="1:143" s="13" customFormat="1" ht="13.9" customHeight="1" x14ac:dyDescent="0.25"/>
    <row r="33" s="13" customFormat="1" ht="13.9" customHeight="1" x14ac:dyDescent="0.25"/>
    <row r="34" s="13" customFormat="1" ht="13.9" customHeight="1" x14ac:dyDescent="0.25"/>
    <row r="35" s="13" customFormat="1" ht="13.9" customHeight="1" x14ac:dyDescent="0.25"/>
    <row r="36" s="13" customFormat="1" ht="13.9" customHeight="1" x14ac:dyDescent="0.25"/>
    <row r="37" s="13" customFormat="1" ht="13.9" customHeight="1" x14ac:dyDescent="0.25"/>
    <row r="38" s="13" customFormat="1" ht="13.9" customHeight="1" x14ac:dyDescent="0.25"/>
    <row r="39" s="13" customFormat="1" ht="13.9" customHeight="1" x14ac:dyDescent="0.25"/>
    <row r="40" s="13" customFormat="1" ht="13.9" customHeight="1" x14ac:dyDescent="0.25"/>
    <row r="41" s="13" customFormat="1" ht="13.9" customHeight="1" x14ac:dyDescent="0.25"/>
    <row r="42" s="13" customFormat="1" ht="13.9" customHeight="1" x14ac:dyDescent="0.25"/>
    <row r="43" s="13" customFormat="1" ht="13.9" customHeight="1" x14ac:dyDescent="0.25"/>
    <row r="44" s="13" customFormat="1" ht="13.9" customHeight="1" x14ac:dyDescent="0.25"/>
    <row r="45" s="13" customFormat="1" ht="13.9" customHeight="1" x14ac:dyDescent="0.25"/>
    <row r="46" s="13" customFormat="1" ht="13.9" customHeight="1" x14ac:dyDescent="0.25"/>
    <row r="47" s="13" customFormat="1" ht="13.9" customHeight="1" x14ac:dyDescent="0.25"/>
    <row r="48" s="13" customFormat="1" ht="13.9" customHeight="1" x14ac:dyDescent="0.25"/>
    <row r="49" s="13" customFormat="1" ht="13.9" customHeight="1" x14ac:dyDescent="0.25"/>
    <row r="50" s="13" customFormat="1" ht="13.9" customHeight="1" x14ac:dyDescent="0.25"/>
    <row r="51" s="13" customFormat="1" ht="13.9" customHeight="1" x14ac:dyDescent="0.25"/>
    <row r="52" s="13" customFormat="1" ht="13.9" customHeight="1" x14ac:dyDescent="0.25"/>
    <row r="53" s="13" customFormat="1" ht="13.9" customHeight="1" x14ac:dyDescent="0.25"/>
    <row r="54" s="13" customFormat="1" ht="13.9" customHeight="1" x14ac:dyDescent="0.25"/>
    <row r="55" s="13" customFormat="1" ht="13.9" customHeight="1" x14ac:dyDescent="0.25"/>
    <row r="56" s="13" customFormat="1" ht="13.9" customHeight="1" x14ac:dyDescent="0.25"/>
    <row r="57" s="13" customFormat="1" ht="13.9" customHeight="1" x14ac:dyDescent="0.25"/>
    <row r="58" s="13" customFormat="1" ht="13.9" customHeight="1" x14ac:dyDescent="0.25"/>
    <row r="59" s="13" customFormat="1" ht="13.9" customHeight="1" x14ac:dyDescent="0.25"/>
    <row r="60" s="13" customFormat="1" ht="13.9" customHeight="1" x14ac:dyDescent="0.25"/>
    <row r="61" s="13" customFormat="1" ht="13.9" customHeight="1" x14ac:dyDescent="0.25"/>
    <row r="62" s="13" customFormat="1" ht="13.9" customHeight="1" x14ac:dyDescent="0.25"/>
    <row r="63" s="13" customFormat="1" ht="13.9" customHeight="1" x14ac:dyDescent="0.25"/>
    <row r="64" s="13" customFormat="1" ht="13.9" customHeight="1" x14ac:dyDescent="0.25"/>
    <row r="65" s="13" customFormat="1" ht="13.9" customHeight="1" x14ac:dyDescent="0.25"/>
    <row r="66" s="13" customFormat="1" ht="13.9" customHeight="1" x14ac:dyDescent="0.25"/>
    <row r="67" s="13" customFormat="1" ht="13.9" customHeight="1" x14ac:dyDescent="0.25"/>
    <row r="68" s="13" customFormat="1" ht="13.9" customHeight="1" x14ac:dyDescent="0.25"/>
    <row r="69" s="13" customFormat="1" ht="13.9" customHeight="1" x14ac:dyDescent="0.25"/>
    <row r="70" s="13" customFormat="1" ht="13.9" customHeight="1" x14ac:dyDescent="0.25"/>
    <row r="71" s="13" customFormat="1" ht="13.9" customHeight="1" x14ac:dyDescent="0.25"/>
    <row r="72" s="13" customFormat="1" ht="13.9" customHeight="1" x14ac:dyDescent="0.25"/>
    <row r="73" s="13" customFormat="1" ht="13.9" customHeight="1" x14ac:dyDescent="0.25"/>
    <row r="74" s="13" customFormat="1" ht="13.9" customHeight="1" x14ac:dyDescent="0.25"/>
    <row r="75" s="13" customFormat="1" ht="13.9" customHeight="1" x14ac:dyDescent="0.25"/>
    <row r="76" s="13" customFormat="1" ht="13.9" customHeight="1" x14ac:dyDescent="0.25"/>
    <row r="77" s="13" customFormat="1" ht="13.9" customHeight="1" x14ac:dyDescent="0.25"/>
    <row r="78" s="13" customFormat="1" ht="13.9" customHeight="1" x14ac:dyDescent="0.25"/>
    <row r="79" s="13" customFormat="1" ht="13.9" customHeight="1" x14ac:dyDescent="0.25"/>
    <row r="80" s="13" customFormat="1" ht="13.9" customHeight="1" x14ac:dyDescent="0.25"/>
    <row r="81" s="13" customFormat="1" ht="13.9" customHeight="1" x14ac:dyDescent="0.25"/>
    <row r="82" s="13" customFormat="1" ht="13.9" customHeight="1" x14ac:dyDescent="0.25"/>
    <row r="83" s="13" customFormat="1" ht="13.9" customHeight="1" x14ac:dyDescent="0.25"/>
    <row r="84" s="13" customFormat="1" ht="13.9" customHeight="1" x14ac:dyDescent="0.25"/>
    <row r="85" s="13" customFormat="1" ht="13.9" customHeight="1" x14ac:dyDescent="0.25"/>
    <row r="86" s="13" customFormat="1" ht="13.9" customHeight="1" x14ac:dyDescent="0.25"/>
    <row r="87" s="13" customFormat="1" ht="13.9" customHeight="1" x14ac:dyDescent="0.25"/>
    <row r="88" s="13" customFormat="1" ht="13.9" customHeight="1" x14ac:dyDescent="0.25"/>
    <row r="89" s="13" customFormat="1" ht="13.9" customHeight="1" x14ac:dyDescent="0.25"/>
    <row r="90" s="13" customFormat="1" ht="13.9" customHeight="1" x14ac:dyDescent="0.25"/>
    <row r="91" s="13" customFormat="1" ht="13.9" customHeight="1" x14ac:dyDescent="0.25"/>
    <row r="92" s="13" customFormat="1" ht="13.9" customHeight="1" x14ac:dyDescent="0.25"/>
    <row r="93" s="13" customFormat="1" ht="13.9" customHeight="1" x14ac:dyDescent="0.25"/>
    <row r="94" s="13" customFormat="1" ht="13.9" customHeight="1" x14ac:dyDescent="0.25"/>
    <row r="95" s="13" customFormat="1" ht="13.9" customHeight="1" x14ac:dyDescent="0.25"/>
    <row r="96" s="13" customFormat="1" ht="13.9" customHeight="1" x14ac:dyDescent="0.25"/>
    <row r="97" s="13" customFormat="1" ht="13.9" customHeight="1" x14ac:dyDescent="0.25"/>
    <row r="98" s="13" customFormat="1" ht="13.9" customHeight="1" x14ac:dyDescent="0.25"/>
    <row r="99" s="13" customFormat="1" ht="13.9" customHeight="1" x14ac:dyDescent="0.25"/>
    <row r="100" s="13" customFormat="1" ht="13.9" customHeight="1" x14ac:dyDescent="0.25"/>
    <row r="101" s="13" customFormat="1" ht="13.9" customHeight="1" x14ac:dyDescent="0.25"/>
    <row r="102" s="13" customFormat="1" ht="13.9" customHeight="1" x14ac:dyDescent="0.25"/>
    <row r="103" s="13" customFormat="1" ht="13.9" customHeight="1" x14ac:dyDescent="0.25"/>
    <row r="104" s="13" customFormat="1" ht="13.9" customHeight="1" x14ac:dyDescent="0.25"/>
    <row r="105" s="13" customFormat="1" ht="13.9" customHeight="1" x14ac:dyDescent="0.25"/>
    <row r="106" s="13" customFormat="1" ht="13.9" customHeight="1" x14ac:dyDescent="0.25"/>
    <row r="107" s="13" customFormat="1" ht="13.9" customHeight="1" x14ac:dyDescent="0.25"/>
    <row r="108" s="13" customFormat="1" ht="13.9" customHeight="1" x14ac:dyDescent="0.25"/>
    <row r="109" s="13" customFormat="1" ht="13.9" customHeight="1" x14ac:dyDescent="0.25"/>
    <row r="110" s="13" customFormat="1" ht="13.9" customHeight="1" x14ac:dyDescent="0.25"/>
    <row r="111" s="13" customFormat="1" ht="13.9" customHeight="1" x14ac:dyDescent="0.25"/>
    <row r="112" s="13" customFormat="1" ht="13.9" customHeight="1" x14ac:dyDescent="0.25"/>
    <row r="113" s="13" customFormat="1" ht="13.9" customHeight="1" x14ac:dyDescent="0.25"/>
    <row r="114" s="13" customFormat="1" ht="13.9" customHeight="1" x14ac:dyDescent="0.25"/>
    <row r="115" s="13" customFormat="1" ht="13.9" customHeight="1" x14ac:dyDescent="0.25"/>
    <row r="116" s="13" customFormat="1" ht="13.9" customHeight="1" x14ac:dyDescent="0.25"/>
    <row r="117" s="13" customFormat="1" ht="13.9" customHeight="1" x14ac:dyDescent="0.25"/>
    <row r="118" s="13" customFormat="1" ht="13.9" customHeight="1" x14ac:dyDescent="0.25"/>
    <row r="119" s="13" customFormat="1" ht="13.9" customHeight="1" x14ac:dyDescent="0.25"/>
    <row r="120" s="13" customFormat="1" ht="13.9" customHeight="1" x14ac:dyDescent="0.25"/>
    <row r="121" s="13" customFormat="1" ht="13.9" customHeight="1" x14ac:dyDescent="0.25"/>
    <row r="122" s="13" customFormat="1" ht="13.9" customHeight="1" x14ac:dyDescent="0.25"/>
    <row r="123" s="13" customFormat="1" ht="13.9" customHeight="1" x14ac:dyDescent="0.25"/>
    <row r="124" s="13" customFormat="1" ht="13.9" customHeight="1" x14ac:dyDescent="0.25"/>
    <row r="125" s="13" customFormat="1" ht="13.9" customHeight="1" x14ac:dyDescent="0.25"/>
    <row r="126" s="13" customFormat="1" ht="13.9" customHeight="1" x14ac:dyDescent="0.25"/>
    <row r="127" s="13" customFormat="1" ht="13.9" customHeight="1" x14ac:dyDescent="0.25"/>
    <row r="128" s="13" customFormat="1" ht="13.9" customHeight="1" x14ac:dyDescent="0.25"/>
    <row r="129" s="13" customFormat="1" ht="13.9" customHeight="1" x14ac:dyDescent="0.25"/>
    <row r="130" s="13" customFormat="1" ht="13.9" customHeight="1" x14ac:dyDescent="0.25"/>
    <row r="131" s="13" customFormat="1" ht="13.9" customHeight="1" x14ac:dyDescent="0.25"/>
    <row r="132" s="13" customFormat="1" ht="13.9" customHeight="1" x14ac:dyDescent="0.25"/>
    <row r="133" s="13" customFormat="1" ht="13.9" customHeight="1" x14ac:dyDescent="0.25"/>
    <row r="134" s="13" customFormat="1" ht="13.9" customHeight="1" x14ac:dyDescent="0.25"/>
    <row r="135" s="13" customFormat="1" ht="13.9" customHeight="1" x14ac:dyDescent="0.25"/>
    <row r="136" s="13" customFormat="1" ht="13.9" customHeight="1" x14ac:dyDescent="0.25"/>
    <row r="137" s="13" customFormat="1" ht="13.9" customHeight="1" x14ac:dyDescent="0.25"/>
    <row r="138" s="13" customFormat="1" ht="13.9" customHeight="1" x14ac:dyDescent="0.25"/>
    <row r="139" s="13" customFormat="1" ht="13.9" customHeight="1" x14ac:dyDescent="0.25"/>
    <row r="140" s="13" customFormat="1" ht="13.9" customHeight="1" x14ac:dyDescent="0.25"/>
    <row r="141" s="13" customFormat="1" ht="13.9" customHeight="1" x14ac:dyDescent="0.25"/>
    <row r="142" s="13" customFormat="1" ht="13.9" customHeight="1" x14ac:dyDescent="0.25"/>
    <row r="143" s="13" customFormat="1" ht="13.9" customHeight="1" x14ac:dyDescent="0.25"/>
    <row r="144" s="13" customFormat="1" ht="13.9" customHeight="1" x14ac:dyDescent="0.25"/>
    <row r="145" s="13" customFormat="1" ht="13.9" customHeight="1" x14ac:dyDescent="0.25"/>
    <row r="146" s="13" customFormat="1" ht="13.9" customHeight="1" x14ac:dyDescent="0.25"/>
    <row r="147" s="13" customFormat="1" ht="13.9" customHeight="1" x14ac:dyDescent="0.25"/>
    <row r="148" s="13" customFormat="1" ht="13.9" customHeight="1" x14ac:dyDescent="0.25"/>
    <row r="149" s="13" customFormat="1" ht="13.9" customHeight="1" x14ac:dyDescent="0.25"/>
    <row r="150" s="13" customFormat="1" ht="13.9" customHeight="1" x14ac:dyDescent="0.25"/>
    <row r="151" s="13" customFormat="1" ht="13.9" customHeight="1" x14ac:dyDescent="0.25"/>
    <row r="152" s="13" customFormat="1" ht="13.9" customHeight="1" x14ac:dyDescent="0.25"/>
    <row r="153" s="13" customFormat="1" ht="13.9" customHeight="1" x14ac:dyDescent="0.25"/>
    <row r="154" s="13" customFormat="1" ht="13.9" customHeight="1" x14ac:dyDescent="0.25"/>
    <row r="155" s="13" customFormat="1" ht="13.9" customHeight="1" x14ac:dyDescent="0.25"/>
    <row r="156" s="13" customFormat="1" ht="13.9" customHeight="1" x14ac:dyDescent="0.25"/>
    <row r="157" s="13" customFormat="1" ht="13.9" customHeight="1" x14ac:dyDescent="0.25"/>
    <row r="158" s="13" customFormat="1" ht="13.9" customHeight="1" x14ac:dyDescent="0.25"/>
    <row r="159" s="13" customFormat="1" ht="13.9" customHeight="1" x14ac:dyDescent="0.25"/>
    <row r="160" s="13" customFormat="1" ht="13.9" customHeight="1" x14ac:dyDescent="0.25"/>
    <row r="161" s="13" customFormat="1" ht="13.9" customHeight="1" x14ac:dyDescent="0.25"/>
    <row r="162" s="13" customFormat="1" ht="13.9" customHeight="1" x14ac:dyDescent="0.25"/>
    <row r="163" s="13" customFormat="1" ht="13.9" customHeight="1" x14ac:dyDescent="0.25"/>
    <row r="164" s="13" customFormat="1" ht="13.9" customHeight="1" x14ac:dyDescent="0.25"/>
    <row r="165" s="13" customFormat="1" ht="13.9" customHeight="1" x14ac:dyDescent="0.25"/>
    <row r="166" s="13" customFormat="1" ht="13.9" customHeight="1" x14ac:dyDescent="0.25"/>
    <row r="167" s="13" customFormat="1" ht="13.9" customHeight="1" x14ac:dyDescent="0.25"/>
    <row r="168" s="13" customFormat="1" ht="13.9" customHeight="1" x14ac:dyDescent="0.25"/>
    <row r="169" s="13" customFormat="1" ht="13.9" customHeight="1" x14ac:dyDescent="0.25"/>
    <row r="170" s="13" customFormat="1" ht="13.9" customHeight="1" x14ac:dyDescent="0.25"/>
    <row r="171" s="13" customFormat="1" ht="13.9" customHeight="1" x14ac:dyDescent="0.25"/>
    <row r="172" s="13" customFormat="1" ht="13.9" customHeight="1" x14ac:dyDescent="0.25"/>
    <row r="173" s="13" customFormat="1" ht="13.9" customHeight="1" x14ac:dyDescent="0.25"/>
    <row r="174" s="13" customFormat="1" ht="13.9" customHeight="1" x14ac:dyDescent="0.25"/>
    <row r="175" s="13" customFormat="1" ht="13.9" customHeight="1" x14ac:dyDescent="0.25"/>
    <row r="176" s="13" customFormat="1" ht="13.9" customHeight="1" x14ac:dyDescent="0.25"/>
    <row r="177" s="13" customFormat="1" ht="13.9" customHeight="1" x14ac:dyDescent="0.25"/>
    <row r="178" s="13" customFormat="1" ht="13.9" customHeight="1" x14ac:dyDescent="0.25"/>
    <row r="179" s="13" customFormat="1" ht="13.9" customHeight="1" x14ac:dyDescent="0.25"/>
    <row r="180" s="13" customFormat="1" ht="13.9" customHeight="1" x14ac:dyDescent="0.25"/>
    <row r="181" s="13" customFormat="1" ht="13.9" customHeight="1" x14ac:dyDescent="0.25"/>
    <row r="182" s="13" customFormat="1" ht="13.9" customHeight="1" x14ac:dyDescent="0.25"/>
    <row r="183" s="13" customFormat="1" ht="13.9" customHeight="1" x14ac:dyDescent="0.25"/>
    <row r="184" s="13" customFormat="1" ht="13.9" customHeight="1" x14ac:dyDescent="0.25"/>
    <row r="185" s="13" customFormat="1" ht="13.9" customHeight="1" x14ac:dyDescent="0.25"/>
    <row r="186" s="13" customFormat="1" ht="13.9" customHeight="1" x14ac:dyDescent="0.25"/>
    <row r="187" s="13" customFormat="1" ht="13.9" customHeight="1" x14ac:dyDescent="0.25"/>
    <row r="188" s="13" customFormat="1" ht="13.9" customHeight="1" x14ac:dyDescent="0.25"/>
    <row r="189" s="13" customFormat="1" ht="13.9" customHeight="1" x14ac:dyDescent="0.25"/>
    <row r="190" s="13" customFormat="1" ht="13.9" customHeight="1" x14ac:dyDescent="0.25"/>
    <row r="191" s="13" customFormat="1" ht="13.9" customHeight="1" x14ac:dyDescent="0.25"/>
    <row r="192" s="13" customFormat="1" ht="13.9" customHeight="1" x14ac:dyDescent="0.25"/>
    <row r="193" s="13" customFormat="1" ht="13.9" customHeight="1" x14ac:dyDescent="0.25"/>
    <row r="194" s="13" customFormat="1" ht="13.9" customHeight="1" x14ac:dyDescent="0.25"/>
    <row r="195" s="13" customFormat="1" ht="13.9" customHeight="1" x14ac:dyDescent="0.25"/>
    <row r="196" s="13" customFormat="1" ht="13.9" customHeight="1" x14ac:dyDescent="0.25"/>
    <row r="197" s="13" customFormat="1" ht="13.9" customHeight="1" x14ac:dyDescent="0.25"/>
    <row r="198" s="13" customFormat="1" ht="13.9" customHeight="1" x14ac:dyDescent="0.25"/>
    <row r="199" s="13" customFormat="1" ht="13.9" customHeight="1" x14ac:dyDescent="0.25"/>
    <row r="200" s="13" customFormat="1" ht="13.9" customHeight="1" x14ac:dyDescent="0.25"/>
    <row r="201" s="13" customFormat="1" ht="13.9" customHeight="1" x14ac:dyDescent="0.25"/>
    <row r="202" s="13" customFormat="1" ht="13.9" customHeight="1" x14ac:dyDescent="0.25"/>
    <row r="203" s="13" customFormat="1" ht="13.9" customHeight="1" x14ac:dyDescent="0.25"/>
    <row r="204" s="13" customFormat="1" ht="13.9" customHeight="1" x14ac:dyDescent="0.25"/>
    <row r="205" s="13" customFormat="1" ht="13.9" customHeight="1" x14ac:dyDescent="0.25"/>
    <row r="206" s="13" customFormat="1" ht="13.9" customHeight="1" x14ac:dyDescent="0.25"/>
    <row r="207" s="13" customFormat="1" ht="13.9" customHeight="1" x14ac:dyDescent="0.25"/>
    <row r="208" s="13" customFormat="1" ht="13.9" customHeight="1" x14ac:dyDescent="0.25"/>
    <row r="209" s="13" customFormat="1" ht="13.9" customHeight="1" x14ac:dyDescent="0.25"/>
    <row r="210" s="13" customFormat="1" ht="13.9" customHeight="1" x14ac:dyDescent="0.25"/>
    <row r="211" s="13" customFormat="1" ht="13.9" customHeight="1" x14ac:dyDescent="0.25"/>
    <row r="212" s="13" customFormat="1" ht="13.9" customHeight="1" x14ac:dyDescent="0.25"/>
    <row r="213" s="13" customFormat="1" ht="13.9" customHeight="1" x14ac:dyDescent="0.25"/>
    <row r="214" s="13" customFormat="1" ht="13.9" customHeight="1" x14ac:dyDescent="0.25"/>
    <row r="215" s="13" customFormat="1" ht="13.9" customHeight="1" x14ac:dyDescent="0.25"/>
    <row r="216" s="13" customFormat="1" ht="13.9" customHeight="1" x14ac:dyDescent="0.25"/>
    <row r="217" s="13" customFormat="1" ht="13.9" customHeight="1" x14ac:dyDescent="0.25"/>
    <row r="218" s="13" customFormat="1" ht="13.9" customHeight="1" x14ac:dyDescent="0.25"/>
    <row r="219" s="13" customFormat="1" ht="13.9" customHeight="1" x14ac:dyDescent="0.25"/>
    <row r="220" s="13" customFormat="1" ht="13.9" customHeight="1" x14ac:dyDescent="0.25"/>
    <row r="221" s="13" customFormat="1" ht="13.9" customHeight="1" x14ac:dyDescent="0.25"/>
    <row r="222" s="13" customFormat="1" ht="13.9" customHeight="1" x14ac:dyDescent="0.25"/>
    <row r="223" s="13" customFormat="1" ht="13.9" customHeight="1" x14ac:dyDescent="0.25"/>
    <row r="224" s="13" customFormat="1" ht="13.9" customHeight="1" x14ac:dyDescent="0.25"/>
    <row r="225" s="13" customFormat="1" ht="13.9" customHeight="1" x14ac:dyDescent="0.25"/>
    <row r="226" s="13" customFormat="1" ht="13.9" customHeight="1" x14ac:dyDescent="0.25"/>
    <row r="227" s="13" customFormat="1" ht="13.9" customHeight="1" x14ac:dyDescent="0.25"/>
    <row r="228" s="13" customFormat="1" ht="13.9" customHeight="1" x14ac:dyDescent="0.25"/>
    <row r="229" s="13" customFormat="1" ht="13.9" customHeight="1" x14ac:dyDescent="0.25"/>
    <row r="230" s="13" customFormat="1" ht="13.9" customHeight="1" x14ac:dyDescent="0.25"/>
    <row r="231" s="13" customFormat="1" ht="13.9" customHeight="1" x14ac:dyDescent="0.25"/>
    <row r="232" s="13" customFormat="1" ht="13.9" customHeight="1" x14ac:dyDescent="0.25"/>
    <row r="233" s="13" customFormat="1" ht="13.9" customHeight="1" x14ac:dyDescent="0.25"/>
    <row r="234" s="13" customFormat="1" ht="13.9" customHeight="1" x14ac:dyDescent="0.25"/>
    <row r="235" s="13" customFormat="1" ht="13.9" customHeight="1" x14ac:dyDescent="0.25"/>
    <row r="236" s="13" customFormat="1" ht="13.9" customHeight="1" x14ac:dyDescent="0.25"/>
    <row r="237" s="13" customFormat="1" ht="13.9" customHeight="1" x14ac:dyDescent="0.25"/>
    <row r="238" s="13" customFormat="1" ht="13.9" customHeight="1" x14ac:dyDescent="0.25"/>
    <row r="239" s="13" customFormat="1" ht="13.9" customHeight="1" x14ac:dyDescent="0.25"/>
    <row r="240" s="13" customFormat="1" ht="13.9" customHeight="1" x14ac:dyDescent="0.25"/>
    <row r="241" s="13" customFormat="1" ht="13.9" customHeight="1" x14ac:dyDescent="0.25"/>
    <row r="242" s="13" customFormat="1" ht="13.9" customHeight="1" x14ac:dyDescent="0.25"/>
    <row r="243" s="13" customFormat="1" ht="13.9" customHeight="1" x14ac:dyDescent="0.25"/>
    <row r="244" s="13" customFormat="1" ht="13.9" customHeight="1" x14ac:dyDescent="0.25"/>
    <row r="245" s="13" customFormat="1" ht="13.9" customHeight="1" x14ac:dyDescent="0.25"/>
    <row r="246" s="13" customFormat="1" ht="13.9" customHeight="1" x14ac:dyDescent="0.25"/>
    <row r="247" s="13" customFormat="1" ht="13.9" customHeight="1" x14ac:dyDescent="0.25"/>
    <row r="248" s="13" customFormat="1" ht="13.9" customHeight="1" x14ac:dyDescent="0.25"/>
    <row r="249" s="13" customFormat="1" ht="13.9" customHeight="1" x14ac:dyDescent="0.25"/>
    <row r="250" s="13" customFormat="1" ht="13.9" customHeight="1" x14ac:dyDescent="0.25"/>
    <row r="251" s="13" customFormat="1" ht="13.9" customHeight="1" x14ac:dyDescent="0.25"/>
    <row r="252" s="13" customFormat="1" ht="13.9" customHeight="1" x14ac:dyDescent="0.25"/>
    <row r="253" s="13" customFormat="1" ht="13.9" customHeight="1" x14ac:dyDescent="0.25"/>
    <row r="254" s="13" customFormat="1" ht="13.9" customHeight="1" x14ac:dyDescent="0.25"/>
    <row r="255" s="13" customFormat="1" ht="13.9" customHeight="1" x14ac:dyDescent="0.25"/>
    <row r="256" s="13" customFormat="1" ht="13.9" customHeight="1" x14ac:dyDescent="0.25"/>
    <row r="257" s="13" customFormat="1" ht="13.9" customHeight="1" x14ac:dyDescent="0.25"/>
    <row r="258" s="13" customFormat="1" ht="13.9" customHeight="1" x14ac:dyDescent="0.25"/>
    <row r="259" s="13" customFormat="1" ht="13.9" customHeight="1" x14ac:dyDescent="0.25"/>
    <row r="260" s="13" customFormat="1" ht="13.9" customHeight="1" x14ac:dyDescent="0.25"/>
    <row r="261" s="13" customFormat="1" ht="13.9" customHeight="1" x14ac:dyDescent="0.25"/>
    <row r="262" s="13" customFormat="1" ht="13.9" customHeight="1" x14ac:dyDescent="0.25"/>
    <row r="263" s="13" customFormat="1" ht="13.9" customHeight="1" x14ac:dyDescent="0.25"/>
    <row r="264" s="13" customFormat="1" ht="13.9" customHeight="1" x14ac:dyDescent="0.25"/>
    <row r="265" s="13" customFormat="1" ht="13.9" customHeight="1" x14ac:dyDescent="0.25"/>
    <row r="266" s="13" customFormat="1" ht="13.9" customHeight="1" x14ac:dyDescent="0.25"/>
    <row r="267" s="13" customFormat="1" ht="13.9" customHeight="1" x14ac:dyDescent="0.25"/>
    <row r="268" s="13" customFormat="1" ht="13.9" customHeight="1" x14ac:dyDescent="0.25"/>
    <row r="269" s="13" customFormat="1" ht="13.9" customHeight="1" x14ac:dyDescent="0.25"/>
    <row r="270" s="13" customFormat="1" ht="13.9" customHeight="1" x14ac:dyDescent="0.25"/>
    <row r="271" s="13" customFormat="1" ht="13.9" customHeight="1" x14ac:dyDescent="0.25"/>
    <row r="272" s="13" customFormat="1" ht="13.9" customHeight="1" x14ac:dyDescent="0.25"/>
    <row r="273" s="13" customFormat="1" ht="13.9" customHeight="1" x14ac:dyDescent="0.25"/>
    <row r="274" s="13" customFormat="1" ht="13.9" customHeight="1" x14ac:dyDescent="0.25"/>
    <row r="275" s="13" customFormat="1" ht="13.9" customHeight="1" x14ac:dyDescent="0.25"/>
    <row r="276" s="13" customFormat="1" ht="13.9" customHeight="1" x14ac:dyDescent="0.25"/>
    <row r="277" s="13" customFormat="1" ht="13.9" customHeight="1" x14ac:dyDescent="0.25"/>
    <row r="278" s="13" customFormat="1" ht="13.9" customHeight="1" x14ac:dyDescent="0.25"/>
    <row r="279" s="13" customFormat="1" ht="13.9" customHeight="1" x14ac:dyDescent="0.25"/>
    <row r="280" s="13" customFormat="1" ht="13.9" customHeight="1" x14ac:dyDescent="0.25"/>
    <row r="281" s="13" customFormat="1" ht="13.9" customHeight="1" x14ac:dyDescent="0.25"/>
    <row r="282" s="13" customFormat="1" ht="13.9" customHeight="1" x14ac:dyDescent="0.25"/>
    <row r="283" s="13" customFormat="1" ht="13.9" customHeight="1" x14ac:dyDescent="0.25"/>
    <row r="284" s="13" customFormat="1" ht="13.9" customHeight="1" x14ac:dyDescent="0.25"/>
    <row r="285" s="13" customFormat="1" ht="13.9" customHeight="1" x14ac:dyDescent="0.25"/>
    <row r="286" s="13" customFormat="1" ht="13.9" customHeight="1" x14ac:dyDescent="0.25"/>
    <row r="287" s="13" customFormat="1" ht="13.9" customHeight="1" x14ac:dyDescent="0.25"/>
    <row r="288" s="13" customFormat="1" ht="13.9" customHeight="1" x14ac:dyDescent="0.25"/>
    <row r="289" s="13" customFormat="1" ht="13.9" customHeight="1" x14ac:dyDescent="0.25"/>
    <row r="290" s="13" customFormat="1" ht="13.9" customHeight="1" x14ac:dyDescent="0.25"/>
    <row r="291" s="13" customFormat="1" ht="13.9" customHeight="1" x14ac:dyDescent="0.25"/>
    <row r="292" s="13" customFormat="1" ht="13.9" customHeight="1" x14ac:dyDescent="0.25"/>
    <row r="293" s="13" customFormat="1" ht="13.9" customHeight="1" x14ac:dyDescent="0.25"/>
    <row r="294" s="13" customFormat="1" ht="13.9" customHeight="1" x14ac:dyDescent="0.25"/>
    <row r="295" s="13" customFormat="1" ht="13.9" customHeight="1" x14ac:dyDescent="0.25"/>
    <row r="296" s="13" customFormat="1" ht="13.9" customHeight="1" x14ac:dyDescent="0.25"/>
    <row r="297" s="13" customFormat="1" ht="13.9" customHeight="1" x14ac:dyDescent="0.25"/>
    <row r="298" s="13" customFormat="1" ht="13.9" customHeight="1" x14ac:dyDescent="0.25"/>
    <row r="299" s="13" customFormat="1" ht="13.9" customHeight="1" x14ac:dyDescent="0.25"/>
    <row r="300" s="13" customFormat="1" ht="13.9" customHeight="1" x14ac:dyDescent="0.25"/>
    <row r="301" s="13" customFormat="1" ht="13.9" customHeight="1" x14ac:dyDescent="0.25"/>
    <row r="302" s="13" customFormat="1" ht="13.9" customHeight="1" x14ac:dyDescent="0.25"/>
    <row r="303" s="13" customFormat="1" ht="13.9" customHeight="1" x14ac:dyDescent="0.25"/>
    <row r="304" s="13" customFormat="1" ht="13.9" customHeight="1" x14ac:dyDescent="0.25"/>
    <row r="305" s="13" customFormat="1" ht="13.9" customHeight="1" x14ac:dyDescent="0.25"/>
    <row r="306" s="13" customFormat="1" ht="13.9" customHeight="1" x14ac:dyDescent="0.25"/>
    <row r="307" s="13" customFormat="1" ht="13.9" customHeight="1" x14ac:dyDescent="0.25"/>
    <row r="308" s="13" customFormat="1" ht="13.9" customHeight="1" x14ac:dyDescent="0.25"/>
    <row r="309" s="13" customFormat="1" ht="13.9" customHeight="1" x14ac:dyDescent="0.25"/>
    <row r="310" s="13" customFormat="1" ht="13.9" customHeight="1" x14ac:dyDescent="0.25"/>
    <row r="311" s="13" customFormat="1" ht="13.9" customHeight="1" x14ac:dyDescent="0.25"/>
    <row r="312" s="13" customFormat="1" ht="13.9" customHeight="1" x14ac:dyDescent="0.25"/>
    <row r="313" s="13" customFormat="1" ht="13.9" customHeight="1" x14ac:dyDescent="0.25"/>
    <row r="314" s="13" customFormat="1" ht="13.9" customHeight="1" x14ac:dyDescent="0.25"/>
    <row r="315" s="13" customFormat="1" ht="13.9" customHeight="1" x14ac:dyDescent="0.25"/>
    <row r="316" s="13" customFormat="1" ht="13.9" customHeight="1" x14ac:dyDescent="0.25"/>
    <row r="317" s="13" customFormat="1" ht="13.9" customHeight="1" x14ac:dyDescent="0.25"/>
    <row r="318" s="13" customFormat="1" ht="13.9" customHeight="1" x14ac:dyDescent="0.25"/>
    <row r="319" s="13" customFormat="1" ht="13.9" customHeight="1" x14ac:dyDescent="0.25"/>
    <row r="320" s="13" customFormat="1" ht="13.9" customHeight="1" x14ac:dyDescent="0.25"/>
    <row r="321" s="13" customFormat="1" ht="13.9" customHeight="1" x14ac:dyDescent="0.25"/>
    <row r="322" s="13" customFormat="1" ht="13.9" customHeight="1" x14ac:dyDescent="0.25"/>
    <row r="323" s="13" customFormat="1" ht="13.9" customHeight="1" x14ac:dyDescent="0.25"/>
    <row r="324" s="13" customFormat="1" ht="13.9" customHeight="1" x14ac:dyDescent="0.25"/>
    <row r="325" s="13" customFormat="1" ht="13.9" customHeight="1" x14ac:dyDescent="0.25"/>
    <row r="326" s="13" customFormat="1" ht="13.9" customHeight="1" x14ac:dyDescent="0.25"/>
    <row r="327" s="13" customFormat="1" ht="13.9" customHeight="1" x14ac:dyDescent="0.25"/>
    <row r="328" s="13" customFormat="1" ht="13.9" customHeight="1" x14ac:dyDescent="0.25"/>
    <row r="329" s="13" customFormat="1" ht="13.9" customHeight="1" x14ac:dyDescent="0.25"/>
    <row r="330" s="13" customFormat="1" ht="13.9" customHeight="1" x14ac:dyDescent="0.25"/>
    <row r="331" s="13" customFormat="1" ht="13.9" customHeight="1" x14ac:dyDescent="0.25"/>
    <row r="332" s="13" customFormat="1" ht="13.9" customHeight="1" x14ac:dyDescent="0.25"/>
    <row r="333" s="13" customFormat="1" ht="13.9" customHeight="1" x14ac:dyDescent="0.25"/>
    <row r="334" s="13" customFormat="1" ht="13.9" customHeight="1" x14ac:dyDescent="0.25"/>
    <row r="335" s="13" customFormat="1" ht="13.9" customHeight="1" x14ac:dyDescent="0.25"/>
    <row r="336" s="13" customFormat="1" ht="13.9" customHeight="1" x14ac:dyDescent="0.25"/>
    <row r="337" s="13" customFormat="1" ht="13.9" customHeight="1" x14ac:dyDescent="0.25"/>
    <row r="338" s="13" customFormat="1" ht="13.9" customHeight="1" x14ac:dyDescent="0.25"/>
    <row r="339" s="13" customFormat="1" ht="13.9" customHeight="1" x14ac:dyDescent="0.25"/>
    <row r="340" s="13" customFormat="1" ht="13.9" customHeight="1" x14ac:dyDescent="0.25"/>
    <row r="341" s="13" customFormat="1" ht="13.9" customHeight="1" x14ac:dyDescent="0.25"/>
    <row r="342" s="13" customFormat="1" ht="13.9" customHeight="1" x14ac:dyDescent="0.25"/>
    <row r="343" s="13" customFormat="1" ht="13.9" customHeight="1" x14ac:dyDescent="0.25"/>
    <row r="344" s="13" customFormat="1" ht="13.9" customHeight="1" x14ac:dyDescent="0.25"/>
    <row r="345" s="13" customFormat="1" ht="13.9" customHeight="1" x14ac:dyDescent="0.25"/>
    <row r="346" s="13" customFormat="1" ht="13.9" customHeight="1" x14ac:dyDescent="0.25"/>
    <row r="347" s="13" customFormat="1" ht="13.9" customHeight="1" x14ac:dyDescent="0.25"/>
    <row r="348" s="13" customFormat="1" ht="13.9" customHeight="1" x14ac:dyDescent="0.25"/>
    <row r="349" s="13" customFormat="1" ht="13.9" customHeight="1" x14ac:dyDescent="0.25"/>
    <row r="350" s="13" customFormat="1" ht="13.9" customHeight="1" x14ac:dyDescent="0.25"/>
    <row r="351" s="13" customFormat="1" ht="13.9" customHeight="1" x14ac:dyDescent="0.25"/>
    <row r="352" s="13" customFormat="1" ht="13.9" customHeight="1" x14ac:dyDescent="0.25"/>
    <row r="353" s="13" customFormat="1" ht="13.9" customHeight="1" x14ac:dyDescent="0.25"/>
    <row r="354" s="13" customFormat="1" ht="13.9" customHeight="1" x14ac:dyDescent="0.25"/>
    <row r="355" s="13" customFormat="1" ht="13.9" customHeight="1" x14ac:dyDescent="0.25"/>
    <row r="356" s="13" customFormat="1" ht="13.9" customHeight="1" x14ac:dyDescent="0.25"/>
    <row r="357" s="13" customFormat="1" ht="13.9" customHeight="1" x14ac:dyDescent="0.25"/>
    <row r="358" s="13" customFormat="1" ht="13.9" customHeight="1" x14ac:dyDescent="0.25"/>
    <row r="359" s="13" customFormat="1" ht="13.9" customHeight="1" x14ac:dyDescent="0.25"/>
    <row r="360" s="13" customFormat="1" ht="13.9" customHeight="1" x14ac:dyDescent="0.25"/>
    <row r="361" s="13" customFormat="1" ht="13.9" customHeight="1" x14ac:dyDescent="0.25"/>
    <row r="362" s="13" customFormat="1" ht="13.9" customHeight="1" x14ac:dyDescent="0.25"/>
    <row r="363" s="13" customFormat="1" ht="13.9" customHeight="1" x14ac:dyDescent="0.25"/>
    <row r="364" s="13" customFormat="1" ht="13.9" customHeight="1" x14ac:dyDescent="0.25"/>
    <row r="365" s="13" customFormat="1" ht="13.9" customHeight="1" x14ac:dyDescent="0.25"/>
    <row r="366" s="13" customFormat="1" ht="13.9" customHeight="1" x14ac:dyDescent="0.25"/>
    <row r="367" s="13" customFormat="1" ht="13.9" customHeight="1" x14ac:dyDescent="0.25"/>
    <row r="368" s="13" customFormat="1" ht="13.9" customHeight="1" x14ac:dyDescent="0.25"/>
    <row r="369" s="13" customFormat="1" ht="13.9" customHeight="1" x14ac:dyDescent="0.25"/>
    <row r="370" s="13" customFormat="1" ht="13.9" customHeight="1" x14ac:dyDescent="0.25"/>
    <row r="371" s="13" customFormat="1" ht="13.9" customHeight="1" x14ac:dyDescent="0.25"/>
    <row r="372" s="13" customFormat="1" ht="13.9" customHeight="1" x14ac:dyDescent="0.25"/>
    <row r="373" s="13" customFormat="1" ht="13.9" customHeight="1" x14ac:dyDescent="0.25"/>
    <row r="374" s="13" customFormat="1" ht="13.9" customHeight="1" x14ac:dyDescent="0.25"/>
    <row r="375" s="13" customFormat="1" ht="13.9" customHeight="1" x14ac:dyDescent="0.25"/>
    <row r="376" s="13" customFormat="1" ht="13.9" customHeight="1" x14ac:dyDescent="0.25"/>
    <row r="377" s="13" customFormat="1" ht="13.9" customHeight="1" x14ac:dyDescent="0.25"/>
    <row r="378" s="13" customFormat="1" ht="13.9" customHeight="1" x14ac:dyDescent="0.25"/>
    <row r="379" s="13" customFormat="1" ht="13.9" customHeight="1" x14ac:dyDescent="0.25"/>
    <row r="380" s="13" customFormat="1" ht="13.9" customHeight="1" x14ac:dyDescent="0.25"/>
    <row r="381" s="13" customFormat="1" ht="13.9" customHeight="1" x14ac:dyDescent="0.25"/>
    <row r="382" s="13" customFormat="1" ht="13.9" customHeight="1" x14ac:dyDescent="0.25"/>
    <row r="383" s="13" customFormat="1" ht="13.9" customHeight="1" x14ac:dyDescent="0.25"/>
    <row r="384" s="13" customFormat="1" ht="13.9" customHeight="1" x14ac:dyDescent="0.25"/>
    <row r="385" s="13" customFormat="1" ht="13.9" customHeight="1" x14ac:dyDescent="0.25"/>
    <row r="386" s="13" customFormat="1" ht="13.9" customHeight="1" x14ac:dyDescent="0.25"/>
    <row r="387" s="13" customFormat="1" ht="13.9" customHeight="1" x14ac:dyDescent="0.25"/>
    <row r="388" s="13" customFormat="1" ht="13.9" customHeight="1" x14ac:dyDescent="0.25"/>
    <row r="389" s="13" customFormat="1" ht="13.9" customHeight="1" x14ac:dyDescent="0.25"/>
    <row r="390" s="13" customFormat="1" ht="13.9" customHeight="1" x14ac:dyDescent="0.25"/>
    <row r="391" s="13" customFormat="1" ht="13.9" customHeight="1" x14ac:dyDescent="0.25"/>
    <row r="392" s="13" customFormat="1" ht="13.9" customHeight="1" x14ac:dyDescent="0.25"/>
    <row r="393" s="13" customFormat="1" ht="13.9" customHeight="1" x14ac:dyDescent="0.25"/>
    <row r="394" s="13" customFormat="1" ht="13.9" customHeight="1" x14ac:dyDescent="0.25"/>
    <row r="395" s="13" customFormat="1" ht="13.9" customHeight="1" x14ac:dyDescent="0.25"/>
    <row r="396" s="13" customFormat="1" ht="13.9" customHeight="1" x14ac:dyDescent="0.25"/>
    <row r="397" s="13" customFormat="1" ht="13.9" customHeight="1" x14ac:dyDescent="0.25"/>
    <row r="398" s="13" customFormat="1" ht="13.9" customHeight="1" x14ac:dyDescent="0.25"/>
    <row r="399" s="13" customFormat="1" ht="13.9" customHeight="1" x14ac:dyDescent="0.25"/>
    <row r="400" s="13" customFormat="1" ht="13.9" customHeight="1" x14ac:dyDescent="0.25"/>
    <row r="401" s="13" customFormat="1" ht="13.9" customHeight="1" x14ac:dyDescent="0.25"/>
    <row r="402" s="13" customFormat="1" ht="13.9" customHeight="1" x14ac:dyDescent="0.25"/>
    <row r="403" s="13" customFormat="1" ht="13.9" customHeight="1" x14ac:dyDescent="0.25"/>
    <row r="404" s="13" customFormat="1" ht="13.9" customHeight="1" x14ac:dyDescent="0.25"/>
    <row r="405" s="13" customFormat="1" ht="13.9" customHeight="1" x14ac:dyDescent="0.25"/>
    <row r="406" s="13" customFormat="1" ht="13.9" customHeight="1" x14ac:dyDescent="0.25"/>
    <row r="407" s="13" customFormat="1" ht="13.9" customHeight="1" x14ac:dyDescent="0.25"/>
    <row r="408" s="13" customFormat="1" ht="13.9" customHeight="1" x14ac:dyDescent="0.25"/>
    <row r="409" s="13" customFormat="1" ht="13.9" customHeight="1" x14ac:dyDescent="0.25"/>
    <row r="410" s="13" customFormat="1" ht="13.9" customHeight="1" x14ac:dyDescent="0.25"/>
    <row r="411" s="13" customFormat="1" ht="13.9" customHeight="1" x14ac:dyDescent="0.25"/>
    <row r="412" s="13" customFormat="1" ht="13.9" customHeight="1" x14ac:dyDescent="0.25"/>
    <row r="413" s="13" customFormat="1" ht="13.9" customHeight="1" x14ac:dyDescent="0.25"/>
    <row r="414" s="13" customFormat="1" ht="13.9" customHeight="1" x14ac:dyDescent="0.25"/>
    <row r="415" s="13" customFormat="1" ht="13.9" customHeight="1" x14ac:dyDescent="0.25"/>
    <row r="416" s="13" customFormat="1" ht="13.9" customHeight="1" x14ac:dyDescent="0.25"/>
    <row r="417" s="13" customFormat="1" ht="13.9" customHeight="1" x14ac:dyDescent="0.25"/>
    <row r="418" s="13" customFormat="1" ht="13.9" customHeight="1" x14ac:dyDescent="0.25"/>
    <row r="419" s="13" customFormat="1" ht="13.9" customHeight="1" x14ac:dyDescent="0.25"/>
    <row r="420" s="13" customFormat="1" ht="13.9" customHeight="1" x14ac:dyDescent="0.25"/>
    <row r="421" s="13" customFormat="1" ht="13.9" customHeight="1" x14ac:dyDescent="0.25"/>
    <row r="422" s="13" customFormat="1" ht="13.9" customHeight="1" x14ac:dyDescent="0.25"/>
    <row r="423" s="13" customFormat="1" ht="13.9" customHeight="1" x14ac:dyDescent="0.25"/>
    <row r="424" s="13" customFormat="1" ht="13.9" customHeight="1" x14ac:dyDescent="0.25"/>
    <row r="425" s="13" customFormat="1" ht="13.9" customHeight="1" x14ac:dyDescent="0.25"/>
    <row r="426" s="13" customFormat="1" ht="13.9" customHeight="1" x14ac:dyDescent="0.25"/>
    <row r="427" s="13" customFormat="1" ht="13.9" customHeight="1" x14ac:dyDescent="0.25"/>
    <row r="428" s="13" customFormat="1" ht="13.9" customHeight="1" x14ac:dyDescent="0.25"/>
    <row r="429" s="13" customFormat="1" ht="13.9" customHeight="1" x14ac:dyDescent="0.25"/>
    <row r="430" s="13" customFormat="1" ht="13.9" customHeight="1" x14ac:dyDescent="0.25"/>
    <row r="431" s="13" customFormat="1" ht="13.9" customHeight="1" x14ac:dyDescent="0.25"/>
    <row r="432" s="13" customFormat="1" ht="13.9" customHeight="1" x14ac:dyDescent="0.25"/>
    <row r="433" s="13" customFormat="1" ht="13.9" customHeight="1" x14ac:dyDescent="0.25"/>
    <row r="434" s="13" customFormat="1" ht="13.9" customHeight="1" x14ac:dyDescent="0.25"/>
    <row r="435" s="13" customFormat="1" ht="13.9" customHeight="1" x14ac:dyDescent="0.25"/>
    <row r="436" s="13" customFormat="1" ht="13.9" customHeight="1" x14ac:dyDescent="0.25"/>
    <row r="437" s="13" customFormat="1" ht="13.9" customHeight="1" x14ac:dyDescent="0.25"/>
    <row r="438" s="13" customFormat="1" ht="13.9" customHeight="1" x14ac:dyDescent="0.25"/>
    <row r="439" s="13" customFormat="1" ht="13.9" customHeight="1" x14ac:dyDescent="0.25"/>
    <row r="440" s="13" customFormat="1" ht="13.9" customHeight="1" x14ac:dyDescent="0.25"/>
    <row r="441" s="13" customFormat="1" ht="13.9" customHeight="1" x14ac:dyDescent="0.25"/>
    <row r="442" s="13" customFormat="1" ht="13.9" customHeight="1" x14ac:dyDescent="0.25"/>
    <row r="443" s="13" customFormat="1" ht="13.9" customHeight="1" x14ac:dyDescent="0.25"/>
    <row r="444" s="13" customFormat="1" ht="13.9" customHeight="1" x14ac:dyDescent="0.25"/>
    <row r="445" s="13" customFormat="1" ht="13.9" customHeight="1" x14ac:dyDescent="0.25"/>
    <row r="446" s="13" customFormat="1" ht="13.9" customHeight="1" x14ac:dyDescent="0.25"/>
    <row r="447" s="13" customFormat="1" ht="13.9" customHeight="1" x14ac:dyDescent="0.25"/>
    <row r="448" s="13" customFormat="1" ht="13.9" customHeight="1" x14ac:dyDescent="0.25"/>
    <row r="449" s="13" customFormat="1" ht="13.9" customHeight="1" x14ac:dyDescent="0.25"/>
    <row r="450" s="13" customFormat="1" ht="13.9" customHeight="1" x14ac:dyDescent="0.25"/>
    <row r="451" s="13" customFormat="1" ht="13.9" customHeight="1" x14ac:dyDescent="0.25"/>
    <row r="452" s="13" customFormat="1" ht="13.9" customHeight="1" x14ac:dyDescent="0.25"/>
    <row r="453" s="13" customFormat="1" ht="13.9" customHeight="1" x14ac:dyDescent="0.25"/>
    <row r="454" s="13" customFormat="1" ht="13.9" customHeight="1" x14ac:dyDescent="0.25"/>
    <row r="455" s="13" customFormat="1" ht="13.9" customHeight="1" x14ac:dyDescent="0.25"/>
    <row r="456" s="13" customFormat="1" ht="13.9" customHeight="1" x14ac:dyDescent="0.25"/>
    <row r="457" s="13" customFormat="1" ht="13.9" customHeight="1" x14ac:dyDescent="0.25"/>
    <row r="458" s="13" customFormat="1" ht="13.9" customHeight="1" x14ac:dyDescent="0.25"/>
    <row r="459" s="13" customFormat="1" ht="13.9" customHeight="1" x14ac:dyDescent="0.25"/>
    <row r="460" s="13" customFormat="1" ht="13.9" customHeight="1" x14ac:dyDescent="0.25"/>
    <row r="461" s="13" customFormat="1" ht="13.9" customHeight="1" x14ac:dyDescent="0.25"/>
    <row r="462" s="13" customFormat="1" ht="13.9" customHeight="1" x14ac:dyDescent="0.25"/>
    <row r="463" s="13" customFormat="1" ht="13.9" customHeight="1" x14ac:dyDescent="0.25"/>
    <row r="464" s="13" customFormat="1" ht="13.9" customHeight="1" x14ac:dyDescent="0.25"/>
    <row r="465" s="13" customFormat="1" ht="13.9" customHeight="1" x14ac:dyDescent="0.25"/>
    <row r="466" s="13" customFormat="1" ht="13.9" customHeight="1" x14ac:dyDescent="0.25"/>
    <row r="467" s="13" customFormat="1" ht="13.9" customHeight="1" x14ac:dyDescent="0.25"/>
    <row r="468" s="13" customFormat="1" ht="13.9" customHeight="1" x14ac:dyDescent="0.25"/>
    <row r="469" s="13" customFormat="1" ht="13.9" customHeight="1" x14ac:dyDescent="0.25"/>
    <row r="470" s="13" customFormat="1" ht="13.9" customHeight="1" x14ac:dyDescent="0.25"/>
    <row r="471" s="13" customFormat="1" ht="13.9" customHeight="1" x14ac:dyDescent="0.25"/>
    <row r="472" s="13" customFormat="1" ht="13.9" customHeight="1" x14ac:dyDescent="0.25"/>
    <row r="473" s="13" customFormat="1" ht="13.9" customHeight="1" x14ac:dyDescent="0.25"/>
    <row r="474" s="13" customFormat="1" ht="13.9" customHeight="1" x14ac:dyDescent="0.25"/>
    <row r="475" s="13" customFormat="1" ht="13.9" customHeight="1" x14ac:dyDescent="0.25"/>
    <row r="476" s="13" customFormat="1" ht="13.9" customHeight="1" x14ac:dyDescent="0.25"/>
    <row r="477" s="13" customFormat="1" ht="13.9" customHeight="1" x14ac:dyDescent="0.25"/>
    <row r="478" s="13" customFormat="1" ht="13.9" customHeight="1" x14ac:dyDescent="0.25"/>
    <row r="479" s="13" customFormat="1" ht="13.9" customHeight="1" x14ac:dyDescent="0.25"/>
    <row r="480" s="13" customFormat="1" ht="13.9" customHeight="1" x14ac:dyDescent="0.25"/>
    <row r="481" s="13" customFormat="1" ht="13.9" customHeight="1" x14ac:dyDescent="0.25"/>
    <row r="482" s="13" customFormat="1" ht="13.9" customHeight="1" x14ac:dyDescent="0.25"/>
    <row r="483" s="13" customFormat="1" ht="13.9" customHeight="1" x14ac:dyDescent="0.25"/>
    <row r="484" s="13" customFormat="1" ht="13.9" customHeight="1" x14ac:dyDescent="0.25"/>
    <row r="485" s="13" customFormat="1" ht="13.9" customHeight="1" x14ac:dyDescent="0.25"/>
    <row r="486" s="13" customFormat="1" ht="13.9" customHeight="1" x14ac:dyDescent="0.25"/>
    <row r="487" s="13" customFormat="1" ht="13.9" customHeight="1" x14ac:dyDescent="0.25"/>
    <row r="488" s="13" customFormat="1" ht="13.9" customHeight="1" x14ac:dyDescent="0.25"/>
    <row r="489" s="13" customFormat="1" ht="13.9" customHeight="1" x14ac:dyDescent="0.25"/>
    <row r="490" s="13" customFormat="1" ht="13.9" customHeight="1" x14ac:dyDescent="0.25"/>
    <row r="491" s="13" customFormat="1" ht="13.9" customHeight="1" x14ac:dyDescent="0.25"/>
    <row r="492" s="13" customFormat="1" ht="13.9" customHeight="1" x14ac:dyDescent="0.25"/>
    <row r="493" s="13" customFormat="1" ht="13.9" customHeight="1" x14ac:dyDescent="0.25"/>
    <row r="494" s="13" customFormat="1" ht="13.9" customHeight="1" x14ac:dyDescent="0.25"/>
    <row r="495" s="13" customFormat="1" ht="13.9" customHeight="1" x14ac:dyDescent="0.25"/>
    <row r="496" s="13" customFormat="1" ht="13.9" customHeight="1" x14ac:dyDescent="0.25"/>
    <row r="497" s="13" customFormat="1" ht="13.9" customHeight="1" x14ac:dyDescent="0.25"/>
    <row r="498" s="13" customFormat="1" ht="13.9" customHeight="1" x14ac:dyDescent="0.25"/>
    <row r="499" s="13" customFormat="1" ht="13.9" customHeight="1" x14ac:dyDescent="0.25"/>
    <row r="500" s="13" customFormat="1" ht="13.9" customHeight="1" x14ac:dyDescent="0.25"/>
    <row r="501" s="13" customFormat="1" ht="13.9" customHeight="1" x14ac:dyDescent="0.25"/>
    <row r="502" s="13" customFormat="1" ht="13.9" customHeight="1" x14ac:dyDescent="0.25"/>
    <row r="503" s="13" customFormat="1" ht="13.9" customHeight="1" x14ac:dyDescent="0.25"/>
    <row r="504" s="13" customFormat="1" ht="13.9" customHeight="1" x14ac:dyDescent="0.25"/>
    <row r="505" s="13" customFormat="1" ht="13.9" customHeight="1" x14ac:dyDescent="0.25"/>
    <row r="506" s="13" customFormat="1" ht="13.9" customHeight="1" x14ac:dyDescent="0.25"/>
    <row r="507" s="13" customFormat="1" ht="13.9" customHeight="1" x14ac:dyDescent="0.25"/>
    <row r="508" s="13" customFormat="1" ht="13.9" customHeight="1" x14ac:dyDescent="0.25"/>
    <row r="509" s="13" customFormat="1" ht="13.9" customHeight="1" x14ac:dyDescent="0.25"/>
    <row r="510" s="13" customFormat="1" ht="13.9" customHeight="1" x14ac:dyDescent="0.25"/>
    <row r="511" s="13" customFormat="1" ht="13.9" customHeight="1" x14ac:dyDescent="0.25"/>
    <row r="512" s="13" customFormat="1" ht="13.9" customHeight="1" x14ac:dyDescent="0.25"/>
    <row r="513" s="13" customFormat="1" ht="13.9" customHeight="1" x14ac:dyDescent="0.25"/>
    <row r="514" s="13" customFormat="1" ht="13.9" customHeight="1" x14ac:dyDescent="0.25"/>
    <row r="515" s="13" customFormat="1" ht="13.9" customHeight="1" x14ac:dyDescent="0.25"/>
    <row r="516" s="13" customFormat="1" ht="13.9" customHeight="1" x14ac:dyDescent="0.25"/>
    <row r="517" s="13" customFormat="1" ht="13.9" customHeight="1" x14ac:dyDescent="0.25"/>
    <row r="518" s="13" customFormat="1" ht="13.9" customHeight="1" x14ac:dyDescent="0.25"/>
    <row r="519" s="13" customFormat="1" ht="13.9" customHeight="1" x14ac:dyDescent="0.25"/>
    <row r="520" s="13" customFormat="1" ht="13.9" customHeight="1" x14ac:dyDescent="0.25"/>
    <row r="521" s="13" customFormat="1" ht="13.9" customHeight="1" x14ac:dyDescent="0.25"/>
    <row r="522" s="13" customFormat="1" ht="13.9" customHeight="1" x14ac:dyDescent="0.25"/>
    <row r="523" s="13" customFormat="1" ht="13.9" customHeight="1" x14ac:dyDescent="0.25"/>
    <row r="524" s="13" customFormat="1" ht="13.9" customHeight="1" x14ac:dyDescent="0.25"/>
    <row r="525" s="13" customFormat="1" ht="13.9" customHeight="1" x14ac:dyDescent="0.25"/>
    <row r="526" s="13" customFormat="1" ht="13.9" customHeight="1" x14ac:dyDescent="0.25"/>
    <row r="527" s="13" customFormat="1" ht="13.9" customHeight="1" x14ac:dyDescent="0.25"/>
    <row r="528" s="13" customFormat="1" ht="13.9" customHeight="1" x14ac:dyDescent="0.25"/>
    <row r="529" s="13" customFormat="1" ht="13.9" customHeight="1" x14ac:dyDescent="0.25"/>
    <row r="530" s="13" customFormat="1" ht="13.9" customHeight="1" x14ac:dyDescent="0.25"/>
    <row r="531" s="13" customFormat="1" ht="13.9" customHeight="1" x14ac:dyDescent="0.25"/>
    <row r="532" s="13" customFormat="1" ht="13.9" customHeight="1" x14ac:dyDescent="0.25"/>
    <row r="533" s="13" customFormat="1" ht="13.9" customHeight="1" x14ac:dyDescent="0.25"/>
    <row r="534" s="13" customFormat="1" ht="13.9" customHeight="1" x14ac:dyDescent="0.25"/>
    <row r="535" s="13" customFormat="1" ht="13.9" customHeight="1" x14ac:dyDescent="0.25"/>
    <row r="536" s="13" customFormat="1" ht="13.9" customHeight="1" x14ac:dyDescent="0.25"/>
    <row r="537" s="13" customFormat="1" ht="13.9" customHeight="1" x14ac:dyDescent="0.25"/>
    <row r="538" s="13" customFormat="1" ht="13.9" customHeight="1" x14ac:dyDescent="0.25"/>
    <row r="539" s="13" customFormat="1" ht="13.9" customHeight="1" x14ac:dyDescent="0.25"/>
    <row r="540" s="13" customFormat="1" ht="13.9" customHeight="1" x14ac:dyDescent="0.25"/>
    <row r="541" s="13" customFormat="1" ht="13.9" customHeight="1" x14ac:dyDescent="0.25"/>
    <row r="542" s="13" customFormat="1" ht="13.9" customHeight="1" x14ac:dyDescent="0.25"/>
    <row r="543" s="13" customFormat="1" ht="13.9" customHeight="1" x14ac:dyDescent="0.25"/>
    <row r="544" s="13" customFormat="1" ht="13.9" customHeight="1" x14ac:dyDescent="0.25"/>
    <row r="545" s="13" customFormat="1" ht="13.9" customHeight="1" x14ac:dyDescent="0.25"/>
    <row r="546" s="13" customFormat="1" ht="13.9" customHeight="1" x14ac:dyDescent="0.25"/>
    <row r="547" s="13" customFormat="1" ht="13.9" customHeight="1" x14ac:dyDescent="0.25"/>
    <row r="548" s="13" customFormat="1" ht="13.9" customHeight="1" x14ac:dyDescent="0.25"/>
    <row r="549" s="13" customFormat="1" ht="13.9" customHeight="1" x14ac:dyDescent="0.25"/>
    <row r="550" s="13" customFormat="1" ht="13.9" customHeight="1" x14ac:dyDescent="0.25"/>
    <row r="551" s="13" customFormat="1" ht="13.9" customHeight="1" x14ac:dyDescent="0.25"/>
    <row r="552" s="13" customFormat="1" ht="13.9" customHeight="1" x14ac:dyDescent="0.25"/>
    <row r="553" s="13" customFormat="1" ht="13.9" customHeight="1" x14ac:dyDescent="0.25"/>
    <row r="554" s="13" customFormat="1" ht="13.9" customHeight="1" x14ac:dyDescent="0.25"/>
    <row r="555" s="13" customFormat="1" ht="13.9" customHeight="1" x14ac:dyDescent="0.25"/>
    <row r="556" s="13" customFormat="1" ht="13.9" customHeight="1" x14ac:dyDescent="0.25"/>
    <row r="557" s="13" customFormat="1" ht="13.9" customHeight="1" x14ac:dyDescent="0.25"/>
    <row r="558" s="13" customFormat="1" ht="13.9" customHeight="1" x14ac:dyDescent="0.25"/>
    <row r="559" s="13" customFormat="1" ht="13.9" customHeight="1" x14ac:dyDescent="0.25"/>
    <row r="560" s="13" customFormat="1" ht="13.9" customHeight="1" x14ac:dyDescent="0.25"/>
    <row r="561" s="13" customFormat="1" ht="13.9" customHeight="1" x14ac:dyDescent="0.25"/>
    <row r="562" s="13" customFormat="1" ht="13.9" customHeight="1" x14ac:dyDescent="0.25"/>
    <row r="563" s="13" customFormat="1" ht="13.9" customHeight="1" x14ac:dyDescent="0.25"/>
    <row r="564" s="13" customFormat="1" ht="13.9" customHeight="1" x14ac:dyDescent="0.25"/>
    <row r="565" s="13" customFormat="1" ht="13.9" customHeight="1" x14ac:dyDescent="0.25"/>
    <row r="566" s="13" customFormat="1" ht="13.9" customHeight="1" x14ac:dyDescent="0.25"/>
    <row r="567" s="13" customFormat="1" ht="13.9" customHeight="1" x14ac:dyDescent="0.25"/>
    <row r="568" s="13" customFormat="1" ht="13.9" customHeight="1" x14ac:dyDescent="0.25"/>
    <row r="569" s="13" customFormat="1" ht="13.9" customHeight="1" x14ac:dyDescent="0.25"/>
    <row r="570" s="13" customFormat="1" ht="13.9" customHeight="1" x14ac:dyDescent="0.25"/>
    <row r="571" s="13" customFormat="1" ht="13.9" customHeight="1" x14ac:dyDescent="0.25"/>
    <row r="572" s="13" customFormat="1" ht="13.9" customHeight="1" x14ac:dyDescent="0.25"/>
    <row r="573" s="13" customFormat="1" ht="13.9" customHeight="1" x14ac:dyDescent="0.25"/>
    <row r="574" s="13" customFormat="1" ht="13.9" customHeight="1" x14ac:dyDescent="0.25"/>
    <row r="575" s="13" customFormat="1" ht="13.9" customHeight="1" x14ac:dyDescent="0.25"/>
    <row r="576" s="13" customFormat="1" ht="13.9" customHeight="1" x14ac:dyDescent="0.25"/>
    <row r="577" s="13" customFormat="1" ht="13.9" customHeight="1" x14ac:dyDescent="0.25"/>
    <row r="578" s="13" customFormat="1" ht="13.9" customHeight="1" x14ac:dyDescent="0.25"/>
    <row r="579" s="13" customFormat="1" ht="13.9" customHeight="1" x14ac:dyDescent="0.25"/>
    <row r="580" s="13" customFormat="1" ht="13.9" customHeight="1" x14ac:dyDescent="0.25"/>
    <row r="581" s="13" customFormat="1" ht="13.9" customHeight="1" x14ac:dyDescent="0.25"/>
    <row r="582" s="13" customFormat="1" ht="13.9" customHeight="1" x14ac:dyDescent="0.25"/>
    <row r="583" s="13" customFormat="1" ht="13.9" customHeight="1" x14ac:dyDescent="0.25"/>
    <row r="584" s="13" customFormat="1" ht="13.9" customHeight="1" x14ac:dyDescent="0.25"/>
    <row r="585" s="13" customFormat="1" ht="13.9" customHeight="1" x14ac:dyDescent="0.25"/>
    <row r="586" s="13" customFormat="1" ht="13.9" customHeight="1" x14ac:dyDescent="0.25"/>
    <row r="587" s="13" customFormat="1" ht="13.9" customHeight="1" x14ac:dyDescent="0.25"/>
    <row r="588" s="13" customFormat="1" ht="13.9" customHeight="1" x14ac:dyDescent="0.25"/>
    <row r="589" s="13" customFormat="1" ht="13.9" customHeight="1" x14ac:dyDescent="0.25"/>
    <row r="590" s="13" customFormat="1" ht="13.9" customHeight="1" x14ac:dyDescent="0.25"/>
    <row r="591" s="13" customFormat="1" ht="13.9" customHeight="1" x14ac:dyDescent="0.25"/>
    <row r="592" s="13" customFormat="1" ht="13.9" customHeight="1" x14ac:dyDescent="0.25"/>
    <row r="593" s="13" customFormat="1" ht="13.9" customHeight="1" x14ac:dyDescent="0.25"/>
    <row r="594" s="13" customFormat="1" ht="13.9" customHeight="1" x14ac:dyDescent="0.25"/>
    <row r="595" s="13" customFormat="1" ht="13.9" customHeight="1" x14ac:dyDescent="0.25"/>
    <row r="596" s="13" customFormat="1" ht="13.9" customHeight="1" x14ac:dyDescent="0.25"/>
    <row r="597" s="13" customFormat="1" ht="13.9" customHeight="1" x14ac:dyDescent="0.25"/>
    <row r="598" s="13" customFormat="1" ht="13.9" customHeight="1" x14ac:dyDescent="0.25"/>
    <row r="599" s="13" customFormat="1" ht="13.9" customHeight="1" x14ac:dyDescent="0.25"/>
    <row r="600" s="13" customFormat="1" ht="13.9" customHeight="1" x14ac:dyDescent="0.25"/>
    <row r="601" s="13" customFormat="1" ht="13.9" customHeight="1" x14ac:dyDescent="0.25"/>
    <row r="602" s="13" customFormat="1" ht="13.9" customHeight="1" x14ac:dyDescent="0.25"/>
    <row r="603" s="13" customFormat="1" ht="13.9" customHeight="1" x14ac:dyDescent="0.25"/>
    <row r="604" s="13" customFormat="1" ht="13.9" customHeight="1" x14ac:dyDescent="0.25"/>
    <row r="605" s="13" customFormat="1" ht="13.9" customHeight="1" x14ac:dyDescent="0.25"/>
    <row r="606" s="13" customFormat="1" ht="13.9" customHeight="1" x14ac:dyDescent="0.25"/>
    <row r="607" s="13" customFormat="1" ht="13.9" customHeight="1" x14ac:dyDescent="0.25"/>
    <row r="608" s="13" customFormat="1" ht="13.9" customHeight="1" x14ac:dyDescent="0.25"/>
    <row r="609" s="13" customFormat="1" ht="13.9" customHeight="1" x14ac:dyDescent="0.25"/>
    <row r="610" s="13" customFormat="1" ht="13.9" customHeight="1" x14ac:dyDescent="0.25"/>
    <row r="611" s="13" customFormat="1" ht="13.9" customHeight="1" x14ac:dyDescent="0.25"/>
    <row r="612" s="13" customFormat="1" ht="13.9" customHeight="1" x14ac:dyDescent="0.25"/>
    <row r="613" s="13" customFormat="1" ht="13.9" customHeight="1" x14ac:dyDescent="0.25"/>
    <row r="614" s="13" customFormat="1" ht="13.9" customHeight="1" x14ac:dyDescent="0.25"/>
    <row r="615" s="13" customFormat="1" ht="13.9" customHeight="1" x14ac:dyDescent="0.25"/>
    <row r="616" s="13" customFormat="1" ht="13.9" customHeight="1" x14ac:dyDescent="0.25"/>
    <row r="617" s="13" customFormat="1" ht="13.9" customHeight="1" x14ac:dyDescent="0.25"/>
    <row r="618" s="13" customFormat="1" ht="13.9" customHeight="1" x14ac:dyDescent="0.25"/>
    <row r="619" s="13" customFormat="1" ht="13.9" customHeight="1" x14ac:dyDescent="0.25"/>
    <row r="620" s="13" customFormat="1" ht="13.9" customHeight="1" x14ac:dyDescent="0.25"/>
    <row r="621" s="13" customFormat="1" ht="13.9" customHeight="1" x14ac:dyDescent="0.25"/>
    <row r="622" s="13" customFormat="1" ht="13.9" customHeight="1" x14ac:dyDescent="0.25"/>
    <row r="623" s="13" customFormat="1" ht="13.9" customHeight="1" x14ac:dyDescent="0.25"/>
    <row r="624" s="13" customFormat="1" ht="13.9" customHeight="1" x14ac:dyDescent="0.25"/>
    <row r="625" s="13" customFormat="1" ht="13.9" customHeight="1" x14ac:dyDescent="0.25"/>
    <row r="626" s="13" customFormat="1" ht="13.9" customHeight="1" x14ac:dyDescent="0.25"/>
    <row r="627" s="13" customFormat="1" ht="13.9" customHeight="1" x14ac:dyDescent="0.25"/>
    <row r="628" s="13" customFormat="1" ht="13.9" customHeight="1" x14ac:dyDescent="0.25"/>
    <row r="629" s="13" customFormat="1" ht="13.9" customHeight="1" x14ac:dyDescent="0.25"/>
    <row r="630" s="13" customFormat="1" ht="13.9" customHeight="1" x14ac:dyDescent="0.25"/>
    <row r="631" s="13" customFormat="1" ht="13.9" customHeight="1" x14ac:dyDescent="0.25"/>
    <row r="632" s="13" customFormat="1" ht="13.9" customHeight="1" x14ac:dyDescent="0.25"/>
    <row r="633" s="13" customFormat="1" ht="13.9" customHeight="1" x14ac:dyDescent="0.25"/>
    <row r="634" s="13" customFormat="1" ht="13.9" customHeight="1" x14ac:dyDescent="0.25"/>
    <row r="635" s="13" customFormat="1" ht="13.9" customHeight="1" x14ac:dyDescent="0.25"/>
    <row r="636" s="13" customFormat="1" ht="13.9" customHeight="1" x14ac:dyDescent="0.25"/>
    <row r="637" s="13" customFormat="1" ht="13.9" customHeight="1" x14ac:dyDescent="0.25"/>
    <row r="638" s="13" customFormat="1" ht="13.9" customHeight="1" x14ac:dyDescent="0.25"/>
    <row r="639" s="13" customFormat="1" ht="13.9" customHeight="1" x14ac:dyDescent="0.25"/>
    <row r="640" s="13" customFormat="1" ht="13.9" customHeight="1" x14ac:dyDescent="0.25"/>
    <row r="641" s="13" customFormat="1" ht="13.9" customHeight="1" x14ac:dyDescent="0.25"/>
    <row r="642" s="13" customFormat="1" ht="13.9" customHeight="1" x14ac:dyDescent="0.25"/>
    <row r="643" s="13" customFormat="1" ht="13.9" customHeight="1" x14ac:dyDescent="0.25"/>
    <row r="644" s="13" customFormat="1" ht="13.9" customHeight="1" x14ac:dyDescent="0.25"/>
    <row r="645" s="13" customFormat="1" ht="13.9" customHeight="1" x14ac:dyDescent="0.25"/>
    <row r="646" s="13" customFormat="1" ht="13.9" customHeight="1" x14ac:dyDescent="0.25"/>
    <row r="647" s="13" customFormat="1" ht="13.9" customHeight="1" x14ac:dyDescent="0.25"/>
    <row r="648" s="13" customFormat="1" ht="13.9" customHeight="1" x14ac:dyDescent="0.25"/>
    <row r="649" s="13" customFormat="1" ht="13.9" customHeight="1" x14ac:dyDescent="0.25"/>
    <row r="650" s="13" customFormat="1" ht="13.9" customHeight="1" x14ac:dyDescent="0.25"/>
    <row r="651" s="13" customFormat="1" ht="13.9" customHeight="1" x14ac:dyDescent="0.25"/>
    <row r="652" s="13" customFormat="1" ht="13.9" customHeight="1" x14ac:dyDescent="0.25"/>
    <row r="653" s="13" customFormat="1" ht="13.9" customHeight="1" x14ac:dyDescent="0.25"/>
    <row r="654" s="13" customFormat="1" ht="13.9" customHeight="1" x14ac:dyDescent="0.25"/>
    <row r="655" s="13" customFormat="1" ht="13.9" customHeight="1" x14ac:dyDescent="0.25"/>
    <row r="656" s="13" customFormat="1" ht="13.9" customHeight="1" x14ac:dyDescent="0.25"/>
    <row r="657" s="13" customFormat="1" ht="13.9" customHeight="1" x14ac:dyDescent="0.25"/>
    <row r="658" s="13" customFormat="1" ht="13.9" customHeight="1" x14ac:dyDescent="0.25"/>
    <row r="659" s="13" customFormat="1" ht="13.9" customHeight="1" x14ac:dyDescent="0.25"/>
    <row r="660" s="13" customFormat="1" ht="13.9" customHeight="1" x14ac:dyDescent="0.25"/>
    <row r="661" s="13" customFormat="1" ht="13.9" customHeight="1" x14ac:dyDescent="0.25"/>
    <row r="662" s="13" customFormat="1" ht="13.9" customHeight="1" x14ac:dyDescent="0.25"/>
    <row r="663" s="13" customFormat="1" ht="13.9" customHeight="1" x14ac:dyDescent="0.25"/>
    <row r="664" s="13" customFormat="1" ht="13.9" customHeight="1" x14ac:dyDescent="0.25"/>
    <row r="665" s="13" customFormat="1" ht="13.9" customHeight="1" x14ac:dyDescent="0.25"/>
    <row r="666" s="13" customFormat="1" ht="13.9" customHeight="1" x14ac:dyDescent="0.25"/>
    <row r="667" s="13" customFormat="1" ht="13.9" customHeight="1" x14ac:dyDescent="0.25"/>
    <row r="668" s="13" customFormat="1" ht="13.9" customHeight="1" x14ac:dyDescent="0.25"/>
    <row r="669" s="13" customFormat="1" ht="13.9" customHeight="1" x14ac:dyDescent="0.25"/>
    <row r="670" s="13" customFormat="1" ht="13.9" customHeight="1" x14ac:dyDescent="0.25"/>
    <row r="671" s="13" customFormat="1" ht="13.9" customHeight="1" x14ac:dyDescent="0.25"/>
    <row r="672" s="13" customFormat="1" ht="13.9" customHeight="1" x14ac:dyDescent="0.25"/>
    <row r="673" s="13" customFormat="1" ht="13.9" customHeight="1" x14ac:dyDescent="0.25"/>
    <row r="674" s="13" customFormat="1" ht="13.9" customHeight="1" x14ac:dyDescent="0.25"/>
    <row r="675" s="13" customFormat="1" ht="13.9" customHeight="1" x14ac:dyDescent="0.25"/>
    <row r="676" s="13" customFormat="1" ht="13.9" customHeight="1" x14ac:dyDescent="0.25"/>
    <row r="677" s="13" customFormat="1" ht="13.9" customHeight="1" x14ac:dyDescent="0.25"/>
    <row r="678" s="13" customFormat="1" ht="13.9" customHeight="1" x14ac:dyDescent="0.25"/>
    <row r="679" s="13" customFormat="1" ht="13.9" customHeight="1" x14ac:dyDescent="0.25"/>
    <row r="680" s="13" customFormat="1" ht="13.9" customHeight="1" x14ac:dyDescent="0.25"/>
    <row r="681" s="13" customFormat="1" ht="13.9" customHeight="1" x14ac:dyDescent="0.25"/>
    <row r="682" s="13" customFormat="1" ht="13.9" customHeight="1" x14ac:dyDescent="0.25"/>
    <row r="683" s="13" customFormat="1" ht="13.9" customHeight="1" x14ac:dyDescent="0.25"/>
    <row r="684" s="13" customFormat="1" ht="13.9" customHeight="1" x14ac:dyDescent="0.25"/>
    <row r="685" s="13" customFormat="1" ht="13.9" customHeight="1" x14ac:dyDescent="0.25"/>
    <row r="686" s="13" customFormat="1" ht="13.9" customHeight="1" x14ac:dyDescent="0.25"/>
    <row r="687" s="13" customFormat="1" ht="13.9" customHeight="1" x14ac:dyDescent="0.25"/>
    <row r="688" s="13" customFormat="1" ht="13.9" customHeight="1" x14ac:dyDescent="0.25"/>
    <row r="689" s="13" customFormat="1" ht="13.9" customHeight="1" x14ac:dyDescent="0.25"/>
    <row r="690" s="13" customFormat="1" ht="13.9" customHeight="1" x14ac:dyDescent="0.25"/>
    <row r="691" s="13" customFormat="1" ht="13.9" customHeight="1" x14ac:dyDescent="0.25"/>
    <row r="692" s="13" customFormat="1" ht="13.9" customHeight="1" x14ac:dyDescent="0.25"/>
    <row r="693" s="13" customFormat="1" ht="13.9" customHeight="1" x14ac:dyDescent="0.25"/>
    <row r="694" s="13" customFormat="1" ht="13.9" customHeight="1" x14ac:dyDescent="0.25"/>
    <row r="695" s="13" customFormat="1" ht="13.9" customHeight="1" x14ac:dyDescent="0.25"/>
    <row r="696" s="13" customFormat="1" ht="13.9" customHeight="1" x14ac:dyDescent="0.25"/>
    <row r="697" s="13" customFormat="1" ht="13.9" customHeight="1" x14ac:dyDescent="0.25"/>
    <row r="698" s="13" customFormat="1" ht="13.9" customHeight="1" x14ac:dyDescent="0.25"/>
    <row r="699" s="13" customFormat="1" ht="13.9" customHeight="1" x14ac:dyDescent="0.25"/>
    <row r="700" s="13" customFormat="1" ht="13.9" customHeight="1" x14ac:dyDescent="0.25"/>
    <row r="701" s="13" customFormat="1" ht="13.9" customHeight="1" x14ac:dyDescent="0.25"/>
    <row r="702" s="13" customFormat="1" ht="13.9" customHeight="1" x14ac:dyDescent="0.25"/>
    <row r="703" s="13" customFormat="1" ht="13.9" customHeight="1" x14ac:dyDescent="0.25"/>
    <row r="704" s="13" customFormat="1" ht="13.9" customHeight="1" x14ac:dyDescent="0.25"/>
    <row r="705" s="13" customFormat="1" ht="13.9" customHeight="1" x14ac:dyDescent="0.25"/>
    <row r="706" s="13" customFormat="1" ht="13.9" customHeight="1" x14ac:dyDescent="0.25"/>
    <row r="707" s="13" customFormat="1" ht="13.9" customHeight="1" x14ac:dyDescent="0.25"/>
    <row r="708" s="13" customFormat="1" ht="13.9" customHeight="1" x14ac:dyDescent="0.25"/>
    <row r="709" s="13" customFormat="1" ht="13.9" customHeight="1" x14ac:dyDescent="0.25"/>
    <row r="710" s="13" customFormat="1" ht="13.9" customHeight="1" x14ac:dyDescent="0.25"/>
    <row r="711" s="13" customFormat="1" ht="13.9" customHeight="1" x14ac:dyDescent="0.25"/>
    <row r="712" s="13" customFormat="1" ht="13.9" customHeight="1" x14ac:dyDescent="0.25"/>
    <row r="713" s="13" customFormat="1" ht="13.9" customHeight="1" x14ac:dyDescent="0.25"/>
    <row r="714" s="13" customFormat="1" ht="13.9" customHeight="1" x14ac:dyDescent="0.25"/>
    <row r="715" s="13" customFormat="1" ht="13.9" customHeight="1" x14ac:dyDescent="0.25"/>
    <row r="716" s="13" customFormat="1" ht="13.9" customHeight="1" x14ac:dyDescent="0.25"/>
    <row r="717" s="13" customFormat="1" ht="13.9" customHeight="1" x14ac:dyDescent="0.25"/>
    <row r="718" s="13" customFormat="1" ht="13.9" customHeight="1" x14ac:dyDescent="0.25"/>
    <row r="719" s="13" customFormat="1" ht="13.9" customHeight="1" x14ac:dyDescent="0.25"/>
    <row r="720" s="13" customFormat="1" ht="13.9" customHeight="1" x14ac:dyDescent="0.25"/>
    <row r="721" s="13" customFormat="1" ht="13.9" customHeight="1" x14ac:dyDescent="0.25"/>
    <row r="722" s="13" customFormat="1" ht="13.9" customHeight="1" x14ac:dyDescent="0.25"/>
    <row r="723" s="13" customFormat="1" ht="13.9" customHeight="1" x14ac:dyDescent="0.25"/>
    <row r="724" s="13" customFormat="1" ht="13.9" customHeight="1" x14ac:dyDescent="0.25"/>
    <row r="725" s="13" customFormat="1" ht="13.9" customHeight="1" x14ac:dyDescent="0.25"/>
    <row r="726" s="13" customFormat="1" ht="13.9" customHeight="1" x14ac:dyDescent="0.25"/>
    <row r="727" s="13" customFormat="1" ht="13.9" customHeight="1" x14ac:dyDescent="0.25"/>
    <row r="728" s="13" customFormat="1" ht="13.9" customHeight="1" x14ac:dyDescent="0.25"/>
    <row r="729" s="13" customFormat="1" ht="13.9" customHeight="1" x14ac:dyDescent="0.25"/>
    <row r="730" s="13" customFormat="1" ht="13.9" customHeight="1" x14ac:dyDescent="0.25"/>
    <row r="731" s="13" customFormat="1" ht="13.9" customHeight="1" x14ac:dyDescent="0.25"/>
    <row r="732" s="13" customFormat="1" ht="13.9" customHeight="1" x14ac:dyDescent="0.25"/>
    <row r="733" s="13" customFormat="1" ht="13.9" customHeight="1" x14ac:dyDescent="0.25"/>
    <row r="734" s="13" customFormat="1" ht="13.9" customHeight="1" x14ac:dyDescent="0.25"/>
    <row r="735" s="13" customFormat="1" ht="13.9" customHeight="1" x14ac:dyDescent="0.25"/>
    <row r="736" s="13" customFormat="1" ht="13.9" customHeight="1" x14ac:dyDescent="0.25"/>
    <row r="737" s="13" customFormat="1" ht="13.9" customHeight="1" x14ac:dyDescent="0.25"/>
    <row r="738" s="13" customFormat="1" ht="13.9" customHeight="1" x14ac:dyDescent="0.25"/>
    <row r="739" s="13" customFormat="1" ht="13.9" customHeight="1" x14ac:dyDescent="0.25"/>
    <row r="740" s="13" customFormat="1" ht="13.9" customHeight="1" x14ac:dyDescent="0.25"/>
    <row r="741" s="13" customFormat="1" ht="13.9" customHeight="1" x14ac:dyDescent="0.25"/>
    <row r="742" s="13" customFormat="1" ht="13.9" customHeight="1" x14ac:dyDescent="0.25"/>
    <row r="743" s="13" customFormat="1" ht="13.9" customHeight="1" x14ac:dyDescent="0.25"/>
    <row r="744" s="13" customFormat="1" ht="13.9" customHeight="1" x14ac:dyDescent="0.25"/>
    <row r="745" s="13" customFormat="1" ht="13.9" customHeight="1" x14ac:dyDescent="0.25"/>
    <row r="746" s="13" customFormat="1" ht="13.9" customHeight="1" x14ac:dyDescent="0.25"/>
    <row r="747" s="13" customFormat="1" ht="13.9" customHeight="1" x14ac:dyDescent="0.25"/>
    <row r="748" s="13" customFormat="1" ht="13.9" customHeight="1" x14ac:dyDescent="0.25"/>
    <row r="749" s="13" customFormat="1" ht="13.9" customHeight="1" x14ac:dyDescent="0.25"/>
    <row r="750" s="13" customFormat="1" ht="13.9" customHeight="1" x14ac:dyDescent="0.25"/>
    <row r="751" s="13" customFormat="1" ht="13.9" customHeight="1" x14ac:dyDescent="0.25"/>
    <row r="752" s="13" customFormat="1" ht="13.9" customHeight="1" x14ac:dyDescent="0.25"/>
    <row r="753" s="13" customFormat="1" ht="13.9" customHeight="1" x14ac:dyDescent="0.25"/>
    <row r="754" s="13" customFormat="1" ht="13.9" customHeight="1" x14ac:dyDescent="0.25"/>
    <row r="755" s="13" customFormat="1" ht="13.9" customHeight="1" x14ac:dyDescent="0.25"/>
    <row r="756" s="13" customFormat="1" ht="13.9" customHeight="1" x14ac:dyDescent="0.25"/>
    <row r="757" s="13" customFormat="1" ht="13.9" customHeight="1" x14ac:dyDescent="0.25"/>
    <row r="758" s="13" customFormat="1" ht="13.9" customHeight="1" x14ac:dyDescent="0.25"/>
    <row r="759" s="13" customFormat="1" ht="13.9" customHeight="1" x14ac:dyDescent="0.25"/>
    <row r="760" s="13" customFormat="1" ht="13.9" customHeight="1" x14ac:dyDescent="0.25"/>
    <row r="761" s="13" customFormat="1" ht="13.9" customHeight="1" x14ac:dyDescent="0.25"/>
    <row r="762" s="13" customFormat="1" ht="13.9" customHeight="1" x14ac:dyDescent="0.25"/>
    <row r="763" s="13" customFormat="1" ht="13.9" customHeight="1" x14ac:dyDescent="0.25"/>
    <row r="764" s="13" customFormat="1" ht="13.9" customHeight="1" x14ac:dyDescent="0.25"/>
    <row r="765" s="13" customFormat="1" ht="13.9" customHeight="1" x14ac:dyDescent="0.25"/>
    <row r="766" s="13" customFormat="1" ht="13.9" customHeight="1" x14ac:dyDescent="0.25"/>
    <row r="767" s="13" customFormat="1" ht="13.9" customHeight="1" x14ac:dyDescent="0.25"/>
    <row r="768" s="13" customFormat="1" ht="13.9" customHeight="1" x14ac:dyDescent="0.25"/>
    <row r="769" s="13" customFormat="1" ht="13.9" customHeight="1" x14ac:dyDescent="0.25"/>
    <row r="770" s="13" customFormat="1" ht="13.9" customHeight="1" x14ac:dyDescent="0.25"/>
    <row r="771" s="13" customFormat="1" ht="13.9" customHeight="1" x14ac:dyDescent="0.25"/>
    <row r="772" s="13" customFormat="1" ht="13.9" customHeight="1" x14ac:dyDescent="0.25"/>
    <row r="773" s="13" customFormat="1" ht="13.9" customHeight="1" x14ac:dyDescent="0.25"/>
    <row r="774" s="13" customFormat="1" ht="13.9" customHeight="1" x14ac:dyDescent="0.25"/>
    <row r="775" s="13" customFormat="1" ht="13.9" customHeight="1" x14ac:dyDescent="0.25"/>
    <row r="776" s="13" customFormat="1" ht="13.9" customHeight="1" x14ac:dyDescent="0.25"/>
    <row r="777" s="13" customFormat="1" ht="13.9" customHeight="1" x14ac:dyDescent="0.25"/>
    <row r="778" s="13" customFormat="1" ht="13.9" customHeight="1" x14ac:dyDescent="0.25"/>
    <row r="779" s="13" customFormat="1" ht="13.9" customHeight="1" x14ac:dyDescent="0.25"/>
    <row r="780" s="13" customFormat="1" ht="13.9" customHeight="1" x14ac:dyDescent="0.25"/>
    <row r="781" s="13" customFormat="1" ht="13.9" customHeight="1" x14ac:dyDescent="0.25"/>
    <row r="782" s="13" customFormat="1" ht="13.9" customHeight="1" x14ac:dyDescent="0.25"/>
    <row r="783" s="13" customFormat="1" ht="13.9" customHeight="1" x14ac:dyDescent="0.25"/>
    <row r="784" s="13" customFormat="1" ht="13.9" customHeight="1" x14ac:dyDescent="0.25"/>
    <row r="785" s="13" customFormat="1" ht="13.9" customHeight="1" x14ac:dyDescent="0.25"/>
    <row r="786" s="13" customFormat="1" ht="13.9" customHeight="1" x14ac:dyDescent="0.25"/>
    <row r="787" s="13" customFormat="1" ht="13.9" customHeight="1" x14ac:dyDescent="0.25"/>
    <row r="788" s="13" customFormat="1" ht="13.9" customHeight="1" x14ac:dyDescent="0.25"/>
    <row r="789" s="13" customFormat="1" ht="13.9" customHeight="1" x14ac:dyDescent="0.25"/>
    <row r="790" s="13" customFormat="1" ht="13.9" customHeight="1" x14ac:dyDescent="0.25"/>
    <row r="791" s="13" customFormat="1" ht="13.9" customHeight="1" x14ac:dyDescent="0.25"/>
    <row r="792" s="13" customFormat="1" ht="13.9" customHeight="1" x14ac:dyDescent="0.25"/>
    <row r="793" s="13" customFormat="1" ht="13.9" customHeight="1" x14ac:dyDescent="0.25"/>
    <row r="794" s="13" customFormat="1" ht="13.9" customHeight="1" x14ac:dyDescent="0.25"/>
    <row r="795" s="13" customFormat="1" ht="13.9" customHeight="1" x14ac:dyDescent="0.25"/>
    <row r="796" s="13" customFormat="1" ht="13.9" customHeight="1" x14ac:dyDescent="0.25"/>
    <row r="797" s="13" customFormat="1" ht="13.9" customHeight="1" x14ac:dyDescent="0.25"/>
    <row r="798" s="13" customFormat="1" ht="13.9" customHeight="1" x14ac:dyDescent="0.25"/>
    <row r="799" s="13" customFormat="1" ht="13.9" customHeight="1" x14ac:dyDescent="0.25"/>
    <row r="800" s="13" customFormat="1" ht="13.9" customHeight="1" x14ac:dyDescent="0.25"/>
    <row r="801" s="13" customFormat="1" ht="13.9" customHeight="1" x14ac:dyDescent="0.25"/>
    <row r="802" s="13" customFormat="1" ht="13.9" customHeight="1" x14ac:dyDescent="0.25"/>
    <row r="803" s="13" customFormat="1" ht="13.9" customHeight="1" x14ac:dyDescent="0.25"/>
    <row r="804" s="13" customFormat="1" ht="13.9" customHeight="1" x14ac:dyDescent="0.25"/>
    <row r="805" s="13" customFormat="1" ht="13.9" customHeight="1" x14ac:dyDescent="0.25"/>
    <row r="806" s="13" customFormat="1" ht="13.9" customHeight="1" x14ac:dyDescent="0.25"/>
    <row r="807" s="13" customFormat="1" ht="13.9" customHeight="1" x14ac:dyDescent="0.25"/>
    <row r="808" s="13" customFormat="1" ht="13.9" customHeight="1" x14ac:dyDescent="0.25"/>
    <row r="809" s="13" customFormat="1" ht="13.9" customHeight="1" x14ac:dyDescent="0.25"/>
    <row r="810" s="13" customFormat="1" ht="13.9" customHeight="1" x14ac:dyDescent="0.25"/>
    <row r="811" s="13" customFormat="1" ht="13.9" customHeight="1" x14ac:dyDescent="0.25"/>
    <row r="812" s="13" customFormat="1" ht="13.9" customHeight="1" x14ac:dyDescent="0.25"/>
    <row r="813" s="13" customFormat="1" ht="13.9" customHeight="1" x14ac:dyDescent="0.25"/>
    <row r="814" s="13" customFormat="1" ht="13.9" customHeight="1" x14ac:dyDescent="0.25"/>
    <row r="815" s="13" customFormat="1" ht="13.9" customHeight="1" x14ac:dyDescent="0.25"/>
    <row r="816" s="13" customFormat="1" ht="13.9" customHeight="1" x14ac:dyDescent="0.25"/>
    <row r="817" s="13" customFormat="1" ht="13.9" customHeight="1" x14ac:dyDescent="0.25"/>
    <row r="818" s="13" customFormat="1" ht="13.9" customHeight="1" x14ac:dyDescent="0.25"/>
    <row r="819" s="13" customFormat="1" ht="13.9" customHeight="1" x14ac:dyDescent="0.25"/>
    <row r="820" s="13" customFormat="1" ht="13.9" customHeight="1" x14ac:dyDescent="0.25"/>
    <row r="821" s="13" customFormat="1" ht="13.9" customHeight="1" x14ac:dyDescent="0.25"/>
    <row r="822" s="13" customFormat="1" ht="13.9" customHeight="1" x14ac:dyDescent="0.25"/>
    <row r="823" s="13" customFormat="1" ht="13.9" customHeight="1" x14ac:dyDescent="0.25"/>
    <row r="824" s="13" customFormat="1" ht="13.9" customHeight="1" x14ac:dyDescent="0.25"/>
    <row r="825" s="13" customFormat="1" ht="13.9" customHeight="1" x14ac:dyDescent="0.25"/>
    <row r="826" s="13" customFormat="1" ht="13.9" customHeight="1" x14ac:dyDescent="0.25"/>
    <row r="827" s="13" customFormat="1" ht="13.9" customHeight="1" x14ac:dyDescent="0.25"/>
    <row r="828" s="13" customFormat="1" ht="13.9" customHeight="1" x14ac:dyDescent="0.25"/>
    <row r="829" s="13" customFormat="1" ht="13.9" customHeight="1" x14ac:dyDescent="0.25"/>
    <row r="830" s="13" customFormat="1" ht="13.9" customHeight="1" x14ac:dyDescent="0.25"/>
    <row r="831" s="13" customFormat="1" ht="13.9" customHeight="1" x14ac:dyDescent="0.25"/>
    <row r="832" s="13" customFormat="1" ht="13.9" customHeight="1" x14ac:dyDescent="0.25"/>
    <row r="833" s="13" customFormat="1" ht="13.9" customHeight="1" x14ac:dyDescent="0.25"/>
    <row r="834" s="13" customFormat="1" ht="13.9" customHeight="1" x14ac:dyDescent="0.25"/>
    <row r="835" s="13" customFormat="1" ht="13.9" customHeight="1" x14ac:dyDescent="0.25"/>
    <row r="836" s="13" customFormat="1" ht="13.9" customHeight="1" x14ac:dyDescent="0.25"/>
    <row r="837" s="13" customFormat="1" ht="13.9" customHeight="1" x14ac:dyDescent="0.25"/>
    <row r="838" s="13" customFormat="1" ht="13.9" customHeight="1" x14ac:dyDescent="0.25"/>
    <row r="839" s="13" customFormat="1" ht="13.9" customHeight="1" x14ac:dyDescent="0.25"/>
    <row r="840" s="13" customFormat="1" ht="13.9" customHeight="1" x14ac:dyDescent="0.25"/>
    <row r="841" s="13" customFormat="1" ht="13.9" customHeight="1" x14ac:dyDescent="0.25"/>
    <row r="842" s="13" customFormat="1" ht="13.9" customHeight="1" x14ac:dyDescent="0.25"/>
    <row r="843" s="13" customFormat="1" ht="13.9" customHeight="1" x14ac:dyDescent="0.25"/>
    <row r="844" s="13" customFormat="1" ht="13.9" customHeight="1" x14ac:dyDescent="0.25"/>
    <row r="845" s="13" customFormat="1" ht="13.9" customHeight="1" x14ac:dyDescent="0.25"/>
    <row r="846" s="13" customFormat="1" ht="13.9" customHeight="1" x14ac:dyDescent="0.25"/>
    <row r="847" s="13" customFormat="1" ht="13.9" customHeight="1" x14ac:dyDescent="0.25"/>
    <row r="848" s="13" customFormat="1" ht="13.9" customHeight="1" x14ac:dyDescent="0.25"/>
    <row r="849" s="13" customFormat="1" ht="13.9" customHeight="1" x14ac:dyDescent="0.25"/>
    <row r="850" s="13" customFormat="1" ht="13.9" customHeight="1" x14ac:dyDescent="0.25"/>
    <row r="851" s="13" customFormat="1" ht="13.9" customHeight="1" x14ac:dyDescent="0.25"/>
    <row r="852" s="13" customFormat="1" ht="13.9" customHeight="1" x14ac:dyDescent="0.25"/>
    <row r="853" s="13" customFormat="1" ht="13.9" customHeight="1" x14ac:dyDescent="0.25"/>
    <row r="854" s="13" customFormat="1" ht="13.9" customHeight="1" x14ac:dyDescent="0.25"/>
    <row r="855" s="13" customFormat="1" ht="13.9" customHeight="1" x14ac:dyDescent="0.25"/>
    <row r="856" s="13" customFormat="1" ht="13.9" customHeight="1" x14ac:dyDescent="0.25"/>
    <row r="857" s="13" customFormat="1" ht="13.9" customHeight="1" x14ac:dyDescent="0.25"/>
    <row r="858" s="13" customFormat="1" ht="13.9" customHeight="1" x14ac:dyDescent="0.25"/>
    <row r="859" s="13" customFormat="1" ht="13.9" customHeight="1" x14ac:dyDescent="0.25"/>
    <row r="860" s="13" customFormat="1" ht="13.9" customHeight="1" x14ac:dyDescent="0.25"/>
    <row r="861" s="13" customFormat="1" ht="13.9" customHeight="1" x14ac:dyDescent="0.25"/>
    <row r="862" s="13" customFormat="1" ht="13.9" customHeight="1" x14ac:dyDescent="0.25"/>
    <row r="863" s="13" customFormat="1" ht="13.9" customHeight="1" x14ac:dyDescent="0.25"/>
    <row r="864" s="13" customFormat="1" ht="13.9" customHeight="1" x14ac:dyDescent="0.25"/>
    <row r="865" s="13" customFormat="1" ht="13.9" customHeight="1" x14ac:dyDescent="0.25"/>
    <row r="866" s="13" customFormat="1" ht="13.9" customHeight="1" x14ac:dyDescent="0.25"/>
    <row r="867" s="13" customFormat="1" ht="13.9" customHeight="1" x14ac:dyDescent="0.25"/>
    <row r="868" s="13" customFormat="1" ht="13.9" customHeight="1" x14ac:dyDescent="0.25"/>
    <row r="869" s="13" customFormat="1" ht="13.9" customHeight="1" x14ac:dyDescent="0.25"/>
    <row r="870" s="13" customFormat="1" ht="13.9" customHeight="1" x14ac:dyDescent="0.25"/>
    <row r="871" s="13" customFormat="1" ht="13.9" customHeight="1" x14ac:dyDescent="0.25"/>
    <row r="872" s="13" customFormat="1" ht="13.9" customHeight="1" x14ac:dyDescent="0.25"/>
    <row r="873" s="13" customFormat="1" ht="13.9" customHeight="1" x14ac:dyDescent="0.25"/>
    <row r="874" s="13" customFormat="1" ht="13.9" customHeight="1" x14ac:dyDescent="0.25"/>
    <row r="875" s="13" customFormat="1" ht="13.9" customHeight="1" x14ac:dyDescent="0.25"/>
    <row r="876" s="13" customFormat="1" ht="13.9" customHeight="1" x14ac:dyDescent="0.25"/>
    <row r="877" s="13" customFormat="1" ht="13.9" customHeight="1" x14ac:dyDescent="0.25"/>
    <row r="878" s="13" customFormat="1" ht="13.9" customHeight="1" x14ac:dyDescent="0.25"/>
    <row r="879" s="13" customFormat="1" ht="13.9" customHeight="1" x14ac:dyDescent="0.25"/>
    <row r="880" s="13" customFormat="1" ht="13.9" customHeight="1" x14ac:dyDescent="0.25"/>
    <row r="881" s="13" customFormat="1" ht="13.9" customHeight="1" x14ac:dyDescent="0.25"/>
    <row r="882" s="13" customFormat="1" ht="13.9" customHeight="1" x14ac:dyDescent="0.25"/>
    <row r="883" s="13" customFormat="1" ht="13.9" customHeight="1" x14ac:dyDescent="0.25"/>
    <row r="884" s="13" customFormat="1" ht="13.9" customHeight="1" x14ac:dyDescent="0.25"/>
    <row r="885" s="13" customFormat="1" ht="13.9" customHeight="1" x14ac:dyDescent="0.25"/>
    <row r="886" s="13" customFormat="1" ht="13.9" customHeight="1" x14ac:dyDescent="0.25"/>
    <row r="887" s="13" customFormat="1" ht="13.9" customHeight="1" x14ac:dyDescent="0.25"/>
    <row r="888" s="13" customFormat="1" ht="13.9" customHeight="1" x14ac:dyDescent="0.25"/>
    <row r="889" s="13" customFormat="1" ht="13.9" customHeight="1" x14ac:dyDescent="0.25"/>
    <row r="890" s="13" customFormat="1" ht="13.9" customHeight="1" x14ac:dyDescent="0.25"/>
    <row r="891" s="13" customFormat="1" ht="13.9" customHeight="1" x14ac:dyDescent="0.25"/>
    <row r="892" s="13" customFormat="1" ht="13.9" customHeight="1" x14ac:dyDescent="0.25"/>
    <row r="893" s="13" customFormat="1" ht="13.9" customHeight="1" x14ac:dyDescent="0.25"/>
    <row r="894" s="13" customFormat="1" ht="13.9" customHeight="1" x14ac:dyDescent="0.25"/>
    <row r="895" s="13" customFormat="1" ht="13.9" customHeight="1" x14ac:dyDescent="0.25"/>
    <row r="896" s="13" customFormat="1" ht="13.9" customHeight="1" x14ac:dyDescent="0.25"/>
    <row r="897" s="13" customFormat="1" ht="13.9" customHeight="1" x14ac:dyDescent="0.25"/>
    <row r="898" s="13" customFormat="1" ht="13.9" customHeight="1" x14ac:dyDescent="0.25"/>
    <row r="899" s="13" customFormat="1" ht="13.9" customHeight="1" x14ac:dyDescent="0.25"/>
    <row r="900" s="13" customFormat="1" ht="13.9" customHeight="1" x14ac:dyDescent="0.25"/>
    <row r="901" s="13" customFormat="1" ht="13.9" customHeight="1" x14ac:dyDescent="0.25"/>
    <row r="902" s="13" customFormat="1" ht="13.9" customHeight="1" x14ac:dyDescent="0.25"/>
    <row r="903" s="13" customFormat="1" ht="13.9" customHeight="1" x14ac:dyDescent="0.25"/>
    <row r="904" s="13" customFormat="1" ht="13.9" customHeight="1" x14ac:dyDescent="0.25"/>
    <row r="905" s="13" customFormat="1" ht="13.9" customHeight="1" x14ac:dyDescent="0.25"/>
    <row r="906" s="13" customFormat="1" ht="13.9" customHeight="1" x14ac:dyDescent="0.25"/>
    <row r="907" s="13" customFormat="1" ht="13.9" customHeight="1" x14ac:dyDescent="0.25"/>
    <row r="908" s="13" customFormat="1" ht="13.9" customHeight="1" x14ac:dyDescent="0.25"/>
    <row r="909" s="13" customFormat="1" ht="13.9" customHeight="1" x14ac:dyDescent="0.25"/>
    <row r="910" s="13" customFormat="1" ht="13.9" customHeight="1" x14ac:dyDescent="0.25"/>
    <row r="911" s="13" customFormat="1" ht="13.9" customHeight="1" x14ac:dyDescent="0.25"/>
    <row r="912" s="13" customFormat="1" ht="13.9" customHeight="1" x14ac:dyDescent="0.25"/>
    <row r="913" s="13" customFormat="1" ht="13.9" customHeight="1" x14ac:dyDescent="0.25"/>
    <row r="914" s="13" customFormat="1" ht="13.9" customHeight="1" x14ac:dyDescent="0.25"/>
    <row r="915" s="13" customFormat="1" ht="13.9" customHeight="1" x14ac:dyDescent="0.25"/>
    <row r="916" s="13" customFormat="1" ht="13.9" customHeight="1" x14ac:dyDescent="0.25"/>
    <row r="917" s="13" customFormat="1" ht="13.9" customHeight="1" x14ac:dyDescent="0.25"/>
    <row r="918" s="13" customFormat="1" ht="13.9" customHeight="1" x14ac:dyDescent="0.25"/>
    <row r="919" s="13" customFormat="1" ht="13.9" customHeight="1" x14ac:dyDescent="0.25"/>
    <row r="920" s="13" customFormat="1" ht="13.9" customHeight="1" x14ac:dyDescent="0.25"/>
    <row r="921" s="13" customFormat="1" ht="13.9" customHeight="1" x14ac:dyDescent="0.25"/>
    <row r="922" s="13" customFormat="1" ht="13.9" customHeight="1" x14ac:dyDescent="0.25"/>
    <row r="923" s="13" customFormat="1" ht="13.9" customHeight="1" x14ac:dyDescent="0.25"/>
    <row r="924" s="13" customFormat="1" ht="13.9" customHeight="1" x14ac:dyDescent="0.25"/>
    <row r="925" s="13" customFormat="1" ht="13.9" customHeight="1" x14ac:dyDescent="0.25"/>
    <row r="926" s="13" customFormat="1" ht="13.9" customHeight="1" x14ac:dyDescent="0.25"/>
    <row r="927" s="13" customFormat="1" ht="13.9" customHeight="1" x14ac:dyDescent="0.25"/>
    <row r="928" s="13" customFormat="1" ht="13.9" customHeight="1" x14ac:dyDescent="0.25"/>
    <row r="929" s="13" customFormat="1" ht="13.9" customHeight="1" x14ac:dyDescent="0.25"/>
    <row r="930" s="13" customFormat="1" ht="13.9" customHeight="1" x14ac:dyDescent="0.25"/>
    <row r="931" s="13" customFormat="1" ht="13.9" customHeight="1" x14ac:dyDescent="0.25"/>
    <row r="932" s="13" customFormat="1" ht="13.9" customHeight="1" x14ac:dyDescent="0.25"/>
    <row r="933" s="13" customFormat="1" ht="13.9" customHeight="1" x14ac:dyDescent="0.25"/>
    <row r="934" s="13" customFormat="1" ht="13.9" customHeight="1" x14ac:dyDescent="0.25"/>
    <row r="935" s="13" customFormat="1" ht="13.9" customHeight="1" x14ac:dyDescent="0.25"/>
    <row r="936" s="13" customFormat="1" ht="13.9" customHeight="1" x14ac:dyDescent="0.25"/>
    <row r="937" s="13" customFormat="1" ht="13.9" customHeight="1" x14ac:dyDescent="0.25"/>
    <row r="938" s="13" customFormat="1" ht="13.9" customHeight="1" x14ac:dyDescent="0.25"/>
    <row r="939" s="13" customFormat="1" ht="13.9" customHeight="1" x14ac:dyDescent="0.25"/>
    <row r="940" s="13" customFormat="1" ht="13.9" customHeight="1" x14ac:dyDescent="0.25"/>
    <row r="941" s="13" customFormat="1" ht="13.9" customHeight="1" x14ac:dyDescent="0.25"/>
    <row r="942" s="13" customFormat="1" ht="13.9" customHeight="1" x14ac:dyDescent="0.25"/>
    <row r="943" s="13" customFormat="1" ht="13.9" customHeight="1" x14ac:dyDescent="0.25"/>
    <row r="944" s="13" customFormat="1" ht="13.9" customHeight="1" x14ac:dyDescent="0.25"/>
    <row r="945" s="13" customFormat="1" ht="13.9" customHeight="1" x14ac:dyDescent="0.25"/>
    <row r="946" s="13" customFormat="1" ht="13.9" customHeight="1" x14ac:dyDescent="0.25"/>
    <row r="947" s="13" customFormat="1" ht="13.9" customHeight="1" x14ac:dyDescent="0.25"/>
    <row r="948" s="13" customFormat="1" ht="13.9" customHeight="1" x14ac:dyDescent="0.25"/>
    <row r="949" s="13" customFormat="1" ht="13.9" customHeight="1" x14ac:dyDescent="0.25"/>
    <row r="950" s="13" customFormat="1" ht="13.9" customHeight="1" x14ac:dyDescent="0.25"/>
    <row r="951" s="13" customFormat="1" ht="13.9" customHeight="1" x14ac:dyDescent="0.25"/>
    <row r="952" s="13" customFormat="1" ht="13.9" customHeight="1" x14ac:dyDescent="0.25"/>
    <row r="953" s="13" customFormat="1" ht="13.9" customHeight="1" x14ac:dyDescent="0.25"/>
    <row r="954" s="13" customFormat="1" ht="13.9" customHeight="1" x14ac:dyDescent="0.25"/>
    <row r="955" s="13" customFormat="1" ht="13.9" customHeight="1" x14ac:dyDescent="0.25"/>
    <row r="956" s="13" customFormat="1" ht="13.9" customHeight="1" x14ac:dyDescent="0.25"/>
    <row r="957" s="13" customFormat="1" ht="13.9" customHeight="1" x14ac:dyDescent="0.25"/>
    <row r="958" s="13" customFormat="1" ht="13.9" customHeight="1" x14ac:dyDescent="0.25"/>
    <row r="959" s="13" customFormat="1" ht="13.9" customHeight="1" x14ac:dyDescent="0.25"/>
    <row r="960" s="13" customFormat="1" ht="13.9" customHeight="1" x14ac:dyDescent="0.25"/>
    <row r="961" s="13" customFormat="1" ht="13.9" customHeight="1" x14ac:dyDescent="0.25"/>
    <row r="962" s="13" customFormat="1" ht="13.9" customHeight="1" x14ac:dyDescent="0.25"/>
    <row r="963" s="13" customFormat="1" ht="13.9" customHeight="1" x14ac:dyDescent="0.25"/>
    <row r="964" s="13" customFormat="1" ht="13.9" customHeight="1" x14ac:dyDescent="0.25"/>
    <row r="965" s="13" customFormat="1" ht="13.9" customHeight="1" x14ac:dyDescent="0.25"/>
    <row r="966" s="13" customFormat="1" ht="13.9" customHeight="1" x14ac:dyDescent="0.25"/>
    <row r="967" s="13" customFormat="1" ht="13.9" customHeight="1" x14ac:dyDescent="0.25"/>
    <row r="968" s="13" customFormat="1" ht="13.9" customHeight="1" x14ac:dyDescent="0.25"/>
    <row r="969" s="13" customFormat="1" ht="13.9" customHeight="1" x14ac:dyDescent="0.25"/>
    <row r="970" s="13" customFormat="1" ht="13.9" customHeight="1" x14ac:dyDescent="0.25"/>
    <row r="971" s="13" customFormat="1" ht="13.9" customHeight="1" x14ac:dyDescent="0.25"/>
    <row r="972" s="13" customFormat="1" ht="13.9" customHeight="1" x14ac:dyDescent="0.25"/>
    <row r="973" s="13" customFormat="1" ht="13.9" customHeight="1" x14ac:dyDescent="0.25"/>
    <row r="974" s="13" customFormat="1" ht="13.9" customHeight="1" x14ac:dyDescent="0.25"/>
    <row r="975" s="13" customFormat="1" ht="13.9" customHeight="1" x14ac:dyDescent="0.25"/>
    <row r="976" s="13" customFormat="1" ht="13.9" customHeight="1" x14ac:dyDescent="0.25"/>
    <row r="977" s="13" customFormat="1" ht="13.9" customHeight="1" x14ac:dyDescent="0.25"/>
    <row r="978" s="13" customFormat="1" ht="13.9" customHeight="1" x14ac:dyDescent="0.25"/>
    <row r="979" s="13" customFormat="1" ht="13.9" customHeight="1" x14ac:dyDescent="0.25"/>
    <row r="980" s="13" customFormat="1" ht="13.9" customHeight="1" x14ac:dyDescent="0.25"/>
    <row r="981" s="13" customFormat="1" ht="13.9" customHeight="1" x14ac:dyDescent="0.25"/>
    <row r="982" s="13" customFormat="1" ht="13.9" customHeight="1" x14ac:dyDescent="0.25"/>
    <row r="983" s="13" customFormat="1" ht="13.9" customHeight="1" x14ac:dyDescent="0.25"/>
    <row r="984" s="13" customFormat="1" ht="13.9" customHeight="1" x14ac:dyDescent="0.25"/>
    <row r="985" s="13" customFormat="1" ht="13.9" customHeight="1" x14ac:dyDescent="0.25"/>
    <row r="986" s="13" customFormat="1" ht="13.9" customHeight="1" x14ac:dyDescent="0.25"/>
    <row r="987" s="13" customFormat="1" ht="13.9" customHeight="1" x14ac:dyDescent="0.25"/>
    <row r="988" s="13" customFormat="1" ht="13.9" customHeight="1" x14ac:dyDescent="0.25"/>
    <row r="989" s="13" customFormat="1" ht="13.9" customHeight="1" x14ac:dyDescent="0.25"/>
    <row r="990" s="13" customFormat="1" ht="13.9" customHeight="1" x14ac:dyDescent="0.25"/>
    <row r="991" s="13" customFormat="1" ht="13.9" customHeight="1" x14ac:dyDescent="0.25"/>
    <row r="992" s="13" customFormat="1" ht="13.9" customHeight="1" x14ac:dyDescent="0.25"/>
    <row r="993" s="13" customFormat="1" ht="13.9" customHeight="1" x14ac:dyDescent="0.25"/>
    <row r="994" s="13" customFormat="1" ht="13.9" customHeight="1" x14ac:dyDescent="0.25"/>
    <row r="995" s="13" customFormat="1" ht="13.9" customHeight="1" x14ac:dyDescent="0.25"/>
    <row r="996" s="13" customFormat="1" ht="13.9" customHeight="1" x14ac:dyDescent="0.25"/>
    <row r="997" s="13" customFormat="1" ht="13.9" customHeight="1" x14ac:dyDescent="0.25"/>
    <row r="998" s="13" customFormat="1" ht="13.9" customHeight="1" x14ac:dyDescent="0.25"/>
    <row r="999" s="13" customFormat="1" ht="13.9" customHeight="1" x14ac:dyDescent="0.25"/>
    <row r="1000" s="13" customFormat="1" ht="13.9" customHeight="1" x14ac:dyDescent="0.25"/>
    <row r="1001" s="13" customFormat="1" ht="13.9" customHeight="1" x14ac:dyDescent="0.25"/>
    <row r="1002" s="13" customFormat="1" ht="13.9" customHeight="1" x14ac:dyDescent="0.25"/>
    <row r="1003" s="13" customFormat="1" ht="13.9" customHeight="1" x14ac:dyDescent="0.25"/>
    <row r="1004" s="13" customFormat="1" ht="13.9" customHeight="1" x14ac:dyDescent="0.25"/>
    <row r="1005" s="13" customFormat="1" ht="13.9" customHeight="1" x14ac:dyDescent="0.25"/>
    <row r="1006" s="13" customFormat="1" ht="13.9" customHeight="1" x14ac:dyDescent="0.25"/>
    <row r="1007" s="13" customFormat="1" ht="13.9" customHeight="1" x14ac:dyDescent="0.25"/>
    <row r="1008" s="13" customFormat="1" ht="13.9" customHeight="1" x14ac:dyDescent="0.25"/>
    <row r="1009" s="13" customFormat="1" ht="13.9" customHeight="1" x14ac:dyDescent="0.25"/>
    <row r="1010" s="13" customFormat="1" ht="13.9" customHeight="1" x14ac:dyDescent="0.25"/>
    <row r="1011" s="13" customFormat="1" ht="13.9" customHeight="1" x14ac:dyDescent="0.25"/>
    <row r="1012" s="13" customFormat="1" ht="13.9" customHeight="1" x14ac:dyDescent="0.25"/>
    <row r="1013" s="13" customFormat="1" ht="13.9" customHeight="1" x14ac:dyDescent="0.25"/>
    <row r="1014" s="13" customFormat="1" ht="13.9" customHeight="1" x14ac:dyDescent="0.25"/>
    <row r="1015" s="13" customFormat="1" ht="13.9" customHeight="1" x14ac:dyDescent="0.25"/>
    <row r="1016" s="13" customFormat="1" ht="13.9" customHeight="1" x14ac:dyDescent="0.25"/>
    <row r="1017" s="13" customFormat="1" ht="13.9" customHeight="1" x14ac:dyDescent="0.25"/>
    <row r="1018" s="13" customFormat="1" ht="13.9" customHeight="1" x14ac:dyDescent="0.25"/>
    <row r="1019" s="13" customFormat="1" ht="13.9" customHeight="1" x14ac:dyDescent="0.25"/>
    <row r="1020" s="13" customFormat="1" ht="13.9" customHeight="1" x14ac:dyDescent="0.25"/>
    <row r="1021" s="13" customFormat="1" ht="13.9" customHeight="1" x14ac:dyDescent="0.25"/>
    <row r="1022" s="13" customFormat="1" ht="13.9" customHeight="1" x14ac:dyDescent="0.25"/>
    <row r="1023" s="13" customFormat="1" ht="13.9" customHeight="1" x14ac:dyDescent="0.25"/>
    <row r="1024" s="13" customFormat="1" ht="13.9" customHeight="1" x14ac:dyDescent="0.25"/>
    <row r="1025" s="13" customFormat="1" ht="13.9" customHeight="1" x14ac:dyDescent="0.25"/>
    <row r="1026" s="13" customFormat="1" ht="13.9" customHeight="1" x14ac:dyDescent="0.25"/>
    <row r="1027" s="13" customFormat="1" ht="13.9" customHeight="1" x14ac:dyDescent="0.25"/>
    <row r="1028" s="13" customFormat="1" ht="13.9" customHeight="1" x14ac:dyDescent="0.25"/>
    <row r="1029" s="13" customFormat="1" ht="13.9" customHeight="1" x14ac:dyDescent="0.25"/>
    <row r="1030" s="13" customFormat="1" ht="13.9" customHeight="1" x14ac:dyDescent="0.25"/>
    <row r="1031" s="13" customFormat="1" ht="13.9" customHeight="1" x14ac:dyDescent="0.25"/>
    <row r="1032" s="13" customFormat="1" ht="13.9" customHeight="1" x14ac:dyDescent="0.25"/>
    <row r="1033" s="13" customFormat="1" ht="13.9" customHeight="1" x14ac:dyDescent="0.25"/>
    <row r="1034" s="13" customFormat="1" ht="13.9" customHeight="1" x14ac:dyDescent="0.25"/>
    <row r="1035" s="13" customFormat="1" ht="13.9" customHeight="1" x14ac:dyDescent="0.25"/>
    <row r="1036" s="13" customFormat="1" ht="13.9" customHeight="1" x14ac:dyDescent="0.25"/>
    <row r="1037" s="13" customFormat="1" ht="13.9" customHeight="1" x14ac:dyDescent="0.25"/>
    <row r="1038" s="13" customFormat="1" ht="13.9" customHeight="1" x14ac:dyDescent="0.25"/>
    <row r="1039" s="13" customFormat="1" ht="13.9" customHeight="1" x14ac:dyDescent="0.25"/>
    <row r="1040" s="13" customFormat="1" ht="13.9" customHeight="1" x14ac:dyDescent="0.25"/>
    <row r="1041" s="13" customFormat="1" ht="13.9" customHeight="1" x14ac:dyDescent="0.25"/>
    <row r="1042" s="13" customFormat="1" ht="13.9" customHeight="1" x14ac:dyDescent="0.25"/>
    <row r="1043" s="13" customFormat="1" ht="13.9" customHeight="1" x14ac:dyDescent="0.25"/>
    <row r="1044" s="13" customFormat="1" ht="13.9" customHeight="1" x14ac:dyDescent="0.25"/>
    <row r="1045" s="13" customFormat="1" ht="13.9" customHeight="1" x14ac:dyDescent="0.25"/>
    <row r="1046" s="13" customFormat="1" ht="13.9" customHeight="1" x14ac:dyDescent="0.25"/>
    <row r="1047" s="13" customFormat="1" ht="13.9" customHeight="1" x14ac:dyDescent="0.25"/>
    <row r="1048" s="13" customFormat="1" ht="13.9" customHeight="1" x14ac:dyDescent="0.25"/>
    <row r="1049" s="13" customFormat="1" ht="13.9" customHeight="1" x14ac:dyDescent="0.25"/>
    <row r="1050" s="13" customFormat="1" ht="13.9" customHeight="1" x14ac:dyDescent="0.25"/>
    <row r="1051" s="13" customFormat="1" ht="13.9" customHeight="1" x14ac:dyDescent="0.25"/>
    <row r="1052" s="13" customFormat="1" ht="13.9" customHeight="1" x14ac:dyDescent="0.25"/>
    <row r="1053" s="13" customFormat="1" ht="13.9" customHeight="1" x14ac:dyDescent="0.25"/>
    <row r="1054" s="13" customFormat="1" ht="13.9" customHeight="1" x14ac:dyDescent="0.25"/>
    <row r="1055" s="13" customFormat="1" ht="13.9" customHeight="1" x14ac:dyDescent="0.25"/>
    <row r="1056" s="13" customFormat="1" ht="13.9" customHeight="1" x14ac:dyDescent="0.25"/>
    <row r="1057" s="13" customFormat="1" ht="13.9" customHeight="1" x14ac:dyDescent="0.25"/>
    <row r="1058" s="13" customFormat="1" ht="13.9" customHeight="1" x14ac:dyDescent="0.25"/>
    <row r="1059" s="13" customFormat="1" ht="13.9" customHeight="1" x14ac:dyDescent="0.25"/>
    <row r="1060" s="13" customFormat="1" ht="13.9" customHeight="1" x14ac:dyDescent="0.25"/>
    <row r="1061" s="13" customFormat="1" ht="13.9" customHeight="1" x14ac:dyDescent="0.25"/>
    <row r="1062" s="13" customFormat="1" ht="13.9" customHeight="1" x14ac:dyDescent="0.25"/>
    <row r="1063" s="13" customFormat="1" ht="13.9" customHeight="1" x14ac:dyDescent="0.25"/>
    <row r="1064" s="13" customFormat="1" ht="13.9" customHeight="1" x14ac:dyDescent="0.25"/>
    <row r="1065" s="13" customFormat="1" ht="13.9" customHeight="1" x14ac:dyDescent="0.25"/>
    <row r="1066" s="13" customFormat="1" ht="13.9" customHeight="1" x14ac:dyDescent="0.25"/>
    <row r="1067" s="13" customFormat="1" ht="13.9" customHeight="1" x14ac:dyDescent="0.25"/>
    <row r="1068" s="13" customFormat="1" ht="13.9" customHeight="1" x14ac:dyDescent="0.25"/>
    <row r="1069" s="13" customFormat="1" ht="13.9" customHeight="1" x14ac:dyDescent="0.25"/>
    <row r="1070" s="13" customFormat="1" ht="13.9" customHeight="1" x14ac:dyDescent="0.25"/>
    <row r="1071" s="13" customFormat="1" ht="13.9" customHeight="1" x14ac:dyDescent="0.25"/>
    <row r="1072" s="13" customFormat="1" ht="13.9" customHeight="1" x14ac:dyDescent="0.25"/>
    <row r="1073" s="13" customFormat="1" ht="13.9" customHeight="1" x14ac:dyDescent="0.25"/>
    <row r="1074" s="13" customFormat="1" ht="13.9" customHeight="1" x14ac:dyDescent="0.25"/>
    <row r="1075" s="13" customFormat="1" ht="13.9" customHeight="1" x14ac:dyDescent="0.25"/>
    <row r="1076" s="13" customFormat="1" ht="13.9" customHeight="1" x14ac:dyDescent="0.25"/>
    <row r="1077" s="13" customFormat="1" ht="13.9" customHeight="1" x14ac:dyDescent="0.25"/>
    <row r="1078" s="13" customFormat="1" ht="13.9" customHeight="1" x14ac:dyDescent="0.25"/>
    <row r="1079" s="13" customFormat="1" ht="13.9" customHeight="1" x14ac:dyDescent="0.25"/>
    <row r="1080" s="13" customFormat="1" ht="13.9" customHeight="1" x14ac:dyDescent="0.25"/>
    <row r="1081" s="13" customFormat="1" ht="13.9" customHeight="1" x14ac:dyDescent="0.25"/>
    <row r="1082" s="13" customFormat="1" ht="13.9" customHeight="1" x14ac:dyDescent="0.25"/>
    <row r="1083" s="13" customFormat="1" ht="13.9" customHeight="1" x14ac:dyDescent="0.25"/>
    <row r="1084" s="13" customFormat="1" ht="13.9" customHeight="1" x14ac:dyDescent="0.25"/>
    <row r="1085" s="13" customFormat="1" ht="13.9" customHeight="1" x14ac:dyDescent="0.25"/>
    <row r="1086" s="13" customFormat="1" ht="13.9" customHeight="1" x14ac:dyDescent="0.25"/>
    <row r="1087" s="13" customFormat="1" ht="13.9" customHeight="1" x14ac:dyDescent="0.25"/>
    <row r="1088" s="13" customFormat="1" ht="13.9" customHeight="1" x14ac:dyDescent="0.25"/>
    <row r="1089" s="13" customFormat="1" ht="13.9" customHeight="1" x14ac:dyDescent="0.25"/>
    <row r="1090" s="13" customFormat="1" ht="13.9" customHeight="1" x14ac:dyDescent="0.25"/>
    <row r="1091" s="13" customFormat="1" ht="13.9" customHeight="1" x14ac:dyDescent="0.25"/>
    <row r="1092" s="13" customFormat="1" ht="13.9" customHeight="1" x14ac:dyDescent="0.25"/>
    <row r="1093" s="13" customFormat="1" ht="13.9" customHeight="1" x14ac:dyDescent="0.25"/>
    <row r="1094" s="13" customFormat="1" ht="13.9" customHeight="1" x14ac:dyDescent="0.25"/>
    <row r="1095" s="13" customFormat="1" ht="13.9" customHeight="1" x14ac:dyDescent="0.25"/>
    <row r="1096" s="13" customFormat="1" ht="13.9" customHeight="1" x14ac:dyDescent="0.25"/>
    <row r="1097" s="13" customFormat="1" ht="13.9" customHeight="1" x14ac:dyDescent="0.25"/>
    <row r="1098" s="13" customFormat="1" ht="13.9" customHeight="1" x14ac:dyDescent="0.25"/>
    <row r="1099" s="13" customFormat="1" ht="13.9" customHeight="1" x14ac:dyDescent="0.25"/>
    <row r="1100" s="13" customFormat="1" ht="13.9" customHeight="1" x14ac:dyDescent="0.25"/>
    <row r="1101" s="13" customFormat="1" ht="13.9" customHeight="1" x14ac:dyDescent="0.25"/>
    <row r="1102" s="13" customFormat="1" ht="13.9" customHeight="1" x14ac:dyDescent="0.25"/>
    <row r="1103" s="13" customFormat="1" ht="13.9" customHeight="1" x14ac:dyDescent="0.25"/>
    <row r="1104" s="13" customFormat="1" ht="13.9" customHeight="1" x14ac:dyDescent="0.25"/>
    <row r="1105" s="13" customFormat="1" ht="13.9" customHeight="1" x14ac:dyDescent="0.25"/>
    <row r="1106" s="13" customFormat="1" ht="13.9" customHeight="1" x14ac:dyDescent="0.25"/>
    <row r="1107" s="13" customFormat="1" ht="13.9" customHeight="1" x14ac:dyDescent="0.25"/>
    <row r="1108" s="13" customFormat="1" ht="13.9" customHeight="1" x14ac:dyDescent="0.25"/>
    <row r="1109" s="13" customFormat="1" ht="13.9" customHeight="1" x14ac:dyDescent="0.25"/>
    <row r="1110" s="13" customFormat="1" ht="13.9" customHeight="1" x14ac:dyDescent="0.25"/>
    <row r="1111" s="13" customFormat="1" ht="13.9" customHeight="1" x14ac:dyDescent="0.25"/>
    <row r="1112" s="13" customFormat="1" ht="13.9" customHeight="1" x14ac:dyDescent="0.25"/>
    <row r="1113" s="13" customFormat="1" ht="13.9" customHeight="1" x14ac:dyDescent="0.25"/>
    <row r="1114" s="13" customFormat="1" ht="13.9" customHeight="1" x14ac:dyDescent="0.25"/>
    <row r="1115" s="13" customFormat="1" ht="13.9" customHeight="1" x14ac:dyDescent="0.25"/>
    <row r="1116" s="13" customFormat="1" ht="13.9" customHeight="1" x14ac:dyDescent="0.25"/>
    <row r="1117" s="13" customFormat="1" ht="13.9" customHeight="1" x14ac:dyDescent="0.25"/>
    <row r="1118" s="13" customFormat="1" ht="13.9" customHeight="1" x14ac:dyDescent="0.25"/>
    <row r="1119" s="13" customFormat="1" ht="13.9" customHeight="1" x14ac:dyDescent="0.25"/>
    <row r="1120" s="13" customFormat="1" ht="13.9" customHeight="1" x14ac:dyDescent="0.25"/>
    <row r="1121" s="13" customFormat="1" ht="13.9" customHeight="1" x14ac:dyDescent="0.25"/>
    <row r="1122" s="13" customFormat="1" ht="13.9" customHeight="1" x14ac:dyDescent="0.25"/>
    <row r="1123" s="13" customFormat="1" ht="13.9" customHeight="1" x14ac:dyDescent="0.25"/>
    <row r="1124" s="13" customFormat="1" ht="13.9" customHeight="1" x14ac:dyDescent="0.25"/>
    <row r="1125" s="13" customFormat="1" ht="13.9" customHeight="1" x14ac:dyDescent="0.25"/>
    <row r="1126" s="13" customFormat="1" ht="13.9" customHeight="1" x14ac:dyDescent="0.25"/>
    <row r="1127" s="13" customFormat="1" ht="13.9" customHeight="1" x14ac:dyDescent="0.25"/>
    <row r="1128" s="13" customFormat="1" ht="13.9" customHeight="1" x14ac:dyDescent="0.25"/>
    <row r="1129" s="13" customFormat="1" ht="13.9" customHeight="1" x14ac:dyDescent="0.25"/>
    <row r="1130" s="13" customFormat="1" ht="13.9" customHeight="1" x14ac:dyDescent="0.25"/>
    <row r="1131" s="13" customFormat="1" ht="13.9" customHeight="1" x14ac:dyDescent="0.25"/>
    <row r="1132" s="13" customFormat="1" ht="13.9" customHeight="1" x14ac:dyDescent="0.25"/>
    <row r="1133" s="13" customFormat="1" ht="13.9" customHeight="1" x14ac:dyDescent="0.25"/>
    <row r="1134" s="13" customFormat="1" ht="13.9" customHeight="1" x14ac:dyDescent="0.25"/>
    <row r="1135" s="13" customFormat="1" ht="13.9" customHeight="1" x14ac:dyDescent="0.25"/>
    <row r="1136" s="13" customFormat="1" ht="13.9" customHeight="1" x14ac:dyDescent="0.25"/>
    <row r="1137" s="13" customFormat="1" ht="13.9" customHeight="1" x14ac:dyDescent="0.25"/>
    <row r="1138" s="13" customFormat="1" ht="13.9" customHeight="1" x14ac:dyDescent="0.25"/>
    <row r="1139" s="13" customFormat="1" ht="13.9" customHeight="1" x14ac:dyDescent="0.25"/>
    <row r="1140" s="13" customFormat="1" ht="13.9" customHeight="1" x14ac:dyDescent="0.25"/>
    <row r="1141" s="13" customFormat="1" ht="13.9" customHeight="1" x14ac:dyDescent="0.25"/>
    <row r="1142" s="13" customFormat="1" ht="13.9" customHeight="1" x14ac:dyDescent="0.25"/>
    <row r="1143" s="13" customFormat="1" ht="13.9" customHeight="1" x14ac:dyDescent="0.25"/>
    <row r="1144" s="13" customFormat="1" ht="13.9" customHeight="1" x14ac:dyDescent="0.25"/>
    <row r="1145" s="13" customFormat="1" ht="13.9" customHeight="1" x14ac:dyDescent="0.25"/>
    <row r="1146" s="13" customFormat="1" ht="13.9" customHeight="1" x14ac:dyDescent="0.25"/>
    <row r="1147" s="13" customFormat="1" ht="13.9" customHeight="1" x14ac:dyDescent="0.25"/>
    <row r="1148" s="13" customFormat="1" ht="13.9" customHeight="1" x14ac:dyDescent="0.25"/>
    <row r="1149" s="13" customFormat="1" ht="13.9" customHeight="1" x14ac:dyDescent="0.25"/>
    <row r="1150" s="13" customFormat="1" ht="13.9" customHeight="1" x14ac:dyDescent="0.25"/>
    <row r="1151" s="13" customFormat="1" ht="13.9" customHeight="1" x14ac:dyDescent="0.25"/>
    <row r="1152" s="13" customFormat="1" ht="13.9" customHeight="1" x14ac:dyDescent="0.25"/>
    <row r="1153" s="13" customFormat="1" ht="13.9" customHeight="1" x14ac:dyDescent="0.25"/>
    <row r="1154" s="13" customFormat="1" ht="13.9" customHeight="1" x14ac:dyDescent="0.25"/>
    <row r="1155" s="13" customFormat="1" ht="13.9" customHeight="1" x14ac:dyDescent="0.25"/>
    <row r="1156" s="13" customFormat="1" ht="13.9" customHeight="1" x14ac:dyDescent="0.25"/>
    <row r="1157" s="13" customFormat="1" ht="13.9" customHeight="1" x14ac:dyDescent="0.25"/>
    <row r="1158" s="13" customFormat="1" ht="13.9" customHeight="1" x14ac:dyDescent="0.25"/>
    <row r="1159" s="13" customFormat="1" ht="13.9" customHeight="1" x14ac:dyDescent="0.25"/>
    <row r="1160" s="13" customFormat="1" ht="13.9" customHeight="1" x14ac:dyDescent="0.25"/>
    <row r="1161" s="13" customFormat="1" ht="13.9" customHeight="1" x14ac:dyDescent="0.25"/>
    <row r="1162" s="13" customFormat="1" ht="13.9" customHeight="1" x14ac:dyDescent="0.25"/>
    <row r="1163" s="13" customFormat="1" ht="13.9" customHeight="1" x14ac:dyDescent="0.25"/>
    <row r="1164" s="13" customFormat="1" ht="13.9" customHeight="1" x14ac:dyDescent="0.25"/>
    <row r="1165" s="13" customFormat="1" ht="13.9" customHeight="1" x14ac:dyDescent="0.25"/>
    <row r="1166" s="13" customFormat="1" ht="13.9" customHeight="1" x14ac:dyDescent="0.25"/>
    <row r="1167" s="13" customFormat="1" ht="13.9" customHeight="1" x14ac:dyDescent="0.25"/>
    <row r="1168" s="13" customFormat="1" ht="13.9" customHeight="1" x14ac:dyDescent="0.25"/>
    <row r="1169" s="13" customFormat="1" ht="13.9" customHeight="1" x14ac:dyDescent="0.25"/>
    <row r="1170" s="13" customFormat="1" ht="13.9" customHeight="1" x14ac:dyDescent="0.25"/>
    <row r="1171" s="13" customFormat="1" ht="13.9" customHeight="1" x14ac:dyDescent="0.25"/>
    <row r="1172" s="13" customFormat="1" ht="13.9" customHeight="1" x14ac:dyDescent="0.25"/>
    <row r="1173" s="13" customFormat="1" ht="13.9" customHeight="1" x14ac:dyDescent="0.25"/>
    <row r="1174" s="13" customFormat="1" ht="13.9" customHeight="1" x14ac:dyDescent="0.25"/>
    <row r="1175" s="13" customFormat="1" ht="13.9" customHeight="1" x14ac:dyDescent="0.25"/>
    <row r="1176" s="13" customFormat="1" ht="13.9" customHeight="1" x14ac:dyDescent="0.25"/>
    <row r="1177" s="13" customFormat="1" ht="13.9" customHeight="1" x14ac:dyDescent="0.25"/>
    <row r="1178" s="13" customFormat="1" ht="13.9" customHeight="1" x14ac:dyDescent="0.25"/>
    <row r="1179" s="13" customFormat="1" ht="13.9" customHeight="1" x14ac:dyDescent="0.25"/>
    <row r="1180" s="13" customFormat="1" ht="13.9" customHeight="1" x14ac:dyDescent="0.25"/>
    <row r="1181" s="13" customFormat="1" ht="13.9" customHeight="1" x14ac:dyDescent="0.25"/>
    <row r="1182" s="13" customFormat="1" ht="13.9" customHeight="1" x14ac:dyDescent="0.25"/>
    <row r="1183" s="13" customFormat="1" ht="13.9" customHeight="1" x14ac:dyDescent="0.25"/>
    <row r="1184" s="13" customFormat="1" ht="13.9" customHeight="1" x14ac:dyDescent="0.25"/>
    <row r="1185" s="13" customFormat="1" ht="13.9" customHeight="1" x14ac:dyDescent="0.25"/>
    <row r="1186" s="13" customFormat="1" ht="13.9" customHeight="1" x14ac:dyDescent="0.25"/>
    <row r="1187" s="13" customFormat="1" ht="13.9" customHeight="1" x14ac:dyDescent="0.25"/>
    <row r="1188" s="13" customFormat="1" ht="13.9" customHeight="1" x14ac:dyDescent="0.25"/>
    <row r="1189" s="13" customFormat="1" ht="13.9" customHeight="1" x14ac:dyDescent="0.25"/>
    <row r="1190" s="13" customFormat="1" ht="13.9" customHeight="1" x14ac:dyDescent="0.25"/>
    <row r="1191" s="13" customFormat="1" ht="13.9" customHeight="1" x14ac:dyDescent="0.25"/>
    <row r="1192" s="13" customFormat="1" ht="13.9" customHeight="1" x14ac:dyDescent="0.25"/>
    <row r="1193" s="13" customFormat="1" ht="13.9" customHeight="1" x14ac:dyDescent="0.25"/>
    <row r="1194" s="13" customFormat="1" ht="13.9" customHeight="1" x14ac:dyDescent="0.25"/>
    <row r="1195" s="13" customFormat="1" ht="13.9" customHeight="1" x14ac:dyDescent="0.25"/>
    <row r="1196" s="13" customFormat="1" ht="13.9" customHeight="1" x14ac:dyDescent="0.25"/>
    <row r="1197" s="13" customFormat="1" ht="13.9" customHeight="1" x14ac:dyDescent="0.25"/>
    <row r="1198" s="13" customFormat="1" ht="13.9" customHeight="1" x14ac:dyDescent="0.25"/>
    <row r="1199" s="13" customFormat="1" ht="13.9" customHeight="1" x14ac:dyDescent="0.25"/>
    <row r="1200" s="13" customFormat="1" ht="13.9" customHeight="1" x14ac:dyDescent="0.25"/>
    <row r="1201" s="13" customFormat="1" ht="13.9" customHeight="1" x14ac:dyDescent="0.25"/>
    <row r="1202" s="13" customFormat="1" ht="13.9" customHeight="1" x14ac:dyDescent="0.25"/>
    <row r="1203" s="13" customFormat="1" ht="13.9" customHeight="1" x14ac:dyDescent="0.25"/>
    <row r="1204" s="13" customFormat="1" ht="13.9" customHeight="1" x14ac:dyDescent="0.25"/>
    <row r="1205" s="13" customFormat="1" ht="13.9" customHeight="1" x14ac:dyDescent="0.25"/>
    <row r="1206" s="13" customFormat="1" ht="13.9" customHeight="1" x14ac:dyDescent="0.25"/>
    <row r="1207" s="13" customFormat="1" ht="13.9" customHeight="1" x14ac:dyDescent="0.25"/>
    <row r="1208" s="13" customFormat="1" ht="13.9" customHeight="1" x14ac:dyDescent="0.25"/>
    <row r="1209" s="13" customFormat="1" ht="13.9" customHeight="1" x14ac:dyDescent="0.25"/>
    <row r="1210" s="13" customFormat="1" ht="13.9" customHeight="1" x14ac:dyDescent="0.25"/>
    <row r="1211" s="13" customFormat="1" ht="13.9" customHeight="1" x14ac:dyDescent="0.25"/>
    <row r="1212" s="13" customFormat="1" ht="13.9" customHeight="1" x14ac:dyDescent="0.25"/>
    <row r="1213" s="13" customFormat="1" ht="13.9" customHeight="1" x14ac:dyDescent="0.25"/>
    <row r="1214" s="13" customFormat="1" ht="13.9" customHeight="1" x14ac:dyDescent="0.25"/>
    <row r="1215" s="13" customFormat="1" ht="13.9" customHeight="1" x14ac:dyDescent="0.25"/>
    <row r="1216" s="13" customFormat="1" ht="13.9" customHeight="1" x14ac:dyDescent="0.25"/>
    <row r="1217" s="13" customFormat="1" ht="13.9" customHeight="1" x14ac:dyDescent="0.25"/>
    <row r="1218" s="13" customFormat="1" ht="13.9" customHeight="1" x14ac:dyDescent="0.25"/>
    <row r="1219" s="13" customFormat="1" ht="13.9" customHeight="1" x14ac:dyDescent="0.25"/>
    <row r="1220" s="13" customFormat="1" ht="13.9" customHeight="1" x14ac:dyDescent="0.25"/>
    <row r="1221" s="13" customFormat="1" ht="13.9" customHeight="1" x14ac:dyDescent="0.25"/>
    <row r="1222" s="13" customFormat="1" ht="13.9" customHeight="1" x14ac:dyDescent="0.25"/>
    <row r="1223" s="13" customFormat="1" ht="13.9" customHeight="1" x14ac:dyDescent="0.25"/>
    <row r="1224" s="13" customFormat="1" ht="13.9" customHeight="1" x14ac:dyDescent="0.25"/>
    <row r="1225" s="13" customFormat="1" ht="13.9" customHeight="1" x14ac:dyDescent="0.25"/>
    <row r="1226" s="13" customFormat="1" ht="13.9" customHeight="1" x14ac:dyDescent="0.25"/>
    <row r="1227" s="13" customFormat="1" ht="13.9" customHeight="1" x14ac:dyDescent="0.25"/>
    <row r="1228" s="13" customFormat="1" ht="13.9" customHeight="1" x14ac:dyDescent="0.25"/>
    <row r="1229" s="13" customFormat="1" ht="13.9" customHeight="1" x14ac:dyDescent="0.25"/>
    <row r="1230" s="13" customFormat="1" ht="13.9" customHeight="1" x14ac:dyDescent="0.25"/>
    <row r="1231" s="13" customFormat="1" ht="13.9" customHeight="1" x14ac:dyDescent="0.25"/>
    <row r="1232" s="13" customFormat="1" ht="13.9" customHeight="1" x14ac:dyDescent="0.25"/>
    <row r="1233" s="13" customFormat="1" ht="13.9" customHeight="1" x14ac:dyDescent="0.25"/>
    <row r="1234" s="13" customFormat="1" ht="13.9" customHeight="1" x14ac:dyDescent="0.25"/>
    <row r="1235" s="13" customFormat="1" ht="13.9" customHeight="1" x14ac:dyDescent="0.25"/>
    <row r="1236" s="13" customFormat="1" ht="13.9" customHeight="1" x14ac:dyDescent="0.25"/>
    <row r="1237" s="13" customFormat="1" ht="13.9" customHeight="1" x14ac:dyDescent="0.25"/>
    <row r="1238" s="13" customFormat="1" ht="13.9" customHeight="1" x14ac:dyDescent="0.25"/>
    <row r="1239" s="13" customFormat="1" ht="13.9" customHeight="1" x14ac:dyDescent="0.25"/>
    <row r="1240" s="13" customFormat="1" ht="13.9" customHeight="1" x14ac:dyDescent="0.25"/>
    <row r="1241" s="13" customFormat="1" ht="13.9" customHeight="1" x14ac:dyDescent="0.25"/>
    <row r="1242" s="13" customFormat="1" ht="13.9" customHeight="1" x14ac:dyDescent="0.25"/>
    <row r="1243" s="13" customFormat="1" ht="13.9" customHeight="1" x14ac:dyDescent="0.25"/>
    <row r="1244" s="13" customFormat="1" ht="13.9" customHeight="1" x14ac:dyDescent="0.25"/>
    <row r="1245" s="13" customFormat="1" ht="13.9" customHeight="1" x14ac:dyDescent="0.25"/>
    <row r="1246" s="13" customFormat="1" ht="13.9" customHeight="1" x14ac:dyDescent="0.25"/>
    <row r="1247" s="13" customFormat="1" ht="13.9" customHeight="1" x14ac:dyDescent="0.25"/>
    <row r="1248" s="13" customFormat="1" ht="13.9" customHeight="1" x14ac:dyDescent="0.25"/>
    <row r="1249" s="13" customFormat="1" ht="13.9" customHeight="1" x14ac:dyDescent="0.25"/>
    <row r="1250" s="13" customFormat="1" ht="13.9" customHeight="1" x14ac:dyDescent="0.25"/>
    <row r="1251" s="13" customFormat="1" ht="13.9" customHeight="1" x14ac:dyDescent="0.25"/>
    <row r="1252" s="13" customFormat="1" ht="13.9" customHeight="1" x14ac:dyDescent="0.25"/>
    <row r="1253" s="13" customFormat="1" ht="13.9" customHeight="1" x14ac:dyDescent="0.25"/>
    <row r="1254" s="13" customFormat="1" ht="13.9" customHeight="1" x14ac:dyDescent="0.25"/>
    <row r="1255" s="13" customFormat="1" ht="13.9" customHeight="1" x14ac:dyDescent="0.25"/>
    <row r="1256" s="13" customFormat="1" ht="13.9" customHeight="1" x14ac:dyDescent="0.25"/>
    <row r="1257" s="13" customFormat="1" ht="13.9" customHeight="1" x14ac:dyDescent="0.25"/>
    <row r="1258" s="13" customFormat="1" ht="13.9" customHeight="1" x14ac:dyDescent="0.25"/>
    <row r="1259" s="13" customFormat="1" ht="13.9" customHeight="1" x14ac:dyDescent="0.25"/>
    <row r="1260" s="13" customFormat="1" ht="13.9" customHeight="1" x14ac:dyDescent="0.25"/>
    <row r="1261" s="13" customFormat="1" ht="13.9" customHeight="1" x14ac:dyDescent="0.25"/>
    <row r="1262" s="13" customFormat="1" ht="13.9" customHeight="1" x14ac:dyDescent="0.25"/>
    <row r="1263" s="13" customFormat="1" ht="13.9" customHeight="1" x14ac:dyDescent="0.25"/>
    <row r="1264" s="13" customFormat="1" ht="13.9" customHeight="1" x14ac:dyDescent="0.25"/>
    <row r="1265" s="13" customFormat="1" ht="13.9" customHeight="1" x14ac:dyDescent="0.25"/>
    <row r="1266" s="13" customFormat="1" ht="13.9" customHeight="1" x14ac:dyDescent="0.25"/>
    <row r="1267" s="13" customFormat="1" ht="13.9" customHeight="1" x14ac:dyDescent="0.25"/>
    <row r="1268" s="13" customFormat="1" ht="13.9" customHeight="1" x14ac:dyDescent="0.25"/>
    <row r="1269" s="13" customFormat="1" ht="13.9" customHeight="1" x14ac:dyDescent="0.25"/>
    <row r="1270" s="13" customFormat="1" ht="13.9" customHeight="1" x14ac:dyDescent="0.25"/>
    <row r="1271" s="13" customFormat="1" ht="13.9" customHeight="1" x14ac:dyDescent="0.25"/>
    <row r="1272" s="13" customFormat="1" ht="13.9" customHeight="1" x14ac:dyDescent="0.25"/>
    <row r="1273" s="13" customFormat="1" ht="13.9" customHeight="1" x14ac:dyDescent="0.25"/>
    <row r="1274" s="13" customFormat="1" ht="13.9" customHeight="1" x14ac:dyDescent="0.25"/>
    <row r="1275" s="13" customFormat="1" ht="13.9" customHeight="1" x14ac:dyDescent="0.25"/>
    <row r="1276" s="13" customFormat="1" ht="13.9" customHeight="1" x14ac:dyDescent="0.25"/>
    <row r="1277" s="13" customFormat="1" ht="13.9" customHeight="1" x14ac:dyDescent="0.25"/>
    <row r="1278" s="13" customFormat="1" ht="13.9" customHeight="1" x14ac:dyDescent="0.25"/>
    <row r="1279" s="13" customFormat="1" ht="13.9" customHeight="1" x14ac:dyDescent="0.25"/>
    <row r="1280" s="13" customFormat="1" ht="13.9" customHeight="1" x14ac:dyDescent="0.25"/>
    <row r="1281" s="13" customFormat="1" ht="13.9" customHeight="1" x14ac:dyDescent="0.25"/>
    <row r="1282" s="13" customFormat="1" ht="13.9" customHeight="1" x14ac:dyDescent="0.25"/>
    <row r="1283" s="13" customFormat="1" ht="13.9" customHeight="1" x14ac:dyDescent="0.25"/>
    <row r="1284" s="13" customFormat="1" ht="13.9" customHeight="1" x14ac:dyDescent="0.25"/>
    <row r="1285" s="13" customFormat="1" ht="13.9" customHeight="1" x14ac:dyDescent="0.25"/>
    <row r="1286" s="13" customFormat="1" ht="13.9" customHeight="1" x14ac:dyDescent="0.25"/>
    <row r="1287" s="13" customFormat="1" ht="13.9" customHeight="1" x14ac:dyDescent="0.25"/>
    <row r="1288" s="13" customFormat="1" ht="13.9" customHeight="1" x14ac:dyDescent="0.25"/>
    <row r="1289" s="13" customFormat="1" ht="13.9" customHeight="1" x14ac:dyDescent="0.25"/>
    <row r="1290" s="13" customFormat="1" ht="13.9" customHeight="1" x14ac:dyDescent="0.25"/>
    <row r="1291" s="13" customFormat="1" ht="13.9" customHeight="1" x14ac:dyDescent="0.25"/>
    <row r="1292" s="13" customFormat="1" ht="13.9" customHeight="1" x14ac:dyDescent="0.25"/>
    <row r="1293" s="13" customFormat="1" ht="13.9" customHeight="1" x14ac:dyDescent="0.25"/>
    <row r="1294" s="13" customFormat="1" ht="13.9" customHeight="1" x14ac:dyDescent="0.25"/>
    <row r="1295" s="13" customFormat="1" ht="13.9" customHeight="1" x14ac:dyDescent="0.25"/>
    <row r="1296" s="13" customFormat="1" ht="13.9" customHeight="1" x14ac:dyDescent="0.25"/>
    <row r="1297" s="13" customFormat="1" ht="13.9" customHeight="1" x14ac:dyDescent="0.25"/>
    <row r="1298" s="13" customFormat="1" ht="13.9" customHeight="1" x14ac:dyDescent="0.25"/>
    <row r="1299" s="13" customFormat="1" ht="13.9" customHeight="1" x14ac:dyDescent="0.25"/>
    <row r="1300" s="13" customFormat="1" ht="13.9" customHeight="1" x14ac:dyDescent="0.25"/>
    <row r="1301" s="13" customFormat="1" ht="13.9" customHeight="1" x14ac:dyDescent="0.25"/>
    <row r="1302" s="13" customFormat="1" ht="13.9" customHeight="1" x14ac:dyDescent="0.25"/>
    <row r="1303" s="13" customFormat="1" ht="13.9" customHeight="1" x14ac:dyDescent="0.25"/>
    <row r="1304" s="13" customFormat="1" ht="13.9" customHeight="1" x14ac:dyDescent="0.25"/>
    <row r="1305" s="13" customFormat="1" ht="13.9" customHeight="1" x14ac:dyDescent="0.25"/>
    <row r="1306" s="13" customFormat="1" ht="13.9" customHeight="1" x14ac:dyDescent="0.25"/>
    <row r="1307" s="13" customFormat="1" ht="13.9" customHeight="1" x14ac:dyDescent="0.25"/>
    <row r="1308" s="13" customFormat="1" ht="13.9" customHeight="1" x14ac:dyDescent="0.25"/>
    <row r="1309" s="13" customFormat="1" ht="13.9" customHeight="1" x14ac:dyDescent="0.25"/>
    <row r="1310" s="13" customFormat="1" ht="13.9" customHeight="1" x14ac:dyDescent="0.25"/>
    <row r="1311" s="13" customFormat="1" ht="13.9" customHeight="1" x14ac:dyDescent="0.25"/>
    <row r="1312" s="13" customFormat="1" ht="13.9" customHeight="1" x14ac:dyDescent="0.25"/>
    <row r="1313" s="13" customFormat="1" ht="13.9" customHeight="1" x14ac:dyDescent="0.25"/>
    <row r="1314" s="13" customFormat="1" ht="13.9" customHeight="1" x14ac:dyDescent="0.25"/>
    <row r="1315" s="13" customFormat="1" ht="13.9" customHeight="1" x14ac:dyDescent="0.25"/>
    <row r="1316" s="13" customFormat="1" ht="13.9" customHeight="1" x14ac:dyDescent="0.25"/>
    <row r="1317" s="13" customFormat="1" ht="13.9" customHeight="1" x14ac:dyDescent="0.25"/>
    <row r="1318" s="13" customFormat="1" ht="13.9" customHeight="1" x14ac:dyDescent="0.25"/>
    <row r="1319" s="13" customFormat="1" ht="13.9" customHeight="1" x14ac:dyDescent="0.25"/>
    <row r="1320" s="13" customFormat="1" ht="13.9" customHeight="1" x14ac:dyDescent="0.25"/>
    <row r="1321" s="13" customFormat="1" ht="13.9" customHeight="1" x14ac:dyDescent="0.25"/>
    <row r="1322" s="13" customFormat="1" ht="13.9" customHeight="1" x14ac:dyDescent="0.25"/>
    <row r="1323" s="13" customFormat="1" ht="13.9" customHeight="1" x14ac:dyDescent="0.25"/>
    <row r="1324" s="13" customFormat="1" ht="13.9" customHeight="1" x14ac:dyDescent="0.25"/>
    <row r="1325" s="13" customFormat="1" ht="13.9" customHeight="1" x14ac:dyDescent="0.25"/>
    <row r="1326" s="13" customFormat="1" ht="13.9" customHeight="1" x14ac:dyDescent="0.25"/>
    <row r="1327" s="13" customFormat="1" ht="13.9" customHeight="1" x14ac:dyDescent="0.25"/>
    <row r="1328" s="13" customFormat="1" ht="13.9" customHeight="1" x14ac:dyDescent="0.25"/>
    <row r="1329" s="13" customFormat="1" ht="13.9" customHeight="1" x14ac:dyDescent="0.25"/>
    <row r="1330" s="13" customFormat="1" ht="13.9" customHeight="1" x14ac:dyDescent="0.25"/>
    <row r="1331" s="13" customFormat="1" ht="13.9" customHeight="1" x14ac:dyDescent="0.25"/>
    <row r="1332" s="13" customFormat="1" ht="13.9" customHeight="1" x14ac:dyDescent="0.25"/>
    <row r="1333" s="13" customFormat="1" ht="13.9" customHeight="1" x14ac:dyDescent="0.25"/>
    <row r="1334" s="13" customFormat="1" ht="13.9" customHeight="1" x14ac:dyDescent="0.25"/>
    <row r="1335" s="13" customFormat="1" ht="13.9" customHeight="1" x14ac:dyDescent="0.25"/>
    <row r="1336" s="13" customFormat="1" ht="13.9" customHeight="1" x14ac:dyDescent="0.25"/>
    <row r="1337" s="13" customFormat="1" ht="13.9" customHeight="1" x14ac:dyDescent="0.25"/>
    <row r="1338" s="13" customFormat="1" ht="13.9" customHeight="1" x14ac:dyDescent="0.25"/>
    <row r="1339" s="13" customFormat="1" ht="13.9" customHeight="1" x14ac:dyDescent="0.25"/>
    <row r="1340" s="13" customFormat="1" ht="13.9" customHeight="1" x14ac:dyDescent="0.25"/>
    <row r="1341" s="13" customFormat="1" ht="13.9" customHeight="1" x14ac:dyDescent="0.25"/>
    <row r="1342" s="13" customFormat="1" ht="13.9" customHeight="1" x14ac:dyDescent="0.25"/>
    <row r="1343" s="13" customFormat="1" ht="13.9" customHeight="1" x14ac:dyDescent="0.25"/>
    <row r="1344" s="13" customFormat="1" ht="13.9" customHeight="1" x14ac:dyDescent="0.25"/>
    <row r="1345" s="13" customFormat="1" ht="13.9" customHeight="1" x14ac:dyDescent="0.25"/>
    <row r="1346" s="13" customFormat="1" ht="13.9" customHeight="1" x14ac:dyDescent="0.25"/>
    <row r="1347" s="13" customFormat="1" ht="13.9" customHeight="1" x14ac:dyDescent="0.25"/>
    <row r="1348" s="13" customFormat="1" ht="13.9" customHeight="1" x14ac:dyDescent="0.25"/>
    <row r="1349" s="13" customFormat="1" ht="13.9" customHeight="1" x14ac:dyDescent="0.25"/>
    <row r="1350" s="13" customFormat="1" ht="13.9" customHeight="1" x14ac:dyDescent="0.25"/>
    <row r="1351" s="13" customFormat="1" ht="13.9" customHeight="1" x14ac:dyDescent="0.25"/>
    <row r="1352" s="13" customFormat="1" ht="13.9" customHeight="1" x14ac:dyDescent="0.25"/>
    <row r="1353" s="13" customFormat="1" ht="13.9" customHeight="1" x14ac:dyDescent="0.25"/>
    <row r="1354" s="13" customFormat="1" ht="13.9" customHeight="1" x14ac:dyDescent="0.25"/>
    <row r="1355" s="13" customFormat="1" ht="13.9" customHeight="1" x14ac:dyDescent="0.25"/>
    <row r="1356" s="13" customFormat="1" ht="13.9" customHeight="1" x14ac:dyDescent="0.25"/>
    <row r="1357" s="13" customFormat="1" ht="13.9" customHeight="1" x14ac:dyDescent="0.25"/>
    <row r="1358" s="13" customFormat="1" ht="13.9" customHeight="1" x14ac:dyDescent="0.25"/>
    <row r="1359" s="13" customFormat="1" ht="13.9" customHeight="1" x14ac:dyDescent="0.25"/>
    <row r="1360" s="13" customFormat="1" ht="13.9" customHeight="1" x14ac:dyDescent="0.25"/>
    <row r="1361" s="13" customFormat="1" ht="13.9" customHeight="1" x14ac:dyDescent="0.25"/>
    <row r="1362" s="13" customFormat="1" ht="13.9" customHeight="1" x14ac:dyDescent="0.25"/>
    <row r="1363" s="13" customFormat="1" ht="13.9" customHeight="1" x14ac:dyDescent="0.25"/>
    <row r="1364" s="13" customFormat="1" ht="13.9" customHeight="1" x14ac:dyDescent="0.25"/>
    <row r="1365" s="13" customFormat="1" ht="13.9" customHeight="1" x14ac:dyDescent="0.25"/>
    <row r="1366" s="13" customFormat="1" ht="13.9" customHeight="1" x14ac:dyDescent="0.25"/>
    <row r="1367" s="13" customFormat="1" ht="13.9" customHeight="1" x14ac:dyDescent="0.25"/>
    <row r="1368" s="13" customFormat="1" ht="13.9" customHeight="1" x14ac:dyDescent="0.25"/>
    <row r="1369" s="13" customFormat="1" ht="13.9" customHeight="1" x14ac:dyDescent="0.25"/>
    <row r="1370" s="13" customFormat="1" ht="13.9" customHeight="1" x14ac:dyDescent="0.25"/>
    <row r="1371" s="13" customFormat="1" ht="13.9" customHeight="1" x14ac:dyDescent="0.25"/>
    <row r="1372" s="13" customFormat="1" ht="13.9" customHeight="1" x14ac:dyDescent="0.25"/>
    <row r="1373" s="13" customFormat="1" ht="13.9" customHeight="1" x14ac:dyDescent="0.25"/>
    <row r="1374" s="13" customFormat="1" ht="13.9" customHeight="1" x14ac:dyDescent="0.25"/>
    <row r="1375" s="13" customFormat="1" ht="13.9" customHeight="1" x14ac:dyDescent="0.25"/>
    <row r="1376" s="13" customFormat="1" ht="13.9" customHeight="1" x14ac:dyDescent="0.25"/>
    <row r="1377" s="13" customFormat="1" ht="13.9" customHeight="1" x14ac:dyDescent="0.25"/>
    <row r="1378" s="13" customFormat="1" ht="13.9" customHeight="1" x14ac:dyDescent="0.25"/>
    <row r="1379" s="13" customFormat="1" ht="13.9" customHeight="1" x14ac:dyDescent="0.25"/>
    <row r="1380" s="13" customFormat="1" ht="13.9" customHeight="1" x14ac:dyDescent="0.25"/>
    <row r="1381" s="13" customFormat="1" ht="13.9" customHeight="1" x14ac:dyDescent="0.25"/>
    <row r="1382" s="13" customFormat="1" ht="13.9" customHeight="1" x14ac:dyDescent="0.25"/>
    <row r="1383" s="13" customFormat="1" ht="13.9" customHeight="1" x14ac:dyDescent="0.25"/>
    <row r="1384" s="13" customFormat="1" ht="13.9" customHeight="1" x14ac:dyDescent="0.25"/>
    <row r="1385" s="13" customFormat="1" ht="13.9" customHeight="1" x14ac:dyDescent="0.25"/>
    <row r="1386" s="13" customFormat="1" ht="13.9" customHeight="1" x14ac:dyDescent="0.25"/>
    <row r="1387" s="13" customFormat="1" ht="13.9" customHeight="1" x14ac:dyDescent="0.25"/>
    <row r="1388" s="13" customFormat="1" ht="13.9" customHeight="1" x14ac:dyDescent="0.25"/>
    <row r="1389" s="13" customFormat="1" ht="13.9" customHeight="1" x14ac:dyDescent="0.25"/>
    <row r="1390" s="13" customFormat="1" ht="13.9" customHeight="1" x14ac:dyDescent="0.25"/>
    <row r="1391" s="13" customFormat="1" ht="13.9" customHeight="1" x14ac:dyDescent="0.25"/>
    <row r="1392" s="13" customFormat="1" ht="13.9" customHeight="1" x14ac:dyDescent="0.25"/>
    <row r="1393" s="13" customFormat="1" ht="13.9" customHeight="1" x14ac:dyDescent="0.25"/>
    <row r="1394" s="13" customFormat="1" ht="13.9" customHeight="1" x14ac:dyDescent="0.25"/>
    <row r="1395" s="13" customFormat="1" ht="13.9" customHeight="1" x14ac:dyDescent="0.25"/>
    <row r="1396" s="13" customFormat="1" ht="13.9" customHeight="1" x14ac:dyDescent="0.25"/>
    <row r="1397" s="13" customFormat="1" ht="13.9" customHeight="1" x14ac:dyDescent="0.25"/>
    <row r="1398" s="13" customFormat="1" ht="13.9" customHeight="1" x14ac:dyDescent="0.25"/>
    <row r="1399" s="13" customFormat="1" ht="13.9" customHeight="1" x14ac:dyDescent="0.25"/>
    <row r="1400" s="13" customFormat="1" ht="13.9" customHeight="1" x14ac:dyDescent="0.25"/>
    <row r="1401" s="13" customFormat="1" ht="13.9" customHeight="1" x14ac:dyDescent="0.25"/>
    <row r="1402" s="13" customFormat="1" ht="13.9" customHeight="1" x14ac:dyDescent="0.25"/>
    <row r="1403" s="13" customFormat="1" ht="13.9" customHeight="1" x14ac:dyDescent="0.25"/>
    <row r="1404" s="13" customFormat="1" ht="13.9" customHeight="1" x14ac:dyDescent="0.25"/>
    <row r="1405" s="13" customFormat="1" ht="13.9" customHeight="1" x14ac:dyDescent="0.25"/>
    <row r="1406" s="13" customFormat="1" ht="13.9" customHeight="1" x14ac:dyDescent="0.25"/>
    <row r="1407" s="13" customFormat="1" ht="13.9" customHeight="1" x14ac:dyDescent="0.25"/>
    <row r="1408" s="13" customFormat="1" ht="13.9" customHeight="1" x14ac:dyDescent="0.25"/>
    <row r="1409" s="13" customFormat="1" ht="13.9" customHeight="1" x14ac:dyDescent="0.25"/>
    <row r="1410" s="13" customFormat="1" ht="13.9" customHeight="1" x14ac:dyDescent="0.25"/>
    <row r="1411" s="13" customFormat="1" ht="13.9" customHeight="1" x14ac:dyDescent="0.25"/>
    <row r="1412" s="13" customFormat="1" ht="13.9" customHeight="1" x14ac:dyDescent="0.25"/>
    <row r="1413" s="13" customFormat="1" ht="13.9" customHeight="1" x14ac:dyDescent="0.25"/>
    <row r="1414" s="13" customFormat="1" ht="13.9" customHeight="1" x14ac:dyDescent="0.25"/>
    <row r="1415" s="13" customFormat="1" ht="13.9" customHeight="1" x14ac:dyDescent="0.25"/>
    <row r="1416" s="13" customFormat="1" ht="13.9" customHeight="1" x14ac:dyDescent="0.25"/>
    <row r="1417" s="13" customFormat="1" ht="13.9" customHeight="1" x14ac:dyDescent="0.25"/>
    <row r="1418" s="13" customFormat="1" ht="13.9" customHeight="1" x14ac:dyDescent="0.25"/>
    <row r="1419" s="13" customFormat="1" ht="13.9" customHeight="1" x14ac:dyDescent="0.25"/>
    <row r="1420" s="13" customFormat="1" ht="13.9" customHeight="1" x14ac:dyDescent="0.25"/>
    <row r="1421" s="13" customFormat="1" ht="13.9" customHeight="1" x14ac:dyDescent="0.25"/>
    <row r="1422" s="13" customFormat="1" ht="13.9" customHeight="1" x14ac:dyDescent="0.25"/>
    <row r="1423" s="13" customFormat="1" ht="13.9" customHeight="1" x14ac:dyDescent="0.25"/>
    <row r="1424" s="13" customFormat="1" ht="13.9" customHeight="1" x14ac:dyDescent="0.25"/>
    <row r="1425" s="13" customFormat="1" ht="13.9" customHeight="1" x14ac:dyDescent="0.25"/>
    <row r="1426" s="13" customFormat="1" ht="13.9" customHeight="1" x14ac:dyDescent="0.25"/>
    <row r="1427" s="13" customFormat="1" ht="13.9" customHeight="1" x14ac:dyDescent="0.25"/>
    <row r="1428" s="13" customFormat="1" ht="13.9" customHeight="1" x14ac:dyDescent="0.25"/>
    <row r="1429" s="13" customFormat="1" ht="13.9" customHeight="1" x14ac:dyDescent="0.25"/>
    <row r="1430" s="13" customFormat="1" ht="13.9" customHeight="1" x14ac:dyDescent="0.25"/>
    <row r="1431" s="13" customFormat="1" ht="13.9" customHeight="1" x14ac:dyDescent="0.25"/>
    <row r="1432" s="13" customFormat="1" ht="13.9" customHeight="1" x14ac:dyDescent="0.25"/>
    <row r="1433" s="13" customFormat="1" ht="13.9" customHeight="1" x14ac:dyDescent="0.25"/>
    <row r="1434" s="13" customFormat="1" ht="13.9" customHeight="1" x14ac:dyDescent="0.25"/>
    <row r="1435" s="13" customFormat="1" ht="13.9" customHeight="1" x14ac:dyDescent="0.25"/>
    <row r="1436" s="13" customFormat="1" ht="13.9" customHeight="1" x14ac:dyDescent="0.25"/>
    <row r="1437" s="13" customFormat="1" ht="13.9" customHeight="1" x14ac:dyDescent="0.25"/>
    <row r="1438" s="13" customFormat="1" ht="13.9" customHeight="1" x14ac:dyDescent="0.25"/>
    <row r="1439" s="13" customFormat="1" ht="13.9" customHeight="1" x14ac:dyDescent="0.25"/>
    <row r="1440" s="13" customFormat="1" ht="13.9" customHeight="1" x14ac:dyDescent="0.25"/>
    <row r="1441" s="13" customFormat="1" ht="13.9" customHeight="1" x14ac:dyDescent="0.25"/>
    <row r="1442" s="13" customFormat="1" ht="13.9" customHeight="1" x14ac:dyDescent="0.25"/>
    <row r="1443" s="13" customFormat="1" ht="13.9" customHeight="1" x14ac:dyDescent="0.25"/>
    <row r="1444" s="13" customFormat="1" ht="13.9" customHeight="1" x14ac:dyDescent="0.25"/>
    <row r="1445" s="13" customFormat="1" ht="13.9" customHeight="1" x14ac:dyDescent="0.25"/>
    <row r="1446" s="13" customFormat="1" ht="13.9" customHeight="1" x14ac:dyDescent="0.25"/>
    <row r="1447" s="13" customFormat="1" ht="13.9" customHeight="1" x14ac:dyDescent="0.25"/>
    <row r="1448" s="13" customFormat="1" ht="13.9" customHeight="1" x14ac:dyDescent="0.25"/>
    <row r="1449" s="13" customFormat="1" ht="13.9" customHeight="1" x14ac:dyDescent="0.25"/>
    <row r="1450" s="13" customFormat="1" ht="13.9" customHeight="1" x14ac:dyDescent="0.25"/>
    <row r="1451" s="13" customFormat="1" ht="13.9" customHeight="1" x14ac:dyDescent="0.25"/>
    <row r="1452" s="13" customFormat="1" ht="13.9" customHeight="1" x14ac:dyDescent="0.25"/>
    <row r="1453" s="13" customFormat="1" ht="13.9" customHeight="1" x14ac:dyDescent="0.25"/>
    <row r="1454" s="13" customFormat="1" ht="13.9" customHeight="1" x14ac:dyDescent="0.25"/>
    <row r="1455" s="13" customFormat="1" ht="13.9" customHeight="1" x14ac:dyDescent="0.25"/>
    <row r="1456" s="13" customFormat="1" ht="13.9" customHeight="1" x14ac:dyDescent="0.25"/>
    <row r="1457" s="13" customFormat="1" ht="13.9" customHeight="1" x14ac:dyDescent="0.25"/>
    <row r="1458" s="13" customFormat="1" ht="13.9" customHeight="1" x14ac:dyDescent="0.25"/>
    <row r="1459" s="13" customFormat="1" ht="13.9" customHeight="1" x14ac:dyDescent="0.25"/>
    <row r="1460" s="13" customFormat="1" ht="13.9" customHeight="1" x14ac:dyDescent="0.25"/>
    <row r="1461" s="13" customFormat="1" ht="13.9" customHeight="1" x14ac:dyDescent="0.25"/>
    <row r="1462" s="13" customFormat="1" ht="13.9" customHeight="1" x14ac:dyDescent="0.25"/>
    <row r="1463" s="13" customFormat="1" ht="13.9" customHeight="1" x14ac:dyDescent="0.25"/>
    <row r="1464" s="13" customFormat="1" ht="13.9" customHeight="1" x14ac:dyDescent="0.25"/>
    <row r="1465" s="13" customFormat="1" ht="13.9" customHeight="1" x14ac:dyDescent="0.25"/>
    <row r="1466" s="13" customFormat="1" ht="13.9" customHeight="1" x14ac:dyDescent="0.25"/>
    <row r="1467" s="13" customFormat="1" ht="13.9" customHeight="1" x14ac:dyDescent="0.25"/>
    <row r="1468" s="13" customFormat="1" ht="13.9" customHeight="1" x14ac:dyDescent="0.25"/>
    <row r="1469" s="13" customFormat="1" ht="13.9" customHeight="1" x14ac:dyDescent="0.25"/>
    <row r="1470" s="13" customFormat="1" ht="13.9" customHeight="1" x14ac:dyDescent="0.25"/>
    <row r="1471" s="13" customFormat="1" ht="13.9" customHeight="1" x14ac:dyDescent="0.25"/>
    <row r="1472" s="13" customFormat="1" ht="13.9" customHeight="1" x14ac:dyDescent="0.25"/>
    <row r="1473" s="13" customFormat="1" ht="13.9" customHeight="1" x14ac:dyDescent="0.25"/>
    <row r="1474" s="13" customFormat="1" ht="13.9" customHeight="1" x14ac:dyDescent="0.25"/>
    <row r="1475" s="13" customFormat="1" ht="13.9" customHeight="1" x14ac:dyDescent="0.25"/>
    <row r="1476" s="13" customFormat="1" ht="13.9" customHeight="1" x14ac:dyDescent="0.25"/>
    <row r="1477" s="13" customFormat="1" ht="13.9" customHeight="1" x14ac:dyDescent="0.25"/>
    <row r="1478" s="13" customFormat="1" ht="13.9" customHeight="1" x14ac:dyDescent="0.25"/>
    <row r="1479" s="13" customFormat="1" ht="13.9" customHeight="1" x14ac:dyDescent="0.25"/>
    <row r="1480" s="13" customFormat="1" ht="13.9" customHeight="1" x14ac:dyDescent="0.25"/>
    <row r="1481" s="13" customFormat="1" ht="13.9" customHeight="1" x14ac:dyDescent="0.25"/>
    <row r="1482" s="13" customFormat="1" ht="13.9" customHeight="1" x14ac:dyDescent="0.25"/>
    <row r="1483" s="13" customFormat="1" ht="13.9" customHeight="1" x14ac:dyDescent="0.25"/>
    <row r="1484" s="13" customFormat="1" ht="13.9" customHeight="1" x14ac:dyDescent="0.25"/>
    <row r="1485" s="13" customFormat="1" ht="13.9" customHeight="1" x14ac:dyDescent="0.25"/>
    <row r="1486" s="13" customFormat="1" ht="13.9" customHeight="1" x14ac:dyDescent="0.25"/>
    <row r="1487" s="13" customFormat="1" ht="13.9" customHeight="1" x14ac:dyDescent="0.25"/>
    <row r="1488" s="13" customFormat="1" ht="13.9" customHeight="1" x14ac:dyDescent="0.25"/>
    <row r="1489" s="13" customFormat="1" ht="13.9" customHeight="1" x14ac:dyDescent="0.25"/>
    <row r="1490" s="13" customFormat="1" ht="13.9" customHeight="1" x14ac:dyDescent="0.25"/>
    <row r="1491" s="13" customFormat="1" ht="13.9" customHeight="1" x14ac:dyDescent="0.25"/>
    <row r="1492" s="13" customFormat="1" ht="13.9" customHeight="1" x14ac:dyDescent="0.25"/>
    <row r="1493" s="13" customFormat="1" ht="13.9" customHeight="1" x14ac:dyDescent="0.25"/>
    <row r="1494" s="13" customFormat="1" ht="13.9" customHeight="1" x14ac:dyDescent="0.25"/>
    <row r="1495" s="13" customFormat="1" ht="13.9" customHeight="1" x14ac:dyDescent="0.25"/>
    <row r="1496" s="13" customFormat="1" ht="13.9" customHeight="1" x14ac:dyDescent="0.25"/>
    <row r="1497" s="13" customFormat="1" ht="13.9" customHeight="1" x14ac:dyDescent="0.25"/>
    <row r="1498" s="13" customFormat="1" ht="13.9" customHeight="1" x14ac:dyDescent="0.25"/>
    <row r="1499" s="13" customFormat="1" ht="13.9" customHeight="1" x14ac:dyDescent="0.25"/>
    <row r="1500" s="13" customFormat="1" ht="13.9" customHeight="1" x14ac:dyDescent="0.25"/>
    <row r="1501" s="13" customFormat="1" ht="13.9" customHeight="1" x14ac:dyDescent="0.25"/>
    <row r="1502" s="13" customFormat="1" ht="13.9" customHeight="1" x14ac:dyDescent="0.25"/>
    <row r="1503" s="13" customFormat="1" ht="13.9" customHeight="1" x14ac:dyDescent="0.25"/>
    <row r="1504" s="13" customFormat="1" ht="13.9" customHeight="1" x14ac:dyDescent="0.25"/>
    <row r="1505" s="13" customFormat="1" ht="13.9" customHeight="1" x14ac:dyDescent="0.25"/>
    <row r="1506" s="13" customFormat="1" ht="13.9" customHeight="1" x14ac:dyDescent="0.25"/>
    <row r="1507" s="13" customFormat="1" ht="13.9" customHeight="1" x14ac:dyDescent="0.25"/>
    <row r="1508" s="13" customFormat="1" ht="13.9" customHeight="1" x14ac:dyDescent="0.25"/>
    <row r="1509" s="13" customFormat="1" ht="13.9" customHeight="1" x14ac:dyDescent="0.25"/>
    <row r="1510" s="13" customFormat="1" ht="13.9" customHeight="1" x14ac:dyDescent="0.25"/>
    <row r="1511" s="13" customFormat="1" ht="13.9" customHeight="1" x14ac:dyDescent="0.25"/>
    <row r="1512" s="13" customFormat="1" ht="13.9" customHeight="1" x14ac:dyDescent="0.25"/>
    <row r="1513" s="13" customFormat="1" ht="13.9" customHeight="1" x14ac:dyDescent="0.25"/>
    <row r="1514" s="13" customFormat="1" ht="13.9" customHeight="1" x14ac:dyDescent="0.25"/>
    <row r="1515" s="13" customFormat="1" ht="13.9" customHeight="1" x14ac:dyDescent="0.25"/>
    <row r="1516" s="13" customFormat="1" ht="13.9" customHeight="1" x14ac:dyDescent="0.25"/>
    <row r="1517" s="13" customFormat="1" ht="13.9" customHeight="1" x14ac:dyDescent="0.25"/>
    <row r="1518" s="13" customFormat="1" ht="13.9" customHeight="1" x14ac:dyDescent="0.25"/>
    <row r="1519" s="13" customFormat="1" ht="13.9" customHeight="1" x14ac:dyDescent="0.25"/>
    <row r="1520" s="13" customFormat="1" ht="13.9" customHeight="1" x14ac:dyDescent="0.25"/>
    <row r="1521" s="13" customFormat="1" ht="13.9" customHeight="1" x14ac:dyDescent="0.25"/>
    <row r="1522" s="13" customFormat="1" ht="13.9" customHeight="1" x14ac:dyDescent="0.25"/>
    <row r="1523" s="13" customFormat="1" ht="13.9" customHeight="1" x14ac:dyDescent="0.25"/>
    <row r="1524" s="13" customFormat="1" ht="13.9" customHeight="1" x14ac:dyDescent="0.25"/>
    <row r="1525" s="13" customFormat="1" ht="13.9" customHeight="1" x14ac:dyDescent="0.25"/>
    <row r="1526" s="13" customFormat="1" ht="13.9" customHeight="1" x14ac:dyDescent="0.25"/>
    <row r="1527" s="13" customFormat="1" ht="13.9" customHeight="1" x14ac:dyDescent="0.25"/>
    <row r="1528" s="13" customFormat="1" ht="13.9" customHeight="1" x14ac:dyDescent="0.25"/>
    <row r="1529" s="13" customFormat="1" ht="13.9" customHeight="1" x14ac:dyDescent="0.25"/>
    <row r="1530" s="13" customFormat="1" ht="13.9" customHeight="1" x14ac:dyDescent="0.25"/>
    <row r="1531" s="13" customFormat="1" ht="13.9" customHeight="1" x14ac:dyDescent="0.25"/>
    <row r="1532" s="13" customFormat="1" ht="13.9" customHeight="1" x14ac:dyDescent="0.25"/>
    <row r="1533" s="13" customFormat="1" ht="13.9" customHeight="1" x14ac:dyDescent="0.25"/>
    <row r="1534" s="13" customFormat="1" ht="13.9" customHeight="1" x14ac:dyDescent="0.25"/>
    <row r="1535" s="13" customFormat="1" ht="13.9" customHeight="1" x14ac:dyDescent="0.25"/>
    <row r="1536" s="13" customFormat="1" ht="13.9" customHeight="1" x14ac:dyDescent="0.25"/>
    <row r="1537" s="13" customFormat="1" ht="13.9" customHeight="1" x14ac:dyDescent="0.25"/>
    <row r="1538" s="13" customFormat="1" ht="13.9" customHeight="1" x14ac:dyDescent="0.25"/>
    <row r="1539" s="13" customFormat="1" ht="13.9" customHeight="1" x14ac:dyDescent="0.25"/>
    <row r="1540" s="13" customFormat="1" ht="13.9" customHeight="1" x14ac:dyDescent="0.25"/>
    <row r="1541" s="13" customFormat="1" ht="13.9" customHeight="1" x14ac:dyDescent="0.25"/>
    <row r="1542" s="13" customFormat="1" ht="13.9" customHeight="1" x14ac:dyDescent="0.25"/>
    <row r="1543" s="13" customFormat="1" ht="13.9" customHeight="1" x14ac:dyDescent="0.25"/>
    <row r="1544" s="13" customFormat="1" ht="13.9" customHeight="1" x14ac:dyDescent="0.25"/>
    <row r="1545" s="13" customFormat="1" ht="13.9" customHeight="1" x14ac:dyDescent="0.25"/>
    <row r="1546" s="13" customFormat="1" ht="13.9" customHeight="1" x14ac:dyDescent="0.25"/>
    <row r="1547" s="13" customFormat="1" ht="13.9" customHeight="1" x14ac:dyDescent="0.25"/>
    <row r="1548" s="13" customFormat="1" ht="13.9" customHeight="1" x14ac:dyDescent="0.25"/>
    <row r="1549" s="13" customFormat="1" ht="13.9" customHeight="1" x14ac:dyDescent="0.25"/>
    <row r="1550" s="13" customFormat="1" ht="13.9" customHeight="1" x14ac:dyDescent="0.25"/>
    <row r="1551" s="13" customFormat="1" ht="13.9" customHeight="1" x14ac:dyDescent="0.25"/>
    <row r="1552" s="13" customFormat="1" ht="13.9" customHeight="1" x14ac:dyDescent="0.25"/>
    <row r="1553" s="13" customFormat="1" ht="13.9" customHeight="1" x14ac:dyDescent="0.25"/>
    <row r="1554" s="13" customFormat="1" ht="13.9" customHeight="1" x14ac:dyDescent="0.25"/>
    <row r="1555" s="13" customFormat="1" ht="13.9" customHeight="1" x14ac:dyDescent="0.25"/>
    <row r="1556" s="13" customFormat="1" ht="13.9" customHeight="1" x14ac:dyDescent="0.25"/>
    <row r="1557" s="13" customFormat="1" ht="13.9" customHeight="1" x14ac:dyDescent="0.25"/>
    <row r="1558" s="13" customFormat="1" ht="13.9" customHeight="1" x14ac:dyDescent="0.25"/>
    <row r="1559" s="13" customFormat="1" ht="13.9" customHeight="1" x14ac:dyDescent="0.25"/>
    <row r="1560" s="13" customFormat="1" ht="13.9" customHeight="1" x14ac:dyDescent="0.25"/>
    <row r="1561" s="13" customFormat="1" ht="13.9" customHeight="1" x14ac:dyDescent="0.25"/>
    <row r="1562" s="13" customFormat="1" ht="13.9" customHeight="1" x14ac:dyDescent="0.25"/>
    <row r="1563" s="13" customFormat="1" ht="13.9" customHeight="1" x14ac:dyDescent="0.25"/>
    <row r="1564" s="13" customFormat="1" ht="13.9" customHeight="1" x14ac:dyDescent="0.25"/>
    <row r="1565" s="13" customFormat="1" ht="13.9" customHeight="1" x14ac:dyDescent="0.25"/>
    <row r="1566" s="13" customFormat="1" ht="13.9" customHeight="1" x14ac:dyDescent="0.25"/>
    <row r="1567" s="13" customFormat="1" ht="13.9" customHeight="1" x14ac:dyDescent="0.25"/>
    <row r="1568" s="13" customFormat="1" ht="13.9" customHeight="1" x14ac:dyDescent="0.25"/>
    <row r="1569" s="13" customFormat="1" ht="13.9" customHeight="1" x14ac:dyDescent="0.25"/>
    <row r="1570" s="13" customFormat="1" ht="13.9" customHeight="1" x14ac:dyDescent="0.25"/>
    <row r="1571" s="13" customFormat="1" ht="13.9" customHeight="1" x14ac:dyDescent="0.25"/>
    <row r="1572" s="13" customFormat="1" ht="13.9" customHeight="1" x14ac:dyDescent="0.25"/>
    <row r="1573" s="13" customFormat="1" ht="13.9" customHeight="1" x14ac:dyDescent="0.25"/>
    <row r="1574" s="13" customFormat="1" ht="13.9" customHeight="1" x14ac:dyDescent="0.25"/>
    <row r="1575" s="13" customFormat="1" ht="13.9" customHeight="1" x14ac:dyDescent="0.25"/>
    <row r="1576" s="13" customFormat="1" ht="13.9" customHeight="1" x14ac:dyDescent="0.25"/>
    <row r="1577" s="13" customFormat="1" ht="13.9" customHeight="1" x14ac:dyDescent="0.25"/>
    <row r="1578" s="13" customFormat="1" ht="13.9" customHeight="1" x14ac:dyDescent="0.25"/>
    <row r="1579" s="13" customFormat="1" ht="13.9" customHeight="1" x14ac:dyDescent="0.25"/>
    <row r="1580" s="13" customFormat="1" ht="13.9" customHeight="1" x14ac:dyDescent="0.25"/>
    <row r="1581" s="13" customFormat="1" ht="13.9" customHeight="1" x14ac:dyDescent="0.25"/>
    <row r="1582" s="13" customFormat="1" ht="13.9" customHeight="1" x14ac:dyDescent="0.25"/>
    <row r="1583" s="13" customFormat="1" ht="13.9" customHeight="1" x14ac:dyDescent="0.25"/>
    <row r="1584" s="13" customFormat="1" ht="13.9" customHeight="1" x14ac:dyDescent="0.25"/>
    <row r="1585" s="13" customFormat="1" ht="13.9" customHeight="1" x14ac:dyDescent="0.25"/>
    <row r="1586" s="13" customFormat="1" ht="13.9" customHeight="1" x14ac:dyDescent="0.25"/>
    <row r="1587" s="13" customFormat="1" ht="13.9" customHeight="1" x14ac:dyDescent="0.25"/>
    <row r="1588" s="13" customFormat="1" ht="13.9" customHeight="1" x14ac:dyDescent="0.25"/>
    <row r="1589" s="13" customFormat="1" ht="13.9" customHeight="1" x14ac:dyDescent="0.25"/>
    <row r="1590" s="13" customFormat="1" ht="13.9" customHeight="1" x14ac:dyDescent="0.25"/>
    <row r="1591" s="13" customFormat="1" ht="13.9" customHeight="1" x14ac:dyDescent="0.25"/>
    <row r="1592" s="13" customFormat="1" ht="13.9" customHeight="1" x14ac:dyDescent="0.25"/>
    <row r="1593" s="13" customFormat="1" ht="13.9" customHeight="1" x14ac:dyDescent="0.25"/>
    <row r="1594" s="13" customFormat="1" ht="13.9" customHeight="1" x14ac:dyDescent="0.25"/>
    <row r="1595" s="13" customFormat="1" ht="13.9" customHeight="1" x14ac:dyDescent="0.25"/>
    <row r="1596" s="13" customFormat="1" ht="13.9" customHeight="1" x14ac:dyDescent="0.25"/>
    <row r="1597" s="13" customFormat="1" ht="13.9" customHeight="1" x14ac:dyDescent="0.25"/>
    <row r="1598" s="13" customFormat="1" ht="13.9" customHeight="1" x14ac:dyDescent="0.25"/>
    <row r="1599" s="13" customFormat="1" ht="13.9" customHeight="1" x14ac:dyDescent="0.25"/>
    <row r="1600" s="13" customFormat="1" ht="13.9" customHeight="1" x14ac:dyDescent="0.25"/>
    <row r="1601" s="13" customFormat="1" ht="13.9" customHeight="1" x14ac:dyDescent="0.25"/>
    <row r="1602" s="13" customFormat="1" ht="13.9" customHeight="1" x14ac:dyDescent="0.25"/>
    <row r="1603" s="13" customFormat="1" ht="13.9" customHeight="1" x14ac:dyDescent="0.25"/>
    <row r="1604" s="13" customFormat="1" ht="13.9" customHeight="1" x14ac:dyDescent="0.25"/>
    <row r="1605" s="13" customFormat="1" ht="13.9" customHeight="1" x14ac:dyDescent="0.25"/>
    <row r="1606" s="13" customFormat="1" ht="13.9" customHeight="1" x14ac:dyDescent="0.25"/>
    <row r="1607" s="13" customFormat="1" ht="13.9" customHeight="1" x14ac:dyDescent="0.25"/>
    <row r="1608" s="13" customFormat="1" ht="13.9" customHeight="1" x14ac:dyDescent="0.25"/>
    <row r="1609" s="13" customFormat="1" ht="13.9" customHeight="1" x14ac:dyDescent="0.25"/>
    <row r="1610" s="13" customFormat="1" ht="13.9" customHeight="1" x14ac:dyDescent="0.25"/>
    <row r="1611" s="13" customFormat="1" ht="13.9" customHeight="1" x14ac:dyDescent="0.25"/>
    <row r="1612" s="13" customFormat="1" ht="13.9" customHeight="1" x14ac:dyDescent="0.25"/>
    <row r="1613" s="13" customFormat="1" ht="13.9" customHeight="1" x14ac:dyDescent="0.25"/>
    <row r="1614" s="13" customFormat="1" ht="13.9" customHeight="1" x14ac:dyDescent="0.25"/>
    <row r="1615" s="13" customFormat="1" ht="13.9" customHeight="1" x14ac:dyDescent="0.25"/>
    <row r="1616" s="13" customFormat="1" ht="13.9" customHeight="1" x14ac:dyDescent="0.25"/>
    <row r="1617" s="13" customFormat="1" ht="13.9" customHeight="1" x14ac:dyDescent="0.25"/>
    <row r="1618" s="13" customFormat="1" ht="13.9" customHeight="1" x14ac:dyDescent="0.25"/>
    <row r="1619" s="13" customFormat="1" ht="13.9" customHeight="1" x14ac:dyDescent="0.25"/>
    <row r="1620" s="13" customFormat="1" ht="13.9" customHeight="1" x14ac:dyDescent="0.25"/>
    <row r="1621" s="13" customFormat="1" ht="13.9" customHeight="1" x14ac:dyDescent="0.25"/>
    <row r="1622" s="13" customFormat="1" ht="13.9" customHeight="1" x14ac:dyDescent="0.25"/>
    <row r="1623" s="13" customFormat="1" ht="13.9" customHeight="1" x14ac:dyDescent="0.25"/>
    <row r="1624" s="13" customFormat="1" ht="13.9" customHeight="1" x14ac:dyDescent="0.25"/>
    <row r="1625" s="13" customFormat="1" ht="13.9" customHeight="1" x14ac:dyDescent="0.25"/>
    <row r="1626" s="13" customFormat="1" ht="13.9" customHeight="1" x14ac:dyDescent="0.25"/>
    <row r="1627" s="13" customFormat="1" ht="13.9" customHeight="1" x14ac:dyDescent="0.25"/>
    <row r="1628" s="13" customFormat="1" ht="13.9" customHeight="1" x14ac:dyDescent="0.25"/>
    <row r="1629" s="13" customFormat="1" ht="13.9" customHeight="1" x14ac:dyDescent="0.25"/>
    <row r="1630" s="13" customFormat="1" ht="13.9" customHeight="1" x14ac:dyDescent="0.25"/>
    <row r="1631" s="13" customFormat="1" ht="13.9" customHeight="1" x14ac:dyDescent="0.25"/>
    <row r="1632" s="13" customFormat="1" ht="13.9" customHeight="1" x14ac:dyDescent="0.25"/>
    <row r="1633" s="13" customFormat="1" ht="13.9" customHeight="1" x14ac:dyDescent="0.25"/>
    <row r="1634" s="13" customFormat="1" ht="13.9" customHeight="1" x14ac:dyDescent="0.25"/>
    <row r="1635" s="13" customFormat="1" ht="13.9" customHeight="1" x14ac:dyDescent="0.25"/>
    <row r="1636" s="13" customFormat="1" ht="13.9" customHeight="1" x14ac:dyDescent="0.25"/>
    <row r="1637" s="13" customFormat="1" ht="13.9" customHeight="1" x14ac:dyDescent="0.25"/>
    <row r="1638" s="13" customFormat="1" ht="13.9" customHeight="1" x14ac:dyDescent="0.25"/>
    <row r="1639" s="13" customFormat="1" ht="13.9" customHeight="1" x14ac:dyDescent="0.25"/>
    <row r="1640" s="13" customFormat="1" ht="13.9" customHeight="1" x14ac:dyDescent="0.25"/>
    <row r="1641" s="13" customFormat="1" ht="13.9" customHeight="1" x14ac:dyDescent="0.25"/>
    <row r="1642" s="13" customFormat="1" ht="13.9" customHeight="1" x14ac:dyDescent="0.25"/>
    <row r="1643" s="13" customFormat="1" ht="13.9" customHeight="1" x14ac:dyDescent="0.25"/>
    <row r="1644" s="13" customFormat="1" ht="13.9" customHeight="1" x14ac:dyDescent="0.25"/>
    <row r="1645" s="13" customFormat="1" ht="13.9" customHeight="1" x14ac:dyDescent="0.25"/>
    <row r="1646" s="13" customFormat="1" ht="13.9" customHeight="1" x14ac:dyDescent="0.25"/>
    <row r="1647" s="13" customFormat="1" ht="13.9" customHeight="1" x14ac:dyDescent="0.25"/>
    <row r="1648" s="13" customFormat="1" ht="13.9" customHeight="1" x14ac:dyDescent="0.25"/>
    <row r="1649" s="13" customFormat="1" ht="13.9" customHeight="1" x14ac:dyDescent="0.25"/>
    <row r="1650" s="13" customFormat="1" ht="13.9" customHeight="1" x14ac:dyDescent="0.25"/>
    <row r="1651" s="13" customFormat="1" ht="13.9" customHeight="1" x14ac:dyDescent="0.25"/>
    <row r="1652" s="13" customFormat="1" ht="13.9" customHeight="1" x14ac:dyDescent="0.25"/>
    <row r="1653" s="13" customFormat="1" ht="13.9" customHeight="1" x14ac:dyDescent="0.25"/>
    <row r="1654" s="13" customFormat="1" ht="13.9" customHeight="1" x14ac:dyDescent="0.25"/>
    <row r="1655" s="13" customFormat="1" ht="13.9" customHeight="1" x14ac:dyDescent="0.25"/>
    <row r="1656" s="13" customFormat="1" ht="13.9" customHeight="1" x14ac:dyDescent="0.25"/>
    <row r="1657" s="13" customFormat="1" ht="13.9" customHeight="1" x14ac:dyDescent="0.25"/>
    <row r="1658" s="13" customFormat="1" ht="13.9" customHeight="1" x14ac:dyDescent="0.25"/>
    <row r="1659" s="13" customFormat="1" ht="13.9" customHeight="1" x14ac:dyDescent="0.25"/>
    <row r="1660" s="13" customFormat="1" ht="13.9" customHeight="1" x14ac:dyDescent="0.25"/>
    <row r="1661" s="13" customFormat="1" ht="13.9" customHeight="1" x14ac:dyDescent="0.25"/>
    <row r="1662" s="13" customFormat="1" ht="13.9" customHeight="1" x14ac:dyDescent="0.25"/>
    <row r="1663" s="13" customFormat="1" ht="13.9" customHeight="1" x14ac:dyDescent="0.25"/>
    <row r="1664" s="13" customFormat="1" ht="13.9" customHeight="1" x14ac:dyDescent="0.25"/>
    <row r="1665" s="13" customFormat="1" ht="13.9" customHeight="1" x14ac:dyDescent="0.25"/>
    <row r="1666" s="13" customFormat="1" ht="13.9" customHeight="1" x14ac:dyDescent="0.25"/>
    <row r="1667" s="13" customFormat="1" ht="13.9" customHeight="1" x14ac:dyDescent="0.25"/>
    <row r="1668" s="13" customFormat="1" ht="13.9" customHeight="1" x14ac:dyDescent="0.25"/>
    <row r="1669" s="13" customFormat="1" ht="13.9" customHeight="1" x14ac:dyDescent="0.25"/>
    <row r="1670" s="13" customFormat="1" ht="13.9" customHeight="1" x14ac:dyDescent="0.25"/>
    <row r="1671" s="13" customFormat="1" ht="13.9" customHeight="1" x14ac:dyDescent="0.25"/>
    <row r="1672" s="13" customFormat="1" ht="13.9" customHeight="1" x14ac:dyDescent="0.25"/>
    <row r="1673" s="13" customFormat="1" ht="13.9" customHeight="1" x14ac:dyDescent="0.25"/>
    <row r="1674" s="13" customFormat="1" ht="13.9" customHeight="1" x14ac:dyDescent="0.25"/>
    <row r="1675" s="13" customFormat="1" ht="13.9" customHeight="1" x14ac:dyDescent="0.25"/>
    <row r="1676" s="13" customFormat="1" ht="13.9" customHeight="1" x14ac:dyDescent="0.25"/>
    <row r="1677" s="13" customFormat="1" ht="13.9" customHeight="1" x14ac:dyDescent="0.25"/>
    <row r="1678" s="13" customFormat="1" ht="13.9" customHeight="1" x14ac:dyDescent="0.25"/>
    <row r="1679" s="13" customFormat="1" ht="13.9" customHeight="1" x14ac:dyDescent="0.25"/>
    <row r="1680" s="13" customFormat="1" ht="13.9" customHeight="1" x14ac:dyDescent="0.25"/>
    <row r="1681" s="13" customFormat="1" ht="13.9" customHeight="1" x14ac:dyDescent="0.25"/>
    <row r="1682" s="13" customFormat="1" ht="13.9" customHeight="1" x14ac:dyDescent="0.25"/>
    <row r="1683" s="13" customFormat="1" ht="13.9" customHeight="1" x14ac:dyDescent="0.25"/>
    <row r="1684" s="13" customFormat="1" ht="13.9" customHeight="1" x14ac:dyDescent="0.25"/>
    <row r="1685" s="13" customFormat="1" ht="13.9" customHeight="1" x14ac:dyDescent="0.25"/>
    <row r="1686" s="13" customFormat="1" ht="13.9" customHeight="1" x14ac:dyDescent="0.25"/>
    <row r="1687" s="13" customFormat="1" ht="13.9" customHeight="1" x14ac:dyDescent="0.25"/>
    <row r="1688" s="13" customFormat="1" ht="13.9" customHeight="1" x14ac:dyDescent="0.25"/>
    <row r="1689" s="13" customFormat="1" ht="13.9" customHeight="1" x14ac:dyDescent="0.25"/>
    <row r="1690" s="13" customFormat="1" ht="13.9" customHeight="1" x14ac:dyDescent="0.25"/>
    <row r="1691" s="13" customFormat="1" ht="13.9" customHeight="1" x14ac:dyDescent="0.25"/>
    <row r="1692" s="13" customFormat="1" ht="13.9" customHeight="1" x14ac:dyDescent="0.25"/>
    <row r="1693" s="13" customFormat="1" ht="13.9" customHeight="1" x14ac:dyDescent="0.25"/>
    <row r="1694" s="13" customFormat="1" ht="13.9" customHeight="1" x14ac:dyDescent="0.25"/>
    <row r="1695" s="13" customFormat="1" ht="13.9" customHeight="1" x14ac:dyDescent="0.25"/>
    <row r="1696" s="13" customFormat="1" ht="13.9" customHeight="1" x14ac:dyDescent="0.25"/>
    <row r="1697" s="13" customFormat="1" ht="13.9" customHeight="1" x14ac:dyDescent="0.25"/>
    <row r="1698" s="13" customFormat="1" ht="13.9" customHeight="1" x14ac:dyDescent="0.25"/>
    <row r="1699" s="13" customFormat="1" ht="13.9" customHeight="1" x14ac:dyDescent="0.25"/>
    <row r="1700" s="13" customFormat="1" ht="13.9" customHeight="1" x14ac:dyDescent="0.25"/>
    <row r="1701" s="13" customFormat="1" ht="13.9" customHeight="1" x14ac:dyDescent="0.25"/>
    <row r="1702" s="13" customFormat="1" ht="13.9" customHeight="1" x14ac:dyDescent="0.25"/>
    <row r="1703" s="13" customFormat="1" ht="13.9" customHeight="1" x14ac:dyDescent="0.25"/>
    <row r="1704" s="13" customFormat="1" ht="13.9" customHeight="1" x14ac:dyDescent="0.25"/>
    <row r="1705" s="13" customFormat="1" ht="13.9" customHeight="1" x14ac:dyDescent="0.25"/>
    <row r="1706" s="13" customFormat="1" ht="13.9" customHeight="1" x14ac:dyDescent="0.25"/>
    <row r="1707" s="13" customFormat="1" ht="13.9" customHeight="1" x14ac:dyDescent="0.25"/>
    <row r="1708" s="13" customFormat="1" ht="13.9" customHeight="1" x14ac:dyDescent="0.25"/>
    <row r="1709" s="13" customFormat="1" ht="13.9" customHeight="1" x14ac:dyDescent="0.25"/>
    <row r="1710" s="13" customFormat="1" ht="13.9" customHeight="1" x14ac:dyDescent="0.25"/>
    <row r="1711" s="13" customFormat="1" ht="13.9" customHeight="1" x14ac:dyDescent="0.25"/>
    <row r="1712" s="13" customFormat="1" ht="13.9" customHeight="1" x14ac:dyDescent="0.25"/>
    <row r="1713" s="13" customFormat="1" ht="13.9" customHeight="1" x14ac:dyDescent="0.25"/>
    <row r="1714" s="13" customFormat="1" ht="13.9" customHeight="1" x14ac:dyDescent="0.25"/>
    <row r="1715" s="13" customFormat="1" ht="13.9" customHeight="1" x14ac:dyDescent="0.25"/>
    <row r="1716" s="13" customFormat="1" ht="13.9" customHeight="1" x14ac:dyDescent="0.25"/>
    <row r="1717" s="13" customFormat="1" ht="13.9" customHeight="1" x14ac:dyDescent="0.25"/>
    <row r="1718" s="13" customFormat="1" ht="13.9" customHeight="1" x14ac:dyDescent="0.25"/>
    <row r="1719" s="13" customFormat="1" ht="13.9" customHeight="1" x14ac:dyDescent="0.25"/>
    <row r="1720" s="13" customFormat="1" ht="13.9" customHeight="1" x14ac:dyDescent="0.25"/>
    <row r="1721" s="13" customFormat="1" ht="13.9" customHeight="1" x14ac:dyDescent="0.25"/>
    <row r="1722" s="13" customFormat="1" ht="13.9" customHeight="1" x14ac:dyDescent="0.25"/>
    <row r="1723" s="13" customFormat="1" ht="13.9" customHeight="1" x14ac:dyDescent="0.25"/>
    <row r="1724" s="13" customFormat="1" ht="13.9" customHeight="1" x14ac:dyDescent="0.25"/>
    <row r="1725" s="13" customFormat="1" ht="13.9" customHeight="1" x14ac:dyDescent="0.25"/>
    <row r="1726" s="13" customFormat="1" ht="13.9" customHeight="1" x14ac:dyDescent="0.25"/>
    <row r="1727" s="13" customFormat="1" ht="13.9" customHeight="1" x14ac:dyDescent="0.25"/>
    <row r="1728" s="13" customFormat="1" ht="13.9" customHeight="1" x14ac:dyDescent="0.25"/>
    <row r="1729" s="13" customFormat="1" ht="13.9" customHeight="1" x14ac:dyDescent="0.25"/>
    <row r="1730" s="13" customFormat="1" ht="13.9" customHeight="1" x14ac:dyDescent="0.25"/>
    <row r="1731" s="13" customFormat="1" ht="13.9" customHeight="1" x14ac:dyDescent="0.25"/>
    <row r="1732" s="13" customFormat="1" ht="13.9" customHeight="1" x14ac:dyDescent="0.25"/>
    <row r="1733" s="13" customFormat="1" ht="13.9" customHeight="1" x14ac:dyDescent="0.25"/>
    <row r="1734" s="13" customFormat="1" ht="13.9" customHeight="1" x14ac:dyDescent="0.25"/>
    <row r="1735" s="13" customFormat="1" ht="13.9" customHeight="1" x14ac:dyDescent="0.25"/>
    <row r="1736" s="13" customFormat="1" ht="13.9" customHeight="1" x14ac:dyDescent="0.25"/>
    <row r="1737" s="13" customFormat="1" ht="13.9" customHeight="1" x14ac:dyDescent="0.25"/>
    <row r="1738" s="13" customFormat="1" ht="13.9" customHeight="1" x14ac:dyDescent="0.25"/>
    <row r="1739" s="13" customFormat="1" ht="13.9" customHeight="1" x14ac:dyDescent="0.25"/>
    <row r="1740" s="13" customFormat="1" ht="13.9" customHeight="1" x14ac:dyDescent="0.25"/>
    <row r="1741" s="13" customFormat="1" ht="13.9" customHeight="1" x14ac:dyDescent="0.25"/>
    <row r="1742" s="13" customFormat="1" ht="13.9" customHeight="1" x14ac:dyDescent="0.25"/>
    <row r="1743" s="13" customFormat="1" ht="13.9" customHeight="1" x14ac:dyDescent="0.25"/>
    <row r="1744" s="13" customFormat="1" ht="13.9" customHeight="1" x14ac:dyDescent="0.25"/>
    <row r="1745" s="13" customFormat="1" ht="13.9" customHeight="1" x14ac:dyDescent="0.25"/>
    <row r="1746" s="13" customFormat="1" ht="13.9" customHeight="1" x14ac:dyDescent="0.25"/>
    <row r="1747" s="13" customFormat="1" ht="13.9" customHeight="1" x14ac:dyDescent="0.25"/>
    <row r="1748" s="13" customFormat="1" ht="13.9" customHeight="1" x14ac:dyDescent="0.25"/>
    <row r="1749" s="13" customFormat="1" ht="13.9" customHeight="1" x14ac:dyDescent="0.25"/>
    <row r="1750" s="13" customFormat="1" ht="13.9" customHeight="1" x14ac:dyDescent="0.25"/>
    <row r="1751" s="13" customFormat="1" ht="13.9" customHeight="1" x14ac:dyDescent="0.25"/>
    <row r="1752" s="13" customFormat="1" ht="13.9" customHeight="1" x14ac:dyDescent="0.25"/>
    <row r="1753" s="13" customFormat="1" ht="13.9" customHeight="1" x14ac:dyDescent="0.25"/>
    <row r="1754" s="13" customFormat="1" ht="13.9" customHeight="1" x14ac:dyDescent="0.25"/>
    <row r="1755" s="13" customFormat="1" ht="13.9" customHeight="1" x14ac:dyDescent="0.25"/>
    <row r="1756" s="13" customFormat="1" ht="13.9" customHeight="1" x14ac:dyDescent="0.25"/>
    <row r="1757" s="13" customFormat="1" ht="13.9" customHeight="1" x14ac:dyDescent="0.25"/>
    <row r="1758" s="13" customFormat="1" ht="13.9" customHeight="1" x14ac:dyDescent="0.25"/>
    <row r="1759" s="13" customFormat="1" ht="13.9" customHeight="1" x14ac:dyDescent="0.25"/>
    <row r="1760" s="13" customFormat="1" ht="13.9" customHeight="1" x14ac:dyDescent="0.25"/>
    <row r="1761" s="13" customFormat="1" ht="13.9" customHeight="1" x14ac:dyDescent="0.25"/>
    <row r="1762" s="13" customFormat="1" ht="13.9" customHeight="1" x14ac:dyDescent="0.25"/>
    <row r="1763" s="13" customFormat="1" ht="13.9" customHeight="1" x14ac:dyDescent="0.25"/>
    <row r="1764" s="13" customFormat="1" ht="13.9" customHeight="1" x14ac:dyDescent="0.25"/>
    <row r="1765" s="13" customFormat="1" ht="13.9" customHeight="1" x14ac:dyDescent="0.25"/>
    <row r="1766" s="13" customFormat="1" ht="13.9" customHeight="1" x14ac:dyDescent="0.25"/>
    <row r="1767" s="13" customFormat="1" ht="13.9" customHeight="1" x14ac:dyDescent="0.25"/>
    <row r="1768" s="13" customFormat="1" ht="13.9" customHeight="1" x14ac:dyDescent="0.25"/>
    <row r="1769" s="13" customFormat="1" ht="13.9" customHeight="1" x14ac:dyDescent="0.25"/>
    <row r="1770" s="13" customFormat="1" ht="13.9" customHeight="1" x14ac:dyDescent="0.25"/>
    <row r="1771" s="13" customFormat="1" ht="13.9" customHeight="1" x14ac:dyDescent="0.25"/>
    <row r="1772" s="13" customFormat="1" ht="13.9" customHeight="1" x14ac:dyDescent="0.25"/>
    <row r="1773" s="13" customFormat="1" ht="13.9" customHeight="1" x14ac:dyDescent="0.25"/>
    <row r="1774" s="13" customFormat="1" ht="13.9" customHeight="1" x14ac:dyDescent="0.25"/>
    <row r="1775" s="13" customFormat="1" ht="13.9" customHeight="1" x14ac:dyDescent="0.25"/>
    <row r="1776" s="13" customFormat="1" ht="13.9" customHeight="1" x14ac:dyDescent="0.25"/>
    <row r="1777" s="13" customFormat="1" ht="13.9" customHeight="1" x14ac:dyDescent="0.25"/>
    <row r="1778" s="13" customFormat="1" ht="13.9" customHeight="1" x14ac:dyDescent="0.25"/>
    <row r="1779" s="13" customFormat="1" ht="13.9" customHeight="1" x14ac:dyDescent="0.25"/>
    <row r="1780" s="13" customFormat="1" ht="13.9" customHeight="1" x14ac:dyDescent="0.25"/>
    <row r="1781" s="13" customFormat="1" ht="13.9" customHeight="1" x14ac:dyDescent="0.25"/>
    <row r="1782" s="13" customFormat="1" ht="13.9" customHeight="1" x14ac:dyDescent="0.25"/>
    <row r="1783" s="13" customFormat="1" ht="13.9" customHeight="1" x14ac:dyDescent="0.25"/>
    <row r="1784" s="13" customFormat="1" ht="13.9" customHeight="1" x14ac:dyDescent="0.25"/>
    <row r="1785" s="13" customFormat="1" ht="13.9" customHeight="1" x14ac:dyDescent="0.25"/>
    <row r="1786" s="13" customFormat="1" ht="13.9" customHeight="1" x14ac:dyDescent="0.25"/>
    <row r="1787" s="13" customFormat="1" ht="13.9" customHeight="1" x14ac:dyDescent="0.25"/>
    <row r="1788" s="13" customFormat="1" ht="13.9" customHeight="1" x14ac:dyDescent="0.25"/>
    <row r="1789" s="13" customFormat="1" ht="13.9" customHeight="1" x14ac:dyDescent="0.25"/>
    <row r="1790" s="13" customFormat="1" ht="13.9" customHeight="1" x14ac:dyDescent="0.25"/>
    <row r="1791" s="13" customFormat="1" ht="13.9" customHeight="1" x14ac:dyDescent="0.25"/>
    <row r="1792" s="13" customFormat="1" ht="13.9" customHeight="1" x14ac:dyDescent="0.25"/>
    <row r="1793" s="13" customFormat="1" ht="13.9" customHeight="1" x14ac:dyDescent="0.25"/>
    <row r="1794" s="13" customFormat="1" ht="13.9" customHeight="1" x14ac:dyDescent="0.25"/>
    <row r="1795" s="13" customFormat="1" ht="13.9" customHeight="1" x14ac:dyDescent="0.25"/>
    <row r="1796" s="13" customFormat="1" ht="13.9" customHeight="1" x14ac:dyDescent="0.25"/>
    <row r="1797" s="13" customFormat="1" ht="13.9" customHeight="1" x14ac:dyDescent="0.25"/>
    <row r="1798" s="13" customFormat="1" ht="13.9" customHeight="1" x14ac:dyDescent="0.25"/>
    <row r="1799" s="13" customFormat="1" ht="13.9" customHeight="1" x14ac:dyDescent="0.25"/>
    <row r="1800" s="13" customFormat="1" ht="13.9" customHeight="1" x14ac:dyDescent="0.25"/>
    <row r="1801" s="13" customFormat="1" ht="13.9" customHeight="1" x14ac:dyDescent="0.25"/>
    <row r="1802" s="13" customFormat="1" ht="13.9" customHeight="1" x14ac:dyDescent="0.25"/>
    <row r="1803" s="13" customFormat="1" ht="13.9" customHeight="1" x14ac:dyDescent="0.25"/>
    <row r="1804" s="13" customFormat="1" ht="13.9" customHeight="1" x14ac:dyDescent="0.25"/>
    <row r="1805" s="13" customFormat="1" ht="13.9" customHeight="1" x14ac:dyDescent="0.25"/>
    <row r="1806" s="13" customFormat="1" ht="13.9" customHeight="1" x14ac:dyDescent="0.25"/>
    <row r="1807" s="13" customFormat="1" ht="13.9" customHeight="1" x14ac:dyDescent="0.25"/>
    <row r="1808" s="13" customFormat="1" ht="13.9" customHeight="1" x14ac:dyDescent="0.25"/>
    <row r="1809" s="13" customFormat="1" ht="13.9" customHeight="1" x14ac:dyDescent="0.25"/>
    <row r="1810" s="13" customFormat="1" ht="13.9" customHeight="1" x14ac:dyDescent="0.25"/>
    <row r="1811" s="13" customFormat="1" ht="13.9" customHeight="1" x14ac:dyDescent="0.25"/>
    <row r="1812" s="13" customFormat="1" ht="13.9" customHeight="1" x14ac:dyDescent="0.25"/>
    <row r="1813" s="13" customFormat="1" ht="13.9" customHeight="1" x14ac:dyDescent="0.25"/>
    <row r="1814" s="13" customFormat="1" ht="13.9" customHeight="1" x14ac:dyDescent="0.25"/>
    <row r="1815" s="13" customFormat="1" ht="13.9" customHeight="1" x14ac:dyDescent="0.25"/>
    <row r="1816" s="13" customFormat="1" ht="13.9" customHeight="1" x14ac:dyDescent="0.25"/>
    <row r="1817" s="13" customFormat="1" ht="13.9" customHeight="1" x14ac:dyDescent="0.25"/>
    <row r="1818" s="13" customFormat="1" ht="13.9" customHeight="1" x14ac:dyDescent="0.25"/>
    <row r="1819" s="13" customFormat="1" ht="13.9" customHeight="1" x14ac:dyDescent="0.25"/>
    <row r="1820" s="13" customFormat="1" ht="13.9" customHeight="1" x14ac:dyDescent="0.25"/>
    <row r="1821" s="13" customFormat="1" ht="13.9" customHeight="1" x14ac:dyDescent="0.25"/>
    <row r="1822" s="13" customFormat="1" ht="13.9" customHeight="1" x14ac:dyDescent="0.25"/>
    <row r="1823" s="13" customFormat="1" ht="13.9" customHeight="1" x14ac:dyDescent="0.25"/>
    <row r="1824" s="13" customFormat="1" ht="13.9" customHeight="1" x14ac:dyDescent="0.25"/>
    <row r="1825" s="13" customFormat="1" ht="13.9" customHeight="1" x14ac:dyDescent="0.25"/>
    <row r="1826" s="13" customFormat="1" ht="13.9" customHeight="1" x14ac:dyDescent="0.25"/>
    <row r="1827" s="13" customFormat="1" ht="13.9" customHeight="1" x14ac:dyDescent="0.25"/>
    <row r="1828" s="13" customFormat="1" ht="13.9" customHeight="1" x14ac:dyDescent="0.25"/>
    <row r="1829" s="13" customFormat="1" ht="13.9" customHeight="1" x14ac:dyDescent="0.25"/>
    <row r="1830" s="13" customFormat="1" ht="13.9" customHeight="1" x14ac:dyDescent="0.25"/>
    <row r="1831" s="13" customFormat="1" ht="13.9" customHeight="1" x14ac:dyDescent="0.25"/>
    <row r="1832" s="13" customFormat="1" ht="13.9" customHeight="1" x14ac:dyDescent="0.25"/>
    <row r="1833" s="13" customFormat="1" ht="13.9" customHeight="1" x14ac:dyDescent="0.25"/>
    <row r="1834" s="13" customFormat="1" ht="13.9" customHeight="1" x14ac:dyDescent="0.25"/>
    <row r="1835" s="13" customFormat="1" ht="13.9" customHeight="1" x14ac:dyDescent="0.25"/>
    <row r="1836" s="13" customFormat="1" ht="13.9" customHeight="1" x14ac:dyDescent="0.25"/>
    <row r="1837" s="13" customFormat="1" ht="13.9" customHeight="1" x14ac:dyDescent="0.25"/>
    <row r="1838" s="13" customFormat="1" ht="13.9" customHeight="1" x14ac:dyDescent="0.25"/>
    <row r="1839" s="13" customFormat="1" ht="13.9" customHeight="1" x14ac:dyDescent="0.25"/>
    <row r="1840" s="13" customFormat="1" ht="13.9" customHeight="1" x14ac:dyDescent="0.25"/>
    <row r="1841" s="13" customFormat="1" ht="13.9" customHeight="1" x14ac:dyDescent="0.25"/>
    <row r="1842" s="13" customFormat="1" ht="13.9" customHeight="1" x14ac:dyDescent="0.25"/>
    <row r="1843" s="13" customFormat="1" ht="13.9" customHeight="1" x14ac:dyDescent="0.25"/>
    <row r="1844" s="13" customFormat="1" ht="13.9" customHeight="1" x14ac:dyDescent="0.25"/>
    <row r="1845" s="13" customFormat="1" ht="13.9" customHeight="1" x14ac:dyDescent="0.25"/>
    <row r="1846" s="13" customFormat="1" ht="13.9" customHeight="1" x14ac:dyDescent="0.25"/>
    <row r="1847" s="13" customFormat="1" ht="13.9" customHeight="1" x14ac:dyDescent="0.25"/>
    <row r="1848" s="13" customFormat="1" ht="13.9" customHeight="1" x14ac:dyDescent="0.25"/>
    <row r="1849" s="13" customFormat="1" ht="13.9" customHeight="1" x14ac:dyDescent="0.25"/>
    <row r="1850" s="13" customFormat="1" ht="13.9" customHeight="1" x14ac:dyDescent="0.25"/>
    <row r="1851" s="13" customFormat="1" ht="13.9" customHeight="1" x14ac:dyDescent="0.25"/>
    <row r="1852" s="13" customFormat="1" ht="13.9" customHeight="1" x14ac:dyDescent="0.25"/>
    <row r="1853" s="13" customFormat="1" ht="13.9" customHeight="1" x14ac:dyDescent="0.25"/>
    <row r="1854" s="13" customFormat="1" ht="13.9" customHeight="1" x14ac:dyDescent="0.25"/>
    <row r="1855" s="13" customFormat="1" ht="13.9" customHeight="1" x14ac:dyDescent="0.25"/>
    <row r="1856" s="13" customFormat="1" ht="13.9" customHeight="1" x14ac:dyDescent="0.25"/>
    <row r="1857" s="13" customFormat="1" ht="13.9" customHeight="1" x14ac:dyDescent="0.25"/>
    <row r="1858" s="13" customFormat="1" ht="13.9" customHeight="1" x14ac:dyDescent="0.25"/>
    <row r="1859" s="13" customFormat="1" ht="13.9" customHeight="1" x14ac:dyDescent="0.25"/>
    <row r="1860" s="13" customFormat="1" ht="13.9" customHeight="1" x14ac:dyDescent="0.25"/>
    <row r="1861" s="13" customFormat="1" ht="13.9" customHeight="1" x14ac:dyDescent="0.25"/>
    <row r="1862" s="13" customFormat="1" ht="13.9" customHeight="1" x14ac:dyDescent="0.25"/>
    <row r="1863" s="13" customFormat="1" ht="13.9" customHeight="1" x14ac:dyDescent="0.25"/>
    <row r="1864" s="13" customFormat="1" ht="13.9" customHeight="1" x14ac:dyDescent="0.25"/>
    <row r="1865" s="13" customFormat="1" ht="13.9" customHeight="1" x14ac:dyDescent="0.25"/>
    <row r="1866" s="13" customFormat="1" ht="13.9" customHeight="1" x14ac:dyDescent="0.25"/>
    <row r="1867" s="13" customFormat="1" ht="13.9" customHeight="1" x14ac:dyDescent="0.25"/>
    <row r="1868" s="13" customFormat="1" ht="13.9" customHeight="1" x14ac:dyDescent="0.25"/>
    <row r="1869" s="13" customFormat="1" ht="13.9" customHeight="1" x14ac:dyDescent="0.25"/>
    <row r="1870" s="13" customFormat="1" ht="13.9" customHeight="1" x14ac:dyDescent="0.25"/>
    <row r="1871" s="13" customFormat="1" ht="13.9" customHeight="1" x14ac:dyDescent="0.25"/>
    <row r="1872" s="13" customFormat="1" ht="13.9" customHeight="1" x14ac:dyDescent="0.25"/>
    <row r="1873" s="13" customFormat="1" ht="13.9" customHeight="1" x14ac:dyDescent="0.25"/>
    <row r="1874" s="13" customFormat="1" ht="13.9" customHeight="1" x14ac:dyDescent="0.25"/>
    <row r="1875" s="13" customFormat="1" ht="13.9" customHeight="1" x14ac:dyDescent="0.25"/>
    <row r="1876" s="13" customFormat="1" ht="13.9" customHeight="1" x14ac:dyDescent="0.25"/>
    <row r="1877" s="13" customFormat="1" ht="13.9" customHeight="1" x14ac:dyDescent="0.25"/>
    <row r="1878" s="13" customFormat="1" ht="13.9" customHeight="1" x14ac:dyDescent="0.25"/>
    <row r="1879" s="13" customFormat="1" ht="13.9" customHeight="1" x14ac:dyDescent="0.25"/>
    <row r="1880" s="13" customFormat="1" ht="13.9" customHeight="1" x14ac:dyDescent="0.25"/>
    <row r="1881" s="13" customFormat="1" ht="13.9" customHeight="1" x14ac:dyDescent="0.25"/>
    <row r="1882" s="13" customFormat="1" ht="13.9" customHeight="1" x14ac:dyDescent="0.25"/>
    <row r="1883" s="13" customFormat="1" ht="13.9" customHeight="1" x14ac:dyDescent="0.25"/>
    <row r="1884" s="13" customFormat="1" ht="13.9" customHeight="1" x14ac:dyDescent="0.25"/>
    <row r="1885" s="13" customFormat="1" ht="13.9" customHeight="1" x14ac:dyDescent="0.25"/>
    <row r="1886" s="13" customFormat="1" ht="13.9" customHeight="1" x14ac:dyDescent="0.25"/>
    <row r="1887" s="13" customFormat="1" ht="13.9" customHeight="1" x14ac:dyDescent="0.25"/>
    <row r="1888" s="13" customFormat="1" ht="13.9" customHeight="1" x14ac:dyDescent="0.25"/>
    <row r="1889" s="13" customFormat="1" ht="13.9" customHeight="1" x14ac:dyDescent="0.25"/>
    <row r="1890" s="13" customFormat="1" ht="13.9" customHeight="1" x14ac:dyDescent="0.25"/>
    <row r="1891" s="13" customFormat="1" ht="13.9" customHeight="1" x14ac:dyDescent="0.25"/>
    <row r="1892" s="13" customFormat="1" ht="13.9" customHeight="1" x14ac:dyDescent="0.25"/>
    <row r="1893" s="13" customFormat="1" ht="13.9" customHeight="1" x14ac:dyDescent="0.25"/>
    <row r="1894" s="13" customFormat="1" ht="13.9" customHeight="1" x14ac:dyDescent="0.25"/>
    <row r="1895" s="13" customFormat="1" ht="13.9" customHeight="1" x14ac:dyDescent="0.25"/>
    <row r="1896" s="13" customFormat="1" ht="13.9" customHeight="1" x14ac:dyDescent="0.25"/>
    <row r="1897" s="13" customFormat="1" ht="13.9" customHeight="1" x14ac:dyDescent="0.25"/>
    <row r="1898" s="13" customFormat="1" ht="13.9" customHeight="1" x14ac:dyDescent="0.25"/>
    <row r="1899" s="13" customFormat="1" ht="13.9" customHeight="1" x14ac:dyDescent="0.25"/>
    <row r="1900" s="13" customFormat="1" ht="13.9" customHeight="1" x14ac:dyDescent="0.25"/>
    <row r="1901" s="13" customFormat="1" ht="13.9" customHeight="1" x14ac:dyDescent="0.25"/>
    <row r="1902" s="13" customFormat="1" ht="13.9" customHeight="1" x14ac:dyDescent="0.25"/>
    <row r="1903" s="13" customFormat="1" ht="13.9" customHeight="1" x14ac:dyDescent="0.25"/>
    <row r="1904" s="13" customFormat="1" ht="13.9" customHeight="1" x14ac:dyDescent="0.25"/>
    <row r="1905" s="13" customFormat="1" ht="13.9" customHeight="1" x14ac:dyDescent="0.25"/>
    <row r="1906" s="13" customFormat="1" ht="13.9" customHeight="1" x14ac:dyDescent="0.25"/>
    <row r="1907" s="13" customFormat="1" ht="13.9" customHeight="1" x14ac:dyDescent="0.25"/>
    <row r="1908" s="13" customFormat="1" ht="13.9" customHeight="1" x14ac:dyDescent="0.25"/>
    <row r="1909" s="13" customFormat="1" ht="13.9" customHeight="1" x14ac:dyDescent="0.25"/>
    <row r="1910" s="13" customFormat="1" ht="13.9" customHeight="1" x14ac:dyDescent="0.25"/>
    <row r="1911" s="13" customFormat="1" ht="13.9" customHeight="1" x14ac:dyDescent="0.25"/>
    <row r="1912" s="13" customFormat="1" ht="13.9" customHeight="1" x14ac:dyDescent="0.25"/>
    <row r="1913" s="13" customFormat="1" ht="13.9" customHeight="1" x14ac:dyDescent="0.25"/>
    <row r="1914" s="13" customFormat="1" ht="13.9" customHeight="1" x14ac:dyDescent="0.25"/>
    <row r="1915" s="13" customFormat="1" ht="13.9" customHeight="1" x14ac:dyDescent="0.25"/>
    <row r="1916" s="13" customFormat="1" ht="13.9" customHeight="1" x14ac:dyDescent="0.25"/>
    <row r="1917" s="13" customFormat="1" ht="13.9" customHeight="1" x14ac:dyDescent="0.25"/>
    <row r="1918" s="13" customFormat="1" ht="13.9" customHeight="1" x14ac:dyDescent="0.25"/>
    <row r="1919" s="13" customFormat="1" ht="13.9" customHeight="1" x14ac:dyDescent="0.25"/>
    <row r="1920" s="13" customFormat="1" ht="13.9" customHeight="1" x14ac:dyDescent="0.25"/>
    <row r="1921" s="13" customFormat="1" ht="13.9" customHeight="1" x14ac:dyDescent="0.25"/>
    <row r="1922" s="13" customFormat="1" ht="13.9" customHeight="1" x14ac:dyDescent="0.25"/>
    <row r="1923" s="13" customFormat="1" ht="13.9" customHeight="1" x14ac:dyDescent="0.25"/>
    <row r="1924" s="13" customFormat="1" ht="13.9" customHeight="1" x14ac:dyDescent="0.25"/>
    <row r="1925" s="13" customFormat="1" ht="13.9" customHeight="1" x14ac:dyDescent="0.25"/>
    <row r="1926" s="13" customFormat="1" ht="13.9" customHeight="1" x14ac:dyDescent="0.25"/>
    <row r="1927" s="13" customFormat="1" ht="13.9" customHeight="1" x14ac:dyDescent="0.25"/>
    <row r="1928" s="13" customFormat="1" ht="13.9" customHeight="1" x14ac:dyDescent="0.25"/>
    <row r="1929" s="13" customFormat="1" ht="13.9" customHeight="1" x14ac:dyDescent="0.25"/>
    <row r="1930" s="13" customFormat="1" ht="13.9" customHeight="1" x14ac:dyDescent="0.25"/>
    <row r="1931" s="13" customFormat="1" ht="13.9" customHeight="1" x14ac:dyDescent="0.25"/>
    <row r="1932" s="13" customFormat="1" ht="13.9" customHeight="1" x14ac:dyDescent="0.25"/>
    <row r="1933" s="13" customFormat="1" ht="13.9" customHeight="1" x14ac:dyDescent="0.25"/>
    <row r="1934" s="13" customFormat="1" ht="13.9" customHeight="1" x14ac:dyDescent="0.25"/>
    <row r="1935" s="13" customFormat="1" ht="13.9" customHeight="1" x14ac:dyDescent="0.25"/>
    <row r="1936" s="13" customFormat="1" ht="13.9" customHeight="1" x14ac:dyDescent="0.25"/>
    <row r="1937" s="13" customFormat="1" ht="13.9" customHeight="1" x14ac:dyDescent="0.25"/>
    <row r="1938" s="13" customFormat="1" ht="13.9" customHeight="1" x14ac:dyDescent="0.25"/>
    <row r="1939" s="13" customFormat="1" ht="13.9" customHeight="1" x14ac:dyDescent="0.25"/>
    <row r="1940" s="13" customFormat="1" ht="13.9" customHeight="1" x14ac:dyDescent="0.25"/>
    <row r="1941" s="13" customFormat="1" ht="13.9" customHeight="1" x14ac:dyDescent="0.25"/>
    <row r="1942" s="13" customFormat="1" ht="13.9" customHeight="1" x14ac:dyDescent="0.25"/>
    <row r="1943" s="13" customFormat="1" ht="13.9" customHeight="1" x14ac:dyDescent="0.25"/>
    <row r="1944" s="13" customFormat="1" ht="13.9" customHeight="1" x14ac:dyDescent="0.25"/>
    <row r="1945" s="13" customFormat="1" ht="13.9" customHeight="1" x14ac:dyDescent="0.25"/>
    <row r="1946" s="13" customFormat="1" ht="13.9" customHeight="1" x14ac:dyDescent="0.25"/>
    <row r="1947" s="13" customFormat="1" ht="13.9" customHeight="1" x14ac:dyDescent="0.25"/>
    <row r="1948" s="13" customFormat="1" ht="13.9" customHeight="1" x14ac:dyDescent="0.25"/>
    <row r="1949" s="13" customFormat="1" ht="13.9" customHeight="1" x14ac:dyDescent="0.25"/>
    <row r="1950" s="13" customFormat="1" ht="13.9" customHeight="1" x14ac:dyDescent="0.25"/>
    <row r="1951" s="13" customFormat="1" ht="13.9" customHeight="1" x14ac:dyDescent="0.25"/>
    <row r="1952" s="13" customFormat="1" ht="13.9" customHeight="1" x14ac:dyDescent="0.25"/>
    <row r="1953" s="13" customFormat="1" ht="13.9" customHeight="1" x14ac:dyDescent="0.25"/>
    <row r="1954" s="13" customFormat="1" ht="13.9" customHeight="1" x14ac:dyDescent="0.25"/>
    <row r="1955" s="13" customFormat="1" ht="13.9" customHeight="1" x14ac:dyDescent="0.25"/>
    <row r="1956" s="13" customFormat="1" ht="13.9" customHeight="1" x14ac:dyDescent="0.25"/>
    <row r="1957" s="13" customFormat="1" ht="13.9" customHeight="1" x14ac:dyDescent="0.25"/>
    <row r="1958" s="13" customFormat="1" ht="13.9" customHeight="1" x14ac:dyDescent="0.25"/>
    <row r="1959" s="13" customFormat="1" ht="13.9" customHeight="1" x14ac:dyDescent="0.25"/>
    <row r="1960" s="13" customFormat="1" ht="13.9" customHeight="1" x14ac:dyDescent="0.25"/>
    <row r="1961" s="13" customFormat="1" ht="13.9" customHeight="1" x14ac:dyDescent="0.25"/>
    <row r="1962" s="13" customFormat="1" ht="13.9" customHeight="1" x14ac:dyDescent="0.25"/>
    <row r="1963" s="13" customFormat="1" ht="13.9" customHeight="1" x14ac:dyDescent="0.25"/>
    <row r="1964" s="13" customFormat="1" ht="13.9" customHeight="1" x14ac:dyDescent="0.25"/>
    <row r="1965" s="13" customFormat="1" ht="13.9" customHeight="1" x14ac:dyDescent="0.25"/>
    <row r="1966" s="13" customFormat="1" ht="13.9" customHeight="1" x14ac:dyDescent="0.25"/>
    <row r="1967" s="13" customFormat="1" ht="13.9" customHeight="1" x14ac:dyDescent="0.25"/>
    <row r="1968" s="13" customFormat="1" ht="13.9" customHeight="1" x14ac:dyDescent="0.25"/>
    <row r="1969" s="13" customFormat="1" ht="13.9" customHeight="1" x14ac:dyDescent="0.25"/>
    <row r="1970" s="13" customFormat="1" ht="13.9" customHeight="1" x14ac:dyDescent="0.25"/>
    <row r="1971" s="13" customFormat="1" ht="13.9" customHeight="1" x14ac:dyDescent="0.25"/>
    <row r="1972" s="13" customFormat="1" ht="13.9" customHeight="1" x14ac:dyDescent="0.25"/>
    <row r="1973" s="13" customFormat="1" ht="13.9" customHeight="1" x14ac:dyDescent="0.25"/>
    <row r="1974" s="13" customFormat="1" ht="13.9" customHeight="1" x14ac:dyDescent="0.25"/>
    <row r="1975" s="13" customFormat="1" ht="13.9" customHeight="1" x14ac:dyDescent="0.25"/>
    <row r="1976" s="13" customFormat="1" ht="13.9" customHeight="1" x14ac:dyDescent="0.25"/>
    <row r="1977" s="13" customFormat="1" ht="13.9" customHeight="1" x14ac:dyDescent="0.25"/>
    <row r="1978" s="13" customFormat="1" ht="13.9" customHeight="1" x14ac:dyDescent="0.25"/>
    <row r="1979" s="13" customFormat="1" ht="13.9" customHeight="1" x14ac:dyDescent="0.25"/>
    <row r="1980" s="13" customFormat="1" ht="13.9" customHeight="1" x14ac:dyDescent="0.25"/>
    <row r="1981" s="13" customFormat="1" ht="13.9" customHeight="1" x14ac:dyDescent="0.25"/>
    <row r="1982" s="13" customFormat="1" ht="13.9" customHeight="1" x14ac:dyDescent="0.25"/>
    <row r="1983" s="13" customFormat="1" ht="13.9" customHeight="1" x14ac:dyDescent="0.25"/>
    <row r="1984" s="13" customFormat="1" ht="13.9" customHeight="1" x14ac:dyDescent="0.25"/>
    <row r="1985" s="13" customFormat="1" ht="13.9" customHeight="1" x14ac:dyDescent="0.25"/>
    <row r="1986" s="13" customFormat="1" ht="13.9" customHeight="1" x14ac:dyDescent="0.25"/>
    <row r="1987" s="13" customFormat="1" ht="13.9" customHeight="1" x14ac:dyDescent="0.25"/>
    <row r="1988" s="13" customFormat="1" ht="13.9" customHeight="1" x14ac:dyDescent="0.25"/>
    <row r="1989" s="13" customFormat="1" ht="13.9" customHeight="1" x14ac:dyDescent="0.25"/>
    <row r="1990" s="13" customFormat="1" ht="13.9" customHeight="1" x14ac:dyDescent="0.25"/>
    <row r="1991" s="13" customFormat="1" ht="13.9" customHeight="1" x14ac:dyDescent="0.25"/>
    <row r="1992" s="13" customFormat="1" ht="13.9" customHeight="1" x14ac:dyDescent="0.25"/>
    <row r="1993" s="13" customFormat="1" ht="13.9" customHeight="1" x14ac:dyDescent="0.25"/>
    <row r="1994" s="13" customFormat="1" ht="13.9" customHeight="1" x14ac:dyDescent="0.25"/>
    <row r="1995" s="13" customFormat="1" ht="13.9" customHeight="1" x14ac:dyDescent="0.25"/>
    <row r="1996" s="13" customFormat="1" ht="13.9" customHeight="1" x14ac:dyDescent="0.25"/>
    <row r="1997" s="13" customFormat="1" ht="13.9" customHeight="1" x14ac:dyDescent="0.25"/>
    <row r="1998" s="13" customFormat="1" ht="13.9" customHeight="1" x14ac:dyDescent="0.25"/>
    <row r="1999" s="13" customFormat="1" ht="13.9" customHeight="1" x14ac:dyDescent="0.25"/>
    <row r="2000" s="13" customFormat="1" ht="13.9" customHeight="1" x14ac:dyDescent="0.25"/>
    <row r="2001" s="13" customFormat="1" ht="13.9" customHeight="1" x14ac:dyDescent="0.25"/>
    <row r="2002" s="13" customFormat="1" ht="13.9" customHeight="1" x14ac:dyDescent="0.25"/>
    <row r="2003" s="13" customFormat="1" ht="13.9" customHeight="1" x14ac:dyDescent="0.25"/>
    <row r="2004" s="13" customFormat="1" ht="13.9" customHeight="1" x14ac:dyDescent="0.25"/>
    <row r="2005" s="13" customFormat="1" ht="13.9" customHeight="1" x14ac:dyDescent="0.25"/>
    <row r="2006" s="13" customFormat="1" ht="13.9" customHeight="1" x14ac:dyDescent="0.25"/>
    <row r="2007" s="13" customFormat="1" ht="13.9" customHeight="1" x14ac:dyDescent="0.25"/>
    <row r="2008" s="13" customFormat="1" ht="13.9" customHeight="1" x14ac:dyDescent="0.25"/>
    <row r="2009" s="13" customFormat="1" ht="13.9" customHeight="1" x14ac:dyDescent="0.25"/>
    <row r="2010" s="13" customFormat="1" ht="13.9" customHeight="1" x14ac:dyDescent="0.25"/>
    <row r="2011" s="13" customFormat="1" ht="13.9" customHeight="1" x14ac:dyDescent="0.25"/>
    <row r="2012" s="13" customFormat="1" ht="13.9" customHeight="1" x14ac:dyDescent="0.25"/>
    <row r="2013" s="13" customFormat="1" ht="13.9" customHeight="1" x14ac:dyDescent="0.25"/>
    <row r="2014" s="13" customFormat="1" ht="13.9" customHeight="1" x14ac:dyDescent="0.25"/>
    <row r="2015" s="13" customFormat="1" ht="13.9" customHeight="1" x14ac:dyDescent="0.25"/>
    <row r="2016" s="13" customFormat="1" ht="13.9" customHeight="1" x14ac:dyDescent="0.25"/>
    <row r="2017" s="13" customFormat="1" ht="13.9" customHeight="1" x14ac:dyDescent="0.25"/>
    <row r="2018" s="13" customFormat="1" ht="13.9" customHeight="1" x14ac:dyDescent="0.25"/>
    <row r="2019" s="13" customFormat="1" ht="13.9" customHeight="1" x14ac:dyDescent="0.25"/>
    <row r="2020" s="13" customFormat="1" ht="13.9" customHeight="1" x14ac:dyDescent="0.25"/>
    <row r="2021" s="13" customFormat="1" ht="13.9" customHeight="1" x14ac:dyDescent="0.25"/>
    <row r="2022" s="13" customFormat="1" ht="13.9" customHeight="1" x14ac:dyDescent="0.25"/>
    <row r="2023" s="13" customFormat="1" ht="13.9" customHeight="1" x14ac:dyDescent="0.25"/>
    <row r="2024" s="13" customFormat="1" ht="13.9" customHeight="1" x14ac:dyDescent="0.25"/>
    <row r="2025" s="13" customFormat="1" ht="13.9" customHeight="1" x14ac:dyDescent="0.25"/>
    <row r="2026" s="13" customFormat="1" ht="13.9" customHeight="1" x14ac:dyDescent="0.25"/>
    <row r="2027" s="13" customFormat="1" ht="13.9" customHeight="1" x14ac:dyDescent="0.25"/>
    <row r="2028" s="13" customFormat="1" ht="13.9" customHeight="1" x14ac:dyDescent="0.25"/>
    <row r="2029" s="13" customFormat="1" ht="13.9" customHeight="1" x14ac:dyDescent="0.25"/>
    <row r="2030" s="13" customFormat="1" ht="13.9" customHeight="1" x14ac:dyDescent="0.25"/>
    <row r="2031" s="13" customFormat="1" ht="13.9" customHeight="1" x14ac:dyDescent="0.25"/>
    <row r="2032" s="13" customFormat="1" ht="13.9" customHeight="1" x14ac:dyDescent="0.25"/>
    <row r="2033" s="13" customFormat="1" ht="13.9" customHeight="1" x14ac:dyDescent="0.25"/>
    <row r="2034" s="13" customFormat="1" ht="13.9" customHeight="1" x14ac:dyDescent="0.25"/>
    <row r="2035" s="13" customFormat="1" ht="13.9" customHeight="1" x14ac:dyDescent="0.25"/>
    <row r="2036" s="13" customFormat="1" ht="13.9" customHeight="1" x14ac:dyDescent="0.25"/>
    <row r="2037" s="13" customFormat="1" ht="13.9" customHeight="1" x14ac:dyDescent="0.25"/>
    <row r="2038" s="13" customFormat="1" ht="13.9" customHeight="1" x14ac:dyDescent="0.25"/>
    <row r="2039" s="13" customFormat="1" ht="13.9" customHeight="1" x14ac:dyDescent="0.25"/>
    <row r="2040" s="13" customFormat="1" ht="13.9" customHeight="1" x14ac:dyDescent="0.25"/>
    <row r="2041" s="13" customFormat="1" ht="13.9" customHeight="1" x14ac:dyDescent="0.25"/>
    <row r="2042" s="13" customFormat="1" ht="13.9" customHeight="1" x14ac:dyDescent="0.25"/>
    <row r="2043" s="13" customFormat="1" ht="13.9" customHeight="1" x14ac:dyDescent="0.25"/>
    <row r="2044" s="13" customFormat="1" ht="13.9" customHeight="1" x14ac:dyDescent="0.25"/>
    <row r="2045" s="13" customFormat="1" ht="13.9" customHeight="1" x14ac:dyDescent="0.25"/>
    <row r="2046" s="13" customFormat="1" ht="13.9" customHeight="1" x14ac:dyDescent="0.25"/>
    <row r="2047" s="13" customFormat="1" ht="13.9" customHeight="1" x14ac:dyDescent="0.25"/>
    <row r="2048" s="13" customFormat="1" ht="13.9" customHeight="1" x14ac:dyDescent="0.25"/>
    <row r="2049" s="13" customFormat="1" ht="13.9" customHeight="1" x14ac:dyDescent="0.25"/>
    <row r="2050" s="13" customFormat="1" ht="13.9" customHeight="1" x14ac:dyDescent="0.25"/>
    <row r="2051" s="13" customFormat="1" ht="13.9" customHeight="1" x14ac:dyDescent="0.25"/>
    <row r="2052" s="13" customFormat="1" ht="13.9" customHeight="1" x14ac:dyDescent="0.25"/>
    <row r="2053" s="13" customFormat="1" ht="13.9" customHeight="1" x14ac:dyDescent="0.25"/>
    <row r="2054" s="13" customFormat="1" ht="13.9" customHeight="1" x14ac:dyDescent="0.25"/>
    <row r="2055" s="13" customFormat="1" ht="13.9" customHeight="1" x14ac:dyDescent="0.25"/>
    <row r="2056" s="13" customFormat="1" ht="13.9" customHeight="1" x14ac:dyDescent="0.25"/>
    <row r="2057" s="13" customFormat="1" ht="13.9" customHeight="1" x14ac:dyDescent="0.25"/>
    <row r="2058" s="13" customFormat="1" ht="13.9" customHeight="1" x14ac:dyDescent="0.25"/>
    <row r="2059" s="13" customFormat="1" ht="13.9" customHeight="1" x14ac:dyDescent="0.25"/>
    <row r="2060" s="13" customFormat="1" ht="13.9" customHeight="1" x14ac:dyDescent="0.25"/>
    <row r="2061" s="13" customFormat="1" ht="13.9" customHeight="1" x14ac:dyDescent="0.25"/>
    <row r="2062" s="13" customFormat="1" ht="13.9" customHeight="1" x14ac:dyDescent="0.25"/>
    <row r="2063" s="13" customFormat="1" ht="13.9" customHeight="1" x14ac:dyDescent="0.25"/>
    <row r="2064" s="13" customFormat="1" ht="13.9" customHeight="1" x14ac:dyDescent="0.25"/>
    <row r="2065" s="13" customFormat="1" ht="13.9" customHeight="1" x14ac:dyDescent="0.25"/>
    <row r="2066" s="13" customFormat="1" ht="13.9" customHeight="1" x14ac:dyDescent="0.25"/>
    <row r="2067" s="13" customFormat="1" ht="13.9" customHeight="1" x14ac:dyDescent="0.25"/>
    <row r="2068" s="13" customFormat="1" ht="13.9" customHeight="1" x14ac:dyDescent="0.25"/>
    <row r="2069" s="13" customFormat="1" ht="13.9" customHeight="1" x14ac:dyDescent="0.25"/>
    <row r="2070" s="13" customFormat="1" ht="13.9" customHeight="1" x14ac:dyDescent="0.25"/>
    <row r="2071" s="13" customFormat="1" ht="13.9" customHeight="1" x14ac:dyDescent="0.25"/>
    <row r="2072" s="13" customFormat="1" ht="13.9" customHeight="1" x14ac:dyDescent="0.25"/>
    <row r="2073" s="13" customFormat="1" ht="13.9" customHeight="1" x14ac:dyDescent="0.25"/>
    <row r="2074" s="13" customFormat="1" ht="13.9" customHeight="1" x14ac:dyDescent="0.25"/>
    <row r="2075" s="13" customFormat="1" ht="13.9" customHeight="1" x14ac:dyDescent="0.25"/>
    <row r="2076" s="13" customFormat="1" ht="13.9" customHeight="1" x14ac:dyDescent="0.25"/>
    <row r="2077" s="13" customFormat="1" ht="13.9" customHeight="1" x14ac:dyDescent="0.25"/>
    <row r="2078" s="13" customFormat="1" ht="13.9" customHeight="1" x14ac:dyDescent="0.25"/>
    <row r="2079" s="13" customFormat="1" ht="13.9" customHeight="1" x14ac:dyDescent="0.25"/>
    <row r="2080" s="13" customFormat="1" ht="13.9" customHeight="1" x14ac:dyDescent="0.25"/>
    <row r="2081" s="13" customFormat="1" ht="13.9" customHeight="1" x14ac:dyDescent="0.25"/>
    <row r="2082" s="13" customFormat="1" ht="13.9" customHeight="1" x14ac:dyDescent="0.25"/>
    <row r="2083" s="13" customFormat="1" ht="13.9" customHeight="1" x14ac:dyDescent="0.25"/>
    <row r="2084" s="13" customFormat="1" ht="13.9" customHeight="1" x14ac:dyDescent="0.25"/>
    <row r="2085" s="13" customFormat="1" ht="13.9" customHeight="1" x14ac:dyDescent="0.25"/>
    <row r="2086" s="13" customFormat="1" ht="13.9" customHeight="1" x14ac:dyDescent="0.25"/>
    <row r="2087" s="13" customFormat="1" ht="13.9" customHeight="1" x14ac:dyDescent="0.25"/>
    <row r="2088" s="13" customFormat="1" ht="13.9" customHeight="1" x14ac:dyDescent="0.25"/>
    <row r="2089" s="13" customFormat="1" ht="13.9" customHeight="1" x14ac:dyDescent="0.25"/>
    <row r="2090" s="13" customFormat="1" ht="13.9" customHeight="1" x14ac:dyDescent="0.25"/>
    <row r="2091" s="13" customFormat="1" ht="13.9" customHeight="1" x14ac:dyDescent="0.25"/>
    <row r="2092" s="13" customFormat="1" ht="13.9" customHeight="1" x14ac:dyDescent="0.25"/>
    <row r="2093" s="13" customFormat="1" ht="13.9" customHeight="1" x14ac:dyDescent="0.25"/>
    <row r="2094" s="13" customFormat="1" ht="13.9" customHeight="1" x14ac:dyDescent="0.25"/>
    <row r="2095" s="13" customFormat="1" ht="13.9" customHeight="1" x14ac:dyDescent="0.25"/>
    <row r="2096" s="13" customFormat="1" ht="13.9" customHeight="1" x14ac:dyDescent="0.25"/>
    <row r="2097" s="13" customFormat="1" ht="13.9" customHeight="1" x14ac:dyDescent="0.25"/>
    <row r="2098" s="13" customFormat="1" ht="13.9" customHeight="1" x14ac:dyDescent="0.25"/>
    <row r="2099" s="13" customFormat="1" ht="13.9" customHeight="1" x14ac:dyDescent="0.25"/>
    <row r="2100" s="13" customFormat="1" ht="13.9" customHeight="1" x14ac:dyDescent="0.25"/>
    <row r="2101" s="13" customFormat="1" ht="13.9" customHeight="1" x14ac:dyDescent="0.25"/>
    <row r="2102" s="13" customFormat="1" ht="13.9" customHeight="1" x14ac:dyDescent="0.25"/>
    <row r="2103" s="13" customFormat="1" ht="13.9" customHeight="1" x14ac:dyDescent="0.25"/>
    <row r="2104" s="13" customFormat="1" ht="13.9" customHeight="1" x14ac:dyDescent="0.25"/>
    <row r="2105" s="13" customFormat="1" ht="13.9" customHeight="1" x14ac:dyDescent="0.25"/>
    <row r="2106" s="13" customFormat="1" ht="13.9" customHeight="1" x14ac:dyDescent="0.25"/>
    <row r="2107" s="13" customFormat="1" ht="13.9" customHeight="1" x14ac:dyDescent="0.25"/>
    <row r="2108" s="13" customFormat="1" ht="13.9" customHeight="1" x14ac:dyDescent="0.25"/>
    <row r="2109" s="13" customFormat="1" ht="13.9" customHeight="1" x14ac:dyDescent="0.25"/>
    <row r="2110" s="13" customFormat="1" ht="13.9" customHeight="1" x14ac:dyDescent="0.25"/>
    <row r="2111" s="13" customFormat="1" ht="13.9" customHeight="1" x14ac:dyDescent="0.25"/>
    <row r="2112" s="13" customFormat="1" ht="13.9" customHeight="1" x14ac:dyDescent="0.25"/>
    <row r="2113" s="13" customFormat="1" ht="13.9" customHeight="1" x14ac:dyDescent="0.25"/>
    <row r="2114" s="13" customFormat="1" ht="13.9" customHeight="1" x14ac:dyDescent="0.25"/>
    <row r="2115" s="13" customFormat="1" ht="13.9" customHeight="1" x14ac:dyDescent="0.25"/>
    <row r="2116" s="13" customFormat="1" ht="13.9" customHeight="1" x14ac:dyDescent="0.25"/>
    <row r="2117" s="13" customFormat="1" ht="13.9" customHeight="1" x14ac:dyDescent="0.25"/>
    <row r="2118" s="13" customFormat="1" ht="13.9" customHeight="1" x14ac:dyDescent="0.25"/>
    <row r="2119" s="13" customFormat="1" ht="13.9" customHeight="1" x14ac:dyDescent="0.25"/>
    <row r="2120" s="13" customFormat="1" ht="13.9" customHeight="1" x14ac:dyDescent="0.25"/>
    <row r="2121" s="13" customFormat="1" ht="13.9" customHeight="1" x14ac:dyDescent="0.25"/>
    <row r="2122" s="13" customFormat="1" ht="13.9" customHeight="1" x14ac:dyDescent="0.25"/>
    <row r="2123" s="13" customFormat="1" ht="13.9" customHeight="1" x14ac:dyDescent="0.25"/>
    <row r="2124" s="13" customFormat="1" ht="13.9" customHeight="1" x14ac:dyDescent="0.25"/>
    <row r="2125" s="13" customFormat="1" ht="13.9" customHeight="1" x14ac:dyDescent="0.25"/>
    <row r="2126" s="13" customFormat="1" ht="13.9" customHeight="1" x14ac:dyDescent="0.25"/>
    <row r="2127" s="13" customFormat="1" ht="13.9" customHeight="1" x14ac:dyDescent="0.25"/>
    <row r="2128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R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34DA1-1C78-4926-B45E-6D86F43E5C1F}">
  <dimension ref="A1:EK4000"/>
  <sheetViews>
    <sheetView topLeftCell="A371" workbookViewId="0">
      <selection activeCell="B13" sqref="B13"/>
    </sheetView>
  </sheetViews>
  <sheetFormatPr defaultColWidth="8.81640625" defaultRowHeight="14.5" x14ac:dyDescent="0.35"/>
  <cols>
    <col min="1" max="1" width="5.7265625" style="6" customWidth="1"/>
    <col min="2" max="2" width="33.7265625" style="6" customWidth="1"/>
    <col min="3" max="3" width="18" style="6" customWidth="1"/>
    <col min="4" max="4" width="13.26953125" style="6" hidden="1" customWidth="1"/>
    <col min="5" max="5" width="37.7265625" style="6" customWidth="1"/>
    <col min="6" max="6" width="0.1796875" style="6" customWidth="1"/>
    <col min="7" max="26" width="8.7265625" style="79" customWidth="1"/>
    <col min="27" max="37" width="8.7265625" style="35" customWidth="1"/>
    <col min="38" max="78" width="8.7265625" style="6" customWidth="1"/>
    <col min="79" max="16384" width="8.81640625" style="6"/>
  </cols>
  <sheetData>
    <row r="1" spans="1:141" s="1" customFormat="1" ht="16.149999999999999" customHeight="1" x14ac:dyDescent="0.35">
      <c r="A1" s="91" t="s">
        <v>119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74"/>
      <c r="T1" s="74"/>
      <c r="U1" s="5"/>
      <c r="V1" s="5"/>
      <c r="W1" s="5"/>
      <c r="X1" s="5"/>
      <c r="Y1" s="5"/>
      <c r="Z1" s="5"/>
      <c r="AA1" s="35">
        <v>50</v>
      </c>
      <c r="AB1" s="35"/>
      <c r="AC1" s="35"/>
      <c r="AD1" s="35"/>
      <c r="AE1" s="35"/>
      <c r="AF1" s="35"/>
      <c r="AG1" s="35"/>
      <c r="AH1" s="35"/>
      <c r="AI1" s="35"/>
      <c r="AJ1" s="35"/>
      <c r="AK1" s="35"/>
      <c r="EB1" s="6" t="s">
        <v>120</v>
      </c>
      <c r="EC1" s="6" t="s">
        <v>121</v>
      </c>
      <c r="ED1" s="6" t="s">
        <v>122</v>
      </c>
      <c r="EE1" s="6" t="s">
        <v>123</v>
      </c>
      <c r="EF1" s="6" t="s">
        <v>90</v>
      </c>
      <c r="EG1" s="6" t="s">
        <v>124</v>
      </c>
      <c r="EH1" s="6" t="s">
        <v>125</v>
      </c>
      <c r="EI1" s="6" t="s">
        <v>126</v>
      </c>
      <c r="EJ1" s="6" t="s">
        <v>127</v>
      </c>
      <c r="EK1" s="6" t="s">
        <v>996</v>
      </c>
    </row>
    <row r="2" spans="1:141" s="58" customFormat="1" ht="15.65" customHeight="1" x14ac:dyDescent="0.35"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35" t="s">
        <v>997</v>
      </c>
      <c r="AB2" s="35"/>
      <c r="AC2" s="35"/>
      <c r="AD2" s="35"/>
      <c r="AE2" s="35"/>
      <c r="AF2" s="35"/>
      <c r="AG2" s="35"/>
      <c r="AH2" s="35"/>
      <c r="AI2" s="35"/>
      <c r="AJ2" s="35"/>
      <c r="AK2" s="35"/>
      <c r="EB2" s="6" t="s">
        <v>130</v>
      </c>
      <c r="EC2" s="6" t="s">
        <v>131</v>
      </c>
      <c r="ED2" s="6" t="s">
        <v>132</v>
      </c>
      <c r="EE2" s="6" t="s">
        <v>133</v>
      </c>
      <c r="EF2" s="6" t="s">
        <v>90</v>
      </c>
      <c r="EG2" s="6" t="s">
        <v>134</v>
      </c>
      <c r="EH2" s="6" t="s">
        <v>135</v>
      </c>
      <c r="EI2" s="6" t="s">
        <v>136</v>
      </c>
      <c r="EJ2" s="6" t="s">
        <v>137</v>
      </c>
      <c r="EK2" s="6" t="s">
        <v>996</v>
      </c>
    </row>
    <row r="3" spans="1:141" s="58" customFormat="1" ht="16.149999999999999" customHeight="1" x14ac:dyDescent="0.35">
      <c r="B3" s="2" t="s">
        <v>2</v>
      </c>
      <c r="C3" s="3"/>
      <c r="D3" s="3"/>
      <c r="E3" s="2" t="s">
        <v>15</v>
      </c>
      <c r="F3" s="3"/>
      <c r="G3" s="74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35" t="s">
        <v>998</v>
      </c>
      <c r="AB3" s="35" t="s">
        <v>999</v>
      </c>
      <c r="AC3" s="35"/>
      <c r="AD3" s="35"/>
      <c r="AE3" s="35"/>
      <c r="AF3" s="35"/>
      <c r="AG3" s="35"/>
      <c r="AH3" s="35"/>
      <c r="AI3" s="35"/>
      <c r="AJ3" s="35"/>
      <c r="AK3" s="35"/>
      <c r="EB3" s="6" t="s">
        <v>140</v>
      </c>
      <c r="EC3" s="6" t="s">
        <v>141</v>
      </c>
      <c r="ED3" s="6" t="s">
        <v>142</v>
      </c>
      <c r="EE3" s="6" t="s">
        <v>143</v>
      </c>
      <c r="EF3" s="6" t="s">
        <v>90</v>
      </c>
      <c r="EG3" s="6" t="s">
        <v>144</v>
      </c>
      <c r="EH3" s="6" t="s">
        <v>145</v>
      </c>
      <c r="EI3" s="6" t="s">
        <v>146</v>
      </c>
      <c r="EJ3" s="6" t="s">
        <v>147</v>
      </c>
      <c r="EK3" s="6" t="s">
        <v>996</v>
      </c>
    </row>
    <row r="4" spans="1:141" s="58" customFormat="1" ht="16.149999999999999" customHeight="1" x14ac:dyDescent="0.35">
      <c r="B4" s="2" t="s">
        <v>4</v>
      </c>
      <c r="C4" s="2" t="s">
        <v>5</v>
      </c>
      <c r="E4" s="2" t="s">
        <v>17</v>
      </c>
      <c r="F4" s="3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BB4" s="61" t="s">
        <v>12</v>
      </c>
      <c r="EB4" s="6" t="s">
        <v>148</v>
      </c>
      <c r="EC4" s="6" t="s">
        <v>149</v>
      </c>
      <c r="ED4" s="6" t="s">
        <v>150</v>
      </c>
      <c r="EE4" s="6" t="s">
        <v>151</v>
      </c>
      <c r="EF4" s="6" t="s">
        <v>90</v>
      </c>
      <c r="EG4" s="6" t="s">
        <v>152</v>
      </c>
      <c r="EH4" s="6" t="s">
        <v>153</v>
      </c>
      <c r="EI4" s="6" t="s">
        <v>154</v>
      </c>
      <c r="EJ4" s="6" t="s">
        <v>155</v>
      </c>
      <c r="EK4" s="6" t="s">
        <v>996</v>
      </c>
    </row>
    <row r="5" spans="1:141" s="58" customFormat="1" ht="16.149999999999999" customHeight="1" x14ac:dyDescent="0.35">
      <c r="C5" s="3"/>
      <c r="F5" s="3"/>
      <c r="G5" s="74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EB5" s="6" t="s">
        <v>156</v>
      </c>
      <c r="EC5" s="6" t="s">
        <v>157</v>
      </c>
      <c r="ED5" s="6" t="s">
        <v>158</v>
      </c>
      <c r="EE5" s="6" t="s">
        <v>159</v>
      </c>
      <c r="EF5" s="6" t="s">
        <v>90</v>
      </c>
      <c r="EG5" s="6" t="s">
        <v>160</v>
      </c>
      <c r="EH5" s="6" t="s">
        <v>161</v>
      </c>
      <c r="EI5" s="6" t="s">
        <v>162</v>
      </c>
      <c r="EJ5" s="6" t="s">
        <v>163</v>
      </c>
      <c r="EK5" s="6" t="s">
        <v>996</v>
      </c>
    </row>
    <row r="6" spans="1:141" s="58" customFormat="1" ht="16.149999999999999" customHeight="1" x14ac:dyDescent="0.35">
      <c r="C6" s="3"/>
      <c r="D6" s="3"/>
      <c r="E6" s="3"/>
      <c r="F6" s="3"/>
      <c r="G6" s="74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EB6" s="6" t="s">
        <v>164</v>
      </c>
      <c r="EC6" s="6" t="s">
        <v>165</v>
      </c>
      <c r="ED6" s="6" t="s">
        <v>166</v>
      </c>
      <c r="EE6" s="6" t="s">
        <v>167</v>
      </c>
      <c r="EF6" s="6" t="s">
        <v>90</v>
      </c>
      <c r="EG6" s="6" t="s">
        <v>168</v>
      </c>
      <c r="EH6" s="6" t="s">
        <v>169</v>
      </c>
      <c r="EI6" s="6" t="s">
        <v>170</v>
      </c>
      <c r="EJ6" s="6" t="s">
        <v>171</v>
      </c>
      <c r="EK6" s="6" t="s">
        <v>996</v>
      </c>
    </row>
    <row r="7" spans="1:141" s="58" customFormat="1" ht="15.65" hidden="1" customHeight="1" x14ac:dyDescent="0.35">
      <c r="B7" s="63"/>
      <c r="C7" s="63"/>
      <c r="D7" s="63"/>
      <c r="E7" s="63"/>
      <c r="F7" s="63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EB7" s="6" t="s">
        <v>172</v>
      </c>
      <c r="EC7" s="6" t="s">
        <v>173</v>
      </c>
      <c r="ED7" s="6" t="s">
        <v>174</v>
      </c>
      <c r="EE7" s="6" t="s">
        <v>175</v>
      </c>
      <c r="EF7" s="6" t="s">
        <v>90</v>
      </c>
      <c r="EG7" s="6" t="s">
        <v>176</v>
      </c>
      <c r="EH7" s="6" t="s">
        <v>177</v>
      </c>
      <c r="EI7" s="6" t="s">
        <v>178</v>
      </c>
      <c r="EJ7" s="6" t="s">
        <v>179</v>
      </c>
      <c r="EK7" s="6" t="s">
        <v>996</v>
      </c>
    </row>
    <row r="8" spans="1:141" s="58" customFormat="1" ht="16.149999999999999" customHeight="1" x14ac:dyDescent="0.35">
      <c r="A8" s="62"/>
      <c r="B8" s="9" t="s">
        <v>18</v>
      </c>
      <c r="C8" s="62"/>
      <c r="D8" s="62"/>
      <c r="E8" s="64" t="s">
        <v>91</v>
      </c>
      <c r="F8" s="62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EB8" s="6" t="s">
        <v>180</v>
      </c>
      <c r="EC8" s="6" t="s">
        <v>181</v>
      </c>
      <c r="ED8" s="6" t="s">
        <v>182</v>
      </c>
      <c r="EE8" s="6" t="s">
        <v>183</v>
      </c>
      <c r="EF8" s="6" t="s">
        <v>90</v>
      </c>
      <c r="EG8" s="6" t="s">
        <v>172</v>
      </c>
      <c r="EH8" s="6" t="s">
        <v>184</v>
      </c>
      <c r="EI8" s="6" t="s">
        <v>173</v>
      </c>
      <c r="EJ8" s="6" t="s">
        <v>175</v>
      </c>
      <c r="EK8" s="6" t="s">
        <v>996</v>
      </c>
    </row>
    <row r="9" spans="1:141" s="58" customFormat="1" ht="16.149999999999999" customHeight="1" x14ac:dyDescent="0.35">
      <c r="B9" s="9"/>
      <c r="C9" s="63"/>
      <c r="D9" s="9"/>
      <c r="E9" s="63"/>
      <c r="F9" s="63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EB9" s="6" t="s">
        <v>185</v>
      </c>
      <c r="EC9" s="6" t="s">
        <v>186</v>
      </c>
      <c r="ED9" s="6" t="s">
        <v>187</v>
      </c>
      <c r="EE9" s="6" t="s">
        <v>188</v>
      </c>
      <c r="EF9" s="6" t="s">
        <v>90</v>
      </c>
      <c r="EG9" s="6" t="s">
        <v>189</v>
      </c>
      <c r="EH9" s="6" t="s">
        <v>190</v>
      </c>
      <c r="EI9" s="6" t="s">
        <v>191</v>
      </c>
      <c r="EJ9" s="6" t="s">
        <v>192</v>
      </c>
      <c r="EK9" s="6" t="s">
        <v>996</v>
      </c>
    </row>
    <row r="10" spans="1:141" s="58" customFormat="1" ht="15.65" customHeight="1" x14ac:dyDescent="0.35">
      <c r="B10" s="63"/>
      <c r="C10" s="63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EB10" s="6" t="s">
        <v>193</v>
      </c>
      <c r="EC10" s="6" t="s">
        <v>194</v>
      </c>
      <c r="ED10" s="6" t="s">
        <v>195</v>
      </c>
      <c r="EE10" s="6" t="s">
        <v>196</v>
      </c>
      <c r="EF10" s="6" t="s">
        <v>90</v>
      </c>
      <c r="EG10" s="6" t="s">
        <v>197</v>
      </c>
      <c r="EH10" s="6" t="s">
        <v>198</v>
      </c>
      <c r="EI10" s="6" t="s">
        <v>199</v>
      </c>
      <c r="EJ10" s="6" t="s">
        <v>200</v>
      </c>
      <c r="EK10" s="6" t="s">
        <v>996</v>
      </c>
    </row>
    <row r="11" spans="1:141" s="50" customFormat="1" ht="13.9" customHeight="1" x14ac:dyDescent="0.35">
      <c r="A11" s="48"/>
      <c r="B11" s="48"/>
      <c r="C11" s="48"/>
      <c r="D11" s="49"/>
      <c r="E11" s="49"/>
      <c r="F11" s="49"/>
      <c r="G11" s="14" t="s">
        <v>22</v>
      </c>
      <c r="H11" s="14" t="s">
        <v>22</v>
      </c>
      <c r="I11" s="14" t="s">
        <v>22</v>
      </c>
      <c r="J11" s="14" t="s">
        <v>22</v>
      </c>
      <c r="K11" s="14" t="s">
        <v>22</v>
      </c>
      <c r="L11" s="14" t="s">
        <v>22</v>
      </c>
      <c r="M11" s="14" t="s">
        <v>201</v>
      </c>
      <c r="N11" s="14" t="s">
        <v>22</v>
      </c>
      <c r="O11" s="14" t="s">
        <v>24</v>
      </c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76"/>
      <c r="AB11" s="76"/>
      <c r="AC11" s="76"/>
      <c r="AD11" s="76"/>
      <c r="AE11" s="76"/>
      <c r="AF11" s="77"/>
      <c r="AG11" s="77"/>
      <c r="AH11" s="77"/>
      <c r="AI11" s="77"/>
      <c r="AJ11" s="77"/>
      <c r="AK11" s="77"/>
      <c r="EB11" s="6" t="s">
        <v>202</v>
      </c>
      <c r="EC11" s="6" t="s">
        <v>203</v>
      </c>
      <c r="ED11" s="6" t="s">
        <v>204</v>
      </c>
      <c r="EE11" s="6" t="s">
        <v>205</v>
      </c>
      <c r="EF11" s="6" t="s">
        <v>90</v>
      </c>
      <c r="EG11" s="6" t="s">
        <v>206</v>
      </c>
      <c r="EH11" s="6" t="s">
        <v>207</v>
      </c>
      <c r="EI11" s="6" t="s">
        <v>208</v>
      </c>
      <c r="EJ11" s="6" t="s">
        <v>209</v>
      </c>
      <c r="EK11" s="6" t="s">
        <v>996</v>
      </c>
    </row>
    <row r="12" spans="1:141" s="50" customFormat="1" ht="13.9" customHeight="1" x14ac:dyDescent="0.35">
      <c r="A12" s="14" t="s">
        <v>94</v>
      </c>
      <c r="B12" s="14" t="s">
        <v>27</v>
      </c>
      <c r="C12" s="14" t="s">
        <v>26</v>
      </c>
      <c r="D12" s="48"/>
      <c r="E12" s="14" t="s">
        <v>25</v>
      </c>
      <c r="F12" s="14" t="s">
        <v>95</v>
      </c>
      <c r="G12" s="14">
        <v>1</v>
      </c>
      <c r="H12" s="14">
        <v>2</v>
      </c>
      <c r="I12" s="14">
        <v>3</v>
      </c>
      <c r="J12" s="14">
        <v>4</v>
      </c>
      <c r="K12" s="14">
        <v>5</v>
      </c>
      <c r="L12" s="14">
        <v>6</v>
      </c>
      <c r="M12" s="14" t="s">
        <v>30</v>
      </c>
      <c r="N12" s="14" t="s">
        <v>28</v>
      </c>
      <c r="O12" s="14" t="s">
        <v>31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76"/>
      <c r="AB12" s="76"/>
      <c r="AC12" s="76"/>
      <c r="AD12" s="76"/>
      <c r="AE12" s="76"/>
      <c r="AF12" s="77"/>
      <c r="AG12" s="77"/>
      <c r="AH12" s="77"/>
      <c r="AI12" s="77"/>
      <c r="AJ12" s="77"/>
      <c r="AK12" s="77"/>
      <c r="EB12" s="6" t="s">
        <v>210</v>
      </c>
      <c r="EC12" s="6" t="s">
        <v>211</v>
      </c>
      <c r="ED12" s="6" t="s">
        <v>212</v>
      </c>
      <c r="EE12" s="6" t="s">
        <v>213</v>
      </c>
      <c r="EF12" s="6" t="s">
        <v>90</v>
      </c>
      <c r="EG12" s="6" t="s">
        <v>214</v>
      </c>
      <c r="EH12" s="6" t="s">
        <v>215</v>
      </c>
      <c r="EI12" s="6" t="s">
        <v>216</v>
      </c>
      <c r="EJ12" s="6" t="s">
        <v>217</v>
      </c>
      <c r="EK12" s="6" t="s">
        <v>996</v>
      </c>
    </row>
    <row r="13" spans="1:141" s="13" customFormat="1" ht="13.9" customHeight="1" x14ac:dyDescent="0.35">
      <c r="A13" s="32">
        <v>1</v>
      </c>
      <c r="B13" s="13" t="s">
        <v>1000</v>
      </c>
      <c r="C13" s="78" t="s">
        <v>1001</v>
      </c>
      <c r="E13" s="13" t="s">
        <v>313</v>
      </c>
      <c r="F13" s="13" t="s">
        <v>10</v>
      </c>
      <c r="G13" s="44">
        <v>238</v>
      </c>
      <c r="H13" s="44">
        <v>248</v>
      </c>
      <c r="I13" s="44">
        <v>198</v>
      </c>
      <c r="J13" s="44">
        <v>224</v>
      </c>
      <c r="K13" s="44">
        <v>216</v>
      </c>
      <c r="L13" s="44">
        <v>279</v>
      </c>
      <c r="M13" s="17">
        <f t="shared" ref="M13:M76" si="0">SUM(G13:L13)</f>
        <v>1403</v>
      </c>
      <c r="N13" s="17">
        <f t="shared" ref="N13:N76" si="1">COUNTIF(G13:L13, "&gt;0" )</f>
        <v>6</v>
      </c>
      <c r="O13" s="17">
        <f t="shared" ref="O13:O76" si="2">IF(N13=0,0,M13/N13)</f>
        <v>233.83333333333334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  <c r="EB13" s="6" t="s">
        <v>221</v>
      </c>
      <c r="EC13" s="6" t="s">
        <v>222</v>
      </c>
      <c r="ED13" s="6" t="s">
        <v>223</v>
      </c>
      <c r="EE13" s="6" t="s">
        <v>224</v>
      </c>
      <c r="EF13" s="6" t="s">
        <v>90</v>
      </c>
      <c r="EG13" s="6" t="s">
        <v>225</v>
      </c>
      <c r="EH13" s="6" t="s">
        <v>226</v>
      </c>
      <c r="EI13" s="6" t="s">
        <v>227</v>
      </c>
      <c r="EJ13" s="6" t="s">
        <v>228</v>
      </c>
      <c r="EK13" s="6" t="s">
        <v>996</v>
      </c>
    </row>
    <row r="14" spans="1:141" s="13" customFormat="1" ht="13.9" customHeight="1" x14ac:dyDescent="0.35">
      <c r="A14" s="32">
        <v>2</v>
      </c>
      <c r="B14" s="13" t="s">
        <v>1002</v>
      </c>
      <c r="C14" s="78" t="s">
        <v>1003</v>
      </c>
      <c r="E14" s="13" t="s">
        <v>540</v>
      </c>
      <c r="F14" s="13" t="s">
        <v>10</v>
      </c>
      <c r="G14" s="44">
        <v>238</v>
      </c>
      <c r="H14" s="44">
        <v>172</v>
      </c>
      <c r="I14" s="44">
        <v>270</v>
      </c>
      <c r="J14" s="44">
        <v>222</v>
      </c>
      <c r="K14" s="44">
        <v>206</v>
      </c>
      <c r="L14" s="44">
        <v>289</v>
      </c>
      <c r="M14" s="17">
        <f t="shared" si="0"/>
        <v>1397</v>
      </c>
      <c r="N14" s="17">
        <f t="shared" si="1"/>
        <v>6</v>
      </c>
      <c r="O14" s="17">
        <f t="shared" si="2"/>
        <v>232.83333333333334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  <c r="EB14" s="6" t="s">
        <v>232</v>
      </c>
      <c r="EC14" s="6" t="s">
        <v>233</v>
      </c>
      <c r="ED14" s="6" t="s">
        <v>234</v>
      </c>
      <c r="EE14" s="6" t="s">
        <v>235</v>
      </c>
      <c r="EF14" s="6" t="s">
        <v>90</v>
      </c>
      <c r="EG14" s="6" t="s">
        <v>236</v>
      </c>
      <c r="EH14" s="6" t="s">
        <v>237</v>
      </c>
      <c r="EI14" s="6" t="s">
        <v>238</v>
      </c>
      <c r="EJ14" s="6" t="s">
        <v>239</v>
      </c>
      <c r="EK14" s="6" t="s">
        <v>996</v>
      </c>
    </row>
    <row r="15" spans="1:141" s="13" customFormat="1" ht="13.9" customHeight="1" x14ac:dyDescent="0.35">
      <c r="A15" s="32">
        <v>3</v>
      </c>
      <c r="B15" s="13" t="s">
        <v>1004</v>
      </c>
      <c r="C15" s="78" t="s">
        <v>1005</v>
      </c>
      <c r="E15" s="13" t="s">
        <v>313</v>
      </c>
      <c r="F15" s="13" t="s">
        <v>10</v>
      </c>
      <c r="G15" s="44">
        <v>204</v>
      </c>
      <c r="H15" s="44">
        <v>268</v>
      </c>
      <c r="I15" s="44">
        <v>200</v>
      </c>
      <c r="J15" s="44">
        <v>235</v>
      </c>
      <c r="K15" s="44">
        <v>234</v>
      </c>
      <c r="L15" s="44">
        <v>246</v>
      </c>
      <c r="M15" s="17">
        <f t="shared" si="0"/>
        <v>1387</v>
      </c>
      <c r="N15" s="17">
        <f t="shared" si="1"/>
        <v>6</v>
      </c>
      <c r="O15" s="17">
        <f t="shared" si="2"/>
        <v>231.16666666666666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  <c r="EB15" s="6" t="s">
        <v>242</v>
      </c>
      <c r="EC15" s="6" t="s">
        <v>243</v>
      </c>
      <c r="ED15" s="6" t="s">
        <v>244</v>
      </c>
      <c r="EE15" s="6" t="s">
        <v>245</v>
      </c>
      <c r="EF15" s="6" t="s">
        <v>90</v>
      </c>
      <c r="EG15" s="6" t="s">
        <v>246</v>
      </c>
      <c r="EH15" s="6" t="s">
        <v>247</v>
      </c>
      <c r="EI15" s="6" t="s">
        <v>248</v>
      </c>
      <c r="EJ15" s="6" t="s">
        <v>249</v>
      </c>
      <c r="EK15" s="6" t="s">
        <v>996</v>
      </c>
    </row>
    <row r="16" spans="1:141" s="13" customFormat="1" ht="13.15" customHeight="1" x14ac:dyDescent="0.35">
      <c r="A16" s="32">
        <v>4</v>
      </c>
      <c r="B16" s="13" t="s">
        <v>1006</v>
      </c>
      <c r="C16" s="78" t="s">
        <v>1007</v>
      </c>
      <c r="E16" s="13" t="s">
        <v>518</v>
      </c>
      <c r="F16" s="13" t="s">
        <v>10</v>
      </c>
      <c r="G16" s="44">
        <v>243</v>
      </c>
      <c r="H16" s="44">
        <v>177</v>
      </c>
      <c r="I16" s="44">
        <v>268</v>
      </c>
      <c r="J16" s="44">
        <v>235</v>
      </c>
      <c r="K16" s="44">
        <v>269</v>
      </c>
      <c r="L16" s="44">
        <v>195</v>
      </c>
      <c r="M16" s="17">
        <f t="shared" si="0"/>
        <v>1387</v>
      </c>
      <c r="N16" s="17">
        <f t="shared" si="1"/>
        <v>6</v>
      </c>
      <c r="O16" s="17">
        <f t="shared" si="2"/>
        <v>231.16666666666666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  <c r="EB16" s="6" t="s">
        <v>252</v>
      </c>
      <c r="EC16" s="6" t="s">
        <v>253</v>
      </c>
      <c r="ED16" s="6" t="s">
        <v>254</v>
      </c>
      <c r="EE16" s="6" t="s">
        <v>255</v>
      </c>
      <c r="EF16" s="6" t="s">
        <v>90</v>
      </c>
      <c r="EG16" s="6" t="s">
        <v>256</v>
      </c>
      <c r="EH16" s="6" t="s">
        <v>257</v>
      </c>
      <c r="EI16" s="6" t="s">
        <v>258</v>
      </c>
      <c r="EJ16" s="6" t="s">
        <v>259</v>
      </c>
      <c r="EK16" s="6" t="s">
        <v>996</v>
      </c>
    </row>
    <row r="17" spans="1:141" s="13" customFormat="1" ht="13.9" customHeight="1" x14ac:dyDescent="0.35">
      <c r="A17" s="32">
        <v>5</v>
      </c>
      <c r="B17" s="13" t="s">
        <v>1008</v>
      </c>
      <c r="C17" s="78" t="s">
        <v>1009</v>
      </c>
      <c r="E17" s="13" t="s">
        <v>220</v>
      </c>
      <c r="F17" s="13" t="s">
        <v>10</v>
      </c>
      <c r="G17" s="44">
        <v>227</v>
      </c>
      <c r="H17" s="44">
        <v>235</v>
      </c>
      <c r="I17" s="44">
        <v>209</v>
      </c>
      <c r="J17" s="44">
        <v>244</v>
      </c>
      <c r="K17" s="44">
        <v>239</v>
      </c>
      <c r="L17" s="44">
        <v>216</v>
      </c>
      <c r="M17" s="17">
        <f t="shared" si="0"/>
        <v>1370</v>
      </c>
      <c r="N17" s="17">
        <f t="shared" si="1"/>
        <v>6</v>
      </c>
      <c r="O17" s="17">
        <f t="shared" si="2"/>
        <v>228.33333333333334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  <c r="EB17" s="6" t="s">
        <v>263</v>
      </c>
      <c r="EC17" s="6" t="s">
        <v>264</v>
      </c>
      <c r="ED17" s="6" t="s">
        <v>265</v>
      </c>
      <c r="EE17" s="6" t="s">
        <v>266</v>
      </c>
      <c r="EF17" s="6" t="s">
        <v>90</v>
      </c>
      <c r="EG17" s="6" t="s">
        <v>267</v>
      </c>
      <c r="EH17" s="6" t="s">
        <v>268</v>
      </c>
      <c r="EI17" s="6" t="s">
        <v>269</v>
      </c>
      <c r="EJ17" s="6" t="s">
        <v>270</v>
      </c>
      <c r="EK17" s="6" t="s">
        <v>996</v>
      </c>
    </row>
    <row r="18" spans="1:141" s="13" customFormat="1" ht="13.9" customHeight="1" x14ac:dyDescent="0.35">
      <c r="A18" s="32">
        <v>6</v>
      </c>
      <c r="B18" s="13" t="s">
        <v>1010</v>
      </c>
      <c r="C18" s="78" t="s">
        <v>1011</v>
      </c>
      <c r="E18" s="13" t="s">
        <v>500</v>
      </c>
      <c r="F18" s="13" t="s">
        <v>10</v>
      </c>
      <c r="G18" s="44">
        <v>217</v>
      </c>
      <c r="H18" s="44">
        <v>222</v>
      </c>
      <c r="I18" s="44">
        <v>250</v>
      </c>
      <c r="J18" s="44">
        <v>244</v>
      </c>
      <c r="K18" s="44">
        <v>226</v>
      </c>
      <c r="L18" s="44">
        <v>200</v>
      </c>
      <c r="M18" s="17">
        <f t="shared" si="0"/>
        <v>1359</v>
      </c>
      <c r="N18" s="17">
        <f t="shared" si="1"/>
        <v>6</v>
      </c>
      <c r="O18" s="17">
        <f t="shared" si="2"/>
        <v>226.5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  <c r="EB18" s="6" t="s">
        <v>274</v>
      </c>
      <c r="EC18" s="6" t="s">
        <v>275</v>
      </c>
      <c r="ED18" s="6" t="s">
        <v>276</v>
      </c>
      <c r="EE18" s="6" t="s">
        <v>277</v>
      </c>
      <c r="EF18" s="6" t="s">
        <v>90</v>
      </c>
      <c r="EG18" s="6" t="s">
        <v>278</v>
      </c>
      <c r="EH18" s="6" t="s">
        <v>279</v>
      </c>
      <c r="EI18" s="6" t="s">
        <v>280</v>
      </c>
      <c r="EJ18" s="6" t="s">
        <v>281</v>
      </c>
      <c r="EK18" s="6" t="s">
        <v>996</v>
      </c>
    </row>
    <row r="19" spans="1:141" s="13" customFormat="1" ht="13.9" customHeight="1" x14ac:dyDescent="0.35">
      <c r="A19" s="32">
        <v>7</v>
      </c>
      <c r="B19" s="13" t="s">
        <v>1012</v>
      </c>
      <c r="C19" s="78" t="s">
        <v>1013</v>
      </c>
      <c r="E19" s="13" t="s">
        <v>231</v>
      </c>
      <c r="F19" s="13" t="s">
        <v>10</v>
      </c>
      <c r="G19" s="44">
        <v>244</v>
      </c>
      <c r="H19" s="44">
        <v>206</v>
      </c>
      <c r="I19" s="44">
        <v>268</v>
      </c>
      <c r="J19" s="44">
        <v>222</v>
      </c>
      <c r="K19" s="44">
        <v>214</v>
      </c>
      <c r="L19" s="44">
        <v>190</v>
      </c>
      <c r="M19" s="17">
        <f t="shared" si="0"/>
        <v>1344</v>
      </c>
      <c r="N19" s="17">
        <f t="shared" si="1"/>
        <v>6</v>
      </c>
      <c r="O19" s="17">
        <f t="shared" si="2"/>
        <v>224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  <c r="EB19" s="6" t="s">
        <v>284</v>
      </c>
      <c r="EC19" s="6" t="s">
        <v>285</v>
      </c>
      <c r="ED19" s="6" t="s">
        <v>286</v>
      </c>
      <c r="EE19" s="6" t="s">
        <v>287</v>
      </c>
      <c r="EF19" s="6" t="s">
        <v>90</v>
      </c>
      <c r="EG19" s="6" t="s">
        <v>288</v>
      </c>
      <c r="EH19" s="6" t="s">
        <v>289</v>
      </c>
      <c r="EI19" s="6" t="s">
        <v>290</v>
      </c>
      <c r="EJ19" s="6" t="s">
        <v>291</v>
      </c>
      <c r="EK19" s="6" t="s">
        <v>996</v>
      </c>
    </row>
    <row r="20" spans="1:141" s="13" customFormat="1" ht="13.9" customHeight="1" x14ac:dyDescent="0.35">
      <c r="A20" s="32">
        <v>8</v>
      </c>
      <c r="B20" s="13" t="s">
        <v>1014</v>
      </c>
      <c r="C20" s="78" t="s">
        <v>1015</v>
      </c>
      <c r="E20" s="13" t="s">
        <v>540</v>
      </c>
      <c r="F20" s="13" t="s">
        <v>10</v>
      </c>
      <c r="G20" s="44">
        <v>255</v>
      </c>
      <c r="H20" s="44">
        <v>242</v>
      </c>
      <c r="I20" s="44">
        <v>183</v>
      </c>
      <c r="J20" s="44">
        <v>191</v>
      </c>
      <c r="K20" s="44">
        <v>214</v>
      </c>
      <c r="L20" s="44">
        <v>249</v>
      </c>
      <c r="M20" s="17">
        <f t="shared" si="0"/>
        <v>1334</v>
      </c>
      <c r="N20" s="17">
        <f t="shared" si="1"/>
        <v>6</v>
      </c>
      <c r="O20" s="17">
        <f t="shared" si="2"/>
        <v>222.33333333333334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  <c r="EB20" s="6" t="s">
        <v>295</v>
      </c>
      <c r="EC20" s="6" t="s">
        <v>296</v>
      </c>
      <c r="ED20" s="6" t="s">
        <v>297</v>
      </c>
      <c r="EE20" s="6" t="s">
        <v>298</v>
      </c>
      <c r="EF20" s="6" t="s">
        <v>90</v>
      </c>
      <c r="EG20" s="6" t="s">
        <v>299</v>
      </c>
      <c r="EH20" s="6" t="s">
        <v>300</v>
      </c>
      <c r="EI20" s="6" t="s">
        <v>301</v>
      </c>
      <c r="EJ20" s="6" t="s">
        <v>302</v>
      </c>
      <c r="EK20" s="6" t="s">
        <v>996</v>
      </c>
    </row>
    <row r="21" spans="1:141" s="13" customFormat="1" ht="13.9" customHeight="1" x14ac:dyDescent="0.35">
      <c r="A21" s="32">
        <v>9</v>
      </c>
      <c r="B21" s="13" t="s">
        <v>1016</v>
      </c>
      <c r="C21" s="78" t="s">
        <v>1017</v>
      </c>
      <c r="E21" s="13" t="s">
        <v>540</v>
      </c>
      <c r="F21" s="13" t="s">
        <v>10</v>
      </c>
      <c r="G21" s="44">
        <v>220</v>
      </c>
      <c r="H21" s="44">
        <v>203</v>
      </c>
      <c r="I21" s="44">
        <v>192</v>
      </c>
      <c r="J21" s="44">
        <v>234</v>
      </c>
      <c r="K21" s="44">
        <v>197</v>
      </c>
      <c r="L21" s="44">
        <v>285</v>
      </c>
      <c r="M21" s="17">
        <f t="shared" si="0"/>
        <v>1331</v>
      </c>
      <c r="N21" s="17">
        <f t="shared" si="1"/>
        <v>6</v>
      </c>
      <c r="O21" s="17">
        <f t="shared" si="2"/>
        <v>221.83333333333334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  <c r="EB21" s="6" t="s">
        <v>306</v>
      </c>
      <c r="EC21" s="6" t="s">
        <v>307</v>
      </c>
      <c r="ED21" s="6" t="s">
        <v>308</v>
      </c>
      <c r="EE21" s="6" t="s">
        <v>309</v>
      </c>
      <c r="EF21" s="6" t="s">
        <v>90</v>
      </c>
      <c r="EG21" s="6" t="s">
        <v>274</v>
      </c>
      <c r="EH21" s="6" t="s">
        <v>310</v>
      </c>
      <c r="EI21" s="6" t="s">
        <v>275</v>
      </c>
      <c r="EJ21" s="6" t="s">
        <v>277</v>
      </c>
      <c r="EK21" s="6" t="s">
        <v>996</v>
      </c>
    </row>
    <row r="22" spans="1:141" s="13" customFormat="1" ht="13.9" customHeight="1" x14ac:dyDescent="0.35">
      <c r="A22" s="32">
        <v>10</v>
      </c>
      <c r="B22" s="13" t="s">
        <v>1018</v>
      </c>
      <c r="C22" s="78" t="s">
        <v>1019</v>
      </c>
      <c r="E22" s="13" t="s">
        <v>500</v>
      </c>
      <c r="F22" s="13" t="s">
        <v>10</v>
      </c>
      <c r="G22" s="44">
        <v>245</v>
      </c>
      <c r="H22" s="44">
        <v>187</v>
      </c>
      <c r="I22" s="44">
        <v>217</v>
      </c>
      <c r="J22" s="44">
        <v>259</v>
      </c>
      <c r="K22" s="44">
        <v>203</v>
      </c>
      <c r="L22" s="44">
        <v>213</v>
      </c>
      <c r="M22" s="17">
        <f t="shared" si="0"/>
        <v>1324</v>
      </c>
      <c r="N22" s="17">
        <f t="shared" si="1"/>
        <v>6</v>
      </c>
      <c r="O22" s="17">
        <f t="shared" si="2"/>
        <v>220.66666666666666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  <c r="EB22" s="6" t="s">
        <v>314</v>
      </c>
      <c r="EC22" s="6" t="s">
        <v>315</v>
      </c>
      <c r="ED22" s="6" t="s">
        <v>316</v>
      </c>
      <c r="EE22" s="6" t="s">
        <v>317</v>
      </c>
      <c r="EF22" s="6" t="s">
        <v>90</v>
      </c>
      <c r="EG22" s="6" t="s">
        <v>318</v>
      </c>
      <c r="EH22" s="6" t="s">
        <v>319</v>
      </c>
      <c r="EI22" s="6" t="s">
        <v>320</v>
      </c>
      <c r="EJ22" s="6" t="s">
        <v>321</v>
      </c>
      <c r="EK22" s="6" t="s">
        <v>996</v>
      </c>
    </row>
    <row r="23" spans="1:141" s="13" customFormat="1" ht="13.9" customHeight="1" x14ac:dyDescent="0.35">
      <c r="A23" s="32">
        <v>11</v>
      </c>
      <c r="B23" s="13" t="s">
        <v>1020</v>
      </c>
      <c r="C23" s="78" t="s">
        <v>1021</v>
      </c>
      <c r="E23" s="13" t="s">
        <v>410</v>
      </c>
      <c r="F23" s="13" t="s">
        <v>10</v>
      </c>
      <c r="G23" s="44">
        <v>184</v>
      </c>
      <c r="H23" s="44">
        <v>209</v>
      </c>
      <c r="I23" s="44">
        <v>220</v>
      </c>
      <c r="J23" s="44">
        <v>278</v>
      </c>
      <c r="K23" s="44">
        <v>222</v>
      </c>
      <c r="L23" s="44">
        <v>198</v>
      </c>
      <c r="M23" s="17">
        <f t="shared" si="0"/>
        <v>1311</v>
      </c>
      <c r="N23" s="17">
        <f t="shared" si="1"/>
        <v>6</v>
      </c>
      <c r="O23" s="17">
        <f t="shared" si="2"/>
        <v>218.5</v>
      </c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  <c r="EB23" s="6" t="s">
        <v>325</v>
      </c>
      <c r="EC23" s="6" t="s">
        <v>326</v>
      </c>
      <c r="ED23" s="6" t="s">
        <v>327</v>
      </c>
      <c r="EE23" s="6" t="s">
        <v>328</v>
      </c>
      <c r="EF23" s="6" t="s">
        <v>90</v>
      </c>
      <c r="EG23" s="6" t="s">
        <v>329</v>
      </c>
      <c r="EH23" s="6" t="s">
        <v>330</v>
      </c>
      <c r="EI23" s="6" t="s">
        <v>331</v>
      </c>
      <c r="EJ23" s="6" t="s">
        <v>332</v>
      </c>
      <c r="EK23" s="6" t="s">
        <v>996</v>
      </c>
    </row>
    <row r="24" spans="1:141" s="13" customFormat="1" ht="13.9" customHeight="1" x14ac:dyDescent="0.35">
      <c r="A24" s="32">
        <v>12</v>
      </c>
      <c r="B24" s="13" t="s">
        <v>1022</v>
      </c>
      <c r="C24" s="78" t="s">
        <v>1023</v>
      </c>
      <c r="E24" s="13" t="s">
        <v>421</v>
      </c>
      <c r="F24" s="13" t="s">
        <v>10</v>
      </c>
      <c r="G24" s="44">
        <v>244</v>
      </c>
      <c r="H24" s="44">
        <v>213</v>
      </c>
      <c r="I24" s="44">
        <v>234</v>
      </c>
      <c r="J24" s="44">
        <v>218</v>
      </c>
      <c r="K24" s="44">
        <v>225</v>
      </c>
      <c r="L24" s="44">
        <v>174</v>
      </c>
      <c r="M24" s="17">
        <f t="shared" si="0"/>
        <v>1308</v>
      </c>
      <c r="N24" s="17">
        <f t="shared" si="1"/>
        <v>6</v>
      </c>
      <c r="O24" s="17">
        <f t="shared" si="2"/>
        <v>218</v>
      </c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  <c r="EB24" s="6" t="s">
        <v>336</v>
      </c>
      <c r="EC24" s="6" t="s">
        <v>337</v>
      </c>
      <c r="ED24" s="6" t="s">
        <v>338</v>
      </c>
      <c r="EE24" s="6" t="s">
        <v>339</v>
      </c>
      <c r="EF24" s="6" t="s">
        <v>90</v>
      </c>
      <c r="EG24" s="6" t="s">
        <v>340</v>
      </c>
      <c r="EH24" s="6" t="s">
        <v>341</v>
      </c>
      <c r="EI24" s="6" t="s">
        <v>342</v>
      </c>
      <c r="EJ24" s="6" t="s">
        <v>343</v>
      </c>
      <c r="EK24" s="6" t="s">
        <v>996</v>
      </c>
    </row>
    <row r="25" spans="1:141" s="13" customFormat="1" ht="13.9" customHeight="1" x14ac:dyDescent="0.35">
      <c r="A25" s="32">
        <v>13</v>
      </c>
      <c r="B25" s="13" t="s">
        <v>1024</v>
      </c>
      <c r="C25" s="78" t="s">
        <v>1025</v>
      </c>
      <c r="E25" s="13" t="s">
        <v>1026</v>
      </c>
      <c r="F25" s="13" t="s">
        <v>10</v>
      </c>
      <c r="G25" s="44">
        <v>244</v>
      </c>
      <c r="H25" s="44">
        <v>191</v>
      </c>
      <c r="I25" s="44">
        <v>236</v>
      </c>
      <c r="J25" s="44">
        <v>170</v>
      </c>
      <c r="K25" s="44">
        <v>245</v>
      </c>
      <c r="L25" s="44">
        <v>220</v>
      </c>
      <c r="M25" s="17">
        <f t="shared" si="0"/>
        <v>1306</v>
      </c>
      <c r="N25" s="17">
        <f t="shared" si="1"/>
        <v>6</v>
      </c>
      <c r="O25" s="17">
        <f t="shared" si="2"/>
        <v>217.66666666666666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  <c r="EB25" s="6" t="s">
        <v>347</v>
      </c>
      <c r="EC25" s="6" t="s">
        <v>348</v>
      </c>
      <c r="ED25" s="6" t="s">
        <v>349</v>
      </c>
      <c r="EE25" s="6" t="s">
        <v>350</v>
      </c>
      <c r="EF25" s="6" t="s">
        <v>90</v>
      </c>
      <c r="EG25" s="6" t="s">
        <v>351</v>
      </c>
      <c r="EH25" s="6" t="s">
        <v>352</v>
      </c>
      <c r="EI25" s="6" t="s">
        <v>353</v>
      </c>
      <c r="EJ25" s="6" t="s">
        <v>354</v>
      </c>
      <c r="EK25" s="6" t="s">
        <v>996</v>
      </c>
    </row>
    <row r="26" spans="1:141" s="13" customFormat="1" ht="13.9" customHeight="1" x14ac:dyDescent="0.35">
      <c r="A26" s="32">
        <v>14</v>
      </c>
      <c r="B26" s="13" t="s">
        <v>1027</v>
      </c>
      <c r="C26" s="78" t="s">
        <v>1028</v>
      </c>
      <c r="E26" s="13" t="s">
        <v>324</v>
      </c>
      <c r="F26" s="13" t="s">
        <v>10</v>
      </c>
      <c r="G26" s="44">
        <v>226</v>
      </c>
      <c r="H26" s="44">
        <v>221</v>
      </c>
      <c r="I26" s="44">
        <v>212</v>
      </c>
      <c r="J26" s="44">
        <v>187</v>
      </c>
      <c r="K26" s="44">
        <v>207</v>
      </c>
      <c r="L26" s="44">
        <v>244</v>
      </c>
      <c r="M26" s="17">
        <f t="shared" si="0"/>
        <v>1297</v>
      </c>
      <c r="N26" s="17">
        <f t="shared" si="1"/>
        <v>6</v>
      </c>
      <c r="O26" s="17">
        <f t="shared" si="2"/>
        <v>216.16666666666666</v>
      </c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  <c r="EB26" s="6" t="s">
        <v>358</v>
      </c>
      <c r="EC26" s="6" t="s">
        <v>359</v>
      </c>
      <c r="ED26" s="6" t="s">
        <v>360</v>
      </c>
      <c r="EE26" s="6" t="s">
        <v>361</v>
      </c>
      <c r="EF26" s="6" t="s">
        <v>90</v>
      </c>
      <c r="EG26" s="6" t="s">
        <v>362</v>
      </c>
      <c r="EH26" s="6" t="s">
        <v>363</v>
      </c>
      <c r="EI26" s="6" t="s">
        <v>364</v>
      </c>
      <c r="EJ26" s="6" t="s">
        <v>365</v>
      </c>
      <c r="EK26" s="6" t="s">
        <v>996</v>
      </c>
    </row>
    <row r="27" spans="1:141" s="13" customFormat="1" ht="13.9" customHeight="1" x14ac:dyDescent="0.35">
      <c r="A27" s="32">
        <v>15</v>
      </c>
      <c r="B27" s="13" t="s">
        <v>1029</v>
      </c>
      <c r="C27" s="78" t="s">
        <v>1030</v>
      </c>
      <c r="E27" s="51" t="s">
        <v>324</v>
      </c>
      <c r="F27" s="51" t="s">
        <v>10</v>
      </c>
      <c r="G27" s="32">
        <v>193</v>
      </c>
      <c r="H27" s="32">
        <v>197</v>
      </c>
      <c r="I27" s="32">
        <v>210</v>
      </c>
      <c r="J27" s="32">
        <v>235</v>
      </c>
      <c r="K27" s="32">
        <v>208</v>
      </c>
      <c r="L27" s="32">
        <v>250</v>
      </c>
      <c r="M27" s="14">
        <f t="shared" si="0"/>
        <v>1293</v>
      </c>
      <c r="N27" s="14">
        <f t="shared" si="1"/>
        <v>6</v>
      </c>
      <c r="O27" s="14">
        <f t="shared" si="2"/>
        <v>215.5</v>
      </c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  <c r="EB27" s="6" t="s">
        <v>368</v>
      </c>
      <c r="EC27" s="6" t="s">
        <v>369</v>
      </c>
      <c r="ED27" s="6" t="s">
        <v>370</v>
      </c>
      <c r="EE27" s="6" t="s">
        <v>371</v>
      </c>
      <c r="EF27" s="6" t="s">
        <v>90</v>
      </c>
      <c r="EG27" s="6" t="s">
        <v>372</v>
      </c>
      <c r="EH27" s="6" t="s">
        <v>373</v>
      </c>
      <c r="EI27" s="6" t="s">
        <v>374</v>
      </c>
      <c r="EJ27" s="6" t="s">
        <v>375</v>
      </c>
      <c r="EK27" s="6" t="s">
        <v>996</v>
      </c>
    </row>
    <row r="28" spans="1:141" s="13" customFormat="1" ht="13.9" customHeight="1" x14ac:dyDescent="0.35">
      <c r="A28" s="32">
        <v>16</v>
      </c>
      <c r="B28" s="13" t="s">
        <v>1223</v>
      </c>
      <c r="C28" s="78" t="s">
        <v>1224</v>
      </c>
      <c r="E28" s="13" t="s">
        <v>346</v>
      </c>
      <c r="F28" s="13" t="s">
        <v>10</v>
      </c>
      <c r="G28" s="44">
        <v>194</v>
      </c>
      <c r="H28" s="44">
        <v>191</v>
      </c>
      <c r="I28" s="44">
        <v>193</v>
      </c>
      <c r="J28" s="44">
        <v>277</v>
      </c>
      <c r="K28" s="44">
        <v>266</v>
      </c>
      <c r="L28" s="44">
        <v>168</v>
      </c>
      <c r="M28" s="17">
        <f t="shared" si="0"/>
        <v>1289</v>
      </c>
      <c r="N28" s="17">
        <f t="shared" si="1"/>
        <v>6</v>
      </c>
      <c r="O28" s="17">
        <f t="shared" si="2"/>
        <v>214.83333333333334</v>
      </c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  <c r="EB28" s="6" t="s">
        <v>379</v>
      </c>
      <c r="EC28" s="6" t="s">
        <v>380</v>
      </c>
      <c r="ED28" s="6" t="s">
        <v>381</v>
      </c>
      <c r="EE28" s="6" t="s">
        <v>382</v>
      </c>
      <c r="EF28" s="6" t="s">
        <v>90</v>
      </c>
      <c r="EG28" s="6" t="s">
        <v>383</v>
      </c>
      <c r="EH28" s="6" t="s">
        <v>384</v>
      </c>
      <c r="EI28" s="6" t="s">
        <v>385</v>
      </c>
      <c r="EJ28" s="6" t="s">
        <v>386</v>
      </c>
      <c r="EK28" s="6" t="s">
        <v>996</v>
      </c>
    </row>
    <row r="29" spans="1:141" s="13" customFormat="1" ht="13.9" customHeight="1" x14ac:dyDescent="0.35">
      <c r="A29" s="32">
        <v>17</v>
      </c>
      <c r="B29" s="13" t="s">
        <v>1031</v>
      </c>
      <c r="C29" s="78" t="s">
        <v>1032</v>
      </c>
      <c r="E29" s="13" t="s">
        <v>324</v>
      </c>
      <c r="F29" s="13" t="s">
        <v>10</v>
      </c>
      <c r="G29" s="44">
        <v>193</v>
      </c>
      <c r="H29" s="44">
        <v>252</v>
      </c>
      <c r="I29" s="44">
        <v>256</v>
      </c>
      <c r="J29" s="44">
        <v>225</v>
      </c>
      <c r="K29" s="44">
        <v>170</v>
      </c>
      <c r="L29" s="44">
        <v>191</v>
      </c>
      <c r="M29" s="17">
        <f t="shared" si="0"/>
        <v>1287</v>
      </c>
      <c r="N29" s="17">
        <f t="shared" si="1"/>
        <v>6</v>
      </c>
      <c r="O29" s="17">
        <f t="shared" si="2"/>
        <v>214.5</v>
      </c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  <c r="EB29" s="6" t="s">
        <v>389</v>
      </c>
      <c r="EC29" s="6" t="s">
        <v>390</v>
      </c>
      <c r="ED29" s="6" t="s">
        <v>391</v>
      </c>
      <c r="EE29" s="6" t="s">
        <v>392</v>
      </c>
      <c r="EF29" s="6" t="s">
        <v>90</v>
      </c>
      <c r="EG29" s="6" t="s">
        <v>393</v>
      </c>
      <c r="EH29" s="6" t="s">
        <v>394</v>
      </c>
      <c r="EI29" s="6" t="s">
        <v>395</v>
      </c>
      <c r="EJ29" s="6" t="s">
        <v>396</v>
      </c>
      <c r="EK29" s="6" t="s">
        <v>996</v>
      </c>
    </row>
    <row r="30" spans="1:141" s="13" customFormat="1" ht="13.9" customHeight="1" x14ac:dyDescent="0.35">
      <c r="A30" s="32">
        <v>18</v>
      </c>
      <c r="B30" s="13" t="s">
        <v>1033</v>
      </c>
      <c r="C30" s="78" t="s">
        <v>1034</v>
      </c>
      <c r="E30" s="13" t="s">
        <v>421</v>
      </c>
      <c r="F30" s="13" t="s">
        <v>10</v>
      </c>
      <c r="G30" s="44">
        <v>204</v>
      </c>
      <c r="H30" s="44">
        <v>218</v>
      </c>
      <c r="I30" s="44">
        <v>224</v>
      </c>
      <c r="J30" s="44">
        <v>209</v>
      </c>
      <c r="K30" s="44">
        <v>203</v>
      </c>
      <c r="L30" s="44">
        <v>225</v>
      </c>
      <c r="M30" s="17">
        <f t="shared" si="0"/>
        <v>1283</v>
      </c>
      <c r="N30" s="17">
        <f t="shared" si="1"/>
        <v>6</v>
      </c>
      <c r="O30" s="17">
        <f t="shared" si="2"/>
        <v>213.83333333333334</v>
      </c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  <c r="EB30" s="6" t="s">
        <v>400</v>
      </c>
      <c r="EC30" s="6" t="s">
        <v>401</v>
      </c>
      <c r="ED30" s="6" t="s">
        <v>402</v>
      </c>
      <c r="EE30" s="6" t="s">
        <v>403</v>
      </c>
      <c r="EF30" s="6" t="s">
        <v>90</v>
      </c>
      <c r="EG30" s="6" t="s">
        <v>404</v>
      </c>
      <c r="EH30" s="6" t="s">
        <v>405</v>
      </c>
      <c r="EI30" s="6" t="s">
        <v>406</v>
      </c>
      <c r="EJ30" s="6" t="s">
        <v>407</v>
      </c>
      <c r="EK30" s="6" t="s">
        <v>996</v>
      </c>
    </row>
    <row r="31" spans="1:141" s="13" customFormat="1" ht="13.9" customHeight="1" x14ac:dyDescent="0.35">
      <c r="A31" s="32">
        <v>19</v>
      </c>
      <c r="B31" s="13" t="s">
        <v>1229</v>
      </c>
      <c r="C31" s="78" t="s">
        <v>1230</v>
      </c>
      <c r="E31" s="13" t="s">
        <v>262</v>
      </c>
      <c r="F31" s="13" t="s">
        <v>10</v>
      </c>
      <c r="G31" s="44">
        <v>190</v>
      </c>
      <c r="H31" s="44">
        <v>240</v>
      </c>
      <c r="I31" s="44">
        <v>211</v>
      </c>
      <c r="J31" s="44">
        <v>215</v>
      </c>
      <c r="K31" s="44">
        <v>240</v>
      </c>
      <c r="L31" s="44">
        <v>184</v>
      </c>
      <c r="M31" s="17">
        <f t="shared" si="0"/>
        <v>1280</v>
      </c>
      <c r="N31" s="17">
        <f t="shared" si="1"/>
        <v>6</v>
      </c>
      <c r="O31" s="17">
        <f t="shared" si="2"/>
        <v>213.33333333333334</v>
      </c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  <c r="EB31" s="6" t="s">
        <v>411</v>
      </c>
      <c r="EC31" s="6" t="s">
        <v>412</v>
      </c>
      <c r="ED31" s="6" t="s">
        <v>413</v>
      </c>
      <c r="EE31" s="6" t="s">
        <v>414</v>
      </c>
      <c r="EF31" s="6" t="s">
        <v>90</v>
      </c>
      <c r="EG31" s="6" t="s">
        <v>415</v>
      </c>
      <c r="EH31" s="6" t="s">
        <v>416</v>
      </c>
      <c r="EI31" s="6" t="s">
        <v>417</v>
      </c>
      <c r="EJ31" s="6" t="s">
        <v>418</v>
      </c>
      <c r="EK31" s="6" t="s">
        <v>996</v>
      </c>
    </row>
    <row r="32" spans="1:141" s="13" customFormat="1" ht="13.9" customHeight="1" x14ac:dyDescent="0.35">
      <c r="A32" s="32">
        <v>20</v>
      </c>
      <c r="B32" s="13" t="s">
        <v>1035</v>
      </c>
      <c r="C32" s="78" t="s">
        <v>1036</v>
      </c>
      <c r="E32" s="13" t="s">
        <v>294</v>
      </c>
      <c r="F32" s="13" t="s">
        <v>10</v>
      </c>
      <c r="G32" s="44">
        <v>219</v>
      </c>
      <c r="H32" s="44">
        <v>180</v>
      </c>
      <c r="I32" s="44">
        <v>231</v>
      </c>
      <c r="J32" s="44">
        <v>230</v>
      </c>
      <c r="K32" s="44">
        <v>205</v>
      </c>
      <c r="L32" s="44">
        <v>210</v>
      </c>
      <c r="M32" s="17">
        <f t="shared" si="0"/>
        <v>1275</v>
      </c>
      <c r="N32" s="17">
        <f t="shared" si="1"/>
        <v>6</v>
      </c>
      <c r="O32" s="17">
        <f t="shared" si="2"/>
        <v>212.5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  <c r="EB32" s="6" t="s">
        <v>422</v>
      </c>
      <c r="EC32" s="6" t="s">
        <v>423</v>
      </c>
      <c r="ED32" s="6" t="s">
        <v>424</v>
      </c>
      <c r="EE32" s="6" t="s">
        <v>425</v>
      </c>
      <c r="EF32" s="6" t="s">
        <v>90</v>
      </c>
      <c r="EG32" s="6" t="s">
        <v>426</v>
      </c>
      <c r="EH32" s="6" t="s">
        <v>427</v>
      </c>
      <c r="EI32" s="6" t="s">
        <v>428</v>
      </c>
      <c r="EJ32" s="6" t="s">
        <v>429</v>
      </c>
      <c r="EK32" s="6" t="s">
        <v>996</v>
      </c>
    </row>
    <row r="33" spans="1:141" s="13" customFormat="1" ht="13.9" customHeight="1" x14ac:dyDescent="0.35">
      <c r="A33" s="32">
        <v>21</v>
      </c>
      <c r="B33" s="13" t="s">
        <v>1245</v>
      </c>
      <c r="C33" s="78" t="s">
        <v>1246</v>
      </c>
      <c r="E33" s="13" t="s">
        <v>563</v>
      </c>
      <c r="F33" s="13" t="s">
        <v>10</v>
      </c>
      <c r="G33" s="44">
        <v>247</v>
      </c>
      <c r="H33" s="44">
        <v>169</v>
      </c>
      <c r="I33" s="44">
        <v>257</v>
      </c>
      <c r="J33" s="44">
        <v>209</v>
      </c>
      <c r="K33" s="44">
        <v>181</v>
      </c>
      <c r="L33" s="44">
        <v>212</v>
      </c>
      <c r="M33" s="17">
        <f t="shared" si="0"/>
        <v>1275</v>
      </c>
      <c r="N33" s="17">
        <f t="shared" si="1"/>
        <v>6</v>
      </c>
      <c r="O33" s="17">
        <f t="shared" si="2"/>
        <v>212.5</v>
      </c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  <c r="EB33" s="6" t="s">
        <v>433</v>
      </c>
      <c r="EC33" s="6" t="s">
        <v>434</v>
      </c>
      <c r="ED33" s="6" t="s">
        <v>435</v>
      </c>
      <c r="EE33" s="6" t="s">
        <v>436</v>
      </c>
      <c r="EF33" s="6" t="s">
        <v>90</v>
      </c>
      <c r="EG33" s="6" t="s">
        <v>437</v>
      </c>
      <c r="EH33" s="6" t="s">
        <v>438</v>
      </c>
      <c r="EI33" s="6" t="s">
        <v>439</v>
      </c>
      <c r="EJ33" s="6" t="s">
        <v>440</v>
      </c>
      <c r="EK33" s="6" t="s">
        <v>996</v>
      </c>
    </row>
    <row r="34" spans="1:141" s="13" customFormat="1" ht="13.9" customHeight="1" x14ac:dyDescent="0.35">
      <c r="A34" s="32">
        <v>22</v>
      </c>
      <c r="B34" s="13" t="s">
        <v>1037</v>
      </c>
      <c r="C34" s="78" t="s">
        <v>1038</v>
      </c>
      <c r="E34" s="51" t="s">
        <v>378</v>
      </c>
      <c r="F34" s="51" t="s">
        <v>10</v>
      </c>
      <c r="G34" s="32">
        <v>255</v>
      </c>
      <c r="H34" s="32">
        <v>204</v>
      </c>
      <c r="I34" s="32">
        <v>218</v>
      </c>
      <c r="J34" s="32">
        <v>224</v>
      </c>
      <c r="K34" s="32">
        <v>185</v>
      </c>
      <c r="L34" s="32">
        <v>189</v>
      </c>
      <c r="M34" s="14">
        <f t="shared" si="0"/>
        <v>1275</v>
      </c>
      <c r="N34" s="14">
        <f t="shared" si="1"/>
        <v>6</v>
      </c>
      <c r="O34" s="14">
        <f t="shared" si="2"/>
        <v>212.5</v>
      </c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  <c r="EB34" s="6" t="s">
        <v>444</v>
      </c>
      <c r="EC34" s="6" t="s">
        <v>445</v>
      </c>
      <c r="ED34" s="6" t="s">
        <v>446</v>
      </c>
      <c r="EE34" s="6" t="s">
        <v>447</v>
      </c>
      <c r="EF34" s="6" t="s">
        <v>90</v>
      </c>
      <c r="EG34" s="6" t="s">
        <v>389</v>
      </c>
      <c r="EH34" s="6" t="s">
        <v>448</v>
      </c>
      <c r="EI34" s="6" t="s">
        <v>390</v>
      </c>
      <c r="EJ34" s="6" t="s">
        <v>392</v>
      </c>
      <c r="EK34" s="6" t="s">
        <v>996</v>
      </c>
    </row>
    <row r="35" spans="1:141" s="13" customFormat="1" ht="13.9" customHeight="1" x14ac:dyDescent="0.35">
      <c r="A35" s="32">
        <v>23</v>
      </c>
      <c r="B35" s="13" t="s">
        <v>1039</v>
      </c>
      <c r="C35" s="78" t="s">
        <v>1040</v>
      </c>
      <c r="E35" s="13" t="s">
        <v>1041</v>
      </c>
      <c r="F35" s="13" t="s">
        <v>10</v>
      </c>
      <c r="G35" s="44">
        <v>214</v>
      </c>
      <c r="H35" s="44">
        <v>190</v>
      </c>
      <c r="I35" s="44">
        <v>187</v>
      </c>
      <c r="J35" s="44">
        <v>196</v>
      </c>
      <c r="K35" s="44">
        <v>209</v>
      </c>
      <c r="L35" s="44">
        <v>277</v>
      </c>
      <c r="M35" s="17">
        <f t="shared" si="0"/>
        <v>1273</v>
      </c>
      <c r="N35" s="17">
        <f t="shared" si="1"/>
        <v>6</v>
      </c>
      <c r="O35" s="17">
        <f t="shared" si="2"/>
        <v>212.16666666666666</v>
      </c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  <c r="EB35" s="6" t="s">
        <v>452</v>
      </c>
      <c r="EC35" s="6" t="s">
        <v>453</v>
      </c>
      <c r="ED35" s="6" t="s">
        <v>454</v>
      </c>
      <c r="EE35" s="6" t="s">
        <v>455</v>
      </c>
      <c r="EF35" s="6" t="s">
        <v>90</v>
      </c>
      <c r="EG35" s="6" t="s">
        <v>456</v>
      </c>
      <c r="EH35" s="6" t="s">
        <v>457</v>
      </c>
      <c r="EI35" s="6" t="s">
        <v>458</v>
      </c>
      <c r="EJ35" s="6" t="s">
        <v>459</v>
      </c>
      <c r="EK35" s="6" t="s">
        <v>996</v>
      </c>
    </row>
    <row r="36" spans="1:141" s="13" customFormat="1" ht="13.9" customHeight="1" x14ac:dyDescent="0.35">
      <c r="A36" s="32">
        <v>24</v>
      </c>
      <c r="B36" s="13" t="s">
        <v>1243</v>
      </c>
      <c r="C36" s="78" t="s">
        <v>1244</v>
      </c>
      <c r="E36" s="13" t="s">
        <v>273</v>
      </c>
      <c r="F36" s="13" t="s">
        <v>10</v>
      </c>
      <c r="G36" s="44">
        <v>233</v>
      </c>
      <c r="H36" s="44">
        <v>201</v>
      </c>
      <c r="I36" s="44">
        <v>215</v>
      </c>
      <c r="J36" s="44">
        <v>183</v>
      </c>
      <c r="K36" s="44">
        <v>244</v>
      </c>
      <c r="L36" s="44">
        <v>195</v>
      </c>
      <c r="M36" s="17">
        <f t="shared" si="0"/>
        <v>1271</v>
      </c>
      <c r="N36" s="17">
        <f t="shared" si="1"/>
        <v>6</v>
      </c>
      <c r="O36" s="17">
        <f t="shared" si="2"/>
        <v>211.83333333333334</v>
      </c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  <c r="EB36" s="6" t="s">
        <v>463</v>
      </c>
      <c r="EC36" s="6" t="s">
        <v>464</v>
      </c>
      <c r="ED36" s="6" t="s">
        <v>465</v>
      </c>
      <c r="EE36" s="6" t="s">
        <v>466</v>
      </c>
      <c r="EF36" s="6" t="s">
        <v>90</v>
      </c>
      <c r="EG36" s="6" t="s">
        <v>467</v>
      </c>
      <c r="EH36" s="6" t="s">
        <v>468</v>
      </c>
      <c r="EI36" s="6" t="s">
        <v>469</v>
      </c>
      <c r="EJ36" s="6" t="s">
        <v>470</v>
      </c>
      <c r="EK36" s="6" t="s">
        <v>996</v>
      </c>
    </row>
    <row r="37" spans="1:141" s="13" customFormat="1" ht="13.9" customHeight="1" x14ac:dyDescent="0.35">
      <c r="A37" s="32">
        <v>25</v>
      </c>
      <c r="B37" s="13" t="s">
        <v>1042</v>
      </c>
      <c r="C37" s="78" t="s">
        <v>1043</v>
      </c>
      <c r="E37" s="13" t="s">
        <v>623</v>
      </c>
      <c r="F37" s="13" t="s">
        <v>10</v>
      </c>
      <c r="G37" s="44">
        <v>208</v>
      </c>
      <c r="H37" s="44">
        <v>237</v>
      </c>
      <c r="I37" s="44">
        <v>178</v>
      </c>
      <c r="J37" s="44">
        <v>205</v>
      </c>
      <c r="K37" s="44">
        <v>238</v>
      </c>
      <c r="L37" s="44">
        <v>202</v>
      </c>
      <c r="M37" s="17">
        <f t="shared" si="0"/>
        <v>1268</v>
      </c>
      <c r="N37" s="17">
        <f t="shared" si="1"/>
        <v>6</v>
      </c>
      <c r="O37" s="17">
        <f t="shared" si="2"/>
        <v>211.33333333333334</v>
      </c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  <c r="EB37" s="6" t="s">
        <v>473</v>
      </c>
      <c r="EC37" s="6" t="s">
        <v>474</v>
      </c>
      <c r="ED37" s="6" t="s">
        <v>475</v>
      </c>
      <c r="EE37" s="6" t="s">
        <v>476</v>
      </c>
      <c r="EF37" s="6" t="s">
        <v>90</v>
      </c>
      <c r="EG37" s="6" t="s">
        <v>477</v>
      </c>
      <c r="EH37" s="6" t="s">
        <v>478</v>
      </c>
      <c r="EI37" s="6" t="s">
        <v>479</v>
      </c>
      <c r="EJ37" s="6" t="s">
        <v>480</v>
      </c>
      <c r="EK37" s="6" t="s">
        <v>996</v>
      </c>
    </row>
    <row r="38" spans="1:141" s="13" customFormat="1" ht="13.9" customHeight="1" x14ac:dyDescent="0.35">
      <c r="A38" s="32">
        <v>26</v>
      </c>
      <c r="B38" s="13" t="s">
        <v>1044</v>
      </c>
      <c r="C38" s="78" t="s">
        <v>1045</v>
      </c>
      <c r="E38" s="13" t="s">
        <v>378</v>
      </c>
      <c r="F38" s="13" t="s">
        <v>10</v>
      </c>
      <c r="G38" s="44">
        <v>225</v>
      </c>
      <c r="H38" s="44">
        <v>234</v>
      </c>
      <c r="I38" s="44">
        <v>215</v>
      </c>
      <c r="J38" s="44">
        <v>227</v>
      </c>
      <c r="K38" s="44">
        <v>175</v>
      </c>
      <c r="L38" s="44">
        <v>191</v>
      </c>
      <c r="M38" s="17">
        <f t="shared" si="0"/>
        <v>1267</v>
      </c>
      <c r="N38" s="17">
        <f t="shared" si="1"/>
        <v>6</v>
      </c>
      <c r="O38" s="17">
        <f t="shared" si="2"/>
        <v>211.16666666666666</v>
      </c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  <c r="EB38" s="6" t="s">
        <v>1054</v>
      </c>
      <c r="EC38" s="6" t="s">
        <v>1055</v>
      </c>
      <c r="ED38" s="6" t="s">
        <v>1056</v>
      </c>
      <c r="EE38" s="6" t="s">
        <v>1057</v>
      </c>
      <c r="EF38" s="6" t="s">
        <v>90</v>
      </c>
      <c r="EG38" s="6" t="s">
        <v>483</v>
      </c>
      <c r="EH38" s="6" t="s">
        <v>484</v>
      </c>
      <c r="EI38" s="6" t="s">
        <v>485</v>
      </c>
      <c r="EJ38" s="6" t="s">
        <v>486</v>
      </c>
      <c r="EK38" s="6" t="s">
        <v>996</v>
      </c>
    </row>
    <row r="39" spans="1:141" s="13" customFormat="1" ht="13.9" customHeight="1" x14ac:dyDescent="0.35">
      <c r="A39" s="32">
        <v>27</v>
      </c>
      <c r="B39" s="13" t="s">
        <v>1046</v>
      </c>
      <c r="C39" s="78" t="s">
        <v>1047</v>
      </c>
      <c r="E39" s="13" t="s">
        <v>1041</v>
      </c>
      <c r="F39" s="13" t="s">
        <v>10</v>
      </c>
      <c r="G39" s="44">
        <v>247</v>
      </c>
      <c r="H39" s="44">
        <v>169</v>
      </c>
      <c r="I39" s="44">
        <v>195</v>
      </c>
      <c r="J39" s="44">
        <v>195</v>
      </c>
      <c r="K39" s="44">
        <v>248</v>
      </c>
      <c r="L39" s="44">
        <v>213</v>
      </c>
      <c r="M39" s="17">
        <f t="shared" si="0"/>
        <v>1267</v>
      </c>
      <c r="N39" s="17">
        <f t="shared" si="1"/>
        <v>6</v>
      </c>
      <c r="O39" s="17">
        <f t="shared" si="2"/>
        <v>211.16666666666666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  <c r="EB39" s="6" t="s">
        <v>1060</v>
      </c>
      <c r="EC39" s="6" t="s">
        <v>1061</v>
      </c>
      <c r="ED39" s="6" t="s">
        <v>1062</v>
      </c>
      <c r="EE39" s="6" t="s">
        <v>1063</v>
      </c>
      <c r="EF39" s="6" t="s">
        <v>90</v>
      </c>
      <c r="EG39" s="6" t="s">
        <v>1064</v>
      </c>
      <c r="EH39" s="6" t="s">
        <v>1065</v>
      </c>
      <c r="EI39" s="6" t="s">
        <v>1066</v>
      </c>
      <c r="EJ39" s="6" t="s">
        <v>1067</v>
      </c>
      <c r="EK39" s="6" t="s">
        <v>996</v>
      </c>
    </row>
    <row r="40" spans="1:141" s="13" customFormat="1" ht="13.9" customHeight="1" x14ac:dyDescent="0.35">
      <c r="A40" s="32">
        <v>28</v>
      </c>
      <c r="B40" s="13" t="s">
        <v>1048</v>
      </c>
      <c r="C40" s="78" t="s">
        <v>1049</v>
      </c>
      <c r="E40" s="13" t="s">
        <v>648</v>
      </c>
      <c r="F40" s="13" t="s">
        <v>10</v>
      </c>
      <c r="G40" s="44">
        <v>268</v>
      </c>
      <c r="H40" s="44">
        <v>190</v>
      </c>
      <c r="I40" s="44">
        <v>223</v>
      </c>
      <c r="J40" s="44">
        <v>219</v>
      </c>
      <c r="K40" s="44">
        <v>193</v>
      </c>
      <c r="L40" s="44">
        <v>168</v>
      </c>
      <c r="M40" s="17">
        <f t="shared" si="0"/>
        <v>1261</v>
      </c>
      <c r="N40" s="17">
        <f t="shared" si="1"/>
        <v>6</v>
      </c>
      <c r="O40" s="17">
        <f t="shared" si="2"/>
        <v>210.16666666666666</v>
      </c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  <c r="EB40" s="6" t="s">
        <v>1070</v>
      </c>
      <c r="EC40" s="6" t="s">
        <v>1071</v>
      </c>
      <c r="ED40" s="6" t="s">
        <v>1072</v>
      </c>
      <c r="EE40" s="6" t="s">
        <v>1073</v>
      </c>
      <c r="EF40" s="6" t="s">
        <v>90</v>
      </c>
      <c r="EG40" s="6" t="s">
        <v>1074</v>
      </c>
      <c r="EH40" s="6" t="s">
        <v>1075</v>
      </c>
      <c r="EI40" s="6" t="s">
        <v>1076</v>
      </c>
      <c r="EJ40" s="6" t="s">
        <v>1077</v>
      </c>
      <c r="EK40" s="6" t="s">
        <v>996</v>
      </c>
    </row>
    <row r="41" spans="1:141" s="13" customFormat="1" ht="13.9" customHeight="1" x14ac:dyDescent="0.35">
      <c r="A41" s="32">
        <v>29</v>
      </c>
      <c r="B41" s="13" t="s">
        <v>1260</v>
      </c>
      <c r="C41" s="78" t="s">
        <v>1261</v>
      </c>
      <c r="E41" s="13" t="s">
        <v>346</v>
      </c>
      <c r="F41" s="13" t="s">
        <v>10</v>
      </c>
      <c r="G41" s="44">
        <v>211</v>
      </c>
      <c r="H41" s="44">
        <v>257</v>
      </c>
      <c r="I41" s="44">
        <v>210</v>
      </c>
      <c r="J41" s="44">
        <v>178</v>
      </c>
      <c r="K41" s="44">
        <v>181</v>
      </c>
      <c r="L41" s="44">
        <v>221</v>
      </c>
      <c r="M41" s="17">
        <f t="shared" si="0"/>
        <v>1258</v>
      </c>
      <c r="N41" s="17">
        <f t="shared" si="1"/>
        <v>6</v>
      </c>
      <c r="O41" s="17">
        <f t="shared" si="2"/>
        <v>209.66666666666666</v>
      </c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  <c r="EB41" s="6" t="s">
        <v>1080</v>
      </c>
      <c r="EC41" s="6" t="s">
        <v>1081</v>
      </c>
      <c r="ED41" s="6" t="s">
        <v>1082</v>
      </c>
      <c r="EE41" s="6" t="s">
        <v>1083</v>
      </c>
      <c r="EF41" s="6" t="s">
        <v>90</v>
      </c>
      <c r="EG41" s="6" t="s">
        <v>1084</v>
      </c>
      <c r="EH41" s="6" t="s">
        <v>1085</v>
      </c>
      <c r="EI41" s="6" t="s">
        <v>1086</v>
      </c>
      <c r="EJ41" s="6" t="s">
        <v>1087</v>
      </c>
      <c r="EK41" s="6" t="s">
        <v>996</v>
      </c>
    </row>
    <row r="42" spans="1:141" s="13" customFormat="1" ht="13.9" customHeight="1" x14ac:dyDescent="0.35">
      <c r="A42" s="32">
        <v>30</v>
      </c>
      <c r="B42" s="13" t="s">
        <v>1050</v>
      </c>
      <c r="C42" s="78" t="s">
        <v>1051</v>
      </c>
      <c r="E42" s="13" t="s">
        <v>648</v>
      </c>
      <c r="F42" s="13" t="s">
        <v>10</v>
      </c>
      <c r="G42" s="44">
        <v>186</v>
      </c>
      <c r="H42" s="44">
        <v>214</v>
      </c>
      <c r="I42" s="44">
        <v>182</v>
      </c>
      <c r="J42" s="44">
        <v>219</v>
      </c>
      <c r="K42" s="44">
        <v>300</v>
      </c>
      <c r="L42" s="44">
        <v>155</v>
      </c>
      <c r="M42" s="17">
        <f t="shared" si="0"/>
        <v>1256</v>
      </c>
      <c r="N42" s="17">
        <f t="shared" si="1"/>
        <v>6</v>
      </c>
      <c r="O42" s="17">
        <f t="shared" si="2"/>
        <v>209.33333333333334</v>
      </c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  <c r="EB42" s="6" t="s">
        <v>1091</v>
      </c>
      <c r="EC42" s="6" t="s">
        <v>1092</v>
      </c>
      <c r="ED42" s="6" t="s">
        <v>1093</v>
      </c>
      <c r="EE42" s="6" t="s">
        <v>1094</v>
      </c>
      <c r="EF42" s="6" t="s">
        <v>90</v>
      </c>
      <c r="EG42" s="6" t="s">
        <v>1095</v>
      </c>
      <c r="EH42" s="6" t="s">
        <v>1096</v>
      </c>
      <c r="EI42" s="6" t="s">
        <v>1097</v>
      </c>
      <c r="EJ42" s="6" t="s">
        <v>1098</v>
      </c>
      <c r="EK42" s="6" t="s">
        <v>996</v>
      </c>
    </row>
    <row r="43" spans="1:141" s="13" customFormat="1" ht="13.9" customHeight="1" x14ac:dyDescent="0.35">
      <c r="A43" s="32">
        <v>31</v>
      </c>
      <c r="B43" s="13" t="s">
        <v>1052</v>
      </c>
      <c r="C43" s="78" t="s">
        <v>1053</v>
      </c>
      <c r="E43" s="13" t="s">
        <v>313</v>
      </c>
      <c r="F43" s="13" t="s">
        <v>10</v>
      </c>
      <c r="G43" s="44">
        <v>192</v>
      </c>
      <c r="H43" s="44">
        <v>202</v>
      </c>
      <c r="I43" s="44">
        <v>225</v>
      </c>
      <c r="J43" s="44">
        <v>242</v>
      </c>
      <c r="K43" s="44">
        <v>184</v>
      </c>
      <c r="L43" s="44">
        <v>199</v>
      </c>
      <c r="M43" s="17">
        <f t="shared" si="0"/>
        <v>1244</v>
      </c>
      <c r="N43" s="17">
        <f t="shared" si="1"/>
        <v>6</v>
      </c>
      <c r="O43" s="17">
        <f t="shared" si="2"/>
        <v>207.33333333333334</v>
      </c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  <c r="EB43" s="6" t="s">
        <v>1101</v>
      </c>
      <c r="EC43" s="6" t="s">
        <v>1102</v>
      </c>
      <c r="ED43" s="6" t="s">
        <v>1103</v>
      </c>
      <c r="EE43" s="6" t="s">
        <v>1104</v>
      </c>
      <c r="EF43" s="6" t="s">
        <v>90</v>
      </c>
      <c r="EG43" s="6" t="s">
        <v>1105</v>
      </c>
      <c r="EH43" s="6" t="s">
        <v>1106</v>
      </c>
      <c r="EI43" s="6" t="s">
        <v>1107</v>
      </c>
      <c r="EJ43" s="6" t="s">
        <v>1108</v>
      </c>
      <c r="EK43" s="6" t="s">
        <v>996</v>
      </c>
    </row>
    <row r="44" spans="1:141" s="13" customFormat="1" ht="13.9" customHeight="1" x14ac:dyDescent="0.35">
      <c r="A44" s="32">
        <v>32</v>
      </c>
      <c r="B44" s="13" t="s">
        <v>1058</v>
      </c>
      <c r="C44" s="78" t="s">
        <v>1059</v>
      </c>
      <c r="E44" s="13" t="s">
        <v>335</v>
      </c>
      <c r="F44" s="13" t="s">
        <v>10</v>
      </c>
      <c r="G44" s="44">
        <v>255</v>
      </c>
      <c r="H44" s="44">
        <v>248</v>
      </c>
      <c r="I44" s="44">
        <v>190</v>
      </c>
      <c r="J44" s="44">
        <v>189</v>
      </c>
      <c r="K44" s="44">
        <v>188</v>
      </c>
      <c r="L44" s="44">
        <v>173</v>
      </c>
      <c r="M44" s="17">
        <f t="shared" si="0"/>
        <v>1243</v>
      </c>
      <c r="N44" s="17">
        <f t="shared" si="1"/>
        <v>6</v>
      </c>
      <c r="O44" s="17">
        <f t="shared" si="2"/>
        <v>207.16666666666666</v>
      </c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  <c r="EB44" s="6" t="s">
        <v>1112</v>
      </c>
      <c r="EC44" s="6" t="s">
        <v>1113</v>
      </c>
      <c r="ED44" s="6" t="s">
        <v>1114</v>
      </c>
      <c r="EE44" s="6" t="s">
        <v>1115</v>
      </c>
      <c r="EF44" s="6" t="s">
        <v>90</v>
      </c>
      <c r="EG44" s="6" t="s">
        <v>1116</v>
      </c>
      <c r="EH44" s="6" t="s">
        <v>1117</v>
      </c>
      <c r="EI44" s="6" t="s">
        <v>1118</v>
      </c>
      <c r="EJ44" s="6" t="s">
        <v>1119</v>
      </c>
      <c r="EK44" s="6" t="s">
        <v>996</v>
      </c>
    </row>
    <row r="45" spans="1:141" s="13" customFormat="1" ht="13.9" customHeight="1" x14ac:dyDescent="0.35">
      <c r="A45" s="32">
        <v>33</v>
      </c>
      <c r="B45" s="13" t="s">
        <v>1262</v>
      </c>
      <c r="C45" s="78" t="s">
        <v>1263</v>
      </c>
      <c r="E45" s="13" t="s">
        <v>1264</v>
      </c>
      <c r="F45" s="13" t="s">
        <v>10</v>
      </c>
      <c r="G45" s="44">
        <v>224</v>
      </c>
      <c r="H45" s="44">
        <v>193</v>
      </c>
      <c r="I45" s="44">
        <v>169</v>
      </c>
      <c r="J45" s="44">
        <v>235</v>
      </c>
      <c r="K45" s="44">
        <v>213</v>
      </c>
      <c r="L45" s="44">
        <v>207</v>
      </c>
      <c r="M45" s="17">
        <f t="shared" si="0"/>
        <v>1241</v>
      </c>
      <c r="N45" s="17">
        <f t="shared" si="1"/>
        <v>6</v>
      </c>
      <c r="O45" s="17">
        <f t="shared" si="2"/>
        <v>206.83333333333334</v>
      </c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  <c r="EB45" s="6" t="s">
        <v>1122</v>
      </c>
      <c r="EC45" s="6" t="s">
        <v>1123</v>
      </c>
      <c r="ED45" s="6" t="s">
        <v>1124</v>
      </c>
      <c r="EE45" s="6" t="s">
        <v>1125</v>
      </c>
      <c r="EF45" s="6" t="s">
        <v>90</v>
      </c>
      <c r="EG45" s="6" t="s">
        <v>1126</v>
      </c>
      <c r="EH45" s="6" t="s">
        <v>1127</v>
      </c>
      <c r="EI45" s="6" t="s">
        <v>1128</v>
      </c>
      <c r="EJ45" s="6" t="s">
        <v>1129</v>
      </c>
      <c r="EK45" s="6" t="s">
        <v>996</v>
      </c>
    </row>
    <row r="46" spans="1:141" s="13" customFormat="1" ht="13.9" customHeight="1" x14ac:dyDescent="0.35">
      <c r="A46" s="32">
        <v>34</v>
      </c>
      <c r="B46" s="13" t="s">
        <v>1068</v>
      </c>
      <c r="C46" s="78" t="s">
        <v>1069</v>
      </c>
      <c r="E46" s="13" t="s">
        <v>584</v>
      </c>
      <c r="F46" s="13" t="s">
        <v>10</v>
      </c>
      <c r="G46" s="44">
        <v>168</v>
      </c>
      <c r="H46" s="44">
        <v>246</v>
      </c>
      <c r="I46" s="44">
        <v>177</v>
      </c>
      <c r="J46" s="44">
        <v>222</v>
      </c>
      <c r="K46" s="44">
        <v>211</v>
      </c>
      <c r="L46" s="44">
        <v>211</v>
      </c>
      <c r="M46" s="17">
        <f t="shared" si="0"/>
        <v>1235</v>
      </c>
      <c r="N46" s="17">
        <f t="shared" si="1"/>
        <v>6</v>
      </c>
      <c r="O46" s="17">
        <f t="shared" si="2"/>
        <v>205.83333333333334</v>
      </c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  <c r="EB46" s="6" t="s">
        <v>1132</v>
      </c>
      <c r="EC46" s="6" t="s">
        <v>1133</v>
      </c>
      <c r="ED46" s="6" t="s">
        <v>1134</v>
      </c>
      <c r="EE46" s="6" t="s">
        <v>1135</v>
      </c>
      <c r="EF46" s="6" t="s">
        <v>90</v>
      </c>
      <c r="EG46" s="6" t="s">
        <v>1136</v>
      </c>
      <c r="EH46" s="6" t="s">
        <v>1137</v>
      </c>
      <c r="EI46" s="6" t="s">
        <v>1138</v>
      </c>
      <c r="EJ46" s="6" t="s">
        <v>1139</v>
      </c>
      <c r="EK46" s="6" t="s">
        <v>996</v>
      </c>
    </row>
    <row r="47" spans="1:141" s="13" customFormat="1" ht="13.9" customHeight="1" x14ac:dyDescent="0.35">
      <c r="A47" s="32">
        <v>35</v>
      </c>
      <c r="B47" s="13" t="s">
        <v>1078</v>
      </c>
      <c r="C47" s="78" t="s">
        <v>1079</v>
      </c>
      <c r="E47" s="13" t="s">
        <v>421</v>
      </c>
      <c r="F47" s="13" t="s">
        <v>10</v>
      </c>
      <c r="G47" s="44">
        <v>205</v>
      </c>
      <c r="H47" s="44">
        <v>205</v>
      </c>
      <c r="I47" s="44">
        <v>232</v>
      </c>
      <c r="J47" s="44">
        <v>226</v>
      </c>
      <c r="K47" s="44">
        <v>174</v>
      </c>
      <c r="L47" s="44">
        <v>191</v>
      </c>
      <c r="M47" s="17">
        <f t="shared" si="0"/>
        <v>1233</v>
      </c>
      <c r="N47" s="17">
        <f t="shared" si="1"/>
        <v>6</v>
      </c>
      <c r="O47" s="17">
        <f t="shared" si="2"/>
        <v>205.5</v>
      </c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  <c r="EB47" s="6" t="s">
        <v>1142</v>
      </c>
      <c r="EC47" s="6" t="s">
        <v>1143</v>
      </c>
      <c r="ED47" s="6" t="s">
        <v>1144</v>
      </c>
      <c r="EE47" s="6" t="s">
        <v>1145</v>
      </c>
      <c r="EF47" s="6" t="s">
        <v>90</v>
      </c>
      <c r="EG47" s="6" t="s">
        <v>1070</v>
      </c>
      <c r="EH47" s="6" t="s">
        <v>1146</v>
      </c>
      <c r="EI47" s="6" t="s">
        <v>1071</v>
      </c>
      <c r="EJ47" s="6" t="s">
        <v>1073</v>
      </c>
      <c r="EK47" s="6" t="s">
        <v>996</v>
      </c>
    </row>
    <row r="48" spans="1:141" s="13" customFormat="1" ht="13.9" customHeight="1" x14ac:dyDescent="0.35">
      <c r="A48" s="32">
        <v>36</v>
      </c>
      <c r="B48" s="13" t="s">
        <v>1088</v>
      </c>
      <c r="C48" s="78" t="s">
        <v>1089</v>
      </c>
      <c r="E48" s="13" t="s">
        <v>1090</v>
      </c>
      <c r="F48" s="13" t="s">
        <v>10</v>
      </c>
      <c r="G48" s="44">
        <v>200</v>
      </c>
      <c r="H48" s="44">
        <v>212</v>
      </c>
      <c r="I48" s="44">
        <v>190</v>
      </c>
      <c r="J48" s="44">
        <v>232</v>
      </c>
      <c r="K48" s="44">
        <v>194</v>
      </c>
      <c r="L48" s="44">
        <v>197</v>
      </c>
      <c r="M48" s="17">
        <f t="shared" si="0"/>
        <v>1225</v>
      </c>
      <c r="N48" s="17">
        <f t="shared" si="1"/>
        <v>6</v>
      </c>
      <c r="O48" s="17">
        <f t="shared" si="2"/>
        <v>204.16666666666666</v>
      </c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  <c r="EB48" s="6" t="s">
        <v>1149</v>
      </c>
      <c r="EC48" s="6" t="s">
        <v>1150</v>
      </c>
      <c r="ED48" s="6" t="s">
        <v>1151</v>
      </c>
      <c r="EE48" s="6" t="s">
        <v>1152</v>
      </c>
      <c r="EF48" s="6" t="s">
        <v>90</v>
      </c>
      <c r="EG48" s="6" t="s">
        <v>1153</v>
      </c>
      <c r="EH48" s="6" t="s">
        <v>1154</v>
      </c>
      <c r="EI48" s="6" t="s">
        <v>1155</v>
      </c>
      <c r="EJ48" s="6" t="s">
        <v>1156</v>
      </c>
      <c r="EK48" s="6" t="s">
        <v>996</v>
      </c>
    </row>
    <row r="49" spans="1:141" s="13" customFormat="1" ht="13.9" customHeight="1" x14ac:dyDescent="0.35">
      <c r="A49" s="32">
        <v>37</v>
      </c>
      <c r="B49" s="13" t="s">
        <v>1305</v>
      </c>
      <c r="C49" s="78" t="s">
        <v>1306</v>
      </c>
      <c r="E49" s="13" t="s">
        <v>273</v>
      </c>
      <c r="F49" s="13" t="s">
        <v>10</v>
      </c>
      <c r="G49" s="44">
        <v>190</v>
      </c>
      <c r="H49" s="44">
        <v>203</v>
      </c>
      <c r="I49" s="44">
        <v>183</v>
      </c>
      <c r="J49" s="44">
        <v>195</v>
      </c>
      <c r="K49" s="44">
        <v>214</v>
      </c>
      <c r="L49" s="44">
        <v>236</v>
      </c>
      <c r="M49" s="17">
        <f t="shared" si="0"/>
        <v>1221</v>
      </c>
      <c r="N49" s="17">
        <f t="shared" si="1"/>
        <v>6</v>
      </c>
      <c r="O49" s="17">
        <f t="shared" si="2"/>
        <v>203.5</v>
      </c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  <c r="EB49" s="6" t="s">
        <v>120</v>
      </c>
      <c r="EC49" s="6" t="s">
        <v>121</v>
      </c>
      <c r="ED49" s="6" t="s">
        <v>122</v>
      </c>
      <c r="EE49" s="6" t="s">
        <v>123</v>
      </c>
      <c r="EF49" s="6" t="s">
        <v>103</v>
      </c>
      <c r="EG49" s="6" t="s">
        <v>1159</v>
      </c>
      <c r="EH49" s="6" t="s">
        <v>1160</v>
      </c>
      <c r="EI49" s="6" t="s">
        <v>1161</v>
      </c>
      <c r="EJ49" s="6" t="s">
        <v>1162</v>
      </c>
      <c r="EK49" s="6" t="s">
        <v>996</v>
      </c>
    </row>
    <row r="50" spans="1:141" s="13" customFormat="1" ht="13.9" customHeight="1" x14ac:dyDescent="0.35">
      <c r="A50" s="32">
        <v>38</v>
      </c>
      <c r="B50" s="13" t="s">
        <v>1277</v>
      </c>
      <c r="C50" s="78" t="s">
        <v>1278</v>
      </c>
      <c r="E50" s="13" t="s">
        <v>1279</v>
      </c>
      <c r="F50" s="13" t="s">
        <v>10</v>
      </c>
      <c r="G50" s="44">
        <v>167</v>
      </c>
      <c r="H50" s="44">
        <v>179</v>
      </c>
      <c r="I50" s="44">
        <v>232</v>
      </c>
      <c r="J50" s="44">
        <v>194</v>
      </c>
      <c r="K50" s="44">
        <v>238</v>
      </c>
      <c r="L50" s="44">
        <v>205</v>
      </c>
      <c r="M50" s="17">
        <f t="shared" si="0"/>
        <v>1215</v>
      </c>
      <c r="N50" s="17">
        <f t="shared" si="1"/>
        <v>6</v>
      </c>
      <c r="O50" s="17">
        <f t="shared" si="2"/>
        <v>202.5</v>
      </c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  <c r="EB50" s="6" t="s">
        <v>130</v>
      </c>
      <c r="EC50" s="6" t="s">
        <v>131</v>
      </c>
      <c r="ED50" s="6" t="s">
        <v>132</v>
      </c>
      <c r="EE50" s="6" t="s">
        <v>133</v>
      </c>
      <c r="EF50" s="6" t="s">
        <v>103</v>
      </c>
      <c r="EG50" s="6" t="s">
        <v>1165</v>
      </c>
      <c r="EH50" s="6" t="s">
        <v>1166</v>
      </c>
      <c r="EI50" s="6" t="s">
        <v>1167</v>
      </c>
      <c r="EJ50" s="6" t="s">
        <v>1168</v>
      </c>
      <c r="EK50" s="6" t="s">
        <v>996</v>
      </c>
    </row>
    <row r="51" spans="1:141" s="13" customFormat="1" ht="13.9" customHeight="1" x14ac:dyDescent="0.3">
      <c r="A51" s="32">
        <v>39</v>
      </c>
      <c r="B51" s="13" t="s">
        <v>1099</v>
      </c>
      <c r="C51" s="78" t="s">
        <v>1100</v>
      </c>
      <c r="E51" s="51" t="s">
        <v>451</v>
      </c>
      <c r="F51" s="51" t="s">
        <v>10</v>
      </c>
      <c r="G51" s="32">
        <v>235</v>
      </c>
      <c r="H51" s="32">
        <v>143</v>
      </c>
      <c r="I51" s="32">
        <v>202</v>
      </c>
      <c r="J51" s="32">
        <v>256</v>
      </c>
      <c r="K51" s="32">
        <v>173</v>
      </c>
      <c r="L51" s="32">
        <v>203</v>
      </c>
      <c r="M51" s="14">
        <f t="shared" si="0"/>
        <v>1212</v>
      </c>
      <c r="N51" s="14">
        <f t="shared" si="1"/>
        <v>6</v>
      </c>
      <c r="O51" s="14">
        <f t="shared" si="2"/>
        <v>202</v>
      </c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141" s="13" customFormat="1" ht="13.9" customHeight="1" x14ac:dyDescent="0.3">
      <c r="A52" s="32">
        <v>40</v>
      </c>
      <c r="B52" s="13" t="s">
        <v>1109</v>
      </c>
      <c r="C52" s="78" t="s">
        <v>1110</v>
      </c>
      <c r="E52" s="13" t="s">
        <v>1111</v>
      </c>
      <c r="F52" s="13" t="s">
        <v>10</v>
      </c>
      <c r="G52" s="44">
        <v>198</v>
      </c>
      <c r="H52" s="44">
        <v>223</v>
      </c>
      <c r="I52" s="44">
        <v>201</v>
      </c>
      <c r="J52" s="44">
        <v>168</v>
      </c>
      <c r="K52" s="44">
        <v>199</v>
      </c>
      <c r="L52" s="44">
        <v>223</v>
      </c>
      <c r="M52" s="17">
        <f t="shared" si="0"/>
        <v>1212</v>
      </c>
      <c r="N52" s="17">
        <f t="shared" si="1"/>
        <v>6</v>
      </c>
      <c r="O52" s="17">
        <f t="shared" si="2"/>
        <v>202</v>
      </c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141" s="13" customFormat="1" ht="13.9" customHeight="1" x14ac:dyDescent="0.3">
      <c r="A53" s="32">
        <v>41</v>
      </c>
      <c r="B53" s="13" t="s">
        <v>1120</v>
      </c>
      <c r="C53" s="78" t="s">
        <v>1121</v>
      </c>
      <c r="E53" s="13" t="s">
        <v>550</v>
      </c>
      <c r="F53" s="13" t="s">
        <v>10</v>
      </c>
      <c r="G53" s="44">
        <v>244</v>
      </c>
      <c r="H53" s="44">
        <v>210</v>
      </c>
      <c r="I53" s="44">
        <v>217</v>
      </c>
      <c r="J53" s="44">
        <v>185</v>
      </c>
      <c r="K53" s="44">
        <v>193</v>
      </c>
      <c r="L53" s="44">
        <v>161</v>
      </c>
      <c r="M53" s="17">
        <f t="shared" si="0"/>
        <v>1210</v>
      </c>
      <c r="N53" s="17">
        <f t="shared" si="1"/>
        <v>6</v>
      </c>
      <c r="O53" s="17">
        <f t="shared" si="2"/>
        <v>201.66666666666666</v>
      </c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141" s="13" customFormat="1" ht="13.9" customHeight="1" x14ac:dyDescent="0.3">
      <c r="A54" s="32">
        <v>42</v>
      </c>
      <c r="B54" s="13" t="s">
        <v>1130</v>
      </c>
      <c r="C54" s="78" t="s">
        <v>1131</v>
      </c>
      <c r="E54" s="13" t="s">
        <v>648</v>
      </c>
      <c r="F54" s="13" t="s">
        <v>10</v>
      </c>
      <c r="G54" s="44">
        <v>197</v>
      </c>
      <c r="H54" s="44">
        <v>242</v>
      </c>
      <c r="I54" s="44">
        <v>190</v>
      </c>
      <c r="J54" s="44">
        <v>246</v>
      </c>
      <c r="K54" s="44">
        <v>164</v>
      </c>
      <c r="L54" s="44">
        <v>165</v>
      </c>
      <c r="M54" s="17">
        <f t="shared" si="0"/>
        <v>1204</v>
      </c>
      <c r="N54" s="17">
        <f t="shared" si="1"/>
        <v>6</v>
      </c>
      <c r="O54" s="17">
        <f t="shared" si="2"/>
        <v>200.66666666666666</v>
      </c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141" s="13" customFormat="1" ht="13.9" customHeight="1" x14ac:dyDescent="0.3">
      <c r="A55" s="32">
        <v>43</v>
      </c>
      <c r="B55" s="13" t="s">
        <v>1252</v>
      </c>
      <c r="C55" s="78" t="s">
        <v>1253</v>
      </c>
      <c r="E55" s="13" t="s">
        <v>432</v>
      </c>
      <c r="F55" s="13" t="s">
        <v>10</v>
      </c>
      <c r="G55" s="44">
        <v>221</v>
      </c>
      <c r="H55" s="44">
        <v>225</v>
      </c>
      <c r="I55" s="44">
        <v>200</v>
      </c>
      <c r="J55" s="44">
        <v>188</v>
      </c>
      <c r="K55" s="44">
        <v>213</v>
      </c>
      <c r="L55" s="44">
        <v>156</v>
      </c>
      <c r="M55" s="17">
        <f t="shared" si="0"/>
        <v>1203</v>
      </c>
      <c r="N55" s="17">
        <f t="shared" si="1"/>
        <v>6</v>
      </c>
      <c r="O55" s="17">
        <f t="shared" si="2"/>
        <v>200.5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141" s="13" customFormat="1" ht="13.9" customHeight="1" x14ac:dyDescent="0.3">
      <c r="A56" s="32">
        <v>44</v>
      </c>
      <c r="B56" s="13" t="s">
        <v>1140</v>
      </c>
      <c r="C56" s="78" t="s">
        <v>1141</v>
      </c>
      <c r="E56" s="13" t="s">
        <v>1111</v>
      </c>
      <c r="F56" s="13" t="s">
        <v>10</v>
      </c>
      <c r="G56" s="44">
        <v>195</v>
      </c>
      <c r="H56" s="44">
        <v>225</v>
      </c>
      <c r="I56" s="44">
        <v>219</v>
      </c>
      <c r="J56" s="44">
        <v>158</v>
      </c>
      <c r="K56" s="44">
        <v>223</v>
      </c>
      <c r="L56" s="44">
        <v>183</v>
      </c>
      <c r="M56" s="17">
        <f t="shared" si="0"/>
        <v>1203</v>
      </c>
      <c r="N56" s="17">
        <f t="shared" si="1"/>
        <v>6</v>
      </c>
      <c r="O56" s="17">
        <f t="shared" si="2"/>
        <v>200.5</v>
      </c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141" s="13" customFormat="1" ht="13.9" customHeight="1" x14ac:dyDescent="0.3">
      <c r="A57" s="32">
        <v>45</v>
      </c>
      <c r="B57" s="13" t="s">
        <v>1147</v>
      </c>
      <c r="C57" s="78" t="s">
        <v>1148</v>
      </c>
      <c r="E57" s="13" t="s">
        <v>335</v>
      </c>
      <c r="F57" s="13" t="s">
        <v>10</v>
      </c>
      <c r="G57" s="44">
        <v>212</v>
      </c>
      <c r="H57" s="44">
        <v>242</v>
      </c>
      <c r="I57" s="44">
        <v>161</v>
      </c>
      <c r="J57" s="44">
        <v>183</v>
      </c>
      <c r="K57" s="44">
        <v>184</v>
      </c>
      <c r="L57" s="44">
        <v>220</v>
      </c>
      <c r="M57" s="17">
        <f t="shared" si="0"/>
        <v>1202</v>
      </c>
      <c r="N57" s="17">
        <f t="shared" si="1"/>
        <v>6</v>
      </c>
      <c r="O57" s="17">
        <f t="shared" si="2"/>
        <v>200.33333333333334</v>
      </c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141" s="13" customFormat="1" ht="13.9" customHeight="1" x14ac:dyDescent="0.3">
      <c r="A58" s="32">
        <v>46</v>
      </c>
      <c r="B58" s="13" t="s">
        <v>1254</v>
      </c>
      <c r="C58" s="78" t="s">
        <v>1255</v>
      </c>
      <c r="E58" s="13" t="s">
        <v>462</v>
      </c>
      <c r="F58" s="13" t="s">
        <v>10</v>
      </c>
      <c r="G58" s="44">
        <v>176</v>
      </c>
      <c r="H58" s="44">
        <v>193</v>
      </c>
      <c r="I58" s="44">
        <v>219</v>
      </c>
      <c r="J58" s="44">
        <v>222</v>
      </c>
      <c r="K58" s="44">
        <v>237</v>
      </c>
      <c r="L58" s="44">
        <v>154</v>
      </c>
      <c r="M58" s="17">
        <f t="shared" si="0"/>
        <v>1201</v>
      </c>
      <c r="N58" s="17">
        <f t="shared" si="1"/>
        <v>6</v>
      </c>
      <c r="O58" s="17">
        <f t="shared" si="2"/>
        <v>200.16666666666666</v>
      </c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141" s="13" customFormat="1" ht="13.9" customHeight="1" x14ac:dyDescent="0.3">
      <c r="A59" s="32">
        <v>47</v>
      </c>
      <c r="B59" s="13" t="s">
        <v>1157</v>
      </c>
      <c r="C59" s="78" t="s">
        <v>1158</v>
      </c>
      <c r="E59" s="13" t="s">
        <v>335</v>
      </c>
      <c r="F59" s="13" t="s">
        <v>10</v>
      </c>
      <c r="G59" s="44">
        <v>222</v>
      </c>
      <c r="H59" s="44">
        <v>194</v>
      </c>
      <c r="I59" s="44">
        <v>176</v>
      </c>
      <c r="J59" s="44">
        <v>216</v>
      </c>
      <c r="K59" s="44">
        <v>244</v>
      </c>
      <c r="L59" s="44">
        <v>147</v>
      </c>
      <c r="M59" s="17">
        <f t="shared" si="0"/>
        <v>1199</v>
      </c>
      <c r="N59" s="17">
        <f t="shared" si="1"/>
        <v>6</v>
      </c>
      <c r="O59" s="17">
        <f t="shared" si="2"/>
        <v>199.83333333333334</v>
      </c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141" s="13" customFormat="1" ht="13.9" customHeight="1" x14ac:dyDescent="0.3">
      <c r="A60" s="32">
        <v>48</v>
      </c>
      <c r="B60" s="13" t="s">
        <v>1299</v>
      </c>
      <c r="C60" s="78" t="s">
        <v>1300</v>
      </c>
      <c r="E60" s="13" t="s">
        <v>1264</v>
      </c>
      <c r="F60" s="13" t="s">
        <v>10</v>
      </c>
      <c r="G60" s="44">
        <v>163</v>
      </c>
      <c r="H60" s="44">
        <v>200</v>
      </c>
      <c r="I60" s="44">
        <v>204</v>
      </c>
      <c r="J60" s="44">
        <v>207</v>
      </c>
      <c r="K60" s="44">
        <v>219</v>
      </c>
      <c r="L60" s="44">
        <v>203</v>
      </c>
      <c r="M60" s="17">
        <f t="shared" si="0"/>
        <v>1196</v>
      </c>
      <c r="N60" s="17">
        <f t="shared" si="1"/>
        <v>6</v>
      </c>
      <c r="O60" s="17">
        <f t="shared" si="2"/>
        <v>199.33333333333334</v>
      </c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141" s="13" customFormat="1" ht="13.9" customHeight="1" x14ac:dyDescent="0.3">
      <c r="A61" s="32">
        <v>49</v>
      </c>
      <c r="B61" s="13" t="s">
        <v>1269</v>
      </c>
      <c r="C61" s="78" t="s">
        <v>1270</v>
      </c>
      <c r="E61" s="13" t="s">
        <v>262</v>
      </c>
      <c r="F61" s="13" t="s">
        <v>10</v>
      </c>
      <c r="G61" s="44">
        <v>181</v>
      </c>
      <c r="H61" s="44">
        <v>178</v>
      </c>
      <c r="I61" s="44">
        <v>216</v>
      </c>
      <c r="J61" s="44">
        <v>235</v>
      </c>
      <c r="K61" s="44">
        <v>216</v>
      </c>
      <c r="L61" s="44">
        <v>169</v>
      </c>
      <c r="M61" s="17">
        <f t="shared" si="0"/>
        <v>1195</v>
      </c>
      <c r="N61" s="17">
        <f t="shared" si="1"/>
        <v>6</v>
      </c>
      <c r="O61" s="17">
        <f t="shared" si="2"/>
        <v>199.16666666666666</v>
      </c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4"/>
      <c r="AB61" s="34"/>
      <c r="AC61" s="34"/>
      <c r="AD61" s="34"/>
      <c r="AE61" s="34"/>
      <c r="AF61" s="35"/>
      <c r="AG61" s="35"/>
      <c r="AH61" s="35"/>
      <c r="AI61" s="35"/>
      <c r="AJ61" s="35"/>
      <c r="AK61" s="35"/>
    </row>
    <row r="62" spans="1:141" s="13" customFormat="1" ht="13.9" customHeight="1" x14ac:dyDescent="0.3">
      <c r="A62" s="44">
        <v>50</v>
      </c>
      <c r="B62" s="13" t="s">
        <v>1163</v>
      </c>
      <c r="C62" s="78" t="s">
        <v>1164</v>
      </c>
      <c r="E62" s="13" t="s">
        <v>231</v>
      </c>
      <c r="F62" s="13" t="s">
        <v>10</v>
      </c>
      <c r="G62" s="44">
        <v>211</v>
      </c>
      <c r="H62" s="44">
        <v>214</v>
      </c>
      <c r="I62" s="44">
        <v>184</v>
      </c>
      <c r="J62" s="44">
        <v>212</v>
      </c>
      <c r="K62" s="44">
        <v>180</v>
      </c>
      <c r="L62" s="44">
        <v>193</v>
      </c>
      <c r="M62" s="17">
        <f t="shared" si="0"/>
        <v>1194</v>
      </c>
      <c r="N62" s="17">
        <f t="shared" si="1"/>
        <v>6</v>
      </c>
      <c r="O62" s="17">
        <f t="shared" si="2"/>
        <v>199</v>
      </c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141" s="13" customFormat="1" ht="13.9" customHeight="1" x14ac:dyDescent="0.3">
      <c r="A63" s="44">
        <v>51</v>
      </c>
      <c r="B63" s="13" t="s">
        <v>1169</v>
      </c>
      <c r="C63" s="78" t="s">
        <v>1170</v>
      </c>
      <c r="E63" s="13" t="s">
        <v>294</v>
      </c>
      <c r="F63" s="13" t="s">
        <v>10</v>
      </c>
      <c r="G63" s="44">
        <v>202</v>
      </c>
      <c r="H63" s="44">
        <v>204</v>
      </c>
      <c r="I63" s="44">
        <v>172</v>
      </c>
      <c r="J63" s="44">
        <v>232</v>
      </c>
      <c r="K63" s="44">
        <v>179</v>
      </c>
      <c r="L63" s="44">
        <v>205</v>
      </c>
      <c r="M63" s="17">
        <f t="shared" si="0"/>
        <v>1194</v>
      </c>
      <c r="N63" s="17">
        <f t="shared" si="1"/>
        <v>6</v>
      </c>
      <c r="O63" s="17">
        <f t="shared" si="2"/>
        <v>199</v>
      </c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141" s="13" customFormat="1" ht="13.9" customHeight="1" x14ac:dyDescent="0.3">
      <c r="A64" s="44">
        <v>52</v>
      </c>
      <c r="B64" s="13" t="s">
        <v>1295</v>
      </c>
      <c r="C64" s="78" t="s">
        <v>1296</v>
      </c>
      <c r="E64" s="13" t="s">
        <v>432</v>
      </c>
      <c r="F64" s="13" t="s">
        <v>10</v>
      </c>
      <c r="G64" s="44">
        <v>239</v>
      </c>
      <c r="H64" s="44">
        <v>194</v>
      </c>
      <c r="I64" s="44">
        <v>203</v>
      </c>
      <c r="J64" s="44">
        <v>165</v>
      </c>
      <c r="K64" s="44">
        <v>194</v>
      </c>
      <c r="L64" s="44">
        <v>198</v>
      </c>
      <c r="M64" s="17">
        <f t="shared" si="0"/>
        <v>1193</v>
      </c>
      <c r="N64" s="17">
        <f t="shared" si="1"/>
        <v>6</v>
      </c>
      <c r="O64" s="17">
        <f t="shared" si="2"/>
        <v>198.83333333333334</v>
      </c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1:37" s="13" customFormat="1" ht="13.9" customHeight="1" x14ac:dyDescent="0.3">
      <c r="A65" s="44">
        <v>53</v>
      </c>
      <c r="B65" s="13" t="s">
        <v>1258</v>
      </c>
      <c r="C65" s="78" t="s">
        <v>1259</v>
      </c>
      <c r="E65" s="13" t="s">
        <v>641</v>
      </c>
      <c r="F65" s="13" t="s">
        <v>10</v>
      </c>
      <c r="G65" s="44">
        <v>158</v>
      </c>
      <c r="H65" s="44">
        <v>226</v>
      </c>
      <c r="I65" s="44">
        <v>223</v>
      </c>
      <c r="J65" s="44">
        <v>232</v>
      </c>
      <c r="K65" s="44">
        <v>203</v>
      </c>
      <c r="L65" s="44">
        <v>148</v>
      </c>
      <c r="M65" s="17">
        <f t="shared" si="0"/>
        <v>1190</v>
      </c>
      <c r="N65" s="17">
        <f t="shared" si="1"/>
        <v>6</v>
      </c>
      <c r="O65" s="17">
        <f t="shared" si="2"/>
        <v>198.33333333333334</v>
      </c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1:37" s="13" customFormat="1" ht="13.9" customHeight="1" x14ac:dyDescent="0.3">
      <c r="A66" s="44">
        <v>54</v>
      </c>
      <c r="B66" s="13" t="s">
        <v>1291</v>
      </c>
      <c r="C66" s="78" t="s">
        <v>1292</v>
      </c>
      <c r="E66" s="13" t="s">
        <v>1264</v>
      </c>
      <c r="F66" s="13" t="s">
        <v>10</v>
      </c>
      <c r="G66" s="44">
        <v>195</v>
      </c>
      <c r="H66" s="44">
        <v>233</v>
      </c>
      <c r="I66" s="44">
        <v>177</v>
      </c>
      <c r="J66" s="44">
        <v>173</v>
      </c>
      <c r="K66" s="44">
        <v>218</v>
      </c>
      <c r="L66" s="44">
        <v>193</v>
      </c>
      <c r="M66" s="17">
        <f t="shared" si="0"/>
        <v>1189</v>
      </c>
      <c r="N66" s="17">
        <f t="shared" si="1"/>
        <v>6</v>
      </c>
      <c r="O66" s="17">
        <f t="shared" si="2"/>
        <v>198.16666666666666</v>
      </c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1:37" s="13" customFormat="1" ht="13.9" customHeight="1" x14ac:dyDescent="0.3">
      <c r="A67" s="44">
        <v>55</v>
      </c>
      <c r="B67" s="13" t="s">
        <v>1171</v>
      </c>
      <c r="C67" s="78" t="s">
        <v>1172</v>
      </c>
      <c r="E67" s="13" t="s">
        <v>623</v>
      </c>
      <c r="F67" s="13" t="s">
        <v>10</v>
      </c>
      <c r="G67" s="44">
        <v>205</v>
      </c>
      <c r="H67" s="44">
        <v>204</v>
      </c>
      <c r="I67" s="44">
        <v>182</v>
      </c>
      <c r="J67" s="44">
        <v>213</v>
      </c>
      <c r="K67" s="44">
        <v>221</v>
      </c>
      <c r="L67" s="44">
        <v>163</v>
      </c>
      <c r="M67" s="17">
        <f t="shared" si="0"/>
        <v>1188</v>
      </c>
      <c r="N67" s="17">
        <f t="shared" si="1"/>
        <v>6</v>
      </c>
      <c r="O67" s="17">
        <f t="shared" si="2"/>
        <v>198</v>
      </c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1:37" s="13" customFormat="1" ht="13.9" customHeight="1" x14ac:dyDescent="0.3">
      <c r="A68" s="44">
        <v>56</v>
      </c>
      <c r="B68" s="13" t="s">
        <v>1285</v>
      </c>
      <c r="C68" s="78" t="s">
        <v>1286</v>
      </c>
      <c r="E68" s="13" t="s">
        <v>591</v>
      </c>
      <c r="F68" s="13" t="s">
        <v>10</v>
      </c>
      <c r="G68" s="44">
        <v>223</v>
      </c>
      <c r="H68" s="44">
        <v>208</v>
      </c>
      <c r="I68" s="44">
        <v>194</v>
      </c>
      <c r="J68" s="44">
        <v>178</v>
      </c>
      <c r="K68" s="44">
        <v>195</v>
      </c>
      <c r="L68" s="44">
        <v>189</v>
      </c>
      <c r="M68" s="17">
        <f t="shared" si="0"/>
        <v>1187</v>
      </c>
      <c r="N68" s="17">
        <f t="shared" si="1"/>
        <v>6</v>
      </c>
      <c r="O68" s="17">
        <f t="shared" si="2"/>
        <v>197.83333333333334</v>
      </c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1:37" s="13" customFormat="1" ht="13.9" customHeight="1" x14ac:dyDescent="0.3">
      <c r="A69" s="44">
        <v>57</v>
      </c>
      <c r="B69" s="13" t="s">
        <v>1173</v>
      </c>
      <c r="C69" s="78" t="s">
        <v>1174</v>
      </c>
      <c r="E69" s="13" t="s">
        <v>335</v>
      </c>
      <c r="F69" s="13" t="s">
        <v>10</v>
      </c>
      <c r="G69" s="44">
        <v>163</v>
      </c>
      <c r="H69" s="44">
        <v>226</v>
      </c>
      <c r="I69" s="44">
        <v>190</v>
      </c>
      <c r="J69" s="44">
        <v>216</v>
      </c>
      <c r="K69" s="44">
        <v>180</v>
      </c>
      <c r="L69" s="44">
        <v>211</v>
      </c>
      <c r="M69" s="17">
        <f t="shared" si="0"/>
        <v>1186</v>
      </c>
      <c r="N69" s="17">
        <f t="shared" si="1"/>
        <v>6</v>
      </c>
      <c r="O69" s="17">
        <f t="shared" si="2"/>
        <v>197.66666666666666</v>
      </c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1:37" s="13" customFormat="1" ht="13.9" customHeight="1" x14ac:dyDescent="0.3">
      <c r="A70" s="44">
        <v>58</v>
      </c>
      <c r="B70" s="13" t="s">
        <v>1325</v>
      </c>
      <c r="C70" s="78" t="s">
        <v>1326</v>
      </c>
      <c r="E70" s="13" t="s">
        <v>305</v>
      </c>
      <c r="F70" s="13" t="s">
        <v>10</v>
      </c>
      <c r="G70" s="44">
        <v>182</v>
      </c>
      <c r="H70" s="44">
        <v>224</v>
      </c>
      <c r="I70" s="44">
        <v>171</v>
      </c>
      <c r="J70" s="44">
        <v>183</v>
      </c>
      <c r="K70" s="44">
        <v>202</v>
      </c>
      <c r="L70" s="44">
        <v>222</v>
      </c>
      <c r="M70" s="17">
        <f t="shared" si="0"/>
        <v>1184</v>
      </c>
      <c r="N70" s="17">
        <f t="shared" si="1"/>
        <v>6</v>
      </c>
      <c r="O70" s="17">
        <f t="shared" si="2"/>
        <v>197.33333333333334</v>
      </c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1:37" s="13" customFormat="1" ht="13.9" customHeight="1" x14ac:dyDescent="0.3">
      <c r="A71" s="44">
        <v>59</v>
      </c>
      <c r="B71" s="13" t="s">
        <v>1175</v>
      </c>
      <c r="C71" s="78" t="s">
        <v>1176</v>
      </c>
      <c r="E71" s="13" t="s">
        <v>335</v>
      </c>
      <c r="F71" s="13" t="s">
        <v>10</v>
      </c>
      <c r="G71" s="44">
        <v>221</v>
      </c>
      <c r="H71" s="44">
        <v>201</v>
      </c>
      <c r="I71" s="44">
        <v>168</v>
      </c>
      <c r="J71" s="44">
        <v>215</v>
      </c>
      <c r="K71" s="44">
        <v>198</v>
      </c>
      <c r="L71" s="44">
        <v>181</v>
      </c>
      <c r="M71" s="17">
        <f t="shared" si="0"/>
        <v>1184</v>
      </c>
      <c r="N71" s="17">
        <f t="shared" si="1"/>
        <v>6</v>
      </c>
      <c r="O71" s="17">
        <f t="shared" si="2"/>
        <v>197.33333333333334</v>
      </c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1:37" s="13" customFormat="1" ht="13.9" customHeight="1" x14ac:dyDescent="0.3">
      <c r="A72" s="44">
        <v>60</v>
      </c>
      <c r="B72" s="13" t="s">
        <v>1177</v>
      </c>
      <c r="C72" s="78" t="s">
        <v>1178</v>
      </c>
      <c r="E72" s="13" t="s">
        <v>313</v>
      </c>
      <c r="F72" s="13" t="s">
        <v>10</v>
      </c>
      <c r="G72" s="44">
        <v>213</v>
      </c>
      <c r="H72" s="44">
        <v>268</v>
      </c>
      <c r="I72" s="44">
        <v>177</v>
      </c>
      <c r="J72" s="44">
        <v>161</v>
      </c>
      <c r="K72" s="44">
        <v>179</v>
      </c>
      <c r="L72" s="44">
        <v>185</v>
      </c>
      <c r="M72" s="17">
        <f t="shared" si="0"/>
        <v>1183</v>
      </c>
      <c r="N72" s="17">
        <f t="shared" si="1"/>
        <v>6</v>
      </c>
      <c r="O72" s="17">
        <f t="shared" si="2"/>
        <v>197.16666666666666</v>
      </c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1:37" s="13" customFormat="1" ht="13.9" customHeight="1" x14ac:dyDescent="0.3">
      <c r="A73" s="44">
        <v>61</v>
      </c>
      <c r="B73" s="13" t="s">
        <v>1179</v>
      </c>
      <c r="C73" s="78" t="s">
        <v>1180</v>
      </c>
      <c r="E73" s="13" t="s">
        <v>535</v>
      </c>
      <c r="F73" s="13" t="s">
        <v>10</v>
      </c>
      <c r="G73" s="44">
        <v>202</v>
      </c>
      <c r="H73" s="44">
        <v>267</v>
      </c>
      <c r="I73" s="44">
        <v>156</v>
      </c>
      <c r="J73" s="44">
        <v>173</v>
      </c>
      <c r="K73" s="44">
        <v>211</v>
      </c>
      <c r="L73" s="44">
        <v>171</v>
      </c>
      <c r="M73" s="17">
        <f t="shared" si="0"/>
        <v>1180</v>
      </c>
      <c r="N73" s="17">
        <f t="shared" si="1"/>
        <v>6</v>
      </c>
      <c r="O73" s="17">
        <f t="shared" si="2"/>
        <v>196.66666666666666</v>
      </c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1:37" s="13" customFormat="1" ht="13.9" customHeight="1" x14ac:dyDescent="0.3">
      <c r="A74" s="44">
        <v>62</v>
      </c>
      <c r="B74" s="13" t="s">
        <v>1181</v>
      </c>
      <c r="C74" s="78" t="s">
        <v>1182</v>
      </c>
      <c r="E74" s="13" t="s">
        <v>421</v>
      </c>
      <c r="F74" s="13" t="s">
        <v>10</v>
      </c>
      <c r="G74" s="44">
        <v>232</v>
      </c>
      <c r="H74" s="44">
        <v>178</v>
      </c>
      <c r="I74" s="44">
        <v>202</v>
      </c>
      <c r="J74" s="44">
        <v>227</v>
      </c>
      <c r="K74" s="44">
        <v>177</v>
      </c>
      <c r="L74" s="44">
        <v>161</v>
      </c>
      <c r="M74" s="17">
        <f t="shared" si="0"/>
        <v>1177</v>
      </c>
      <c r="N74" s="17">
        <f t="shared" si="1"/>
        <v>6</v>
      </c>
      <c r="O74" s="17">
        <f t="shared" si="2"/>
        <v>196.16666666666666</v>
      </c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1:37" s="13" customFormat="1" ht="13.9" customHeight="1" x14ac:dyDescent="0.3">
      <c r="A75" s="44">
        <v>63</v>
      </c>
      <c r="B75" s="13" t="s">
        <v>1183</v>
      </c>
      <c r="C75" s="78" t="s">
        <v>1184</v>
      </c>
      <c r="E75" s="13" t="s">
        <v>1041</v>
      </c>
      <c r="F75" s="13" t="s">
        <v>10</v>
      </c>
      <c r="G75" s="44">
        <v>234</v>
      </c>
      <c r="H75" s="44">
        <v>225</v>
      </c>
      <c r="I75" s="44">
        <v>205</v>
      </c>
      <c r="J75" s="44">
        <v>193</v>
      </c>
      <c r="K75" s="44">
        <v>150</v>
      </c>
      <c r="L75" s="44">
        <v>169</v>
      </c>
      <c r="M75" s="17">
        <f t="shared" si="0"/>
        <v>1176</v>
      </c>
      <c r="N75" s="17">
        <f t="shared" si="1"/>
        <v>6</v>
      </c>
      <c r="O75" s="17">
        <f t="shared" si="2"/>
        <v>196</v>
      </c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1:37" s="13" customFormat="1" ht="13.9" customHeight="1" x14ac:dyDescent="0.3">
      <c r="A76" s="44">
        <v>64</v>
      </c>
      <c r="B76" s="13" t="s">
        <v>1185</v>
      </c>
      <c r="C76" s="78" t="s">
        <v>1186</v>
      </c>
      <c r="E76" s="13" t="s">
        <v>518</v>
      </c>
      <c r="F76" s="13" t="s">
        <v>10</v>
      </c>
      <c r="G76" s="44">
        <v>244</v>
      </c>
      <c r="H76" s="44">
        <v>207</v>
      </c>
      <c r="I76" s="44">
        <v>211</v>
      </c>
      <c r="J76" s="44">
        <v>193</v>
      </c>
      <c r="K76" s="44">
        <v>152</v>
      </c>
      <c r="L76" s="44">
        <v>169</v>
      </c>
      <c r="M76" s="17">
        <f t="shared" si="0"/>
        <v>1176</v>
      </c>
      <c r="N76" s="17">
        <f t="shared" si="1"/>
        <v>6</v>
      </c>
      <c r="O76" s="17">
        <f t="shared" si="2"/>
        <v>196</v>
      </c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1:37" s="13" customFormat="1" ht="13.9" customHeight="1" x14ac:dyDescent="0.3">
      <c r="A77" s="44">
        <v>65</v>
      </c>
      <c r="B77" s="13" t="s">
        <v>1293</v>
      </c>
      <c r="C77" s="78" t="s">
        <v>1294</v>
      </c>
      <c r="E77" s="13" t="s">
        <v>503</v>
      </c>
      <c r="F77" s="13" t="s">
        <v>10</v>
      </c>
      <c r="G77" s="44">
        <v>195</v>
      </c>
      <c r="H77" s="44">
        <v>191</v>
      </c>
      <c r="I77" s="44">
        <v>194</v>
      </c>
      <c r="J77" s="44">
        <v>191</v>
      </c>
      <c r="K77" s="44">
        <v>225</v>
      </c>
      <c r="L77" s="44">
        <v>179</v>
      </c>
      <c r="M77" s="17">
        <f t="shared" ref="M77:M140" si="3">SUM(G77:L77)</f>
        <v>1175</v>
      </c>
      <c r="N77" s="17">
        <f t="shared" ref="N77:N140" si="4">COUNTIF(G77:L77, "&gt;0" )</f>
        <v>6</v>
      </c>
      <c r="O77" s="17">
        <f t="shared" ref="O77:O140" si="5">IF(N77=0,0,M77/N77)</f>
        <v>195.83333333333334</v>
      </c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1:37" s="13" customFormat="1" ht="13.9" customHeight="1" x14ac:dyDescent="0.3">
      <c r="A78" s="44">
        <v>66</v>
      </c>
      <c r="B78" s="13" t="s">
        <v>1187</v>
      </c>
      <c r="C78" s="78" t="s">
        <v>1188</v>
      </c>
      <c r="E78" s="51" t="s">
        <v>602</v>
      </c>
      <c r="F78" s="51" t="s">
        <v>10</v>
      </c>
      <c r="G78" s="32">
        <v>182</v>
      </c>
      <c r="H78" s="32">
        <v>154</v>
      </c>
      <c r="I78" s="32">
        <v>222</v>
      </c>
      <c r="J78" s="32">
        <v>195</v>
      </c>
      <c r="K78" s="32">
        <v>228</v>
      </c>
      <c r="L78" s="32">
        <v>193</v>
      </c>
      <c r="M78" s="14">
        <f t="shared" si="3"/>
        <v>1174</v>
      </c>
      <c r="N78" s="14">
        <f t="shared" si="4"/>
        <v>6</v>
      </c>
      <c r="O78" s="14">
        <f t="shared" si="5"/>
        <v>195.66666666666666</v>
      </c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1:37" s="13" customFormat="1" ht="13.9" customHeight="1" x14ac:dyDescent="0.3">
      <c r="A79" s="44">
        <v>67</v>
      </c>
      <c r="B79" s="13" t="s">
        <v>1189</v>
      </c>
      <c r="C79" s="78" t="s">
        <v>1190</v>
      </c>
      <c r="E79" s="13" t="s">
        <v>410</v>
      </c>
      <c r="F79" s="13" t="s">
        <v>10</v>
      </c>
      <c r="G79" s="44">
        <v>182</v>
      </c>
      <c r="H79" s="44">
        <v>217</v>
      </c>
      <c r="I79" s="44">
        <v>183</v>
      </c>
      <c r="J79" s="44">
        <v>178</v>
      </c>
      <c r="K79" s="44">
        <v>194</v>
      </c>
      <c r="L79" s="44">
        <v>215</v>
      </c>
      <c r="M79" s="17">
        <f t="shared" si="3"/>
        <v>1169</v>
      </c>
      <c r="N79" s="17">
        <f t="shared" si="4"/>
        <v>6</v>
      </c>
      <c r="O79" s="17">
        <f t="shared" si="5"/>
        <v>194.83333333333334</v>
      </c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1:37" s="13" customFormat="1" ht="13.9" customHeight="1" x14ac:dyDescent="0.3">
      <c r="A80" s="44">
        <v>68</v>
      </c>
      <c r="B80" s="13" t="s">
        <v>1191</v>
      </c>
      <c r="C80" s="78" t="s">
        <v>1192</v>
      </c>
      <c r="E80" s="13" t="s">
        <v>443</v>
      </c>
      <c r="F80" s="13" t="s">
        <v>10</v>
      </c>
      <c r="G80" s="44">
        <v>224</v>
      </c>
      <c r="H80" s="44">
        <v>207</v>
      </c>
      <c r="I80" s="44">
        <v>193</v>
      </c>
      <c r="J80" s="44">
        <v>176</v>
      </c>
      <c r="K80" s="44">
        <v>177</v>
      </c>
      <c r="L80" s="44">
        <v>189</v>
      </c>
      <c r="M80" s="17">
        <f t="shared" si="3"/>
        <v>1166</v>
      </c>
      <c r="N80" s="17">
        <f t="shared" si="4"/>
        <v>6</v>
      </c>
      <c r="O80" s="17">
        <f t="shared" si="5"/>
        <v>194.33333333333334</v>
      </c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1:37" s="13" customFormat="1" ht="13.9" customHeight="1" x14ac:dyDescent="0.3">
      <c r="A81" s="44">
        <v>69</v>
      </c>
      <c r="B81" s="13" t="s">
        <v>1193</v>
      </c>
      <c r="C81" s="78" t="s">
        <v>1194</v>
      </c>
      <c r="E81" s="51" t="s">
        <v>1195</v>
      </c>
      <c r="F81" s="51" t="s">
        <v>10</v>
      </c>
      <c r="G81" s="32">
        <v>180</v>
      </c>
      <c r="H81" s="32">
        <v>197</v>
      </c>
      <c r="I81" s="32">
        <v>190</v>
      </c>
      <c r="J81" s="32">
        <v>238</v>
      </c>
      <c r="K81" s="32">
        <v>169</v>
      </c>
      <c r="L81" s="32">
        <v>187</v>
      </c>
      <c r="M81" s="14">
        <f t="shared" si="3"/>
        <v>1161</v>
      </c>
      <c r="N81" s="14">
        <f t="shared" si="4"/>
        <v>6</v>
      </c>
      <c r="O81" s="14">
        <f t="shared" si="5"/>
        <v>193.5</v>
      </c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1:37" s="13" customFormat="1" ht="13.9" customHeight="1" x14ac:dyDescent="0.3">
      <c r="A82" s="44">
        <v>70</v>
      </c>
      <c r="B82" s="13" t="s">
        <v>1297</v>
      </c>
      <c r="C82" s="78" t="s">
        <v>1298</v>
      </c>
      <c r="E82" s="13" t="s">
        <v>626</v>
      </c>
      <c r="F82" s="13" t="s">
        <v>10</v>
      </c>
      <c r="G82" s="44">
        <v>235</v>
      </c>
      <c r="H82" s="44">
        <v>188</v>
      </c>
      <c r="I82" s="44">
        <v>171</v>
      </c>
      <c r="J82" s="44">
        <v>219</v>
      </c>
      <c r="K82" s="44">
        <v>181</v>
      </c>
      <c r="L82" s="44">
        <v>164</v>
      </c>
      <c r="M82" s="17">
        <f t="shared" si="3"/>
        <v>1158</v>
      </c>
      <c r="N82" s="17">
        <f t="shared" si="4"/>
        <v>6</v>
      </c>
      <c r="O82" s="17">
        <f t="shared" si="5"/>
        <v>193</v>
      </c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1:37" s="13" customFormat="1" ht="13.9" customHeight="1" x14ac:dyDescent="0.3">
      <c r="A83" s="44">
        <v>71</v>
      </c>
      <c r="B83" s="13" t="s">
        <v>1196</v>
      </c>
      <c r="C83" s="78" t="s">
        <v>1197</v>
      </c>
      <c r="E83" s="13" t="s">
        <v>443</v>
      </c>
      <c r="F83" s="13" t="s">
        <v>10</v>
      </c>
      <c r="G83" s="44">
        <v>209</v>
      </c>
      <c r="H83" s="44">
        <v>189</v>
      </c>
      <c r="I83" s="44">
        <v>190</v>
      </c>
      <c r="J83" s="44">
        <v>194</v>
      </c>
      <c r="K83" s="44">
        <v>184</v>
      </c>
      <c r="L83" s="44">
        <v>191</v>
      </c>
      <c r="M83" s="17">
        <f t="shared" si="3"/>
        <v>1157</v>
      </c>
      <c r="N83" s="17">
        <f t="shared" si="4"/>
        <v>6</v>
      </c>
      <c r="O83" s="17">
        <f t="shared" si="5"/>
        <v>192.83333333333334</v>
      </c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1:37" s="13" customFormat="1" ht="13.9" customHeight="1" x14ac:dyDescent="0.3">
      <c r="A84" s="44">
        <v>72</v>
      </c>
      <c r="B84" s="13" t="s">
        <v>1198</v>
      </c>
      <c r="C84" s="78" t="s">
        <v>1199</v>
      </c>
      <c r="E84" s="13" t="s">
        <v>231</v>
      </c>
      <c r="F84" s="13" t="s">
        <v>10</v>
      </c>
      <c r="G84" s="44">
        <v>209</v>
      </c>
      <c r="H84" s="44">
        <v>238</v>
      </c>
      <c r="I84" s="44">
        <v>198</v>
      </c>
      <c r="J84" s="44">
        <v>190</v>
      </c>
      <c r="K84" s="44">
        <v>172</v>
      </c>
      <c r="L84" s="44">
        <v>149</v>
      </c>
      <c r="M84" s="17">
        <f t="shared" si="3"/>
        <v>1156</v>
      </c>
      <c r="N84" s="17">
        <f t="shared" si="4"/>
        <v>6</v>
      </c>
      <c r="O84" s="17">
        <f t="shared" si="5"/>
        <v>192.66666666666666</v>
      </c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1:37" s="13" customFormat="1" ht="13.9" customHeight="1" x14ac:dyDescent="0.3">
      <c r="A85" s="44">
        <v>73</v>
      </c>
      <c r="B85" s="13" t="s">
        <v>1200</v>
      </c>
      <c r="C85" s="78" t="s">
        <v>1201</v>
      </c>
      <c r="E85" s="13" t="s">
        <v>584</v>
      </c>
      <c r="F85" s="13" t="s">
        <v>10</v>
      </c>
      <c r="G85" s="44">
        <v>157</v>
      </c>
      <c r="H85" s="44">
        <v>189</v>
      </c>
      <c r="I85" s="44">
        <v>257</v>
      </c>
      <c r="J85" s="44">
        <v>168</v>
      </c>
      <c r="K85" s="44">
        <v>201</v>
      </c>
      <c r="L85" s="44">
        <v>180</v>
      </c>
      <c r="M85" s="17">
        <f t="shared" si="3"/>
        <v>1152</v>
      </c>
      <c r="N85" s="17">
        <f t="shared" si="4"/>
        <v>6</v>
      </c>
      <c r="O85" s="17">
        <f t="shared" si="5"/>
        <v>192</v>
      </c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1:37" s="13" customFormat="1" ht="13.9" customHeight="1" x14ac:dyDescent="0.3">
      <c r="A86" s="44">
        <v>74</v>
      </c>
      <c r="B86" s="13" t="s">
        <v>1335</v>
      </c>
      <c r="C86" s="78" t="s">
        <v>1336</v>
      </c>
      <c r="E86" s="13" t="s">
        <v>1337</v>
      </c>
      <c r="F86" s="13" t="s">
        <v>10</v>
      </c>
      <c r="G86" s="44">
        <v>186</v>
      </c>
      <c r="H86" s="44">
        <v>224</v>
      </c>
      <c r="I86" s="44">
        <v>160</v>
      </c>
      <c r="J86" s="44">
        <v>179</v>
      </c>
      <c r="K86" s="44">
        <v>204</v>
      </c>
      <c r="L86" s="44">
        <v>198</v>
      </c>
      <c r="M86" s="17">
        <f t="shared" si="3"/>
        <v>1151</v>
      </c>
      <c r="N86" s="17">
        <f t="shared" si="4"/>
        <v>6</v>
      </c>
      <c r="O86" s="17">
        <f t="shared" si="5"/>
        <v>191.83333333333334</v>
      </c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1:37" s="13" customFormat="1" ht="13.9" customHeight="1" x14ac:dyDescent="0.3">
      <c r="A87" s="44">
        <v>75</v>
      </c>
      <c r="B87" s="13" t="s">
        <v>1202</v>
      </c>
      <c r="C87" s="78" t="s">
        <v>1203</v>
      </c>
      <c r="E87" s="13" t="s">
        <v>443</v>
      </c>
      <c r="F87" s="13" t="s">
        <v>10</v>
      </c>
      <c r="G87" s="44">
        <v>222</v>
      </c>
      <c r="H87" s="44">
        <v>160</v>
      </c>
      <c r="I87" s="44">
        <v>188</v>
      </c>
      <c r="J87" s="44">
        <v>192</v>
      </c>
      <c r="K87" s="44">
        <v>212</v>
      </c>
      <c r="L87" s="44">
        <v>173</v>
      </c>
      <c r="M87" s="17">
        <f t="shared" si="3"/>
        <v>1147</v>
      </c>
      <c r="N87" s="17">
        <f t="shared" si="4"/>
        <v>6</v>
      </c>
      <c r="O87" s="17">
        <f t="shared" si="5"/>
        <v>191.16666666666666</v>
      </c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1:37" s="13" customFormat="1" ht="13.9" customHeight="1" x14ac:dyDescent="0.3">
      <c r="A88" s="44">
        <v>76</v>
      </c>
      <c r="B88" s="13" t="s">
        <v>1204</v>
      </c>
      <c r="C88" s="78" t="s">
        <v>1205</v>
      </c>
      <c r="E88" s="13" t="s">
        <v>1195</v>
      </c>
      <c r="F88" s="13" t="s">
        <v>10</v>
      </c>
      <c r="G88" s="44">
        <v>213</v>
      </c>
      <c r="H88" s="44">
        <v>200</v>
      </c>
      <c r="I88" s="44">
        <v>162</v>
      </c>
      <c r="J88" s="44">
        <v>189</v>
      </c>
      <c r="K88" s="44">
        <v>200</v>
      </c>
      <c r="L88" s="44">
        <v>178</v>
      </c>
      <c r="M88" s="17">
        <f t="shared" si="3"/>
        <v>1142</v>
      </c>
      <c r="N88" s="17">
        <f t="shared" si="4"/>
        <v>6</v>
      </c>
      <c r="O88" s="17">
        <f t="shared" si="5"/>
        <v>190.33333333333334</v>
      </c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1:37" s="13" customFormat="1" ht="13.9" customHeight="1" x14ac:dyDescent="0.3">
      <c r="A89" s="44">
        <v>77</v>
      </c>
      <c r="B89" s="13" t="s">
        <v>1206</v>
      </c>
      <c r="C89" s="78" t="s">
        <v>1207</v>
      </c>
      <c r="E89" s="13" t="s">
        <v>497</v>
      </c>
      <c r="F89" s="13" t="s">
        <v>10</v>
      </c>
      <c r="G89" s="44">
        <v>206</v>
      </c>
      <c r="H89" s="44">
        <v>190</v>
      </c>
      <c r="I89" s="44">
        <v>227</v>
      </c>
      <c r="J89" s="44">
        <v>191</v>
      </c>
      <c r="K89" s="44">
        <v>166</v>
      </c>
      <c r="L89" s="44">
        <v>162</v>
      </c>
      <c r="M89" s="17">
        <f t="shared" si="3"/>
        <v>1142</v>
      </c>
      <c r="N89" s="17">
        <f t="shared" si="4"/>
        <v>6</v>
      </c>
      <c r="O89" s="17">
        <f t="shared" si="5"/>
        <v>190.33333333333334</v>
      </c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1:37" s="13" customFormat="1" ht="13.9" customHeight="1" x14ac:dyDescent="0.3">
      <c r="A90" s="44">
        <v>78</v>
      </c>
      <c r="B90" s="13" t="s">
        <v>1208</v>
      </c>
      <c r="C90" s="78" t="s">
        <v>1209</v>
      </c>
      <c r="E90" s="13" t="s">
        <v>535</v>
      </c>
      <c r="F90" s="13" t="s">
        <v>10</v>
      </c>
      <c r="G90" s="44">
        <v>216</v>
      </c>
      <c r="H90" s="44">
        <v>174</v>
      </c>
      <c r="I90" s="44">
        <v>202</v>
      </c>
      <c r="J90" s="44">
        <v>200</v>
      </c>
      <c r="K90" s="44">
        <v>147</v>
      </c>
      <c r="L90" s="44">
        <v>203</v>
      </c>
      <c r="M90" s="17">
        <f t="shared" si="3"/>
        <v>1142</v>
      </c>
      <c r="N90" s="17">
        <f t="shared" si="4"/>
        <v>6</v>
      </c>
      <c r="O90" s="17">
        <f t="shared" si="5"/>
        <v>190.33333333333334</v>
      </c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1:37" s="13" customFormat="1" ht="13.9" customHeight="1" x14ac:dyDescent="0.3">
      <c r="A91" s="44">
        <v>79</v>
      </c>
      <c r="B91" s="13" t="s">
        <v>1313</v>
      </c>
      <c r="C91" s="78" t="s">
        <v>1314</v>
      </c>
      <c r="E91" s="13" t="s">
        <v>563</v>
      </c>
      <c r="F91" s="13" t="s">
        <v>10</v>
      </c>
      <c r="G91" s="44">
        <v>262</v>
      </c>
      <c r="H91" s="44">
        <v>209</v>
      </c>
      <c r="I91" s="44">
        <v>200</v>
      </c>
      <c r="J91" s="44">
        <v>146</v>
      </c>
      <c r="K91" s="44">
        <v>161</v>
      </c>
      <c r="L91" s="44">
        <v>162</v>
      </c>
      <c r="M91" s="17">
        <f t="shared" si="3"/>
        <v>1140</v>
      </c>
      <c r="N91" s="17">
        <f t="shared" si="4"/>
        <v>6</v>
      </c>
      <c r="O91" s="17">
        <f t="shared" si="5"/>
        <v>190</v>
      </c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1:37" s="13" customFormat="1" ht="13.9" customHeight="1" x14ac:dyDescent="0.3">
      <c r="A92" s="44">
        <v>80</v>
      </c>
      <c r="B92" s="13" t="s">
        <v>1210</v>
      </c>
      <c r="C92" s="78" t="s">
        <v>1211</v>
      </c>
      <c r="E92" s="13" t="s">
        <v>602</v>
      </c>
      <c r="F92" s="13" t="s">
        <v>10</v>
      </c>
      <c r="G92" s="44">
        <v>149</v>
      </c>
      <c r="H92" s="44">
        <v>234</v>
      </c>
      <c r="I92" s="44">
        <v>184</v>
      </c>
      <c r="J92" s="44">
        <v>176</v>
      </c>
      <c r="K92" s="44">
        <v>213</v>
      </c>
      <c r="L92" s="44">
        <v>184</v>
      </c>
      <c r="M92" s="17">
        <f t="shared" si="3"/>
        <v>1140</v>
      </c>
      <c r="N92" s="17">
        <f t="shared" si="4"/>
        <v>6</v>
      </c>
      <c r="O92" s="17">
        <f t="shared" si="5"/>
        <v>190</v>
      </c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1:37" s="13" customFormat="1" ht="13.9" customHeight="1" x14ac:dyDescent="0.3">
      <c r="A93" s="44">
        <v>81</v>
      </c>
      <c r="B93" s="13" t="s">
        <v>1212</v>
      </c>
      <c r="C93" s="78" t="s">
        <v>1213</v>
      </c>
      <c r="E93" s="13" t="s">
        <v>584</v>
      </c>
      <c r="F93" s="13" t="s">
        <v>10</v>
      </c>
      <c r="G93" s="44">
        <v>205</v>
      </c>
      <c r="H93" s="44">
        <v>186</v>
      </c>
      <c r="I93" s="44">
        <v>147</v>
      </c>
      <c r="J93" s="44">
        <v>184</v>
      </c>
      <c r="K93" s="44">
        <v>222</v>
      </c>
      <c r="L93" s="44">
        <v>195</v>
      </c>
      <c r="M93" s="17">
        <f t="shared" si="3"/>
        <v>1139</v>
      </c>
      <c r="N93" s="17">
        <f t="shared" si="4"/>
        <v>6</v>
      </c>
      <c r="O93" s="17">
        <f t="shared" si="5"/>
        <v>189.83333333333334</v>
      </c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1:37" s="13" customFormat="1" ht="13.9" customHeight="1" x14ac:dyDescent="0.3">
      <c r="A94" s="44">
        <v>82</v>
      </c>
      <c r="B94" s="13" t="s">
        <v>1317</v>
      </c>
      <c r="C94" s="78" t="s">
        <v>1318</v>
      </c>
      <c r="E94" s="13" t="s">
        <v>432</v>
      </c>
      <c r="F94" s="13" t="s">
        <v>10</v>
      </c>
      <c r="G94" s="44">
        <v>182</v>
      </c>
      <c r="H94" s="44">
        <v>236</v>
      </c>
      <c r="I94" s="44">
        <v>174</v>
      </c>
      <c r="J94" s="44">
        <v>180</v>
      </c>
      <c r="K94" s="44">
        <v>202</v>
      </c>
      <c r="L94" s="44">
        <v>163</v>
      </c>
      <c r="M94" s="17">
        <f t="shared" si="3"/>
        <v>1137</v>
      </c>
      <c r="N94" s="17">
        <f t="shared" si="4"/>
        <v>6</v>
      </c>
      <c r="O94" s="17">
        <f t="shared" si="5"/>
        <v>189.5</v>
      </c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1:37" s="13" customFormat="1" ht="13.9" customHeight="1" x14ac:dyDescent="0.3">
      <c r="A95" s="44">
        <v>83</v>
      </c>
      <c r="B95" s="13" t="s">
        <v>1331</v>
      </c>
      <c r="C95" s="78" t="s">
        <v>1332</v>
      </c>
      <c r="E95" s="13" t="s">
        <v>1279</v>
      </c>
      <c r="F95" s="13" t="s">
        <v>10</v>
      </c>
      <c r="G95" s="44">
        <v>224</v>
      </c>
      <c r="H95" s="44">
        <v>179</v>
      </c>
      <c r="I95" s="44">
        <v>156</v>
      </c>
      <c r="J95" s="44">
        <v>190</v>
      </c>
      <c r="K95" s="44">
        <v>207</v>
      </c>
      <c r="L95" s="44">
        <v>179</v>
      </c>
      <c r="M95" s="17">
        <f t="shared" si="3"/>
        <v>1135</v>
      </c>
      <c r="N95" s="17">
        <f t="shared" si="4"/>
        <v>6</v>
      </c>
      <c r="O95" s="17">
        <f t="shared" si="5"/>
        <v>189.16666666666666</v>
      </c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1:37" s="13" customFormat="1" ht="13.9" customHeight="1" x14ac:dyDescent="0.3">
      <c r="A96" s="44">
        <v>84</v>
      </c>
      <c r="B96" s="13" t="s">
        <v>1214</v>
      </c>
      <c r="C96" s="78" t="s">
        <v>1215</v>
      </c>
      <c r="E96" s="13" t="s">
        <v>451</v>
      </c>
      <c r="F96" s="13" t="s">
        <v>10</v>
      </c>
      <c r="G96" s="44">
        <v>166</v>
      </c>
      <c r="H96" s="44">
        <v>146</v>
      </c>
      <c r="I96" s="44">
        <v>244</v>
      </c>
      <c r="J96" s="44">
        <v>200</v>
      </c>
      <c r="K96" s="44">
        <v>223</v>
      </c>
      <c r="L96" s="44">
        <v>151</v>
      </c>
      <c r="M96" s="17">
        <f t="shared" si="3"/>
        <v>1130</v>
      </c>
      <c r="N96" s="17">
        <f t="shared" si="4"/>
        <v>6</v>
      </c>
      <c r="O96" s="17">
        <f t="shared" si="5"/>
        <v>188.33333333333334</v>
      </c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1:37" s="13" customFormat="1" ht="13.9" customHeight="1" x14ac:dyDescent="0.3">
      <c r="A97" s="44">
        <v>85</v>
      </c>
      <c r="B97" s="13" t="s">
        <v>1216</v>
      </c>
      <c r="C97" s="78" t="s">
        <v>1217</v>
      </c>
      <c r="E97" s="13" t="s">
        <v>451</v>
      </c>
      <c r="F97" s="13" t="s">
        <v>10</v>
      </c>
      <c r="G97" s="44">
        <v>163</v>
      </c>
      <c r="H97" s="44">
        <v>180</v>
      </c>
      <c r="I97" s="44">
        <v>189</v>
      </c>
      <c r="J97" s="44">
        <v>187</v>
      </c>
      <c r="K97" s="44">
        <v>223</v>
      </c>
      <c r="L97" s="44">
        <v>187</v>
      </c>
      <c r="M97" s="17">
        <f t="shared" si="3"/>
        <v>1129</v>
      </c>
      <c r="N97" s="17">
        <f t="shared" si="4"/>
        <v>6</v>
      </c>
      <c r="O97" s="17">
        <f t="shared" si="5"/>
        <v>188.16666666666666</v>
      </c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1:37" s="13" customFormat="1" ht="13.9" customHeight="1" x14ac:dyDescent="0.3">
      <c r="A98" s="44">
        <v>86</v>
      </c>
      <c r="B98" s="13" t="s">
        <v>1218</v>
      </c>
      <c r="C98" s="78" t="s">
        <v>1219</v>
      </c>
      <c r="E98" s="13" t="s">
        <v>1220</v>
      </c>
      <c r="F98" s="13" t="s">
        <v>10</v>
      </c>
      <c r="G98" s="44">
        <v>213</v>
      </c>
      <c r="H98" s="44">
        <v>178</v>
      </c>
      <c r="I98" s="44">
        <v>190</v>
      </c>
      <c r="J98" s="44">
        <v>211</v>
      </c>
      <c r="K98" s="44">
        <v>161</v>
      </c>
      <c r="L98" s="44">
        <v>176</v>
      </c>
      <c r="M98" s="17">
        <f t="shared" si="3"/>
        <v>1129</v>
      </c>
      <c r="N98" s="17">
        <f t="shared" si="4"/>
        <v>6</v>
      </c>
      <c r="O98" s="17">
        <f t="shared" si="5"/>
        <v>188.16666666666666</v>
      </c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1:37" s="13" customFormat="1" ht="13.9" customHeight="1" x14ac:dyDescent="0.3">
      <c r="A99" s="44">
        <v>87</v>
      </c>
      <c r="B99" s="13" t="s">
        <v>1327</v>
      </c>
      <c r="C99" s="78" t="s">
        <v>1328</v>
      </c>
      <c r="E99" s="13" t="s">
        <v>262</v>
      </c>
      <c r="F99" s="13" t="s">
        <v>10</v>
      </c>
      <c r="G99" s="44">
        <v>185</v>
      </c>
      <c r="H99" s="44">
        <v>181</v>
      </c>
      <c r="I99" s="44">
        <v>220</v>
      </c>
      <c r="J99" s="44">
        <v>182</v>
      </c>
      <c r="K99" s="44">
        <v>194</v>
      </c>
      <c r="L99" s="44">
        <v>167</v>
      </c>
      <c r="M99" s="17">
        <f t="shared" si="3"/>
        <v>1129</v>
      </c>
      <c r="N99" s="17">
        <f t="shared" si="4"/>
        <v>6</v>
      </c>
      <c r="O99" s="17">
        <f t="shared" si="5"/>
        <v>188.16666666666666</v>
      </c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1:37" s="13" customFormat="1" ht="13.9" customHeight="1" x14ac:dyDescent="0.3">
      <c r="A100" s="44">
        <v>88</v>
      </c>
      <c r="B100" s="13" t="s">
        <v>1333</v>
      </c>
      <c r="C100" s="78" t="s">
        <v>1334</v>
      </c>
      <c r="E100" s="13" t="s">
        <v>563</v>
      </c>
      <c r="F100" s="13" t="s">
        <v>10</v>
      </c>
      <c r="G100" s="44">
        <v>244</v>
      </c>
      <c r="H100" s="44">
        <v>145</v>
      </c>
      <c r="I100" s="44">
        <v>163</v>
      </c>
      <c r="J100" s="44">
        <v>214</v>
      </c>
      <c r="K100" s="44">
        <v>187</v>
      </c>
      <c r="L100" s="44">
        <v>175</v>
      </c>
      <c r="M100" s="17">
        <f t="shared" si="3"/>
        <v>1128</v>
      </c>
      <c r="N100" s="17">
        <f t="shared" si="4"/>
        <v>6</v>
      </c>
      <c r="O100" s="17">
        <f t="shared" si="5"/>
        <v>188</v>
      </c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1:37" s="13" customFormat="1" ht="13.9" customHeight="1" x14ac:dyDescent="0.3">
      <c r="A101" s="44">
        <v>89</v>
      </c>
      <c r="B101" s="13" t="s">
        <v>1221</v>
      </c>
      <c r="C101" s="78" t="s">
        <v>1222</v>
      </c>
      <c r="E101" s="13" t="s">
        <v>941</v>
      </c>
      <c r="F101" s="13" t="s">
        <v>10</v>
      </c>
      <c r="G101" s="44">
        <v>202</v>
      </c>
      <c r="H101" s="44">
        <v>202</v>
      </c>
      <c r="I101" s="44">
        <v>194</v>
      </c>
      <c r="J101" s="44">
        <v>167</v>
      </c>
      <c r="K101" s="44">
        <v>207</v>
      </c>
      <c r="L101" s="44">
        <v>154</v>
      </c>
      <c r="M101" s="17">
        <f t="shared" si="3"/>
        <v>1126</v>
      </c>
      <c r="N101" s="17">
        <f t="shared" si="4"/>
        <v>6</v>
      </c>
      <c r="O101" s="17">
        <f t="shared" si="5"/>
        <v>187.66666666666666</v>
      </c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1:37" s="13" customFormat="1" ht="13.9" customHeight="1" x14ac:dyDescent="0.3">
      <c r="A102" s="44">
        <v>90</v>
      </c>
      <c r="B102" s="13" t="s">
        <v>1225</v>
      </c>
      <c r="C102" s="78" t="s">
        <v>1226</v>
      </c>
      <c r="E102" s="13" t="s">
        <v>378</v>
      </c>
      <c r="F102" s="13" t="s">
        <v>10</v>
      </c>
      <c r="G102" s="44">
        <v>157</v>
      </c>
      <c r="H102" s="44">
        <v>0</v>
      </c>
      <c r="I102" s="44">
        <v>247</v>
      </c>
      <c r="J102" s="44">
        <v>235</v>
      </c>
      <c r="K102" s="44">
        <v>268</v>
      </c>
      <c r="L102" s="44">
        <v>214</v>
      </c>
      <c r="M102" s="17">
        <f t="shared" si="3"/>
        <v>1121</v>
      </c>
      <c r="N102" s="17">
        <f t="shared" si="4"/>
        <v>5</v>
      </c>
      <c r="O102" s="17">
        <f t="shared" si="5"/>
        <v>224.2</v>
      </c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1:37" s="13" customFormat="1" ht="13.9" customHeight="1" x14ac:dyDescent="0.3">
      <c r="A103" s="44">
        <v>91</v>
      </c>
      <c r="B103" s="13" t="s">
        <v>1344</v>
      </c>
      <c r="C103" s="78" t="s">
        <v>1345</v>
      </c>
      <c r="E103" s="13" t="s">
        <v>641</v>
      </c>
      <c r="F103" s="13" t="s">
        <v>10</v>
      </c>
      <c r="G103" s="44">
        <v>155</v>
      </c>
      <c r="H103" s="44">
        <v>213</v>
      </c>
      <c r="I103" s="44">
        <v>223</v>
      </c>
      <c r="J103" s="44">
        <v>152</v>
      </c>
      <c r="K103" s="44">
        <v>191</v>
      </c>
      <c r="L103" s="44">
        <v>185</v>
      </c>
      <c r="M103" s="17">
        <f t="shared" si="3"/>
        <v>1119</v>
      </c>
      <c r="N103" s="17">
        <f t="shared" si="4"/>
        <v>6</v>
      </c>
      <c r="O103" s="17">
        <f t="shared" si="5"/>
        <v>186.5</v>
      </c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1:37" s="13" customFormat="1" ht="13.9" customHeight="1" x14ac:dyDescent="0.3">
      <c r="A104" s="44">
        <v>92</v>
      </c>
      <c r="B104" s="13" t="s">
        <v>1342</v>
      </c>
      <c r="C104" s="78" t="s">
        <v>1343</v>
      </c>
      <c r="E104" s="13" t="s">
        <v>346</v>
      </c>
      <c r="F104" s="13" t="s">
        <v>10</v>
      </c>
      <c r="G104" s="44">
        <v>0</v>
      </c>
      <c r="H104" s="44">
        <v>233</v>
      </c>
      <c r="I104" s="44">
        <v>235</v>
      </c>
      <c r="J104" s="44">
        <v>247</v>
      </c>
      <c r="K104" s="44">
        <v>220</v>
      </c>
      <c r="L104" s="44">
        <v>182</v>
      </c>
      <c r="M104" s="17">
        <f t="shared" si="3"/>
        <v>1117</v>
      </c>
      <c r="N104" s="17">
        <f t="shared" si="4"/>
        <v>5</v>
      </c>
      <c r="O104" s="17">
        <f t="shared" si="5"/>
        <v>223.4</v>
      </c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1:37" s="13" customFormat="1" ht="13.9" customHeight="1" x14ac:dyDescent="0.3">
      <c r="A105" s="44">
        <v>93</v>
      </c>
      <c r="B105" s="13" t="s">
        <v>1227</v>
      </c>
      <c r="C105" s="78" t="s">
        <v>1228</v>
      </c>
      <c r="E105" s="13" t="s">
        <v>550</v>
      </c>
      <c r="F105" s="13" t="s">
        <v>10</v>
      </c>
      <c r="G105" s="44">
        <v>220</v>
      </c>
      <c r="H105" s="44">
        <v>196</v>
      </c>
      <c r="I105" s="44">
        <v>171</v>
      </c>
      <c r="J105" s="44">
        <v>172</v>
      </c>
      <c r="K105" s="44">
        <v>167</v>
      </c>
      <c r="L105" s="44">
        <v>179</v>
      </c>
      <c r="M105" s="17">
        <f t="shared" si="3"/>
        <v>1105</v>
      </c>
      <c r="N105" s="17">
        <f t="shared" si="4"/>
        <v>6</v>
      </c>
      <c r="O105" s="17">
        <f t="shared" si="5"/>
        <v>184.16666666666666</v>
      </c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1:37" s="13" customFormat="1" ht="13.9" customHeight="1" x14ac:dyDescent="0.3">
      <c r="A106" s="44">
        <v>94</v>
      </c>
      <c r="B106" s="13" t="s">
        <v>1231</v>
      </c>
      <c r="C106" s="78" t="s">
        <v>1232</v>
      </c>
      <c r="E106" s="13" t="s">
        <v>941</v>
      </c>
      <c r="F106" s="13" t="s">
        <v>10</v>
      </c>
      <c r="G106" s="44">
        <v>178</v>
      </c>
      <c r="H106" s="44">
        <v>177</v>
      </c>
      <c r="I106" s="44">
        <v>202</v>
      </c>
      <c r="J106" s="44">
        <v>183</v>
      </c>
      <c r="K106" s="44">
        <v>195</v>
      </c>
      <c r="L106" s="44">
        <v>155</v>
      </c>
      <c r="M106" s="17">
        <f t="shared" si="3"/>
        <v>1090</v>
      </c>
      <c r="N106" s="17">
        <f t="shared" si="4"/>
        <v>6</v>
      </c>
      <c r="O106" s="17">
        <f t="shared" si="5"/>
        <v>181.66666666666666</v>
      </c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1:37" s="13" customFormat="1" ht="13.9" customHeight="1" x14ac:dyDescent="0.3">
      <c r="A107" s="44">
        <v>95</v>
      </c>
      <c r="B107" s="13" t="s">
        <v>1233</v>
      </c>
      <c r="C107" s="78" t="s">
        <v>1234</v>
      </c>
      <c r="E107" s="51" t="s">
        <v>1026</v>
      </c>
      <c r="F107" s="51" t="s">
        <v>10</v>
      </c>
      <c r="G107" s="32">
        <v>156</v>
      </c>
      <c r="H107" s="32">
        <v>185</v>
      </c>
      <c r="I107" s="32">
        <v>200</v>
      </c>
      <c r="J107" s="32">
        <v>200</v>
      </c>
      <c r="K107" s="32">
        <v>158</v>
      </c>
      <c r="L107" s="32">
        <v>187</v>
      </c>
      <c r="M107" s="14">
        <f t="shared" si="3"/>
        <v>1086</v>
      </c>
      <c r="N107" s="14">
        <f t="shared" si="4"/>
        <v>6</v>
      </c>
      <c r="O107" s="14">
        <f t="shared" si="5"/>
        <v>181</v>
      </c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1:37" s="13" customFormat="1" ht="13.9" customHeight="1" x14ac:dyDescent="0.3">
      <c r="A108" s="44">
        <v>96</v>
      </c>
      <c r="B108" s="13" t="s">
        <v>1373</v>
      </c>
      <c r="C108" s="78" t="s">
        <v>1374</v>
      </c>
      <c r="E108" s="13" t="s">
        <v>1362</v>
      </c>
      <c r="F108" s="13" t="s">
        <v>10</v>
      </c>
      <c r="G108" s="44">
        <v>231</v>
      </c>
      <c r="H108" s="44">
        <v>162</v>
      </c>
      <c r="I108" s="44">
        <v>161</v>
      </c>
      <c r="J108" s="44">
        <v>155</v>
      </c>
      <c r="K108" s="44">
        <v>183</v>
      </c>
      <c r="L108" s="44">
        <v>192</v>
      </c>
      <c r="M108" s="17">
        <f t="shared" si="3"/>
        <v>1084</v>
      </c>
      <c r="N108" s="17">
        <f t="shared" si="4"/>
        <v>6</v>
      </c>
      <c r="O108" s="17">
        <f t="shared" si="5"/>
        <v>180.66666666666666</v>
      </c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1:37" s="13" customFormat="1" ht="13.9" customHeight="1" x14ac:dyDescent="0.3">
      <c r="A109" s="44">
        <v>97</v>
      </c>
      <c r="B109" s="13" t="s">
        <v>1235</v>
      </c>
      <c r="C109" s="78" t="s">
        <v>1236</v>
      </c>
      <c r="E109" s="13" t="s">
        <v>941</v>
      </c>
      <c r="F109" s="13" t="s">
        <v>10</v>
      </c>
      <c r="G109" s="44">
        <v>157</v>
      </c>
      <c r="H109" s="44">
        <v>189</v>
      </c>
      <c r="I109" s="44">
        <v>188</v>
      </c>
      <c r="J109" s="44">
        <v>140</v>
      </c>
      <c r="K109" s="44">
        <v>169</v>
      </c>
      <c r="L109" s="44">
        <v>236</v>
      </c>
      <c r="M109" s="17">
        <f t="shared" si="3"/>
        <v>1079</v>
      </c>
      <c r="N109" s="17">
        <f t="shared" si="4"/>
        <v>6</v>
      </c>
      <c r="O109" s="17">
        <f t="shared" si="5"/>
        <v>179.83333333333334</v>
      </c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1:37" s="13" customFormat="1" ht="13.9" customHeight="1" x14ac:dyDescent="0.3">
      <c r="A110" s="44">
        <v>98</v>
      </c>
      <c r="B110" s="13" t="s">
        <v>1237</v>
      </c>
      <c r="C110" s="78" t="s">
        <v>1238</v>
      </c>
      <c r="E110" s="13" t="s">
        <v>220</v>
      </c>
      <c r="F110" s="13" t="s">
        <v>10</v>
      </c>
      <c r="G110" s="44">
        <v>259</v>
      </c>
      <c r="H110" s="44">
        <v>246</v>
      </c>
      <c r="I110" s="44">
        <v>210</v>
      </c>
      <c r="J110" s="44">
        <v>215</v>
      </c>
      <c r="K110" s="44">
        <v>148</v>
      </c>
      <c r="L110" s="44">
        <v>0</v>
      </c>
      <c r="M110" s="17">
        <f t="shared" si="3"/>
        <v>1078</v>
      </c>
      <c r="N110" s="17">
        <f t="shared" si="4"/>
        <v>5</v>
      </c>
      <c r="O110" s="17">
        <f t="shared" si="5"/>
        <v>215.6</v>
      </c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1:37" s="13" customFormat="1" ht="13.9" customHeight="1" x14ac:dyDescent="0.3">
      <c r="A111" s="44">
        <v>99</v>
      </c>
      <c r="B111" s="13" t="s">
        <v>1239</v>
      </c>
      <c r="C111" s="78" t="s">
        <v>1240</v>
      </c>
      <c r="E111" s="13" t="s">
        <v>378</v>
      </c>
      <c r="F111" s="13" t="s">
        <v>10</v>
      </c>
      <c r="G111" s="44">
        <v>0</v>
      </c>
      <c r="H111" s="44">
        <v>226</v>
      </c>
      <c r="I111" s="44">
        <v>227</v>
      </c>
      <c r="J111" s="44">
        <v>186</v>
      </c>
      <c r="K111" s="44">
        <v>239</v>
      </c>
      <c r="L111" s="44">
        <v>200</v>
      </c>
      <c r="M111" s="17">
        <f t="shared" si="3"/>
        <v>1078</v>
      </c>
      <c r="N111" s="17">
        <f t="shared" si="4"/>
        <v>5</v>
      </c>
      <c r="O111" s="17">
        <f t="shared" si="5"/>
        <v>215.6</v>
      </c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1:37" s="13" customFormat="1" ht="13.9" customHeight="1" x14ac:dyDescent="0.3">
      <c r="A112" s="44">
        <v>100</v>
      </c>
      <c r="B112" s="13" t="s">
        <v>1241</v>
      </c>
      <c r="C112" s="78" t="s">
        <v>1242</v>
      </c>
      <c r="E112" s="13" t="s">
        <v>497</v>
      </c>
      <c r="F112" s="13" t="s">
        <v>10</v>
      </c>
      <c r="G112" s="44">
        <v>192</v>
      </c>
      <c r="H112" s="44">
        <v>195</v>
      </c>
      <c r="I112" s="44">
        <v>183</v>
      </c>
      <c r="J112" s="44">
        <v>158</v>
      </c>
      <c r="K112" s="44">
        <v>191</v>
      </c>
      <c r="L112" s="44">
        <v>158</v>
      </c>
      <c r="M112" s="17">
        <f t="shared" si="3"/>
        <v>1077</v>
      </c>
      <c r="N112" s="17">
        <f t="shared" si="4"/>
        <v>6</v>
      </c>
      <c r="O112" s="17">
        <f t="shared" si="5"/>
        <v>179.5</v>
      </c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1:37" s="13" customFormat="1" ht="13.9" customHeight="1" x14ac:dyDescent="0.3">
      <c r="A113" s="44">
        <v>101</v>
      </c>
      <c r="B113" s="13" t="s">
        <v>1365</v>
      </c>
      <c r="C113" s="78" t="s">
        <v>1366</v>
      </c>
      <c r="E113" s="13" t="s">
        <v>1279</v>
      </c>
      <c r="F113" s="13" t="s">
        <v>10</v>
      </c>
      <c r="G113" s="44">
        <v>186</v>
      </c>
      <c r="H113" s="44">
        <v>158</v>
      </c>
      <c r="I113" s="44">
        <v>227</v>
      </c>
      <c r="J113" s="44">
        <v>171</v>
      </c>
      <c r="K113" s="44">
        <v>166</v>
      </c>
      <c r="L113" s="44">
        <v>160</v>
      </c>
      <c r="M113" s="17">
        <f t="shared" si="3"/>
        <v>1068</v>
      </c>
      <c r="N113" s="17">
        <f t="shared" si="4"/>
        <v>6</v>
      </c>
      <c r="O113" s="17">
        <f t="shared" si="5"/>
        <v>178</v>
      </c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1:37" s="13" customFormat="1" ht="13.9" customHeight="1" x14ac:dyDescent="0.3">
      <c r="A114" s="44">
        <v>102</v>
      </c>
      <c r="B114" s="13" t="s">
        <v>1363</v>
      </c>
      <c r="C114" s="78" t="s">
        <v>1364</v>
      </c>
      <c r="E114" s="13" t="s">
        <v>1337</v>
      </c>
      <c r="F114" s="13" t="s">
        <v>10</v>
      </c>
      <c r="G114" s="44">
        <v>225</v>
      </c>
      <c r="H114" s="44">
        <v>163</v>
      </c>
      <c r="I114" s="44">
        <v>209</v>
      </c>
      <c r="J114" s="44">
        <v>142</v>
      </c>
      <c r="K114" s="44">
        <v>170</v>
      </c>
      <c r="L114" s="44">
        <v>153</v>
      </c>
      <c r="M114" s="17">
        <f t="shared" si="3"/>
        <v>1062</v>
      </c>
      <c r="N114" s="17">
        <f t="shared" si="4"/>
        <v>6</v>
      </c>
      <c r="O114" s="17">
        <f t="shared" si="5"/>
        <v>177</v>
      </c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1:37" s="13" customFormat="1" ht="13.9" customHeight="1" x14ac:dyDescent="0.3">
      <c r="A115" s="44">
        <v>103</v>
      </c>
      <c r="B115" s="13" t="s">
        <v>1247</v>
      </c>
      <c r="C115" s="78" t="s">
        <v>1248</v>
      </c>
      <c r="E115" s="13" t="s">
        <v>220</v>
      </c>
      <c r="F115" s="13" t="s">
        <v>10</v>
      </c>
      <c r="G115" s="44">
        <v>166</v>
      </c>
      <c r="H115" s="44">
        <v>0</v>
      </c>
      <c r="I115" s="44">
        <v>244</v>
      </c>
      <c r="J115" s="44">
        <v>214</v>
      </c>
      <c r="K115" s="44">
        <v>228</v>
      </c>
      <c r="L115" s="44">
        <v>206</v>
      </c>
      <c r="M115" s="17">
        <f t="shared" si="3"/>
        <v>1058</v>
      </c>
      <c r="N115" s="17">
        <f t="shared" si="4"/>
        <v>5</v>
      </c>
      <c r="O115" s="17">
        <f t="shared" si="5"/>
        <v>211.6</v>
      </c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1:37" s="13" customFormat="1" ht="13.9" customHeight="1" x14ac:dyDescent="0.3">
      <c r="A116" s="44">
        <v>104</v>
      </c>
      <c r="B116" s="13" t="s">
        <v>1249</v>
      </c>
      <c r="C116" s="78" t="s">
        <v>1250</v>
      </c>
      <c r="E116" s="13" t="s">
        <v>1251</v>
      </c>
      <c r="F116" s="13" t="s">
        <v>10</v>
      </c>
      <c r="G116" s="44">
        <v>163</v>
      </c>
      <c r="H116" s="44">
        <v>162</v>
      </c>
      <c r="I116" s="44">
        <v>157</v>
      </c>
      <c r="J116" s="44">
        <v>206</v>
      </c>
      <c r="K116" s="44">
        <v>167</v>
      </c>
      <c r="L116" s="44">
        <v>194</v>
      </c>
      <c r="M116" s="17">
        <f t="shared" si="3"/>
        <v>1049</v>
      </c>
      <c r="N116" s="17">
        <f t="shared" si="4"/>
        <v>6</v>
      </c>
      <c r="O116" s="17">
        <f t="shared" si="5"/>
        <v>174.83333333333334</v>
      </c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1:37" s="13" customFormat="1" ht="13.9" customHeight="1" x14ac:dyDescent="0.3">
      <c r="A117" s="44">
        <v>105</v>
      </c>
      <c r="B117" s="13" t="s">
        <v>1256</v>
      </c>
      <c r="C117" s="78" t="s">
        <v>1257</v>
      </c>
      <c r="E117" s="13" t="s">
        <v>497</v>
      </c>
      <c r="F117" s="13" t="s">
        <v>10</v>
      </c>
      <c r="G117" s="44">
        <v>175</v>
      </c>
      <c r="H117" s="44">
        <v>188</v>
      </c>
      <c r="I117" s="44">
        <v>176</v>
      </c>
      <c r="J117" s="44">
        <v>164</v>
      </c>
      <c r="K117" s="44">
        <v>168</v>
      </c>
      <c r="L117" s="44">
        <v>176</v>
      </c>
      <c r="M117" s="17">
        <f t="shared" si="3"/>
        <v>1047</v>
      </c>
      <c r="N117" s="17">
        <f t="shared" si="4"/>
        <v>6</v>
      </c>
      <c r="O117" s="17">
        <f t="shared" si="5"/>
        <v>174.5</v>
      </c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1:37" s="13" customFormat="1" ht="13.9" customHeight="1" x14ac:dyDescent="0.3">
      <c r="A118" s="44">
        <v>106</v>
      </c>
      <c r="B118" s="13" t="s">
        <v>1396</v>
      </c>
      <c r="C118" s="78" t="s">
        <v>1397</v>
      </c>
      <c r="E118" s="51" t="s">
        <v>273</v>
      </c>
      <c r="F118" s="51" t="s">
        <v>10</v>
      </c>
      <c r="G118" s="32">
        <v>170</v>
      </c>
      <c r="H118" s="32">
        <v>0</v>
      </c>
      <c r="I118" s="32">
        <v>236</v>
      </c>
      <c r="J118" s="32">
        <v>224</v>
      </c>
      <c r="K118" s="32">
        <v>213</v>
      </c>
      <c r="L118" s="32">
        <v>201</v>
      </c>
      <c r="M118" s="14">
        <f t="shared" si="3"/>
        <v>1044</v>
      </c>
      <c r="N118" s="14">
        <f t="shared" si="4"/>
        <v>5</v>
      </c>
      <c r="O118" s="14">
        <f t="shared" si="5"/>
        <v>208.8</v>
      </c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1:37" s="13" customFormat="1" ht="13.9" customHeight="1" x14ac:dyDescent="0.3">
      <c r="A119" s="44">
        <v>107</v>
      </c>
      <c r="B119" s="13" t="s">
        <v>1369</v>
      </c>
      <c r="C119" s="78" t="s">
        <v>1370</v>
      </c>
      <c r="E119" s="13" t="s">
        <v>1337</v>
      </c>
      <c r="F119" s="13" t="s">
        <v>10</v>
      </c>
      <c r="G119" s="44">
        <v>243</v>
      </c>
      <c r="H119" s="44">
        <v>167</v>
      </c>
      <c r="I119" s="44">
        <v>173</v>
      </c>
      <c r="J119" s="44">
        <v>167</v>
      </c>
      <c r="K119" s="44">
        <v>156</v>
      </c>
      <c r="L119" s="44">
        <v>129</v>
      </c>
      <c r="M119" s="17">
        <f t="shared" si="3"/>
        <v>1035</v>
      </c>
      <c r="N119" s="17">
        <f t="shared" si="4"/>
        <v>6</v>
      </c>
      <c r="O119" s="17">
        <f t="shared" si="5"/>
        <v>172.5</v>
      </c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1:37" s="13" customFormat="1" ht="13.9" customHeight="1" x14ac:dyDescent="0.3">
      <c r="A120" s="44">
        <v>108</v>
      </c>
      <c r="B120" s="13" t="s">
        <v>1265</v>
      </c>
      <c r="C120" s="78" t="s">
        <v>1266</v>
      </c>
      <c r="E120" s="13" t="s">
        <v>1195</v>
      </c>
      <c r="F120" s="13" t="s">
        <v>10</v>
      </c>
      <c r="G120" s="44">
        <v>215</v>
      </c>
      <c r="H120" s="44">
        <v>159</v>
      </c>
      <c r="I120" s="44">
        <v>159</v>
      </c>
      <c r="J120" s="44">
        <v>180</v>
      </c>
      <c r="K120" s="44">
        <v>171</v>
      </c>
      <c r="L120" s="44">
        <v>147</v>
      </c>
      <c r="M120" s="17">
        <f t="shared" si="3"/>
        <v>1031</v>
      </c>
      <c r="N120" s="17">
        <f t="shared" si="4"/>
        <v>6</v>
      </c>
      <c r="O120" s="17">
        <f t="shared" si="5"/>
        <v>171.83333333333334</v>
      </c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1:37" s="13" customFormat="1" ht="13.9" customHeight="1" x14ac:dyDescent="0.3">
      <c r="A121" s="44">
        <v>109</v>
      </c>
      <c r="B121" s="13" t="s">
        <v>1267</v>
      </c>
      <c r="C121" s="78" t="s">
        <v>1268</v>
      </c>
      <c r="E121" s="13" t="s">
        <v>432</v>
      </c>
      <c r="F121" s="13" t="s">
        <v>10</v>
      </c>
      <c r="G121" s="44">
        <v>232</v>
      </c>
      <c r="H121" s="44">
        <v>191</v>
      </c>
      <c r="I121" s="44">
        <v>198</v>
      </c>
      <c r="J121" s="44">
        <v>235</v>
      </c>
      <c r="K121" s="44">
        <v>171</v>
      </c>
      <c r="L121" s="44">
        <v>0</v>
      </c>
      <c r="M121" s="17">
        <f t="shared" si="3"/>
        <v>1027</v>
      </c>
      <c r="N121" s="17">
        <f t="shared" si="4"/>
        <v>5</v>
      </c>
      <c r="O121" s="17">
        <f t="shared" si="5"/>
        <v>205.4</v>
      </c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1:37" s="13" customFormat="1" ht="13.9" customHeight="1" x14ac:dyDescent="0.3">
      <c r="A122" s="44">
        <v>110</v>
      </c>
      <c r="B122" s="13" t="s">
        <v>1271</v>
      </c>
      <c r="C122" s="78" t="s">
        <v>1272</v>
      </c>
      <c r="E122" s="13" t="s">
        <v>703</v>
      </c>
      <c r="F122" s="13" t="s">
        <v>10</v>
      </c>
      <c r="G122" s="44">
        <v>165</v>
      </c>
      <c r="H122" s="44">
        <v>135</v>
      </c>
      <c r="I122" s="44">
        <v>176</v>
      </c>
      <c r="J122" s="44">
        <v>178</v>
      </c>
      <c r="K122" s="44">
        <v>147</v>
      </c>
      <c r="L122" s="44">
        <v>218</v>
      </c>
      <c r="M122" s="17">
        <f t="shared" si="3"/>
        <v>1019</v>
      </c>
      <c r="N122" s="17">
        <f t="shared" si="4"/>
        <v>6</v>
      </c>
      <c r="O122" s="17">
        <f t="shared" si="5"/>
        <v>169.83333333333334</v>
      </c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1:37" s="13" customFormat="1" ht="13.9" customHeight="1" x14ac:dyDescent="0.3">
      <c r="A123" s="44">
        <v>111</v>
      </c>
      <c r="B123" s="13" t="s">
        <v>1273</v>
      </c>
      <c r="C123" s="78" t="s">
        <v>1274</v>
      </c>
      <c r="E123" s="13" t="s">
        <v>518</v>
      </c>
      <c r="F123" s="13" t="s">
        <v>10</v>
      </c>
      <c r="G123" s="44">
        <v>0</v>
      </c>
      <c r="H123" s="44">
        <v>264</v>
      </c>
      <c r="I123" s="44">
        <v>169</v>
      </c>
      <c r="J123" s="44">
        <v>187</v>
      </c>
      <c r="K123" s="44">
        <v>203</v>
      </c>
      <c r="L123" s="44">
        <v>195</v>
      </c>
      <c r="M123" s="17">
        <f t="shared" si="3"/>
        <v>1018</v>
      </c>
      <c r="N123" s="17">
        <f t="shared" si="4"/>
        <v>5</v>
      </c>
      <c r="O123" s="17">
        <f t="shared" si="5"/>
        <v>203.6</v>
      </c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1:37" s="13" customFormat="1" ht="13.9" customHeight="1" x14ac:dyDescent="0.3">
      <c r="A124" s="44">
        <v>112</v>
      </c>
      <c r="B124" s="13" t="s">
        <v>1275</v>
      </c>
      <c r="C124" s="78" t="s">
        <v>1276</v>
      </c>
      <c r="E124" s="13" t="s">
        <v>602</v>
      </c>
      <c r="F124" s="13" t="s">
        <v>10</v>
      </c>
      <c r="G124" s="44">
        <v>177</v>
      </c>
      <c r="H124" s="44">
        <v>179</v>
      </c>
      <c r="I124" s="44">
        <v>157</v>
      </c>
      <c r="J124" s="44">
        <v>207</v>
      </c>
      <c r="K124" s="44">
        <v>171</v>
      </c>
      <c r="L124" s="44">
        <v>121</v>
      </c>
      <c r="M124" s="17">
        <f t="shared" si="3"/>
        <v>1012</v>
      </c>
      <c r="N124" s="17">
        <f t="shared" si="4"/>
        <v>6</v>
      </c>
      <c r="O124" s="17">
        <f t="shared" si="5"/>
        <v>168.66666666666666</v>
      </c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1:37" s="13" customFormat="1" ht="13.9" customHeight="1" x14ac:dyDescent="0.3">
      <c r="A125" s="44">
        <v>113</v>
      </c>
      <c r="B125" s="13" t="s">
        <v>1426</v>
      </c>
      <c r="C125" s="78" t="s">
        <v>1427</v>
      </c>
      <c r="E125" s="13" t="s">
        <v>503</v>
      </c>
      <c r="F125" s="13" t="s">
        <v>10</v>
      </c>
      <c r="G125" s="44">
        <v>231</v>
      </c>
      <c r="H125" s="44">
        <v>190</v>
      </c>
      <c r="I125" s="44">
        <v>225</v>
      </c>
      <c r="J125" s="44">
        <v>147</v>
      </c>
      <c r="K125" s="44">
        <v>0</v>
      </c>
      <c r="L125" s="44">
        <v>215</v>
      </c>
      <c r="M125" s="17">
        <f t="shared" si="3"/>
        <v>1008</v>
      </c>
      <c r="N125" s="17">
        <f t="shared" si="4"/>
        <v>5</v>
      </c>
      <c r="O125" s="17">
        <f t="shared" si="5"/>
        <v>201.6</v>
      </c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1:37" s="13" customFormat="1" ht="13.9" customHeight="1" x14ac:dyDescent="0.3">
      <c r="A126" s="44">
        <v>114</v>
      </c>
      <c r="B126" s="13" t="s">
        <v>1440</v>
      </c>
      <c r="C126" s="78" t="s">
        <v>1441</v>
      </c>
      <c r="E126" s="13" t="s">
        <v>591</v>
      </c>
      <c r="F126" s="13" t="s">
        <v>10</v>
      </c>
      <c r="G126" s="44">
        <v>254</v>
      </c>
      <c r="H126" s="44">
        <v>186</v>
      </c>
      <c r="I126" s="44">
        <v>191</v>
      </c>
      <c r="J126" s="44">
        <v>143</v>
      </c>
      <c r="K126" s="44">
        <v>0</v>
      </c>
      <c r="L126" s="44">
        <v>227</v>
      </c>
      <c r="M126" s="17">
        <f t="shared" si="3"/>
        <v>1001</v>
      </c>
      <c r="N126" s="17">
        <f t="shared" si="4"/>
        <v>5</v>
      </c>
      <c r="O126" s="17">
        <f t="shared" si="5"/>
        <v>200.2</v>
      </c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1:37" s="13" customFormat="1" ht="13.9" customHeight="1" x14ac:dyDescent="0.3">
      <c r="A127" s="44">
        <v>115</v>
      </c>
      <c r="B127" s="13" t="s">
        <v>1412</v>
      </c>
      <c r="C127" s="78" t="s">
        <v>1413</v>
      </c>
      <c r="E127" s="13" t="s">
        <v>1395</v>
      </c>
      <c r="F127" s="13" t="s">
        <v>10</v>
      </c>
      <c r="G127" s="44">
        <v>190</v>
      </c>
      <c r="H127" s="44">
        <v>178</v>
      </c>
      <c r="I127" s="44">
        <v>0</v>
      </c>
      <c r="J127" s="44">
        <v>212</v>
      </c>
      <c r="K127" s="44">
        <v>223</v>
      </c>
      <c r="L127" s="44">
        <v>198</v>
      </c>
      <c r="M127" s="17">
        <f t="shared" si="3"/>
        <v>1001</v>
      </c>
      <c r="N127" s="17">
        <f t="shared" si="4"/>
        <v>5</v>
      </c>
      <c r="O127" s="17">
        <f t="shared" si="5"/>
        <v>200.2</v>
      </c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1:37" s="13" customFormat="1" ht="13.9" customHeight="1" x14ac:dyDescent="0.3">
      <c r="A128" s="44">
        <v>116</v>
      </c>
      <c r="B128" s="13" t="s">
        <v>1424</v>
      </c>
      <c r="C128" s="78" t="s">
        <v>1425</v>
      </c>
      <c r="E128" s="13" t="s">
        <v>231</v>
      </c>
      <c r="F128" s="13" t="s">
        <v>10</v>
      </c>
      <c r="G128" s="44">
        <v>205</v>
      </c>
      <c r="H128" s="44">
        <v>227</v>
      </c>
      <c r="I128" s="44">
        <v>210</v>
      </c>
      <c r="J128" s="44">
        <v>216</v>
      </c>
      <c r="K128" s="44">
        <v>142</v>
      </c>
      <c r="L128" s="44">
        <v>0</v>
      </c>
      <c r="M128" s="17">
        <f t="shared" si="3"/>
        <v>1000</v>
      </c>
      <c r="N128" s="17">
        <f t="shared" si="4"/>
        <v>5</v>
      </c>
      <c r="O128" s="17">
        <f t="shared" si="5"/>
        <v>200</v>
      </c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1:37" s="13" customFormat="1" ht="13.9" customHeight="1" x14ac:dyDescent="0.3">
      <c r="A129" s="44">
        <v>117</v>
      </c>
      <c r="B129" s="13" t="s">
        <v>1280</v>
      </c>
      <c r="C129" s="78" t="s">
        <v>1281</v>
      </c>
      <c r="E129" s="13" t="s">
        <v>1282</v>
      </c>
      <c r="F129" s="13" t="s">
        <v>10</v>
      </c>
      <c r="G129" s="44">
        <v>159</v>
      </c>
      <c r="H129" s="44">
        <v>201</v>
      </c>
      <c r="I129" s="44">
        <v>176</v>
      </c>
      <c r="J129" s="44">
        <v>138</v>
      </c>
      <c r="K129" s="44">
        <v>155</v>
      </c>
      <c r="L129" s="44">
        <v>170</v>
      </c>
      <c r="M129" s="17">
        <f t="shared" si="3"/>
        <v>999</v>
      </c>
      <c r="N129" s="17">
        <f t="shared" si="4"/>
        <v>6</v>
      </c>
      <c r="O129" s="17">
        <f t="shared" si="5"/>
        <v>166.5</v>
      </c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1:37" s="13" customFormat="1" ht="13.9" customHeight="1" x14ac:dyDescent="0.3">
      <c r="A130" s="44">
        <v>118</v>
      </c>
      <c r="B130" s="13" t="s">
        <v>1283</v>
      </c>
      <c r="C130" s="78" t="s">
        <v>1284</v>
      </c>
      <c r="E130" s="13" t="s">
        <v>623</v>
      </c>
      <c r="F130" s="13" t="s">
        <v>10</v>
      </c>
      <c r="G130" s="44">
        <v>233</v>
      </c>
      <c r="H130" s="44">
        <v>135</v>
      </c>
      <c r="I130" s="44">
        <v>0</v>
      </c>
      <c r="J130" s="44">
        <v>196</v>
      </c>
      <c r="K130" s="44">
        <v>220</v>
      </c>
      <c r="L130" s="44">
        <v>214</v>
      </c>
      <c r="M130" s="17">
        <f t="shared" si="3"/>
        <v>998</v>
      </c>
      <c r="N130" s="17">
        <f t="shared" si="4"/>
        <v>5</v>
      </c>
      <c r="O130" s="17">
        <f t="shared" si="5"/>
        <v>199.6</v>
      </c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1:37" s="13" customFormat="1" ht="13.9" customHeight="1" x14ac:dyDescent="0.3">
      <c r="A131" s="44">
        <v>119</v>
      </c>
      <c r="B131" s="13" t="s">
        <v>1287</v>
      </c>
      <c r="C131" s="78" t="s">
        <v>1288</v>
      </c>
      <c r="E131" s="13" t="s">
        <v>941</v>
      </c>
      <c r="F131" s="13" t="s">
        <v>10</v>
      </c>
      <c r="G131" s="44">
        <v>0</v>
      </c>
      <c r="H131" s="44">
        <v>198</v>
      </c>
      <c r="I131" s="44">
        <v>235</v>
      </c>
      <c r="J131" s="44">
        <v>189</v>
      </c>
      <c r="K131" s="44">
        <v>204</v>
      </c>
      <c r="L131" s="44">
        <v>170</v>
      </c>
      <c r="M131" s="17">
        <f t="shared" si="3"/>
        <v>996</v>
      </c>
      <c r="N131" s="17">
        <f t="shared" si="4"/>
        <v>5</v>
      </c>
      <c r="O131" s="17">
        <f t="shared" si="5"/>
        <v>199.2</v>
      </c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1:37" s="13" customFormat="1" ht="13.9" customHeight="1" x14ac:dyDescent="0.3">
      <c r="A132" s="44">
        <v>120</v>
      </c>
      <c r="B132" s="13" t="s">
        <v>1289</v>
      </c>
      <c r="C132" s="78" t="s">
        <v>1290</v>
      </c>
      <c r="E132" s="13" t="s">
        <v>1282</v>
      </c>
      <c r="F132" s="13" t="s">
        <v>10</v>
      </c>
      <c r="G132" s="44">
        <v>149</v>
      </c>
      <c r="H132" s="44">
        <v>172</v>
      </c>
      <c r="I132" s="44">
        <v>213</v>
      </c>
      <c r="J132" s="44">
        <v>192</v>
      </c>
      <c r="K132" s="44">
        <v>158</v>
      </c>
      <c r="L132" s="44">
        <v>112</v>
      </c>
      <c r="M132" s="17">
        <f t="shared" si="3"/>
        <v>996</v>
      </c>
      <c r="N132" s="17">
        <f t="shared" si="4"/>
        <v>6</v>
      </c>
      <c r="O132" s="17">
        <f t="shared" si="5"/>
        <v>166</v>
      </c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1:37" s="13" customFormat="1" ht="13.9" customHeight="1" x14ac:dyDescent="0.3">
      <c r="A133" s="44">
        <v>121</v>
      </c>
      <c r="B133" s="13" t="s">
        <v>1301</v>
      </c>
      <c r="C133" s="78" t="s">
        <v>1302</v>
      </c>
      <c r="E133" s="13" t="s">
        <v>1090</v>
      </c>
      <c r="F133" s="13" t="s">
        <v>10</v>
      </c>
      <c r="G133" s="44">
        <v>234</v>
      </c>
      <c r="H133" s="44">
        <v>192</v>
      </c>
      <c r="I133" s="44">
        <v>237</v>
      </c>
      <c r="J133" s="44">
        <v>155</v>
      </c>
      <c r="K133" s="44">
        <v>0</v>
      </c>
      <c r="L133" s="44">
        <v>169</v>
      </c>
      <c r="M133" s="17">
        <f t="shared" si="3"/>
        <v>987</v>
      </c>
      <c r="N133" s="17">
        <f t="shared" si="4"/>
        <v>5</v>
      </c>
      <c r="O133" s="17">
        <f t="shared" si="5"/>
        <v>197.4</v>
      </c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1:37" s="13" customFormat="1" ht="13.9" customHeight="1" x14ac:dyDescent="0.3">
      <c r="A134" s="44">
        <v>122</v>
      </c>
      <c r="B134" s="13" t="s">
        <v>1303</v>
      </c>
      <c r="C134" s="78" t="s">
        <v>1304</v>
      </c>
      <c r="E134" s="13" t="s">
        <v>399</v>
      </c>
      <c r="F134" s="13" t="s">
        <v>10</v>
      </c>
      <c r="G134" s="44">
        <v>0</v>
      </c>
      <c r="H134" s="44">
        <v>187</v>
      </c>
      <c r="I134" s="44">
        <v>243</v>
      </c>
      <c r="J134" s="44">
        <v>200</v>
      </c>
      <c r="K134" s="44">
        <v>176</v>
      </c>
      <c r="L134" s="44">
        <v>180</v>
      </c>
      <c r="M134" s="17">
        <f t="shared" si="3"/>
        <v>986</v>
      </c>
      <c r="N134" s="17">
        <f t="shared" si="4"/>
        <v>5</v>
      </c>
      <c r="O134" s="17">
        <f t="shared" si="5"/>
        <v>197.2</v>
      </c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1:37" s="13" customFormat="1" ht="13.9" customHeight="1" x14ac:dyDescent="0.3">
      <c r="A135" s="44">
        <v>123</v>
      </c>
      <c r="B135" s="13" t="s">
        <v>1307</v>
      </c>
      <c r="C135" s="78" t="s">
        <v>1308</v>
      </c>
      <c r="E135" s="13" t="s">
        <v>1090</v>
      </c>
      <c r="F135" s="13" t="s">
        <v>10</v>
      </c>
      <c r="G135" s="44">
        <v>190</v>
      </c>
      <c r="H135" s="44">
        <v>246</v>
      </c>
      <c r="I135" s="44">
        <v>169</v>
      </c>
      <c r="J135" s="44">
        <v>0</v>
      </c>
      <c r="K135" s="44">
        <v>191</v>
      </c>
      <c r="L135" s="44">
        <v>187</v>
      </c>
      <c r="M135" s="17">
        <f t="shared" si="3"/>
        <v>983</v>
      </c>
      <c r="N135" s="17">
        <f t="shared" si="4"/>
        <v>5</v>
      </c>
      <c r="O135" s="17">
        <f t="shared" si="5"/>
        <v>196.6</v>
      </c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1:37" s="13" customFormat="1" ht="13.9" customHeight="1" x14ac:dyDescent="0.3">
      <c r="A136" s="44">
        <v>124</v>
      </c>
      <c r="B136" s="13" t="s">
        <v>1309</v>
      </c>
      <c r="C136" s="78" t="s">
        <v>1310</v>
      </c>
      <c r="E136" s="13" t="s">
        <v>262</v>
      </c>
      <c r="F136" s="13" t="s">
        <v>10</v>
      </c>
      <c r="G136" s="44">
        <v>221</v>
      </c>
      <c r="H136" s="44">
        <v>200</v>
      </c>
      <c r="I136" s="44">
        <v>209</v>
      </c>
      <c r="J136" s="44">
        <v>193</v>
      </c>
      <c r="K136" s="44">
        <v>160</v>
      </c>
      <c r="L136" s="44">
        <v>0</v>
      </c>
      <c r="M136" s="17">
        <f t="shared" si="3"/>
        <v>983</v>
      </c>
      <c r="N136" s="17">
        <f t="shared" si="4"/>
        <v>5</v>
      </c>
      <c r="O136" s="17">
        <f t="shared" si="5"/>
        <v>196.6</v>
      </c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1:37" s="13" customFormat="1" ht="13.9" customHeight="1" x14ac:dyDescent="0.3">
      <c r="A137" s="44">
        <v>125</v>
      </c>
      <c r="B137" s="13" t="s">
        <v>1400</v>
      </c>
      <c r="C137" s="78" t="s">
        <v>1401</v>
      </c>
      <c r="E137" s="13" t="s">
        <v>641</v>
      </c>
      <c r="F137" s="13" t="s">
        <v>10</v>
      </c>
      <c r="G137" s="44">
        <v>174</v>
      </c>
      <c r="H137" s="44">
        <v>190</v>
      </c>
      <c r="I137" s="44">
        <v>149</v>
      </c>
      <c r="J137" s="44">
        <v>152</v>
      </c>
      <c r="K137" s="44">
        <v>166</v>
      </c>
      <c r="L137" s="44">
        <v>150</v>
      </c>
      <c r="M137" s="17">
        <f t="shared" si="3"/>
        <v>981</v>
      </c>
      <c r="N137" s="17">
        <f t="shared" si="4"/>
        <v>6</v>
      </c>
      <c r="O137" s="17">
        <f t="shared" si="5"/>
        <v>163.5</v>
      </c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1:37" s="13" customFormat="1" ht="13.9" customHeight="1" x14ac:dyDescent="0.3">
      <c r="A138" s="44">
        <v>126</v>
      </c>
      <c r="B138" s="13" t="s">
        <v>1311</v>
      </c>
      <c r="C138" s="78" t="s">
        <v>1312</v>
      </c>
      <c r="E138" s="13" t="s">
        <v>1282</v>
      </c>
      <c r="F138" s="13" t="s">
        <v>10</v>
      </c>
      <c r="G138" s="44">
        <v>196</v>
      </c>
      <c r="H138" s="44">
        <v>158</v>
      </c>
      <c r="I138" s="44">
        <v>182</v>
      </c>
      <c r="J138" s="44">
        <v>126</v>
      </c>
      <c r="K138" s="44">
        <v>145</v>
      </c>
      <c r="L138" s="44">
        <v>174</v>
      </c>
      <c r="M138" s="17">
        <f t="shared" si="3"/>
        <v>981</v>
      </c>
      <c r="N138" s="17">
        <f t="shared" si="4"/>
        <v>6</v>
      </c>
      <c r="O138" s="17">
        <f t="shared" si="5"/>
        <v>163.5</v>
      </c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1:37" s="13" customFormat="1" ht="13.9" customHeight="1" x14ac:dyDescent="0.3">
      <c r="A139" s="44">
        <v>127</v>
      </c>
      <c r="B139" s="13" t="s">
        <v>1315</v>
      </c>
      <c r="C139" s="78" t="s">
        <v>1316</v>
      </c>
      <c r="E139" s="13" t="s">
        <v>294</v>
      </c>
      <c r="F139" s="13" t="s">
        <v>10</v>
      </c>
      <c r="G139" s="44">
        <v>226</v>
      </c>
      <c r="H139" s="44">
        <v>242</v>
      </c>
      <c r="I139" s="44">
        <v>181</v>
      </c>
      <c r="J139" s="44">
        <v>191</v>
      </c>
      <c r="K139" s="44">
        <v>135</v>
      </c>
      <c r="L139" s="44">
        <v>0</v>
      </c>
      <c r="M139" s="17">
        <f t="shared" si="3"/>
        <v>975</v>
      </c>
      <c r="N139" s="17">
        <f t="shared" si="4"/>
        <v>5</v>
      </c>
      <c r="O139" s="17">
        <f t="shared" si="5"/>
        <v>195</v>
      </c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1:37" s="13" customFormat="1" ht="13.9" customHeight="1" x14ac:dyDescent="0.3">
      <c r="A140" s="44">
        <v>128</v>
      </c>
      <c r="B140" s="13" t="s">
        <v>1319</v>
      </c>
      <c r="C140" s="78" t="s">
        <v>1320</v>
      </c>
      <c r="E140" s="13" t="s">
        <v>550</v>
      </c>
      <c r="F140" s="13" t="s">
        <v>10</v>
      </c>
      <c r="G140" s="44">
        <v>213</v>
      </c>
      <c r="H140" s="44">
        <v>192</v>
      </c>
      <c r="I140" s="44">
        <v>195</v>
      </c>
      <c r="J140" s="44">
        <v>202</v>
      </c>
      <c r="K140" s="44">
        <v>171</v>
      </c>
      <c r="L140" s="44">
        <v>0</v>
      </c>
      <c r="M140" s="17">
        <f t="shared" si="3"/>
        <v>973</v>
      </c>
      <c r="N140" s="17">
        <f t="shared" si="4"/>
        <v>5</v>
      </c>
      <c r="O140" s="17">
        <f t="shared" si="5"/>
        <v>194.6</v>
      </c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1:37" s="13" customFormat="1" ht="13.9" customHeight="1" x14ac:dyDescent="0.3">
      <c r="A141" s="44">
        <v>129</v>
      </c>
      <c r="B141" s="13" t="s">
        <v>1321</v>
      </c>
      <c r="C141" s="78" t="s">
        <v>1322</v>
      </c>
      <c r="E141" s="13" t="s">
        <v>1251</v>
      </c>
      <c r="F141" s="13" t="s">
        <v>10</v>
      </c>
      <c r="G141" s="44">
        <v>185</v>
      </c>
      <c r="H141" s="44">
        <v>154</v>
      </c>
      <c r="I141" s="44">
        <v>130</v>
      </c>
      <c r="J141" s="44">
        <v>152</v>
      </c>
      <c r="K141" s="44">
        <v>173</v>
      </c>
      <c r="L141" s="44">
        <v>175</v>
      </c>
      <c r="M141" s="17">
        <f t="shared" ref="M141:M204" si="6">SUM(G141:L141)</f>
        <v>969</v>
      </c>
      <c r="N141" s="17">
        <f t="shared" ref="N141:N204" si="7">COUNTIF(G141:L141, "&gt;0" )</f>
        <v>6</v>
      </c>
      <c r="O141" s="17">
        <f t="shared" ref="O141:O204" si="8">IF(N141=0,0,M141/N141)</f>
        <v>161.5</v>
      </c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1:37" s="13" customFormat="1" ht="13.9" customHeight="1" x14ac:dyDescent="0.3">
      <c r="A142" s="44">
        <v>130</v>
      </c>
      <c r="B142" s="13" t="s">
        <v>1323</v>
      </c>
      <c r="C142" s="78" t="s">
        <v>1324</v>
      </c>
      <c r="E142" s="13" t="s">
        <v>443</v>
      </c>
      <c r="F142" s="13" t="s">
        <v>10</v>
      </c>
      <c r="G142" s="44">
        <v>174</v>
      </c>
      <c r="H142" s="44">
        <v>151</v>
      </c>
      <c r="I142" s="44">
        <v>181</v>
      </c>
      <c r="J142" s="44">
        <v>169</v>
      </c>
      <c r="K142" s="44">
        <v>156</v>
      </c>
      <c r="L142" s="44">
        <v>134</v>
      </c>
      <c r="M142" s="17">
        <f t="shared" si="6"/>
        <v>965</v>
      </c>
      <c r="N142" s="17">
        <f t="shared" si="7"/>
        <v>6</v>
      </c>
      <c r="O142" s="17">
        <f t="shared" si="8"/>
        <v>160.83333333333334</v>
      </c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1:37" s="13" customFormat="1" ht="13.9" customHeight="1" x14ac:dyDescent="0.3">
      <c r="A143" s="44">
        <v>131</v>
      </c>
      <c r="B143" s="13" t="s">
        <v>1434</v>
      </c>
      <c r="C143" s="78" t="s">
        <v>1435</v>
      </c>
      <c r="E143" s="13" t="s">
        <v>305</v>
      </c>
      <c r="F143" s="13" t="s">
        <v>10</v>
      </c>
      <c r="G143" s="44">
        <v>236</v>
      </c>
      <c r="H143" s="44">
        <v>178</v>
      </c>
      <c r="I143" s="44">
        <v>159</v>
      </c>
      <c r="J143" s="44">
        <v>0</v>
      </c>
      <c r="K143" s="44">
        <v>204</v>
      </c>
      <c r="L143" s="44">
        <v>186</v>
      </c>
      <c r="M143" s="17">
        <f t="shared" si="6"/>
        <v>963</v>
      </c>
      <c r="N143" s="17">
        <f t="shared" si="7"/>
        <v>5</v>
      </c>
      <c r="O143" s="17">
        <f t="shared" si="8"/>
        <v>192.6</v>
      </c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1:37" s="13" customFormat="1" ht="13.9" customHeight="1" x14ac:dyDescent="0.3">
      <c r="A144" s="44">
        <v>132</v>
      </c>
      <c r="B144" s="13" t="s">
        <v>1329</v>
      </c>
      <c r="C144" s="78" t="s">
        <v>1330</v>
      </c>
      <c r="E144" s="13" t="s">
        <v>1111</v>
      </c>
      <c r="F144" s="13" t="s">
        <v>10</v>
      </c>
      <c r="G144" s="44">
        <v>202</v>
      </c>
      <c r="H144" s="44">
        <v>197</v>
      </c>
      <c r="I144" s="44">
        <v>199</v>
      </c>
      <c r="J144" s="44">
        <v>190</v>
      </c>
      <c r="K144" s="44">
        <v>169</v>
      </c>
      <c r="L144" s="44">
        <v>0</v>
      </c>
      <c r="M144" s="17">
        <f t="shared" si="6"/>
        <v>957</v>
      </c>
      <c r="N144" s="17">
        <f t="shared" si="7"/>
        <v>5</v>
      </c>
      <c r="O144" s="17">
        <f t="shared" si="8"/>
        <v>191.4</v>
      </c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1:37" s="13" customFormat="1" ht="13.9" customHeight="1" x14ac:dyDescent="0.3">
      <c r="A145" s="44">
        <v>133</v>
      </c>
      <c r="B145" s="13" t="s">
        <v>1338</v>
      </c>
      <c r="C145" s="78" t="s">
        <v>1339</v>
      </c>
      <c r="E145" s="13" t="s">
        <v>410</v>
      </c>
      <c r="F145" s="13" t="s">
        <v>10</v>
      </c>
      <c r="G145" s="44">
        <v>180</v>
      </c>
      <c r="H145" s="44">
        <v>201</v>
      </c>
      <c r="I145" s="44">
        <v>231</v>
      </c>
      <c r="J145" s="44">
        <v>177</v>
      </c>
      <c r="K145" s="44">
        <v>158</v>
      </c>
      <c r="L145" s="44">
        <v>0</v>
      </c>
      <c r="M145" s="17">
        <f t="shared" si="6"/>
        <v>947</v>
      </c>
      <c r="N145" s="17">
        <f t="shared" si="7"/>
        <v>5</v>
      </c>
      <c r="O145" s="17">
        <f t="shared" si="8"/>
        <v>189.4</v>
      </c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1:37" s="13" customFormat="1" ht="13.9" customHeight="1" x14ac:dyDescent="0.3">
      <c r="A146" s="44">
        <v>134</v>
      </c>
      <c r="B146" s="13" t="s">
        <v>1340</v>
      </c>
      <c r="C146" s="78" t="s">
        <v>1341</v>
      </c>
      <c r="E146" s="13" t="s">
        <v>703</v>
      </c>
      <c r="F146" s="13" t="s">
        <v>10</v>
      </c>
      <c r="G146" s="44">
        <v>228</v>
      </c>
      <c r="H146" s="44">
        <v>189</v>
      </c>
      <c r="I146" s="44">
        <v>166</v>
      </c>
      <c r="J146" s="44">
        <v>194</v>
      </c>
      <c r="K146" s="44">
        <v>166</v>
      </c>
      <c r="L146" s="44">
        <v>0</v>
      </c>
      <c r="M146" s="17">
        <f t="shared" si="6"/>
        <v>943</v>
      </c>
      <c r="N146" s="17">
        <f t="shared" si="7"/>
        <v>5</v>
      </c>
      <c r="O146" s="17">
        <f t="shared" si="8"/>
        <v>188.6</v>
      </c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1:37" s="13" customFormat="1" ht="13.9" customHeight="1" x14ac:dyDescent="0.3">
      <c r="A147" s="44">
        <v>135</v>
      </c>
      <c r="B147" s="13" t="s">
        <v>1456</v>
      </c>
      <c r="C147" s="78" t="s">
        <v>1457</v>
      </c>
      <c r="E147" s="13" t="s">
        <v>626</v>
      </c>
      <c r="F147" s="13" t="s">
        <v>10</v>
      </c>
      <c r="G147" s="44">
        <v>202</v>
      </c>
      <c r="H147" s="44">
        <v>220</v>
      </c>
      <c r="I147" s="44">
        <v>147</v>
      </c>
      <c r="J147" s="44">
        <v>0</v>
      </c>
      <c r="K147" s="44">
        <v>188</v>
      </c>
      <c r="L147" s="44">
        <v>181</v>
      </c>
      <c r="M147" s="17">
        <f t="shared" si="6"/>
        <v>938</v>
      </c>
      <c r="N147" s="17">
        <f t="shared" si="7"/>
        <v>5</v>
      </c>
      <c r="O147" s="17">
        <f t="shared" si="8"/>
        <v>187.6</v>
      </c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1:37" s="13" customFormat="1" ht="13.9" customHeight="1" x14ac:dyDescent="0.3">
      <c r="A148" s="44">
        <v>136</v>
      </c>
      <c r="B148" s="13" t="s">
        <v>1460</v>
      </c>
      <c r="C148" s="78" t="s">
        <v>1461</v>
      </c>
      <c r="E148" s="51" t="s">
        <v>305</v>
      </c>
      <c r="F148" s="51" t="s">
        <v>10</v>
      </c>
      <c r="G148" s="32">
        <v>186</v>
      </c>
      <c r="H148" s="32">
        <v>171</v>
      </c>
      <c r="I148" s="32">
        <v>0</v>
      </c>
      <c r="J148" s="32">
        <v>220</v>
      </c>
      <c r="K148" s="32">
        <v>178</v>
      </c>
      <c r="L148" s="32">
        <v>180</v>
      </c>
      <c r="M148" s="14">
        <f t="shared" si="6"/>
        <v>935</v>
      </c>
      <c r="N148" s="14">
        <f t="shared" si="7"/>
        <v>5</v>
      </c>
      <c r="O148" s="14">
        <f t="shared" si="8"/>
        <v>187</v>
      </c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1:37" s="13" customFormat="1" ht="13.9" customHeight="1" x14ac:dyDescent="0.3">
      <c r="A149" s="44">
        <v>137</v>
      </c>
      <c r="B149" s="13" t="s">
        <v>1346</v>
      </c>
      <c r="C149" s="78" t="s">
        <v>1347</v>
      </c>
      <c r="E149" s="13" t="s">
        <v>584</v>
      </c>
      <c r="F149" s="13" t="s">
        <v>10</v>
      </c>
      <c r="G149" s="44">
        <v>0</v>
      </c>
      <c r="H149" s="44">
        <v>185</v>
      </c>
      <c r="I149" s="44">
        <v>178</v>
      </c>
      <c r="J149" s="44">
        <v>191</v>
      </c>
      <c r="K149" s="44">
        <v>210</v>
      </c>
      <c r="L149" s="44">
        <v>168</v>
      </c>
      <c r="M149" s="17">
        <f t="shared" si="6"/>
        <v>932</v>
      </c>
      <c r="N149" s="17">
        <f t="shared" si="7"/>
        <v>5</v>
      </c>
      <c r="O149" s="17">
        <f t="shared" si="8"/>
        <v>186.4</v>
      </c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1:37" s="13" customFormat="1" ht="13.9" customHeight="1" x14ac:dyDescent="0.3">
      <c r="A150" s="44">
        <v>138</v>
      </c>
      <c r="B150" s="13" t="s">
        <v>1464</v>
      </c>
      <c r="C150" s="78" t="s">
        <v>1465</v>
      </c>
      <c r="E150" s="51" t="s">
        <v>262</v>
      </c>
      <c r="F150" s="51" t="s">
        <v>10</v>
      </c>
      <c r="G150" s="32">
        <v>214</v>
      </c>
      <c r="H150" s="32">
        <v>151</v>
      </c>
      <c r="I150" s="32">
        <v>204</v>
      </c>
      <c r="J150" s="32">
        <v>183</v>
      </c>
      <c r="K150" s="32">
        <v>178</v>
      </c>
      <c r="L150" s="32">
        <v>0</v>
      </c>
      <c r="M150" s="14">
        <f t="shared" si="6"/>
        <v>930</v>
      </c>
      <c r="N150" s="14">
        <f t="shared" si="7"/>
        <v>5</v>
      </c>
      <c r="O150" s="14">
        <f t="shared" si="8"/>
        <v>186</v>
      </c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1:37" s="13" customFormat="1" ht="13.9" customHeight="1" x14ac:dyDescent="0.3">
      <c r="A151" s="44">
        <v>139</v>
      </c>
      <c r="B151" s="13" t="s">
        <v>1348</v>
      </c>
      <c r="C151" s="78" t="s">
        <v>1349</v>
      </c>
      <c r="E151" s="13" t="s">
        <v>451</v>
      </c>
      <c r="F151" s="13" t="s">
        <v>10</v>
      </c>
      <c r="G151" s="44">
        <v>0</v>
      </c>
      <c r="H151" s="44">
        <v>192</v>
      </c>
      <c r="I151" s="44">
        <v>189</v>
      </c>
      <c r="J151" s="44">
        <v>198</v>
      </c>
      <c r="K151" s="44">
        <v>165</v>
      </c>
      <c r="L151" s="44">
        <v>185</v>
      </c>
      <c r="M151" s="17">
        <f t="shared" si="6"/>
        <v>929</v>
      </c>
      <c r="N151" s="17">
        <f t="shared" si="7"/>
        <v>5</v>
      </c>
      <c r="O151" s="17">
        <f t="shared" si="8"/>
        <v>185.8</v>
      </c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1:37" s="13" customFormat="1" ht="13.9" customHeight="1" x14ac:dyDescent="0.3">
      <c r="A152" s="44">
        <v>140</v>
      </c>
      <c r="B152" s="13" t="s">
        <v>1350</v>
      </c>
      <c r="C152" s="78" t="s">
        <v>1351</v>
      </c>
      <c r="E152" s="13" t="s">
        <v>1220</v>
      </c>
      <c r="F152" s="13" t="s">
        <v>10</v>
      </c>
      <c r="G152" s="44">
        <v>223</v>
      </c>
      <c r="H152" s="44">
        <v>195</v>
      </c>
      <c r="I152" s="44">
        <v>176</v>
      </c>
      <c r="J152" s="44">
        <v>190</v>
      </c>
      <c r="K152" s="44">
        <v>145</v>
      </c>
      <c r="L152" s="44">
        <v>0</v>
      </c>
      <c r="M152" s="17">
        <f t="shared" si="6"/>
        <v>929</v>
      </c>
      <c r="N152" s="17">
        <f t="shared" si="7"/>
        <v>5</v>
      </c>
      <c r="O152" s="17">
        <f t="shared" si="8"/>
        <v>185.8</v>
      </c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1:37" s="13" customFormat="1" ht="13.9" customHeight="1" x14ac:dyDescent="0.3">
      <c r="A153" s="44">
        <v>141</v>
      </c>
      <c r="B153" s="13" t="s">
        <v>1352</v>
      </c>
      <c r="C153" s="78" t="s">
        <v>1353</v>
      </c>
      <c r="E153" s="13" t="s">
        <v>518</v>
      </c>
      <c r="F153" s="13" t="s">
        <v>10</v>
      </c>
      <c r="G153" s="44">
        <v>0</v>
      </c>
      <c r="H153" s="44">
        <v>179</v>
      </c>
      <c r="I153" s="44">
        <v>211</v>
      </c>
      <c r="J153" s="44">
        <v>199</v>
      </c>
      <c r="K153" s="44">
        <v>185</v>
      </c>
      <c r="L153" s="44">
        <v>149</v>
      </c>
      <c r="M153" s="17">
        <f t="shared" si="6"/>
        <v>923</v>
      </c>
      <c r="N153" s="17">
        <f t="shared" si="7"/>
        <v>5</v>
      </c>
      <c r="O153" s="17">
        <f t="shared" si="8"/>
        <v>184.6</v>
      </c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1:37" s="13" customFormat="1" ht="13.9" customHeight="1" x14ac:dyDescent="0.3">
      <c r="A154" s="44">
        <v>142</v>
      </c>
      <c r="B154" s="13" t="s">
        <v>1354</v>
      </c>
      <c r="C154" s="78" t="s">
        <v>1355</v>
      </c>
      <c r="E154" s="13" t="s">
        <v>1111</v>
      </c>
      <c r="F154" s="13" t="s">
        <v>10</v>
      </c>
      <c r="G154" s="44">
        <v>196</v>
      </c>
      <c r="H154" s="44">
        <v>198</v>
      </c>
      <c r="I154" s="44">
        <v>227</v>
      </c>
      <c r="J154" s="44">
        <v>172</v>
      </c>
      <c r="K154" s="44">
        <v>127</v>
      </c>
      <c r="L154" s="44">
        <v>0</v>
      </c>
      <c r="M154" s="17">
        <f t="shared" si="6"/>
        <v>920</v>
      </c>
      <c r="N154" s="17">
        <f t="shared" si="7"/>
        <v>5</v>
      </c>
      <c r="O154" s="17">
        <f t="shared" si="8"/>
        <v>184</v>
      </c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1:37" s="13" customFormat="1" ht="13.9" customHeight="1" x14ac:dyDescent="0.3">
      <c r="A155" s="44">
        <v>143</v>
      </c>
      <c r="B155" s="13" t="s">
        <v>1356</v>
      </c>
      <c r="C155" s="78" t="s">
        <v>1357</v>
      </c>
      <c r="E155" s="13" t="s">
        <v>626</v>
      </c>
      <c r="F155" s="13" t="s">
        <v>10</v>
      </c>
      <c r="G155" s="44">
        <v>181</v>
      </c>
      <c r="H155" s="44">
        <v>202</v>
      </c>
      <c r="I155" s="44">
        <v>181</v>
      </c>
      <c r="J155" s="44">
        <v>185</v>
      </c>
      <c r="K155" s="44">
        <v>166</v>
      </c>
      <c r="L155" s="44">
        <v>0</v>
      </c>
      <c r="M155" s="17">
        <f t="shared" si="6"/>
        <v>915</v>
      </c>
      <c r="N155" s="17">
        <f t="shared" si="7"/>
        <v>5</v>
      </c>
      <c r="O155" s="17">
        <f t="shared" si="8"/>
        <v>183</v>
      </c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1:37" s="13" customFormat="1" ht="13.9" customHeight="1" x14ac:dyDescent="0.3">
      <c r="A156" s="44">
        <v>144</v>
      </c>
      <c r="B156" s="13" t="s">
        <v>1358</v>
      </c>
      <c r="C156" s="78" t="s">
        <v>1359</v>
      </c>
      <c r="E156" s="13" t="s">
        <v>451</v>
      </c>
      <c r="F156" s="13" t="s">
        <v>10</v>
      </c>
      <c r="G156" s="44">
        <v>215</v>
      </c>
      <c r="H156" s="44">
        <v>150</v>
      </c>
      <c r="I156" s="44">
        <v>202</v>
      </c>
      <c r="J156" s="44">
        <v>164</v>
      </c>
      <c r="K156" s="44">
        <v>179</v>
      </c>
      <c r="L156" s="44">
        <v>0</v>
      </c>
      <c r="M156" s="17">
        <f t="shared" si="6"/>
        <v>910</v>
      </c>
      <c r="N156" s="17">
        <f t="shared" si="7"/>
        <v>5</v>
      </c>
      <c r="O156" s="17">
        <f t="shared" si="8"/>
        <v>182</v>
      </c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1:37" s="13" customFormat="1" ht="13.9" customHeight="1" x14ac:dyDescent="0.3">
      <c r="A157" s="44">
        <v>145</v>
      </c>
      <c r="B157" s="13" t="s">
        <v>1360</v>
      </c>
      <c r="C157" s="78" t="s">
        <v>1361</v>
      </c>
      <c r="E157" s="13" t="s">
        <v>1362</v>
      </c>
      <c r="F157" s="13" t="s">
        <v>10</v>
      </c>
      <c r="G157" s="44">
        <v>182</v>
      </c>
      <c r="H157" s="44">
        <v>193</v>
      </c>
      <c r="I157" s="44">
        <v>175</v>
      </c>
      <c r="J157" s="44">
        <v>198</v>
      </c>
      <c r="K157" s="44">
        <v>162</v>
      </c>
      <c r="L157" s="44">
        <v>0</v>
      </c>
      <c r="M157" s="17">
        <f t="shared" si="6"/>
        <v>910</v>
      </c>
      <c r="N157" s="17">
        <f t="shared" si="7"/>
        <v>5</v>
      </c>
      <c r="O157" s="17">
        <f t="shared" si="8"/>
        <v>182</v>
      </c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1:37" s="13" customFormat="1" ht="13.9" customHeight="1" x14ac:dyDescent="0.3">
      <c r="A158" s="44">
        <v>146</v>
      </c>
      <c r="B158" s="13" t="s">
        <v>1367</v>
      </c>
      <c r="C158" s="78" t="s">
        <v>1368</v>
      </c>
      <c r="E158" s="51" t="s">
        <v>1251</v>
      </c>
      <c r="F158" s="51" t="s">
        <v>10</v>
      </c>
      <c r="G158" s="32">
        <v>159</v>
      </c>
      <c r="H158" s="32">
        <v>210</v>
      </c>
      <c r="I158" s="32">
        <v>0</v>
      </c>
      <c r="J158" s="32">
        <v>207</v>
      </c>
      <c r="K158" s="32">
        <v>183</v>
      </c>
      <c r="L158" s="32">
        <v>148</v>
      </c>
      <c r="M158" s="14">
        <f t="shared" si="6"/>
        <v>907</v>
      </c>
      <c r="N158" s="14">
        <f t="shared" si="7"/>
        <v>5</v>
      </c>
      <c r="O158" s="14">
        <f t="shared" si="8"/>
        <v>181.4</v>
      </c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1:37" s="13" customFormat="1" ht="13.9" customHeight="1" x14ac:dyDescent="0.3">
      <c r="A159" s="44">
        <v>147</v>
      </c>
      <c r="B159" s="13" t="s">
        <v>1494</v>
      </c>
      <c r="C159" s="78" t="s">
        <v>1495</v>
      </c>
      <c r="E159" s="13" t="s">
        <v>1279</v>
      </c>
      <c r="F159" s="13" t="s">
        <v>10</v>
      </c>
      <c r="G159" s="44">
        <v>0</v>
      </c>
      <c r="H159" s="44">
        <v>155</v>
      </c>
      <c r="I159" s="44">
        <v>193</v>
      </c>
      <c r="J159" s="44">
        <v>173</v>
      </c>
      <c r="K159" s="44">
        <v>185</v>
      </c>
      <c r="L159" s="44">
        <v>201</v>
      </c>
      <c r="M159" s="17">
        <f t="shared" si="6"/>
        <v>907</v>
      </c>
      <c r="N159" s="17">
        <f t="shared" si="7"/>
        <v>5</v>
      </c>
      <c r="O159" s="17">
        <f t="shared" si="8"/>
        <v>181.4</v>
      </c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1:37" s="13" customFormat="1" ht="13.9" customHeight="1" x14ac:dyDescent="0.3">
      <c r="A160" s="44">
        <v>148</v>
      </c>
      <c r="B160" s="13" t="s">
        <v>1371</v>
      </c>
      <c r="C160" s="78" t="s">
        <v>1372</v>
      </c>
      <c r="E160" s="13" t="s">
        <v>421</v>
      </c>
      <c r="F160" s="13" t="s">
        <v>10</v>
      </c>
      <c r="G160" s="44">
        <v>159</v>
      </c>
      <c r="H160" s="44">
        <v>212</v>
      </c>
      <c r="I160" s="44">
        <v>203</v>
      </c>
      <c r="J160" s="44">
        <v>170</v>
      </c>
      <c r="K160" s="44">
        <v>0</v>
      </c>
      <c r="L160" s="44">
        <v>159</v>
      </c>
      <c r="M160" s="17">
        <f t="shared" si="6"/>
        <v>903</v>
      </c>
      <c r="N160" s="17">
        <f t="shared" si="7"/>
        <v>5</v>
      </c>
      <c r="O160" s="17">
        <f t="shared" si="8"/>
        <v>180.6</v>
      </c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1:37" s="13" customFormat="1" ht="13.9" customHeight="1" x14ac:dyDescent="0.3">
      <c r="A161" s="44">
        <v>149</v>
      </c>
      <c r="B161" s="13" t="s">
        <v>1482</v>
      </c>
      <c r="C161" s="78" t="s">
        <v>1483</v>
      </c>
      <c r="E161" s="13" t="s">
        <v>462</v>
      </c>
      <c r="F161" s="13" t="s">
        <v>10</v>
      </c>
      <c r="G161" s="44">
        <v>170</v>
      </c>
      <c r="H161" s="44">
        <v>181</v>
      </c>
      <c r="I161" s="44">
        <v>186</v>
      </c>
      <c r="J161" s="44">
        <v>0</v>
      </c>
      <c r="K161" s="44">
        <v>190</v>
      </c>
      <c r="L161" s="44">
        <v>166</v>
      </c>
      <c r="M161" s="17">
        <f t="shared" si="6"/>
        <v>893</v>
      </c>
      <c r="N161" s="17">
        <f t="shared" si="7"/>
        <v>5</v>
      </c>
      <c r="O161" s="17">
        <f t="shared" si="8"/>
        <v>178.6</v>
      </c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1:37" s="13" customFormat="1" ht="13.9" customHeight="1" x14ac:dyDescent="0.3">
      <c r="A162" s="44">
        <v>150</v>
      </c>
      <c r="B162" s="13" t="s">
        <v>1375</v>
      </c>
      <c r="C162" s="78" t="s">
        <v>1376</v>
      </c>
      <c r="E162" s="13" t="s">
        <v>497</v>
      </c>
      <c r="F162" s="13" t="s">
        <v>10</v>
      </c>
      <c r="G162" s="44">
        <v>182</v>
      </c>
      <c r="H162" s="44">
        <v>207</v>
      </c>
      <c r="I162" s="44">
        <v>148</v>
      </c>
      <c r="J162" s="44">
        <v>213</v>
      </c>
      <c r="K162" s="44">
        <v>141</v>
      </c>
      <c r="L162" s="44">
        <v>0</v>
      </c>
      <c r="M162" s="17">
        <f t="shared" si="6"/>
        <v>891</v>
      </c>
      <c r="N162" s="17">
        <f t="shared" si="7"/>
        <v>5</v>
      </c>
      <c r="O162" s="17">
        <f t="shared" si="8"/>
        <v>178.2</v>
      </c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1:37" s="13" customFormat="1" ht="13.9" customHeight="1" x14ac:dyDescent="0.3">
      <c r="A163" s="44">
        <v>151</v>
      </c>
      <c r="B163" s="13" t="s">
        <v>1377</v>
      </c>
      <c r="C163" s="78" t="s">
        <v>1378</v>
      </c>
      <c r="E163" s="13" t="s">
        <v>1220</v>
      </c>
      <c r="F163" s="13" t="s">
        <v>10</v>
      </c>
      <c r="G163" s="44">
        <v>0</v>
      </c>
      <c r="H163" s="44">
        <v>184</v>
      </c>
      <c r="I163" s="44">
        <v>163</v>
      </c>
      <c r="J163" s="44">
        <v>179</v>
      </c>
      <c r="K163" s="44">
        <v>158</v>
      </c>
      <c r="L163" s="44">
        <v>203</v>
      </c>
      <c r="M163" s="17">
        <f t="shared" si="6"/>
        <v>887</v>
      </c>
      <c r="N163" s="17">
        <f t="shared" si="7"/>
        <v>5</v>
      </c>
      <c r="O163" s="17">
        <f t="shared" si="8"/>
        <v>177.4</v>
      </c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1:37" s="13" customFormat="1" ht="13.9" customHeight="1" x14ac:dyDescent="0.3">
      <c r="A164" s="44">
        <v>152</v>
      </c>
      <c r="B164" s="13" t="s">
        <v>1472</v>
      </c>
      <c r="C164" s="78" t="s">
        <v>1473</v>
      </c>
      <c r="E164" s="13" t="s">
        <v>462</v>
      </c>
      <c r="F164" s="13" t="s">
        <v>10</v>
      </c>
      <c r="G164" s="44">
        <v>212</v>
      </c>
      <c r="H164" s="44">
        <v>167</v>
      </c>
      <c r="I164" s="44">
        <v>196</v>
      </c>
      <c r="J164" s="44">
        <v>160</v>
      </c>
      <c r="K164" s="44">
        <v>0</v>
      </c>
      <c r="L164" s="44">
        <v>151</v>
      </c>
      <c r="M164" s="17">
        <f t="shared" si="6"/>
        <v>886</v>
      </c>
      <c r="N164" s="17">
        <f t="shared" si="7"/>
        <v>5</v>
      </c>
      <c r="O164" s="17">
        <f t="shared" si="8"/>
        <v>177.2</v>
      </c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1:37" s="13" customFormat="1" ht="13.9" customHeight="1" x14ac:dyDescent="0.3">
      <c r="A165" s="44">
        <v>153</v>
      </c>
      <c r="B165" s="13" t="s">
        <v>1504</v>
      </c>
      <c r="C165" s="78" t="s">
        <v>1505</v>
      </c>
      <c r="E165" s="13" t="s">
        <v>626</v>
      </c>
      <c r="F165" s="13" t="s">
        <v>10</v>
      </c>
      <c r="G165" s="44">
        <v>209</v>
      </c>
      <c r="H165" s="44">
        <v>179</v>
      </c>
      <c r="I165" s="44">
        <v>141</v>
      </c>
      <c r="J165" s="44">
        <v>0</v>
      </c>
      <c r="K165" s="44">
        <v>168</v>
      </c>
      <c r="L165" s="44">
        <v>178</v>
      </c>
      <c r="M165" s="17">
        <f t="shared" si="6"/>
        <v>875</v>
      </c>
      <c r="N165" s="17">
        <f t="shared" si="7"/>
        <v>5</v>
      </c>
      <c r="O165" s="17">
        <f t="shared" si="8"/>
        <v>175</v>
      </c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1:37" s="13" customFormat="1" ht="13.9" customHeight="1" x14ac:dyDescent="0.3">
      <c r="A166" s="44">
        <v>154</v>
      </c>
      <c r="B166" s="13" t="s">
        <v>1379</v>
      </c>
      <c r="C166" s="78" t="s">
        <v>1380</v>
      </c>
      <c r="E166" s="13" t="s">
        <v>1041</v>
      </c>
      <c r="F166" s="13" t="s">
        <v>10</v>
      </c>
      <c r="G166" s="44">
        <v>186</v>
      </c>
      <c r="H166" s="44">
        <v>192</v>
      </c>
      <c r="I166" s="44">
        <v>193</v>
      </c>
      <c r="J166" s="44">
        <v>156</v>
      </c>
      <c r="K166" s="44">
        <v>0</v>
      </c>
      <c r="L166" s="44">
        <v>145</v>
      </c>
      <c r="M166" s="17">
        <f t="shared" si="6"/>
        <v>872</v>
      </c>
      <c r="N166" s="17">
        <f t="shared" si="7"/>
        <v>5</v>
      </c>
      <c r="O166" s="17">
        <f t="shared" si="8"/>
        <v>174.4</v>
      </c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1:37" s="13" customFormat="1" ht="13.9" customHeight="1" x14ac:dyDescent="0.3">
      <c r="A167" s="44">
        <v>155</v>
      </c>
      <c r="B167" s="13" t="s">
        <v>1381</v>
      </c>
      <c r="C167" s="78" t="s">
        <v>1382</v>
      </c>
      <c r="E167" s="13" t="s">
        <v>1220</v>
      </c>
      <c r="F167" s="13" t="s">
        <v>10</v>
      </c>
      <c r="G167" s="44">
        <v>144</v>
      </c>
      <c r="H167" s="44">
        <v>0</v>
      </c>
      <c r="I167" s="44">
        <v>173</v>
      </c>
      <c r="J167" s="44">
        <v>212</v>
      </c>
      <c r="K167" s="44">
        <v>176</v>
      </c>
      <c r="L167" s="44">
        <v>166</v>
      </c>
      <c r="M167" s="17">
        <f t="shared" si="6"/>
        <v>871</v>
      </c>
      <c r="N167" s="17">
        <f t="shared" si="7"/>
        <v>5</v>
      </c>
      <c r="O167" s="17">
        <f t="shared" si="8"/>
        <v>174.2</v>
      </c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1:37" s="13" customFormat="1" ht="13.9" customHeight="1" x14ac:dyDescent="0.3">
      <c r="A168" s="44">
        <v>156</v>
      </c>
      <c r="B168" s="13" t="s">
        <v>1383</v>
      </c>
      <c r="C168" s="78" t="s">
        <v>1384</v>
      </c>
      <c r="E168" s="13" t="s">
        <v>1362</v>
      </c>
      <c r="F168" s="13" t="s">
        <v>10</v>
      </c>
      <c r="G168" s="44">
        <v>144</v>
      </c>
      <c r="H168" s="44">
        <v>201</v>
      </c>
      <c r="I168" s="44">
        <v>226</v>
      </c>
      <c r="J168" s="44">
        <v>158</v>
      </c>
      <c r="K168" s="44">
        <v>142</v>
      </c>
      <c r="L168" s="44">
        <v>0</v>
      </c>
      <c r="M168" s="17">
        <f t="shared" si="6"/>
        <v>871</v>
      </c>
      <c r="N168" s="17">
        <f t="shared" si="7"/>
        <v>5</v>
      </c>
      <c r="O168" s="17">
        <f t="shared" si="8"/>
        <v>174.2</v>
      </c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1:37" s="13" customFormat="1" ht="13.9" customHeight="1" x14ac:dyDescent="0.3">
      <c r="A169" s="44">
        <v>157</v>
      </c>
      <c r="B169" s="13" t="s">
        <v>1385</v>
      </c>
      <c r="C169" s="78" t="s">
        <v>1386</v>
      </c>
      <c r="E169" s="13" t="s">
        <v>500</v>
      </c>
      <c r="F169" s="13" t="s">
        <v>10</v>
      </c>
      <c r="G169" s="44">
        <v>0</v>
      </c>
      <c r="H169" s="44">
        <v>0</v>
      </c>
      <c r="I169" s="44">
        <v>258</v>
      </c>
      <c r="J169" s="44">
        <v>194</v>
      </c>
      <c r="K169" s="44">
        <v>213</v>
      </c>
      <c r="L169" s="44">
        <v>204</v>
      </c>
      <c r="M169" s="17">
        <f t="shared" si="6"/>
        <v>869</v>
      </c>
      <c r="N169" s="17">
        <f t="shared" si="7"/>
        <v>4</v>
      </c>
      <c r="O169" s="17">
        <f t="shared" si="8"/>
        <v>217.25</v>
      </c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1:37" s="13" customFormat="1" ht="13.9" customHeight="1" x14ac:dyDescent="0.3">
      <c r="A170" s="44">
        <v>158</v>
      </c>
      <c r="B170" s="13" t="s">
        <v>1387</v>
      </c>
      <c r="C170" s="78" t="s">
        <v>1388</v>
      </c>
      <c r="E170" s="13" t="s">
        <v>703</v>
      </c>
      <c r="F170" s="13" t="s">
        <v>10</v>
      </c>
      <c r="G170" s="44">
        <v>212</v>
      </c>
      <c r="H170" s="44">
        <v>226</v>
      </c>
      <c r="I170" s="44">
        <v>152</v>
      </c>
      <c r="J170" s="44">
        <v>127</v>
      </c>
      <c r="K170" s="44">
        <v>0</v>
      </c>
      <c r="L170" s="44">
        <v>151</v>
      </c>
      <c r="M170" s="17">
        <f t="shared" si="6"/>
        <v>868</v>
      </c>
      <c r="N170" s="17">
        <f t="shared" si="7"/>
        <v>5</v>
      </c>
      <c r="O170" s="17">
        <f t="shared" si="8"/>
        <v>173.6</v>
      </c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1:37" s="13" customFormat="1" ht="13.9" customHeight="1" x14ac:dyDescent="0.3">
      <c r="A171" s="44">
        <v>159</v>
      </c>
      <c r="B171" s="13" t="s">
        <v>1389</v>
      </c>
      <c r="C171" s="78" t="s">
        <v>1390</v>
      </c>
      <c r="E171" s="13" t="s">
        <v>357</v>
      </c>
      <c r="F171" s="13" t="s">
        <v>10</v>
      </c>
      <c r="G171" s="44">
        <v>156</v>
      </c>
      <c r="H171" s="44">
        <v>216</v>
      </c>
      <c r="I171" s="44">
        <v>171</v>
      </c>
      <c r="J171" s="44">
        <v>164</v>
      </c>
      <c r="K171" s="44">
        <v>158</v>
      </c>
      <c r="L171" s="44">
        <v>0</v>
      </c>
      <c r="M171" s="17">
        <f t="shared" si="6"/>
        <v>865</v>
      </c>
      <c r="N171" s="17">
        <f t="shared" si="7"/>
        <v>5</v>
      </c>
      <c r="O171" s="17">
        <f t="shared" si="8"/>
        <v>173</v>
      </c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1:37" s="13" customFormat="1" ht="13.9" customHeight="1" x14ac:dyDescent="0.3">
      <c r="A172" s="44">
        <v>160</v>
      </c>
      <c r="B172" s="13" t="s">
        <v>1496</v>
      </c>
      <c r="C172" s="78" t="s">
        <v>1497</v>
      </c>
      <c r="E172" s="13" t="s">
        <v>1362</v>
      </c>
      <c r="F172" s="13" t="s">
        <v>10</v>
      </c>
      <c r="G172" s="44">
        <v>0</v>
      </c>
      <c r="H172" s="44">
        <v>207</v>
      </c>
      <c r="I172" s="44">
        <v>175</v>
      </c>
      <c r="J172" s="44">
        <v>157</v>
      </c>
      <c r="K172" s="44">
        <v>167</v>
      </c>
      <c r="L172" s="44">
        <v>149</v>
      </c>
      <c r="M172" s="17">
        <f t="shared" si="6"/>
        <v>855</v>
      </c>
      <c r="N172" s="17">
        <f t="shared" si="7"/>
        <v>5</v>
      </c>
      <c r="O172" s="17">
        <f t="shared" si="8"/>
        <v>171</v>
      </c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1:37" s="13" customFormat="1" ht="13.9" customHeight="1" x14ac:dyDescent="0.3">
      <c r="A173" s="44">
        <v>161</v>
      </c>
      <c r="B173" s="13" t="s">
        <v>1391</v>
      </c>
      <c r="C173" s="78" t="s">
        <v>1392</v>
      </c>
      <c r="E173" s="13" t="s">
        <v>1111</v>
      </c>
      <c r="F173" s="13" t="s">
        <v>10</v>
      </c>
      <c r="G173" s="44">
        <v>0</v>
      </c>
      <c r="H173" s="44">
        <v>0</v>
      </c>
      <c r="I173" s="44">
        <v>244</v>
      </c>
      <c r="J173" s="44">
        <v>204</v>
      </c>
      <c r="K173" s="44">
        <v>178</v>
      </c>
      <c r="L173" s="44">
        <v>221</v>
      </c>
      <c r="M173" s="17">
        <f t="shared" si="6"/>
        <v>847</v>
      </c>
      <c r="N173" s="17">
        <f t="shared" si="7"/>
        <v>4</v>
      </c>
      <c r="O173" s="17">
        <f t="shared" si="8"/>
        <v>211.75</v>
      </c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1:37" s="13" customFormat="1" ht="13.9" customHeight="1" x14ac:dyDescent="0.3">
      <c r="A174" s="44">
        <v>162</v>
      </c>
      <c r="B174" s="13" t="s">
        <v>1393</v>
      </c>
      <c r="C174" s="78" t="s">
        <v>1394</v>
      </c>
      <c r="E174" s="13" t="s">
        <v>1395</v>
      </c>
      <c r="F174" s="13" t="s">
        <v>10</v>
      </c>
      <c r="G174" s="44">
        <v>0</v>
      </c>
      <c r="H174" s="44">
        <v>229</v>
      </c>
      <c r="I174" s="44">
        <v>234</v>
      </c>
      <c r="J174" s="44">
        <v>207</v>
      </c>
      <c r="K174" s="44">
        <v>174</v>
      </c>
      <c r="L174" s="44">
        <v>0</v>
      </c>
      <c r="M174" s="17">
        <f t="shared" si="6"/>
        <v>844</v>
      </c>
      <c r="N174" s="17">
        <f t="shared" si="7"/>
        <v>4</v>
      </c>
      <c r="O174" s="17">
        <f t="shared" si="8"/>
        <v>211</v>
      </c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1:37" s="13" customFormat="1" ht="13.9" customHeight="1" x14ac:dyDescent="0.3">
      <c r="A175" s="44">
        <v>163</v>
      </c>
      <c r="B175" s="13" t="s">
        <v>1398</v>
      </c>
      <c r="C175" s="78" t="s">
        <v>1399</v>
      </c>
      <c r="E175" s="13" t="s">
        <v>399</v>
      </c>
      <c r="F175" s="13" t="s">
        <v>10</v>
      </c>
      <c r="G175" s="44">
        <v>0</v>
      </c>
      <c r="H175" s="44">
        <v>0</v>
      </c>
      <c r="I175" s="44">
        <v>209</v>
      </c>
      <c r="J175" s="44">
        <v>211</v>
      </c>
      <c r="K175" s="44">
        <v>202</v>
      </c>
      <c r="L175" s="44">
        <v>215</v>
      </c>
      <c r="M175" s="17">
        <f t="shared" si="6"/>
        <v>837</v>
      </c>
      <c r="N175" s="17">
        <f t="shared" si="7"/>
        <v>4</v>
      </c>
      <c r="O175" s="17">
        <f t="shared" si="8"/>
        <v>209.25</v>
      </c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1:37" s="13" customFormat="1" ht="13.9" customHeight="1" x14ac:dyDescent="0.3">
      <c r="A176" s="44">
        <v>164</v>
      </c>
      <c r="B176" s="13" t="s">
        <v>1498</v>
      </c>
      <c r="C176" s="78" t="s">
        <v>1499</v>
      </c>
      <c r="E176" s="51" t="s">
        <v>462</v>
      </c>
      <c r="F176" s="51" t="s">
        <v>10</v>
      </c>
      <c r="G176" s="32">
        <v>0</v>
      </c>
      <c r="H176" s="32">
        <v>171</v>
      </c>
      <c r="I176" s="32">
        <v>202</v>
      </c>
      <c r="J176" s="32">
        <v>191</v>
      </c>
      <c r="K176" s="32">
        <v>140</v>
      </c>
      <c r="L176" s="32">
        <v>127</v>
      </c>
      <c r="M176" s="14">
        <f t="shared" si="6"/>
        <v>831</v>
      </c>
      <c r="N176" s="14">
        <f t="shared" si="7"/>
        <v>5</v>
      </c>
      <c r="O176" s="14">
        <f t="shared" si="8"/>
        <v>166.2</v>
      </c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1:37" s="13" customFormat="1" ht="13.9" customHeight="1" x14ac:dyDescent="0.3">
      <c r="A177" s="44">
        <v>165</v>
      </c>
      <c r="B177" s="13" t="s">
        <v>1402</v>
      </c>
      <c r="C177" s="78" t="s">
        <v>1403</v>
      </c>
      <c r="E177" s="13" t="s">
        <v>602</v>
      </c>
      <c r="F177" s="13" t="s">
        <v>10</v>
      </c>
      <c r="G177" s="44">
        <v>145</v>
      </c>
      <c r="H177" s="44">
        <v>120</v>
      </c>
      <c r="I177" s="44">
        <v>127</v>
      </c>
      <c r="J177" s="44">
        <v>113</v>
      </c>
      <c r="K177" s="44">
        <v>166</v>
      </c>
      <c r="L177" s="44">
        <v>159</v>
      </c>
      <c r="M177" s="17">
        <f t="shared" si="6"/>
        <v>830</v>
      </c>
      <c r="N177" s="17">
        <f t="shared" si="7"/>
        <v>6</v>
      </c>
      <c r="O177" s="17">
        <f t="shared" si="8"/>
        <v>138.33333333333334</v>
      </c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1:37" s="13" customFormat="1" ht="13.9" customHeight="1" x14ac:dyDescent="0.3">
      <c r="A178" s="44">
        <v>166</v>
      </c>
      <c r="B178" s="13" t="s">
        <v>66</v>
      </c>
      <c r="C178" s="78" t="s">
        <v>10</v>
      </c>
      <c r="E178" s="13" t="s">
        <v>65</v>
      </c>
      <c r="F178" s="13" t="s">
        <v>10</v>
      </c>
      <c r="G178" s="44">
        <v>125</v>
      </c>
      <c r="H178" s="44">
        <v>199</v>
      </c>
      <c r="I178" s="44">
        <v>162</v>
      </c>
      <c r="J178" s="44">
        <v>170</v>
      </c>
      <c r="K178" s="44">
        <v>0</v>
      </c>
      <c r="L178" s="44">
        <v>168</v>
      </c>
      <c r="M178" s="17">
        <f t="shared" si="6"/>
        <v>824</v>
      </c>
      <c r="N178" s="17">
        <f t="shared" si="7"/>
        <v>5</v>
      </c>
      <c r="O178" s="17">
        <f t="shared" si="8"/>
        <v>164.8</v>
      </c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1:37" s="13" customFormat="1" ht="13.9" customHeight="1" x14ac:dyDescent="0.3">
      <c r="A179" s="44">
        <v>167</v>
      </c>
      <c r="B179" s="13" t="s">
        <v>1404</v>
      </c>
      <c r="C179" s="78" t="s">
        <v>1405</v>
      </c>
      <c r="E179" s="13" t="s">
        <v>623</v>
      </c>
      <c r="F179" s="13" t="s">
        <v>10</v>
      </c>
      <c r="G179" s="44">
        <v>0</v>
      </c>
      <c r="H179" s="44">
        <v>162</v>
      </c>
      <c r="I179" s="44">
        <v>0</v>
      </c>
      <c r="J179" s="44">
        <v>244</v>
      </c>
      <c r="K179" s="44">
        <v>209</v>
      </c>
      <c r="L179" s="44">
        <v>208</v>
      </c>
      <c r="M179" s="17">
        <f t="shared" si="6"/>
        <v>823</v>
      </c>
      <c r="N179" s="17">
        <f t="shared" si="7"/>
        <v>4</v>
      </c>
      <c r="O179" s="17">
        <f t="shared" si="8"/>
        <v>205.75</v>
      </c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1:37" s="13" customFormat="1" ht="13.9" customHeight="1" x14ac:dyDescent="0.3">
      <c r="A180" s="44">
        <v>168</v>
      </c>
      <c r="B180" s="13" t="s">
        <v>1406</v>
      </c>
      <c r="C180" s="78" t="s">
        <v>1407</v>
      </c>
      <c r="E180" s="13" t="s">
        <v>535</v>
      </c>
      <c r="F180" s="13" t="s">
        <v>10</v>
      </c>
      <c r="G180" s="44">
        <v>183</v>
      </c>
      <c r="H180" s="44">
        <v>177</v>
      </c>
      <c r="I180" s="44">
        <v>138</v>
      </c>
      <c r="J180" s="44">
        <v>0</v>
      </c>
      <c r="K180" s="44">
        <v>186</v>
      </c>
      <c r="L180" s="44">
        <v>136</v>
      </c>
      <c r="M180" s="17">
        <f t="shared" si="6"/>
        <v>820</v>
      </c>
      <c r="N180" s="17">
        <f t="shared" si="7"/>
        <v>5</v>
      </c>
      <c r="O180" s="17">
        <f t="shared" si="8"/>
        <v>164</v>
      </c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1:37" s="13" customFormat="1" ht="13.9" customHeight="1" x14ac:dyDescent="0.3">
      <c r="A181" s="44">
        <v>169</v>
      </c>
      <c r="B181" s="13" t="s">
        <v>1524</v>
      </c>
      <c r="C181" s="78" t="s">
        <v>1525</v>
      </c>
      <c r="E181" s="13" t="s">
        <v>1337</v>
      </c>
      <c r="F181" s="13" t="s">
        <v>10</v>
      </c>
      <c r="G181" s="44">
        <v>150</v>
      </c>
      <c r="H181" s="44">
        <v>187</v>
      </c>
      <c r="I181" s="44">
        <v>140</v>
      </c>
      <c r="J181" s="44">
        <v>0</v>
      </c>
      <c r="K181" s="44">
        <v>174</v>
      </c>
      <c r="L181" s="44">
        <v>166</v>
      </c>
      <c r="M181" s="17">
        <f t="shared" si="6"/>
        <v>817</v>
      </c>
      <c r="N181" s="17">
        <f t="shared" si="7"/>
        <v>5</v>
      </c>
      <c r="O181" s="17">
        <f t="shared" si="8"/>
        <v>163.4</v>
      </c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1:37" s="13" customFormat="1" ht="13.9" customHeight="1" x14ac:dyDescent="0.3">
      <c r="A182" s="44">
        <v>170</v>
      </c>
      <c r="B182" s="13" t="s">
        <v>1490</v>
      </c>
      <c r="C182" s="78" t="s">
        <v>1491</v>
      </c>
      <c r="E182" s="13" t="s">
        <v>563</v>
      </c>
      <c r="F182" s="13" t="s">
        <v>10</v>
      </c>
      <c r="G182" s="44">
        <v>135</v>
      </c>
      <c r="H182" s="44">
        <v>185</v>
      </c>
      <c r="I182" s="44">
        <v>150</v>
      </c>
      <c r="J182" s="44">
        <v>129</v>
      </c>
      <c r="K182" s="44">
        <v>113</v>
      </c>
      <c r="L182" s="44">
        <v>102</v>
      </c>
      <c r="M182" s="17">
        <f t="shared" si="6"/>
        <v>814</v>
      </c>
      <c r="N182" s="17">
        <f t="shared" si="7"/>
        <v>6</v>
      </c>
      <c r="O182" s="17">
        <f t="shared" si="8"/>
        <v>135.66666666666666</v>
      </c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1:37" s="13" customFormat="1" ht="13.9" customHeight="1" x14ac:dyDescent="0.3">
      <c r="A183" s="44">
        <v>171</v>
      </c>
      <c r="B183" s="13" t="s">
        <v>1408</v>
      </c>
      <c r="C183" s="78" t="s">
        <v>1409</v>
      </c>
      <c r="E183" s="13" t="s">
        <v>540</v>
      </c>
      <c r="F183" s="13" t="s">
        <v>10</v>
      </c>
      <c r="G183" s="44">
        <v>0</v>
      </c>
      <c r="H183" s="44">
        <v>0</v>
      </c>
      <c r="I183" s="44">
        <v>256</v>
      </c>
      <c r="J183" s="44">
        <v>179</v>
      </c>
      <c r="K183" s="44">
        <v>224</v>
      </c>
      <c r="L183" s="44">
        <v>153</v>
      </c>
      <c r="M183" s="17">
        <f t="shared" si="6"/>
        <v>812</v>
      </c>
      <c r="N183" s="17">
        <f t="shared" si="7"/>
        <v>4</v>
      </c>
      <c r="O183" s="17">
        <f t="shared" si="8"/>
        <v>203</v>
      </c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1:37" s="13" customFormat="1" ht="13.9" customHeight="1" x14ac:dyDescent="0.3">
      <c r="A184" s="44">
        <v>172</v>
      </c>
      <c r="B184" s="13" t="s">
        <v>1410</v>
      </c>
      <c r="C184" s="78" t="s">
        <v>1411</v>
      </c>
      <c r="E184" s="13" t="s">
        <v>399</v>
      </c>
      <c r="F184" s="13" t="s">
        <v>10</v>
      </c>
      <c r="G184" s="44">
        <v>0</v>
      </c>
      <c r="H184" s="44">
        <v>0</v>
      </c>
      <c r="I184" s="44">
        <v>197</v>
      </c>
      <c r="J184" s="44">
        <v>201</v>
      </c>
      <c r="K184" s="44">
        <v>229</v>
      </c>
      <c r="L184" s="44">
        <v>185</v>
      </c>
      <c r="M184" s="17">
        <f t="shared" si="6"/>
        <v>812</v>
      </c>
      <c r="N184" s="17">
        <f t="shared" si="7"/>
        <v>4</v>
      </c>
      <c r="O184" s="17">
        <f t="shared" si="8"/>
        <v>203</v>
      </c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1:37" s="13" customFormat="1" ht="13.9" customHeight="1" x14ac:dyDescent="0.3">
      <c r="A185" s="44">
        <v>173</v>
      </c>
      <c r="B185" s="13" t="s">
        <v>1516</v>
      </c>
      <c r="C185" s="78" t="s">
        <v>1517</v>
      </c>
      <c r="E185" s="13" t="s">
        <v>357</v>
      </c>
      <c r="F185" s="13" t="s">
        <v>10</v>
      </c>
      <c r="G185" s="44">
        <v>188</v>
      </c>
      <c r="H185" s="44">
        <v>174</v>
      </c>
      <c r="I185" s="44">
        <v>169</v>
      </c>
      <c r="J185" s="44">
        <v>157</v>
      </c>
      <c r="K185" s="44">
        <v>0</v>
      </c>
      <c r="L185" s="44">
        <v>121</v>
      </c>
      <c r="M185" s="17">
        <f t="shared" si="6"/>
        <v>809</v>
      </c>
      <c r="N185" s="17">
        <f t="shared" si="7"/>
        <v>5</v>
      </c>
      <c r="O185" s="17">
        <f t="shared" si="8"/>
        <v>161.80000000000001</v>
      </c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1:37" s="13" customFormat="1" ht="13.9" customHeight="1" x14ac:dyDescent="0.3">
      <c r="A186" s="44">
        <v>174</v>
      </c>
      <c r="B186" s="13" t="s">
        <v>1414</v>
      </c>
      <c r="C186" s="78" t="s">
        <v>1415</v>
      </c>
      <c r="E186" s="13" t="s">
        <v>540</v>
      </c>
      <c r="F186" s="13" t="s">
        <v>10</v>
      </c>
      <c r="G186" s="44">
        <v>0</v>
      </c>
      <c r="H186" s="44">
        <v>245</v>
      </c>
      <c r="I186" s="44">
        <v>210</v>
      </c>
      <c r="J186" s="44">
        <v>188</v>
      </c>
      <c r="K186" s="44">
        <v>158</v>
      </c>
      <c r="L186" s="44">
        <v>0</v>
      </c>
      <c r="M186" s="17">
        <f t="shared" si="6"/>
        <v>801</v>
      </c>
      <c r="N186" s="17">
        <f t="shared" si="7"/>
        <v>4</v>
      </c>
      <c r="O186" s="17">
        <f t="shared" si="8"/>
        <v>200.25</v>
      </c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1:37" s="13" customFormat="1" ht="13.9" customHeight="1" x14ac:dyDescent="0.3">
      <c r="A187" s="44">
        <v>175</v>
      </c>
      <c r="B187" s="13" t="s">
        <v>1416</v>
      </c>
      <c r="C187" s="78" t="s">
        <v>1417</v>
      </c>
      <c r="E187" s="13" t="s">
        <v>648</v>
      </c>
      <c r="F187" s="13" t="s">
        <v>10</v>
      </c>
      <c r="G187" s="44">
        <v>0</v>
      </c>
      <c r="H187" s="44">
        <v>235</v>
      </c>
      <c r="I187" s="44">
        <v>161</v>
      </c>
      <c r="J187" s="44">
        <v>0</v>
      </c>
      <c r="K187" s="44">
        <v>195</v>
      </c>
      <c r="L187" s="44">
        <v>208</v>
      </c>
      <c r="M187" s="17">
        <f t="shared" si="6"/>
        <v>799</v>
      </c>
      <c r="N187" s="17">
        <f t="shared" si="7"/>
        <v>4</v>
      </c>
      <c r="O187" s="17">
        <f t="shared" si="8"/>
        <v>199.75</v>
      </c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1:37" s="13" customFormat="1" ht="13.9" customHeight="1" x14ac:dyDescent="0.3">
      <c r="A188" s="44">
        <v>176</v>
      </c>
      <c r="B188" s="13" t="s">
        <v>1418</v>
      </c>
      <c r="C188" s="78" t="s">
        <v>1419</v>
      </c>
      <c r="E188" s="13" t="s">
        <v>1362</v>
      </c>
      <c r="F188" s="13" t="s">
        <v>10</v>
      </c>
      <c r="G188" s="44">
        <v>157</v>
      </c>
      <c r="H188" s="44">
        <v>155</v>
      </c>
      <c r="I188" s="44">
        <v>183</v>
      </c>
      <c r="J188" s="44">
        <v>155</v>
      </c>
      <c r="K188" s="44">
        <v>149</v>
      </c>
      <c r="L188" s="44">
        <v>0</v>
      </c>
      <c r="M188" s="17">
        <f t="shared" si="6"/>
        <v>799</v>
      </c>
      <c r="N188" s="17">
        <f t="shared" si="7"/>
        <v>5</v>
      </c>
      <c r="O188" s="17">
        <f t="shared" si="8"/>
        <v>159.80000000000001</v>
      </c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1:37" s="13" customFormat="1" ht="13.9" customHeight="1" x14ac:dyDescent="0.3">
      <c r="A189" s="44">
        <v>177</v>
      </c>
      <c r="B189" s="13" t="s">
        <v>1420</v>
      </c>
      <c r="C189" s="78" t="s">
        <v>1421</v>
      </c>
      <c r="E189" s="13" t="s">
        <v>220</v>
      </c>
      <c r="F189" s="13" t="s">
        <v>10</v>
      </c>
      <c r="G189" s="44">
        <v>219</v>
      </c>
      <c r="H189" s="44">
        <v>204</v>
      </c>
      <c r="I189" s="44">
        <v>177</v>
      </c>
      <c r="J189" s="44">
        <v>0</v>
      </c>
      <c r="K189" s="44">
        <v>0</v>
      </c>
      <c r="L189" s="44">
        <v>198</v>
      </c>
      <c r="M189" s="17">
        <f t="shared" si="6"/>
        <v>798</v>
      </c>
      <c r="N189" s="17">
        <f t="shared" si="7"/>
        <v>4</v>
      </c>
      <c r="O189" s="17">
        <f t="shared" si="8"/>
        <v>199.5</v>
      </c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1:37" s="13" customFormat="1" ht="13.9" customHeight="1" x14ac:dyDescent="0.3">
      <c r="A190" s="44">
        <v>178</v>
      </c>
      <c r="B190" s="13" t="s">
        <v>1422</v>
      </c>
      <c r="C190" s="78" t="s">
        <v>1423</v>
      </c>
      <c r="E190" s="13" t="s">
        <v>503</v>
      </c>
      <c r="F190" s="13" t="s">
        <v>10</v>
      </c>
      <c r="G190" s="44">
        <v>200</v>
      </c>
      <c r="H190" s="44">
        <v>243</v>
      </c>
      <c r="I190" s="44">
        <v>185</v>
      </c>
      <c r="J190" s="44">
        <v>170</v>
      </c>
      <c r="K190" s="44">
        <v>0</v>
      </c>
      <c r="L190" s="44">
        <v>0</v>
      </c>
      <c r="M190" s="17">
        <f t="shared" si="6"/>
        <v>798</v>
      </c>
      <c r="N190" s="17">
        <f t="shared" si="7"/>
        <v>4</v>
      </c>
      <c r="O190" s="17">
        <f t="shared" si="8"/>
        <v>199.5</v>
      </c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1:37" s="13" customFormat="1" ht="13.9" customHeight="1" x14ac:dyDescent="0.3">
      <c r="A191" s="44">
        <v>179</v>
      </c>
      <c r="B191" s="13" t="s">
        <v>1522</v>
      </c>
      <c r="C191" s="78" t="s">
        <v>1523</v>
      </c>
      <c r="E191" s="13" t="s">
        <v>641</v>
      </c>
      <c r="F191" s="13" t="s">
        <v>10</v>
      </c>
      <c r="G191" s="44">
        <v>0</v>
      </c>
      <c r="H191" s="44">
        <v>157</v>
      </c>
      <c r="I191" s="44">
        <v>154</v>
      </c>
      <c r="J191" s="44">
        <v>151</v>
      </c>
      <c r="K191" s="44">
        <v>194</v>
      </c>
      <c r="L191" s="44">
        <v>134</v>
      </c>
      <c r="M191" s="17">
        <f t="shared" si="6"/>
        <v>790</v>
      </c>
      <c r="N191" s="17">
        <f t="shared" si="7"/>
        <v>5</v>
      </c>
      <c r="O191" s="17">
        <f t="shared" si="8"/>
        <v>158</v>
      </c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1:37" s="13" customFormat="1" ht="13.9" customHeight="1" x14ac:dyDescent="0.3">
      <c r="A192" s="44">
        <v>180</v>
      </c>
      <c r="B192" s="13" t="s">
        <v>1428</v>
      </c>
      <c r="C192" s="78" t="s">
        <v>1429</v>
      </c>
      <c r="E192" s="13" t="s">
        <v>503</v>
      </c>
      <c r="F192" s="13" t="s">
        <v>10</v>
      </c>
      <c r="G192" s="44">
        <v>189</v>
      </c>
      <c r="H192" s="44">
        <v>0</v>
      </c>
      <c r="I192" s="44">
        <v>244</v>
      </c>
      <c r="J192" s="44">
        <v>166</v>
      </c>
      <c r="K192" s="44">
        <v>189</v>
      </c>
      <c r="L192" s="44">
        <v>0</v>
      </c>
      <c r="M192" s="17">
        <f t="shared" si="6"/>
        <v>788</v>
      </c>
      <c r="N192" s="17">
        <f t="shared" si="7"/>
        <v>4</v>
      </c>
      <c r="O192" s="17">
        <f t="shared" si="8"/>
        <v>197</v>
      </c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1:37" s="13" customFormat="1" ht="13.9" customHeight="1" x14ac:dyDescent="0.3">
      <c r="A193" s="44">
        <v>181</v>
      </c>
      <c r="B193" s="13" t="s">
        <v>1430</v>
      </c>
      <c r="C193" s="78" t="s">
        <v>1431</v>
      </c>
      <c r="E193" s="13" t="s">
        <v>518</v>
      </c>
      <c r="F193" s="13" t="s">
        <v>10</v>
      </c>
      <c r="G193" s="44">
        <v>160</v>
      </c>
      <c r="H193" s="44">
        <v>0</v>
      </c>
      <c r="I193" s="44">
        <v>0</v>
      </c>
      <c r="J193" s="44">
        <v>204</v>
      </c>
      <c r="K193" s="44">
        <v>195</v>
      </c>
      <c r="L193" s="44">
        <v>227</v>
      </c>
      <c r="M193" s="17">
        <f t="shared" si="6"/>
        <v>786</v>
      </c>
      <c r="N193" s="17">
        <f t="shared" si="7"/>
        <v>4</v>
      </c>
      <c r="O193" s="17">
        <f t="shared" si="8"/>
        <v>196.5</v>
      </c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1:37" s="13" customFormat="1" ht="13.9" customHeight="1" x14ac:dyDescent="0.3">
      <c r="A194" s="44">
        <v>182</v>
      </c>
      <c r="B194" s="13" t="s">
        <v>1432</v>
      </c>
      <c r="C194" s="78" t="s">
        <v>1433</v>
      </c>
      <c r="E194" s="13" t="s">
        <v>1090</v>
      </c>
      <c r="F194" s="13" t="s">
        <v>10</v>
      </c>
      <c r="G194" s="44">
        <v>0</v>
      </c>
      <c r="H194" s="44">
        <v>170</v>
      </c>
      <c r="I194" s="44">
        <v>176</v>
      </c>
      <c r="J194" s="44">
        <v>199</v>
      </c>
      <c r="K194" s="44">
        <v>0</v>
      </c>
      <c r="L194" s="44">
        <v>233</v>
      </c>
      <c r="M194" s="17">
        <f t="shared" si="6"/>
        <v>778</v>
      </c>
      <c r="N194" s="17">
        <f t="shared" si="7"/>
        <v>4</v>
      </c>
      <c r="O194" s="17">
        <f t="shared" si="8"/>
        <v>194.5</v>
      </c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1:37" s="13" customFormat="1" ht="13.9" customHeight="1" x14ac:dyDescent="0.3">
      <c r="A195" s="44">
        <v>183</v>
      </c>
      <c r="B195" s="13" t="s">
        <v>1436</v>
      </c>
      <c r="C195" s="78" t="s">
        <v>1437</v>
      </c>
      <c r="E195" s="13" t="s">
        <v>399</v>
      </c>
      <c r="F195" s="13" t="s">
        <v>10</v>
      </c>
      <c r="G195" s="44">
        <v>189</v>
      </c>
      <c r="H195" s="44">
        <v>200</v>
      </c>
      <c r="I195" s="44">
        <v>197</v>
      </c>
      <c r="J195" s="44">
        <v>190</v>
      </c>
      <c r="K195" s="44">
        <v>0</v>
      </c>
      <c r="L195" s="44">
        <v>0</v>
      </c>
      <c r="M195" s="17">
        <f t="shared" si="6"/>
        <v>776</v>
      </c>
      <c r="N195" s="17">
        <f t="shared" si="7"/>
        <v>4</v>
      </c>
      <c r="O195" s="17">
        <f t="shared" si="8"/>
        <v>194</v>
      </c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1:37" s="13" customFormat="1" ht="13.9" customHeight="1" x14ac:dyDescent="0.3">
      <c r="A196" s="44">
        <v>184</v>
      </c>
      <c r="B196" s="13" t="s">
        <v>1438</v>
      </c>
      <c r="C196" s="78" t="s">
        <v>1439</v>
      </c>
      <c r="E196" s="13" t="s">
        <v>1220</v>
      </c>
      <c r="F196" s="13" t="s">
        <v>10</v>
      </c>
      <c r="G196" s="44">
        <v>146</v>
      </c>
      <c r="H196" s="44">
        <v>147</v>
      </c>
      <c r="I196" s="44">
        <v>0</v>
      </c>
      <c r="J196" s="44">
        <v>200</v>
      </c>
      <c r="K196" s="44">
        <v>161</v>
      </c>
      <c r="L196" s="44">
        <v>121</v>
      </c>
      <c r="M196" s="17">
        <f t="shared" si="6"/>
        <v>775</v>
      </c>
      <c r="N196" s="17">
        <f t="shared" si="7"/>
        <v>5</v>
      </c>
      <c r="O196" s="17">
        <f t="shared" si="8"/>
        <v>155</v>
      </c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1:37" s="13" customFormat="1" ht="13.9" customHeight="1" x14ac:dyDescent="0.3">
      <c r="A197" s="44">
        <v>185</v>
      </c>
      <c r="B197" s="13" t="s">
        <v>1546</v>
      </c>
      <c r="C197" s="78" t="s">
        <v>1547</v>
      </c>
      <c r="E197" s="13" t="s">
        <v>305</v>
      </c>
      <c r="F197" s="13" t="s">
        <v>10</v>
      </c>
      <c r="G197" s="44">
        <v>0</v>
      </c>
      <c r="H197" s="44">
        <v>0</v>
      </c>
      <c r="I197" s="44">
        <v>192</v>
      </c>
      <c r="J197" s="44">
        <v>227</v>
      </c>
      <c r="K197" s="44">
        <v>184</v>
      </c>
      <c r="L197" s="44">
        <v>170</v>
      </c>
      <c r="M197" s="17">
        <f t="shared" si="6"/>
        <v>773</v>
      </c>
      <c r="N197" s="17">
        <f t="shared" si="7"/>
        <v>4</v>
      </c>
      <c r="O197" s="17">
        <f t="shared" si="8"/>
        <v>193.25</v>
      </c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1:37" s="13" customFormat="1" ht="13.9" customHeight="1" x14ac:dyDescent="0.3">
      <c r="A198" s="44">
        <v>186</v>
      </c>
      <c r="B198" s="13" t="s">
        <v>1442</v>
      </c>
      <c r="C198" s="78" t="s">
        <v>1443</v>
      </c>
      <c r="E198" s="13" t="s">
        <v>1282</v>
      </c>
      <c r="F198" s="13" t="s">
        <v>10</v>
      </c>
      <c r="G198" s="44">
        <v>142</v>
      </c>
      <c r="H198" s="44">
        <v>190</v>
      </c>
      <c r="I198" s="44">
        <v>123</v>
      </c>
      <c r="J198" s="44">
        <v>141</v>
      </c>
      <c r="K198" s="44">
        <v>0</v>
      </c>
      <c r="L198" s="44">
        <v>176</v>
      </c>
      <c r="M198" s="17">
        <f t="shared" si="6"/>
        <v>772</v>
      </c>
      <c r="N198" s="17">
        <f t="shared" si="7"/>
        <v>5</v>
      </c>
      <c r="O198" s="17">
        <f t="shared" si="8"/>
        <v>154.4</v>
      </c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1:37" s="13" customFormat="1" ht="13.9" customHeight="1" x14ac:dyDescent="0.3">
      <c r="A199" s="44">
        <v>187</v>
      </c>
      <c r="B199" s="13" t="s">
        <v>1444</v>
      </c>
      <c r="C199" s="78" t="s">
        <v>1445</v>
      </c>
      <c r="E199" s="13" t="s">
        <v>1090</v>
      </c>
      <c r="F199" s="13" t="s">
        <v>10</v>
      </c>
      <c r="G199" s="44">
        <v>0</v>
      </c>
      <c r="H199" s="44">
        <v>0</v>
      </c>
      <c r="I199" s="44">
        <v>195</v>
      </c>
      <c r="J199" s="44">
        <v>194</v>
      </c>
      <c r="K199" s="44">
        <v>209</v>
      </c>
      <c r="L199" s="44">
        <v>172</v>
      </c>
      <c r="M199" s="17">
        <f t="shared" si="6"/>
        <v>770</v>
      </c>
      <c r="N199" s="17">
        <f t="shared" si="7"/>
        <v>4</v>
      </c>
      <c r="O199" s="17">
        <f t="shared" si="8"/>
        <v>192.5</v>
      </c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1:37" s="13" customFormat="1" ht="13.9" customHeight="1" x14ac:dyDescent="0.3">
      <c r="A200" s="44">
        <v>188</v>
      </c>
      <c r="B200" s="13" t="s">
        <v>1446</v>
      </c>
      <c r="C200" s="78" t="s">
        <v>1447</v>
      </c>
      <c r="E200" s="13" t="s">
        <v>703</v>
      </c>
      <c r="F200" s="13" t="s">
        <v>10</v>
      </c>
      <c r="G200" s="44">
        <v>156</v>
      </c>
      <c r="H200" s="44">
        <v>157</v>
      </c>
      <c r="I200" s="44">
        <v>0</v>
      </c>
      <c r="J200" s="44">
        <v>156</v>
      </c>
      <c r="K200" s="44">
        <v>150</v>
      </c>
      <c r="L200" s="44">
        <v>151</v>
      </c>
      <c r="M200" s="17">
        <f t="shared" si="6"/>
        <v>770</v>
      </c>
      <c r="N200" s="17">
        <f t="shared" si="7"/>
        <v>5</v>
      </c>
      <c r="O200" s="17">
        <f t="shared" si="8"/>
        <v>154</v>
      </c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1:37" s="13" customFormat="1" ht="13.9" customHeight="1" x14ac:dyDescent="0.3">
      <c r="A201" s="44">
        <v>189</v>
      </c>
      <c r="B201" s="13" t="s">
        <v>1448</v>
      </c>
      <c r="C201" s="78" t="s">
        <v>1449</v>
      </c>
      <c r="E201" s="13" t="s">
        <v>1395</v>
      </c>
      <c r="F201" s="13" t="s">
        <v>10</v>
      </c>
      <c r="G201" s="44">
        <v>181</v>
      </c>
      <c r="H201" s="44">
        <v>179</v>
      </c>
      <c r="I201" s="44">
        <v>0</v>
      </c>
      <c r="J201" s="44">
        <v>230</v>
      </c>
      <c r="K201" s="44">
        <v>176</v>
      </c>
      <c r="L201" s="44">
        <v>0</v>
      </c>
      <c r="M201" s="17">
        <f t="shared" si="6"/>
        <v>766</v>
      </c>
      <c r="N201" s="17">
        <f t="shared" si="7"/>
        <v>4</v>
      </c>
      <c r="O201" s="17">
        <f t="shared" si="8"/>
        <v>191.5</v>
      </c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1:37" s="13" customFormat="1" ht="13.9" customHeight="1" x14ac:dyDescent="0.3">
      <c r="A202" s="44">
        <v>190</v>
      </c>
      <c r="B202" s="13" t="s">
        <v>1450</v>
      </c>
      <c r="C202" s="78" t="s">
        <v>1451</v>
      </c>
      <c r="E202" s="13" t="s">
        <v>324</v>
      </c>
      <c r="F202" s="13" t="s">
        <v>10</v>
      </c>
      <c r="G202" s="44">
        <v>210</v>
      </c>
      <c r="H202" s="44">
        <v>182</v>
      </c>
      <c r="I202" s="44">
        <v>192</v>
      </c>
      <c r="J202" s="44">
        <v>177</v>
      </c>
      <c r="K202" s="44">
        <v>0</v>
      </c>
      <c r="L202" s="44">
        <v>0</v>
      </c>
      <c r="M202" s="17">
        <f t="shared" si="6"/>
        <v>761</v>
      </c>
      <c r="N202" s="17">
        <f t="shared" si="7"/>
        <v>4</v>
      </c>
      <c r="O202" s="17">
        <f t="shared" si="8"/>
        <v>190.25</v>
      </c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1:37" s="13" customFormat="1" ht="13.9" customHeight="1" x14ac:dyDescent="0.3">
      <c r="A203" s="44">
        <v>191</v>
      </c>
      <c r="B203" s="13" t="s">
        <v>1452</v>
      </c>
      <c r="C203" s="78" t="s">
        <v>1453</v>
      </c>
      <c r="E203" s="13" t="s">
        <v>550</v>
      </c>
      <c r="F203" s="13" t="s">
        <v>10</v>
      </c>
      <c r="G203" s="44">
        <v>200</v>
      </c>
      <c r="H203" s="44">
        <v>215</v>
      </c>
      <c r="I203" s="44">
        <v>158</v>
      </c>
      <c r="J203" s="44">
        <v>186</v>
      </c>
      <c r="K203" s="44">
        <v>0</v>
      </c>
      <c r="L203" s="44">
        <v>0</v>
      </c>
      <c r="M203" s="17">
        <f t="shared" si="6"/>
        <v>759</v>
      </c>
      <c r="N203" s="17">
        <f t="shared" si="7"/>
        <v>4</v>
      </c>
      <c r="O203" s="17">
        <f t="shared" si="8"/>
        <v>189.75</v>
      </c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1:37" s="13" customFormat="1" ht="13.9" customHeight="1" x14ac:dyDescent="0.3">
      <c r="A204" s="44">
        <v>192</v>
      </c>
      <c r="B204" s="13" t="s">
        <v>1454</v>
      </c>
      <c r="C204" s="78" t="s">
        <v>1455</v>
      </c>
      <c r="E204" s="13" t="s">
        <v>1041</v>
      </c>
      <c r="F204" s="13" t="s">
        <v>10</v>
      </c>
      <c r="G204" s="44">
        <v>176</v>
      </c>
      <c r="H204" s="44">
        <v>0</v>
      </c>
      <c r="I204" s="44">
        <v>0</v>
      </c>
      <c r="J204" s="44">
        <v>213</v>
      </c>
      <c r="K204" s="44">
        <v>168</v>
      </c>
      <c r="L204" s="44">
        <v>200</v>
      </c>
      <c r="M204" s="17">
        <f t="shared" si="6"/>
        <v>757</v>
      </c>
      <c r="N204" s="17">
        <f t="shared" si="7"/>
        <v>4</v>
      </c>
      <c r="O204" s="17">
        <f t="shared" si="8"/>
        <v>189.25</v>
      </c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1:37" s="13" customFormat="1" ht="13.9" customHeight="1" x14ac:dyDescent="0.3">
      <c r="A205" s="44">
        <v>193</v>
      </c>
      <c r="B205" s="13" t="s">
        <v>1458</v>
      </c>
      <c r="C205" s="78" t="s">
        <v>1459</v>
      </c>
      <c r="E205" s="13" t="s">
        <v>497</v>
      </c>
      <c r="F205" s="13" t="s">
        <v>10</v>
      </c>
      <c r="G205" s="44">
        <v>163</v>
      </c>
      <c r="H205" s="44">
        <v>0</v>
      </c>
      <c r="I205" s="44">
        <v>0</v>
      </c>
      <c r="J205" s="44">
        <v>170</v>
      </c>
      <c r="K205" s="44">
        <v>186</v>
      </c>
      <c r="L205" s="44">
        <v>237</v>
      </c>
      <c r="M205" s="17">
        <f t="shared" ref="M205:M268" si="9">SUM(G205:L205)</f>
        <v>756</v>
      </c>
      <c r="N205" s="17">
        <f t="shared" ref="N205:N268" si="10">COUNTIF(G205:L205, "&gt;0" )</f>
        <v>4</v>
      </c>
      <c r="O205" s="17">
        <f t="shared" ref="O205:O268" si="11">IF(N205=0,0,M205/N205)</f>
        <v>189</v>
      </c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1:37" s="13" customFormat="1" ht="13.9" customHeight="1" x14ac:dyDescent="0.3">
      <c r="A206" s="44">
        <v>194</v>
      </c>
      <c r="B206" s="13" t="s">
        <v>1570</v>
      </c>
      <c r="C206" s="78" t="s">
        <v>1571</v>
      </c>
      <c r="E206" s="13" t="s">
        <v>1395</v>
      </c>
      <c r="F206" s="13" t="s">
        <v>10</v>
      </c>
      <c r="G206" s="44">
        <v>0</v>
      </c>
      <c r="H206" s="44">
        <v>181</v>
      </c>
      <c r="I206" s="44">
        <v>180</v>
      </c>
      <c r="J206" s="44">
        <v>0</v>
      </c>
      <c r="K206" s="44">
        <v>198</v>
      </c>
      <c r="L206" s="44">
        <v>193</v>
      </c>
      <c r="M206" s="17">
        <f t="shared" si="9"/>
        <v>752</v>
      </c>
      <c r="N206" s="17">
        <f t="shared" si="10"/>
        <v>4</v>
      </c>
      <c r="O206" s="17">
        <f t="shared" si="11"/>
        <v>188</v>
      </c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1:37" s="13" customFormat="1" ht="13.9" customHeight="1" x14ac:dyDescent="0.3">
      <c r="A207" s="44">
        <v>195</v>
      </c>
      <c r="B207" s="13" t="s">
        <v>1462</v>
      </c>
      <c r="C207" s="78" t="s">
        <v>1463</v>
      </c>
      <c r="E207" s="13" t="s">
        <v>378</v>
      </c>
      <c r="F207" s="13" t="s">
        <v>10</v>
      </c>
      <c r="G207" s="44">
        <v>226</v>
      </c>
      <c r="H207" s="44">
        <v>158</v>
      </c>
      <c r="I207" s="44">
        <v>0</v>
      </c>
      <c r="J207" s="44">
        <v>179</v>
      </c>
      <c r="K207" s="44">
        <v>0</v>
      </c>
      <c r="L207" s="44">
        <v>186</v>
      </c>
      <c r="M207" s="17">
        <f t="shared" si="9"/>
        <v>749</v>
      </c>
      <c r="N207" s="17">
        <f t="shared" si="10"/>
        <v>4</v>
      </c>
      <c r="O207" s="17">
        <f t="shared" si="11"/>
        <v>187.25</v>
      </c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1:37" s="13" customFormat="1" ht="13.9" customHeight="1" x14ac:dyDescent="0.3">
      <c r="A208" s="44">
        <v>196</v>
      </c>
      <c r="B208" s="13" t="s">
        <v>1578</v>
      </c>
      <c r="C208" s="78" t="s">
        <v>1579</v>
      </c>
      <c r="E208" s="13" t="s">
        <v>357</v>
      </c>
      <c r="F208" s="13" t="s">
        <v>10</v>
      </c>
      <c r="G208" s="44">
        <v>0</v>
      </c>
      <c r="H208" s="44">
        <v>0</v>
      </c>
      <c r="I208" s="44">
        <v>209</v>
      </c>
      <c r="J208" s="44">
        <v>166</v>
      </c>
      <c r="K208" s="44">
        <v>180</v>
      </c>
      <c r="L208" s="44">
        <v>192</v>
      </c>
      <c r="M208" s="17">
        <f t="shared" si="9"/>
        <v>747</v>
      </c>
      <c r="N208" s="17">
        <f t="shared" si="10"/>
        <v>4</v>
      </c>
      <c r="O208" s="17">
        <f t="shared" si="11"/>
        <v>186.75</v>
      </c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1:37" s="13" customFormat="1" ht="13.9" customHeight="1" x14ac:dyDescent="0.3">
      <c r="A209" s="44">
        <v>197</v>
      </c>
      <c r="B209" s="13" t="s">
        <v>1466</v>
      </c>
      <c r="C209" s="78" t="s">
        <v>1467</v>
      </c>
      <c r="E209" s="13" t="s">
        <v>462</v>
      </c>
      <c r="F209" s="13" t="s">
        <v>10</v>
      </c>
      <c r="G209" s="44">
        <v>159</v>
      </c>
      <c r="H209" s="44">
        <v>0</v>
      </c>
      <c r="I209" s="44">
        <v>223</v>
      </c>
      <c r="J209" s="44">
        <v>211</v>
      </c>
      <c r="K209" s="44">
        <v>152</v>
      </c>
      <c r="L209" s="44">
        <v>0</v>
      </c>
      <c r="M209" s="17">
        <f t="shared" si="9"/>
        <v>745</v>
      </c>
      <c r="N209" s="17">
        <f t="shared" si="10"/>
        <v>4</v>
      </c>
      <c r="O209" s="17">
        <f t="shared" si="11"/>
        <v>186.25</v>
      </c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1:37" s="13" customFormat="1" ht="13.9" customHeight="1" x14ac:dyDescent="0.3">
      <c r="A210" s="44">
        <v>198</v>
      </c>
      <c r="B210" s="13" t="s">
        <v>1468</v>
      </c>
      <c r="C210" s="78" t="s">
        <v>1469</v>
      </c>
      <c r="E210" s="13" t="s">
        <v>1026</v>
      </c>
      <c r="F210" s="13" t="s">
        <v>10</v>
      </c>
      <c r="G210" s="44">
        <v>168</v>
      </c>
      <c r="H210" s="44">
        <v>246</v>
      </c>
      <c r="I210" s="44">
        <v>147</v>
      </c>
      <c r="J210" s="44">
        <v>0</v>
      </c>
      <c r="K210" s="44">
        <v>0</v>
      </c>
      <c r="L210" s="44">
        <v>184</v>
      </c>
      <c r="M210" s="17">
        <f t="shared" si="9"/>
        <v>745</v>
      </c>
      <c r="N210" s="17">
        <f t="shared" si="10"/>
        <v>4</v>
      </c>
      <c r="O210" s="17">
        <f t="shared" si="11"/>
        <v>186.25</v>
      </c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1:37" s="13" customFormat="1" ht="13.9" customHeight="1" x14ac:dyDescent="0.3">
      <c r="A211" s="44">
        <v>199</v>
      </c>
      <c r="B211" s="13" t="s">
        <v>1470</v>
      </c>
      <c r="C211" s="78" t="s">
        <v>1471</v>
      </c>
      <c r="E211" s="13" t="s">
        <v>648</v>
      </c>
      <c r="F211" s="13" t="s">
        <v>10</v>
      </c>
      <c r="G211" s="44">
        <v>146</v>
      </c>
      <c r="H211" s="44">
        <v>0</v>
      </c>
      <c r="I211" s="44">
        <v>0</v>
      </c>
      <c r="J211" s="44">
        <v>201</v>
      </c>
      <c r="K211" s="44">
        <v>209</v>
      </c>
      <c r="L211" s="44">
        <v>188</v>
      </c>
      <c r="M211" s="17">
        <f t="shared" si="9"/>
        <v>744</v>
      </c>
      <c r="N211" s="17">
        <f t="shared" si="10"/>
        <v>4</v>
      </c>
      <c r="O211" s="17">
        <f t="shared" si="11"/>
        <v>186</v>
      </c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1:37" s="13" customFormat="1" ht="13.9" customHeight="1" x14ac:dyDescent="0.3">
      <c r="A212" s="44">
        <v>200</v>
      </c>
      <c r="B212" s="13" t="s">
        <v>1566</v>
      </c>
      <c r="C212" s="78" t="s">
        <v>1567</v>
      </c>
      <c r="E212" s="13" t="s">
        <v>591</v>
      </c>
      <c r="F212" s="13" t="s">
        <v>10</v>
      </c>
      <c r="G212" s="44">
        <v>0</v>
      </c>
      <c r="H212" s="44">
        <v>202</v>
      </c>
      <c r="I212" s="44">
        <v>213</v>
      </c>
      <c r="J212" s="44">
        <v>153</v>
      </c>
      <c r="K212" s="44">
        <v>0</v>
      </c>
      <c r="L212" s="44">
        <v>172</v>
      </c>
      <c r="M212" s="17">
        <f t="shared" si="9"/>
        <v>740</v>
      </c>
      <c r="N212" s="17">
        <f t="shared" si="10"/>
        <v>4</v>
      </c>
      <c r="O212" s="17">
        <f t="shared" si="11"/>
        <v>185</v>
      </c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1:37" s="13" customFormat="1" ht="13.9" customHeight="1" x14ac:dyDescent="0.3">
      <c r="A213" s="44">
        <v>201</v>
      </c>
      <c r="B213" s="13" t="s">
        <v>1572</v>
      </c>
      <c r="C213" s="78" t="s">
        <v>1573</v>
      </c>
      <c r="E213" s="13" t="s">
        <v>346</v>
      </c>
      <c r="F213" s="13" t="s">
        <v>10</v>
      </c>
      <c r="G213" s="44">
        <v>150</v>
      </c>
      <c r="H213" s="44">
        <v>0</v>
      </c>
      <c r="I213" s="44">
        <v>234</v>
      </c>
      <c r="J213" s="44">
        <v>173</v>
      </c>
      <c r="K213" s="44">
        <v>0</v>
      </c>
      <c r="L213" s="44">
        <v>182</v>
      </c>
      <c r="M213" s="17">
        <f t="shared" si="9"/>
        <v>739</v>
      </c>
      <c r="N213" s="17">
        <f t="shared" si="10"/>
        <v>4</v>
      </c>
      <c r="O213" s="17">
        <f t="shared" si="11"/>
        <v>184.75</v>
      </c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1:37" s="13" customFormat="1" ht="13.9" customHeight="1" x14ac:dyDescent="0.3">
      <c r="A214" s="44">
        <v>202</v>
      </c>
      <c r="B214" s="13" t="s">
        <v>1474</v>
      </c>
      <c r="C214" s="78" t="s">
        <v>1475</v>
      </c>
      <c r="E214" s="13" t="s">
        <v>399</v>
      </c>
      <c r="F214" s="13" t="s">
        <v>10</v>
      </c>
      <c r="G214" s="44">
        <v>179</v>
      </c>
      <c r="H214" s="44">
        <v>0</v>
      </c>
      <c r="I214" s="44">
        <v>0</v>
      </c>
      <c r="J214" s="44">
        <v>192</v>
      </c>
      <c r="K214" s="44">
        <v>191</v>
      </c>
      <c r="L214" s="44">
        <v>171</v>
      </c>
      <c r="M214" s="17">
        <f t="shared" si="9"/>
        <v>733</v>
      </c>
      <c r="N214" s="17">
        <f t="shared" si="10"/>
        <v>4</v>
      </c>
      <c r="O214" s="17">
        <f t="shared" si="11"/>
        <v>183.25</v>
      </c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1:37" s="13" customFormat="1" ht="13.9" customHeight="1" x14ac:dyDescent="0.3">
      <c r="A215" s="44">
        <v>203</v>
      </c>
      <c r="B215" s="13" t="s">
        <v>1476</v>
      </c>
      <c r="C215" s="78" t="s">
        <v>1477</v>
      </c>
      <c r="E215" s="13" t="s">
        <v>346</v>
      </c>
      <c r="F215" s="13" t="s">
        <v>10</v>
      </c>
      <c r="G215" s="44">
        <v>208</v>
      </c>
      <c r="H215" s="44">
        <v>193</v>
      </c>
      <c r="I215" s="44">
        <v>159</v>
      </c>
      <c r="J215" s="44">
        <v>0</v>
      </c>
      <c r="K215" s="44">
        <v>172</v>
      </c>
      <c r="L215" s="44">
        <v>0</v>
      </c>
      <c r="M215" s="17">
        <f t="shared" si="9"/>
        <v>732</v>
      </c>
      <c r="N215" s="17">
        <f t="shared" si="10"/>
        <v>4</v>
      </c>
      <c r="O215" s="17">
        <f t="shared" si="11"/>
        <v>183</v>
      </c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1:37" s="13" customFormat="1" ht="13.9" customHeight="1" x14ac:dyDescent="0.3">
      <c r="A216" s="44">
        <v>204</v>
      </c>
      <c r="B216" s="13" t="s">
        <v>1478</v>
      </c>
      <c r="C216" s="78" t="s">
        <v>1479</v>
      </c>
      <c r="E216" s="13" t="s">
        <v>591</v>
      </c>
      <c r="F216" s="13" t="s">
        <v>10</v>
      </c>
      <c r="G216" s="44">
        <v>236</v>
      </c>
      <c r="H216" s="44">
        <v>157</v>
      </c>
      <c r="I216" s="44">
        <v>0</v>
      </c>
      <c r="J216" s="44">
        <v>169</v>
      </c>
      <c r="K216" s="44">
        <v>169</v>
      </c>
      <c r="L216" s="44">
        <v>0</v>
      </c>
      <c r="M216" s="17">
        <f t="shared" si="9"/>
        <v>731</v>
      </c>
      <c r="N216" s="17">
        <f t="shared" si="10"/>
        <v>4</v>
      </c>
      <c r="O216" s="17">
        <f t="shared" si="11"/>
        <v>182.75</v>
      </c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1:37" s="13" customFormat="1" ht="13.9" customHeight="1" x14ac:dyDescent="0.3">
      <c r="A217" s="44">
        <v>205</v>
      </c>
      <c r="B217" s="13" t="s">
        <v>1480</v>
      </c>
      <c r="C217" s="78" t="s">
        <v>1481</v>
      </c>
      <c r="E217" s="13" t="s">
        <v>703</v>
      </c>
      <c r="F217" s="13" t="s">
        <v>10</v>
      </c>
      <c r="G217" s="44">
        <v>0</v>
      </c>
      <c r="H217" s="44">
        <v>0</v>
      </c>
      <c r="I217" s="44">
        <v>209</v>
      </c>
      <c r="J217" s="44">
        <v>179</v>
      </c>
      <c r="K217" s="44">
        <v>173</v>
      </c>
      <c r="L217" s="44">
        <v>167</v>
      </c>
      <c r="M217" s="17">
        <f t="shared" si="9"/>
        <v>728</v>
      </c>
      <c r="N217" s="17">
        <f t="shared" si="10"/>
        <v>4</v>
      </c>
      <c r="O217" s="17">
        <f t="shared" si="11"/>
        <v>182</v>
      </c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1:37" s="13" customFormat="1" ht="13.9" customHeight="1" x14ac:dyDescent="0.3">
      <c r="A218" s="44">
        <v>206</v>
      </c>
      <c r="B218" s="13" t="s">
        <v>1582</v>
      </c>
      <c r="C218" s="78" t="s">
        <v>1583</v>
      </c>
      <c r="E218" s="13" t="s">
        <v>591</v>
      </c>
      <c r="F218" s="13" t="s">
        <v>10</v>
      </c>
      <c r="G218" s="44">
        <v>152</v>
      </c>
      <c r="H218" s="44">
        <v>0</v>
      </c>
      <c r="I218" s="44">
        <v>167</v>
      </c>
      <c r="J218" s="44">
        <v>0</v>
      </c>
      <c r="K218" s="44">
        <v>231</v>
      </c>
      <c r="L218" s="44">
        <v>177</v>
      </c>
      <c r="M218" s="17">
        <f t="shared" si="9"/>
        <v>727</v>
      </c>
      <c r="N218" s="17">
        <f t="shared" si="10"/>
        <v>4</v>
      </c>
      <c r="O218" s="17">
        <f t="shared" si="11"/>
        <v>181.75</v>
      </c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1:37" s="13" customFormat="1" ht="13.9" customHeight="1" x14ac:dyDescent="0.3">
      <c r="A219" s="44">
        <v>207</v>
      </c>
      <c r="B219" s="13" t="s">
        <v>1484</v>
      </c>
      <c r="C219" s="78" t="s">
        <v>1485</v>
      </c>
      <c r="E219" s="13" t="s">
        <v>1026</v>
      </c>
      <c r="F219" s="13" t="s">
        <v>10</v>
      </c>
      <c r="G219" s="44">
        <v>161</v>
      </c>
      <c r="H219" s="44">
        <v>191</v>
      </c>
      <c r="I219" s="44">
        <v>191</v>
      </c>
      <c r="J219" s="44">
        <v>177</v>
      </c>
      <c r="K219" s="44">
        <v>0</v>
      </c>
      <c r="L219" s="44">
        <v>0</v>
      </c>
      <c r="M219" s="17">
        <f t="shared" si="9"/>
        <v>720</v>
      </c>
      <c r="N219" s="17">
        <f t="shared" si="10"/>
        <v>4</v>
      </c>
      <c r="O219" s="17">
        <f t="shared" si="11"/>
        <v>180</v>
      </c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1:37" s="13" customFormat="1" ht="13.9" customHeight="1" x14ac:dyDescent="0.3">
      <c r="A220" s="44">
        <v>208</v>
      </c>
      <c r="B220" s="13" t="s">
        <v>1486</v>
      </c>
      <c r="C220" s="78" t="s">
        <v>1487</v>
      </c>
      <c r="E220" s="13" t="s">
        <v>602</v>
      </c>
      <c r="F220" s="13" t="s">
        <v>10</v>
      </c>
      <c r="G220" s="44">
        <v>101</v>
      </c>
      <c r="H220" s="44">
        <v>121</v>
      </c>
      <c r="I220" s="44">
        <v>142</v>
      </c>
      <c r="J220" s="44">
        <v>122</v>
      </c>
      <c r="K220" s="44">
        <v>126</v>
      </c>
      <c r="L220" s="44">
        <v>107</v>
      </c>
      <c r="M220" s="17">
        <f t="shared" si="9"/>
        <v>719</v>
      </c>
      <c r="N220" s="17">
        <f t="shared" si="10"/>
        <v>6</v>
      </c>
      <c r="O220" s="17">
        <f t="shared" si="11"/>
        <v>119.83333333333333</v>
      </c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1:37" s="13" customFormat="1" ht="13.9" customHeight="1" x14ac:dyDescent="0.3">
      <c r="A221" s="44">
        <v>209</v>
      </c>
      <c r="B221" s="13" t="s">
        <v>1568</v>
      </c>
      <c r="C221" s="78" t="s">
        <v>1569</v>
      </c>
      <c r="E221" s="13" t="s">
        <v>273</v>
      </c>
      <c r="F221" s="13" t="s">
        <v>10</v>
      </c>
      <c r="G221" s="44">
        <v>176</v>
      </c>
      <c r="H221" s="44">
        <v>179</v>
      </c>
      <c r="I221" s="44">
        <v>0</v>
      </c>
      <c r="J221" s="44">
        <v>0</v>
      </c>
      <c r="K221" s="44">
        <v>204</v>
      </c>
      <c r="L221" s="44">
        <v>158</v>
      </c>
      <c r="M221" s="17">
        <f t="shared" si="9"/>
        <v>717</v>
      </c>
      <c r="N221" s="17">
        <f t="shared" si="10"/>
        <v>4</v>
      </c>
      <c r="O221" s="17">
        <f t="shared" si="11"/>
        <v>179.25</v>
      </c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1:37" s="13" customFormat="1" ht="13.9" customHeight="1" x14ac:dyDescent="0.3">
      <c r="A222" s="44">
        <v>210</v>
      </c>
      <c r="B222" s="13" t="s">
        <v>1488</v>
      </c>
      <c r="C222" s="78" t="s">
        <v>1489</v>
      </c>
      <c r="E222" s="13" t="s">
        <v>1220</v>
      </c>
      <c r="F222" s="13" t="s">
        <v>10</v>
      </c>
      <c r="G222" s="44">
        <v>175</v>
      </c>
      <c r="H222" s="44">
        <v>193</v>
      </c>
      <c r="I222" s="44">
        <v>134</v>
      </c>
      <c r="J222" s="44">
        <v>0</v>
      </c>
      <c r="K222" s="44">
        <v>0</v>
      </c>
      <c r="L222" s="44">
        <v>212</v>
      </c>
      <c r="M222" s="17">
        <f t="shared" si="9"/>
        <v>714</v>
      </c>
      <c r="N222" s="17">
        <f t="shared" si="10"/>
        <v>4</v>
      </c>
      <c r="O222" s="17">
        <f t="shared" si="11"/>
        <v>178.5</v>
      </c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1:37" s="13" customFormat="1" ht="13.9" customHeight="1" x14ac:dyDescent="0.3">
      <c r="A223" s="44">
        <v>211</v>
      </c>
      <c r="B223" s="13" t="s">
        <v>1492</v>
      </c>
      <c r="C223" s="78" t="s">
        <v>1493</v>
      </c>
      <c r="E223" s="13" t="s">
        <v>500</v>
      </c>
      <c r="F223" s="13" t="s">
        <v>10</v>
      </c>
      <c r="G223" s="44">
        <v>191</v>
      </c>
      <c r="H223" s="44">
        <v>176</v>
      </c>
      <c r="I223" s="44">
        <v>180</v>
      </c>
      <c r="J223" s="44">
        <v>164</v>
      </c>
      <c r="K223" s="44">
        <v>0</v>
      </c>
      <c r="L223" s="44">
        <v>0</v>
      </c>
      <c r="M223" s="17">
        <f t="shared" si="9"/>
        <v>711</v>
      </c>
      <c r="N223" s="17">
        <f t="shared" si="10"/>
        <v>4</v>
      </c>
      <c r="O223" s="17">
        <f t="shared" si="11"/>
        <v>177.75</v>
      </c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1:37" s="13" customFormat="1" ht="13.9" customHeight="1" x14ac:dyDescent="0.3">
      <c r="A224" s="44">
        <v>212</v>
      </c>
      <c r="B224" s="13" t="s">
        <v>1604</v>
      </c>
      <c r="C224" s="78" t="s">
        <v>1605</v>
      </c>
      <c r="E224" s="13" t="s">
        <v>1395</v>
      </c>
      <c r="F224" s="13" t="s">
        <v>10</v>
      </c>
      <c r="G224" s="44">
        <v>148</v>
      </c>
      <c r="H224" s="44">
        <v>0</v>
      </c>
      <c r="I224" s="44">
        <v>156</v>
      </c>
      <c r="J224" s="44">
        <v>0</v>
      </c>
      <c r="K224" s="44">
        <v>213</v>
      </c>
      <c r="L224" s="44">
        <v>190</v>
      </c>
      <c r="M224" s="17">
        <f t="shared" si="9"/>
        <v>707</v>
      </c>
      <c r="N224" s="17">
        <f t="shared" si="10"/>
        <v>4</v>
      </c>
      <c r="O224" s="17">
        <f t="shared" si="11"/>
        <v>176.75</v>
      </c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1:37" s="13" customFormat="1" ht="13.9" customHeight="1" x14ac:dyDescent="0.3">
      <c r="A225" s="44">
        <v>213</v>
      </c>
      <c r="B225" s="13" t="s">
        <v>1628</v>
      </c>
      <c r="C225" s="78" t="s">
        <v>1629</v>
      </c>
      <c r="E225" s="13" t="s">
        <v>357</v>
      </c>
      <c r="F225" s="13" t="s">
        <v>10</v>
      </c>
      <c r="G225" s="44">
        <v>163</v>
      </c>
      <c r="H225" s="44">
        <v>141</v>
      </c>
      <c r="I225" s="44">
        <v>0</v>
      </c>
      <c r="J225" s="44">
        <v>0</v>
      </c>
      <c r="K225" s="44">
        <v>185</v>
      </c>
      <c r="L225" s="44">
        <v>213</v>
      </c>
      <c r="M225" s="17">
        <f t="shared" si="9"/>
        <v>702</v>
      </c>
      <c r="N225" s="17">
        <f t="shared" si="10"/>
        <v>4</v>
      </c>
      <c r="O225" s="17">
        <f t="shared" si="11"/>
        <v>175.5</v>
      </c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1:37" s="13" customFormat="1" ht="13.9" customHeight="1" x14ac:dyDescent="0.3">
      <c r="A226" s="44">
        <v>214</v>
      </c>
      <c r="B226" s="13" t="s">
        <v>1500</v>
      </c>
      <c r="C226" s="78" t="s">
        <v>1501</v>
      </c>
      <c r="E226" s="13" t="s">
        <v>550</v>
      </c>
      <c r="F226" s="13" t="s">
        <v>10</v>
      </c>
      <c r="G226" s="44">
        <v>183</v>
      </c>
      <c r="H226" s="44">
        <v>141</v>
      </c>
      <c r="I226" s="44">
        <v>0</v>
      </c>
      <c r="J226" s="44">
        <v>0</v>
      </c>
      <c r="K226" s="44">
        <v>216</v>
      </c>
      <c r="L226" s="44">
        <v>159</v>
      </c>
      <c r="M226" s="17">
        <f t="shared" si="9"/>
        <v>699</v>
      </c>
      <c r="N226" s="17">
        <f t="shared" si="10"/>
        <v>4</v>
      </c>
      <c r="O226" s="17">
        <f t="shared" si="11"/>
        <v>174.75</v>
      </c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1:37" s="13" customFormat="1" ht="13.9" customHeight="1" x14ac:dyDescent="0.3">
      <c r="A227" s="44">
        <v>215</v>
      </c>
      <c r="B227" s="13" t="s">
        <v>1502</v>
      </c>
      <c r="C227" s="78" t="s">
        <v>1503</v>
      </c>
      <c r="E227" s="13" t="s">
        <v>410</v>
      </c>
      <c r="F227" s="13" t="s">
        <v>10</v>
      </c>
      <c r="G227" s="44">
        <v>193</v>
      </c>
      <c r="H227" s="44">
        <v>181</v>
      </c>
      <c r="I227" s="44">
        <v>136</v>
      </c>
      <c r="J227" s="44">
        <v>189</v>
      </c>
      <c r="K227" s="44">
        <v>0</v>
      </c>
      <c r="L227" s="44">
        <v>0</v>
      </c>
      <c r="M227" s="17">
        <f t="shared" si="9"/>
        <v>699</v>
      </c>
      <c r="N227" s="17">
        <f t="shared" si="10"/>
        <v>4</v>
      </c>
      <c r="O227" s="17">
        <f t="shared" si="11"/>
        <v>174.75</v>
      </c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1:37" s="13" customFormat="1" ht="13.9" customHeight="1" x14ac:dyDescent="0.3">
      <c r="A228" s="44">
        <v>216</v>
      </c>
      <c r="B228" s="13" t="s">
        <v>1506</v>
      </c>
      <c r="C228" s="78" t="s">
        <v>1507</v>
      </c>
      <c r="E228" s="13" t="s">
        <v>443</v>
      </c>
      <c r="F228" s="13" t="s">
        <v>10</v>
      </c>
      <c r="G228" s="44">
        <v>0</v>
      </c>
      <c r="H228" s="44">
        <v>0</v>
      </c>
      <c r="I228" s="44">
        <v>161</v>
      </c>
      <c r="J228" s="44">
        <v>162</v>
      </c>
      <c r="K228" s="44">
        <v>220</v>
      </c>
      <c r="L228" s="44">
        <v>153</v>
      </c>
      <c r="M228" s="17">
        <f t="shared" si="9"/>
        <v>696</v>
      </c>
      <c r="N228" s="17">
        <f t="shared" si="10"/>
        <v>4</v>
      </c>
      <c r="O228" s="17">
        <f t="shared" si="11"/>
        <v>174</v>
      </c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1:37" s="13" customFormat="1" ht="13.9" customHeight="1" x14ac:dyDescent="0.3">
      <c r="A229" s="44">
        <v>217</v>
      </c>
      <c r="B229" s="13" t="s">
        <v>1508</v>
      </c>
      <c r="C229" s="78" t="s">
        <v>1509</v>
      </c>
      <c r="E229" s="13" t="s">
        <v>591</v>
      </c>
      <c r="F229" s="13" t="s">
        <v>10</v>
      </c>
      <c r="G229" s="44">
        <v>148</v>
      </c>
      <c r="H229" s="44">
        <v>0</v>
      </c>
      <c r="I229" s="44">
        <v>191</v>
      </c>
      <c r="J229" s="44">
        <v>191</v>
      </c>
      <c r="K229" s="44">
        <v>166</v>
      </c>
      <c r="L229" s="44">
        <v>0</v>
      </c>
      <c r="M229" s="17">
        <f t="shared" si="9"/>
        <v>696</v>
      </c>
      <c r="N229" s="17">
        <f t="shared" si="10"/>
        <v>4</v>
      </c>
      <c r="O229" s="17">
        <f t="shared" si="11"/>
        <v>174</v>
      </c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1:37" s="13" customFormat="1" ht="13.9" customHeight="1" x14ac:dyDescent="0.3">
      <c r="A230" s="44">
        <v>218</v>
      </c>
      <c r="B230" s="13" t="s">
        <v>1510</v>
      </c>
      <c r="C230" s="78" t="s">
        <v>1511</v>
      </c>
      <c r="E230" s="13" t="s">
        <v>410</v>
      </c>
      <c r="F230" s="13" t="s">
        <v>10</v>
      </c>
      <c r="G230" s="44">
        <v>138</v>
      </c>
      <c r="H230" s="44">
        <v>0</v>
      </c>
      <c r="I230" s="44">
        <v>0</v>
      </c>
      <c r="J230" s="44">
        <v>193</v>
      </c>
      <c r="K230" s="44">
        <v>208</v>
      </c>
      <c r="L230" s="44">
        <v>156</v>
      </c>
      <c r="M230" s="17">
        <f t="shared" si="9"/>
        <v>695</v>
      </c>
      <c r="N230" s="17">
        <f t="shared" si="10"/>
        <v>4</v>
      </c>
      <c r="O230" s="17">
        <f t="shared" si="11"/>
        <v>173.75</v>
      </c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1:37" s="13" customFormat="1" ht="13.9" customHeight="1" x14ac:dyDescent="0.3">
      <c r="A231" s="44">
        <v>219</v>
      </c>
      <c r="B231" s="13" t="s">
        <v>1512</v>
      </c>
      <c r="C231" s="78" t="s">
        <v>1513</v>
      </c>
      <c r="E231" s="13" t="s">
        <v>500</v>
      </c>
      <c r="F231" s="13" t="s">
        <v>10</v>
      </c>
      <c r="G231" s="44">
        <v>0</v>
      </c>
      <c r="H231" s="44">
        <v>0</v>
      </c>
      <c r="I231" s="44">
        <v>0</v>
      </c>
      <c r="J231" s="44">
        <v>190</v>
      </c>
      <c r="K231" s="44">
        <v>224</v>
      </c>
      <c r="L231" s="44">
        <v>278</v>
      </c>
      <c r="M231" s="17">
        <f t="shared" si="9"/>
        <v>692</v>
      </c>
      <c r="N231" s="17">
        <f t="shared" si="10"/>
        <v>3</v>
      </c>
      <c r="O231" s="17">
        <f t="shared" si="11"/>
        <v>230.66666666666666</v>
      </c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1:37" s="13" customFormat="1" ht="13.9" customHeight="1" x14ac:dyDescent="0.3">
      <c r="A232" s="44">
        <v>220</v>
      </c>
      <c r="B232" s="13" t="s">
        <v>1584</v>
      </c>
      <c r="C232" s="78" t="s">
        <v>1585</v>
      </c>
      <c r="E232" s="13" t="s">
        <v>1337</v>
      </c>
      <c r="F232" s="13" t="s">
        <v>10</v>
      </c>
      <c r="G232" s="44">
        <v>183</v>
      </c>
      <c r="H232" s="44">
        <v>165</v>
      </c>
      <c r="I232" s="44">
        <v>0</v>
      </c>
      <c r="J232" s="44">
        <v>0</v>
      </c>
      <c r="K232" s="44">
        <v>195</v>
      </c>
      <c r="L232" s="44">
        <v>148</v>
      </c>
      <c r="M232" s="17">
        <f t="shared" si="9"/>
        <v>691</v>
      </c>
      <c r="N232" s="17">
        <f t="shared" si="10"/>
        <v>4</v>
      </c>
      <c r="O232" s="17">
        <f t="shared" si="11"/>
        <v>172.75</v>
      </c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1:37" s="13" customFormat="1" ht="13.9" customHeight="1" x14ac:dyDescent="0.3">
      <c r="A233" s="44">
        <v>221</v>
      </c>
      <c r="B233" s="13" t="s">
        <v>1514</v>
      </c>
      <c r="C233" s="78" t="s">
        <v>1515</v>
      </c>
      <c r="E233" s="51" t="s">
        <v>357</v>
      </c>
      <c r="F233" s="51" t="s">
        <v>10</v>
      </c>
      <c r="G233" s="32">
        <v>175</v>
      </c>
      <c r="H233" s="32">
        <v>153</v>
      </c>
      <c r="I233" s="32">
        <v>160</v>
      </c>
      <c r="J233" s="32">
        <v>203</v>
      </c>
      <c r="K233" s="32">
        <v>0</v>
      </c>
      <c r="L233" s="32">
        <v>0</v>
      </c>
      <c r="M233" s="14">
        <f t="shared" si="9"/>
        <v>691</v>
      </c>
      <c r="N233" s="14">
        <f t="shared" si="10"/>
        <v>4</v>
      </c>
      <c r="O233" s="14">
        <f t="shared" si="11"/>
        <v>172.75</v>
      </c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1:37" s="13" customFormat="1" ht="13.9" customHeight="1" x14ac:dyDescent="0.3">
      <c r="A234" s="44">
        <v>222</v>
      </c>
      <c r="B234" s="13" t="s">
        <v>1612</v>
      </c>
      <c r="C234" s="78" t="s">
        <v>1613</v>
      </c>
      <c r="E234" s="13" t="s">
        <v>1279</v>
      </c>
      <c r="F234" s="13" t="s">
        <v>10</v>
      </c>
      <c r="G234" s="44">
        <v>186</v>
      </c>
      <c r="H234" s="44">
        <v>178</v>
      </c>
      <c r="I234" s="44">
        <v>143</v>
      </c>
      <c r="J234" s="44">
        <v>0</v>
      </c>
      <c r="K234" s="44">
        <v>0</v>
      </c>
      <c r="L234" s="44">
        <v>180</v>
      </c>
      <c r="M234" s="17">
        <f t="shared" si="9"/>
        <v>687</v>
      </c>
      <c r="N234" s="17">
        <f t="shared" si="10"/>
        <v>4</v>
      </c>
      <c r="O234" s="17">
        <f t="shared" si="11"/>
        <v>171.75</v>
      </c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1:37" s="13" customFormat="1" ht="13.9" customHeight="1" x14ac:dyDescent="0.3">
      <c r="A235" s="44">
        <v>223</v>
      </c>
      <c r="B235" s="13" t="s">
        <v>1518</v>
      </c>
      <c r="C235" s="78" t="s">
        <v>1519</v>
      </c>
      <c r="E235" s="13" t="s">
        <v>220</v>
      </c>
      <c r="F235" s="13" t="s">
        <v>10</v>
      </c>
      <c r="G235" s="44">
        <v>0</v>
      </c>
      <c r="H235" s="44">
        <v>258</v>
      </c>
      <c r="I235" s="44">
        <v>231</v>
      </c>
      <c r="J235" s="44">
        <v>193</v>
      </c>
      <c r="K235" s="44">
        <v>0</v>
      </c>
      <c r="L235" s="44">
        <v>0</v>
      </c>
      <c r="M235" s="17">
        <f t="shared" si="9"/>
        <v>682</v>
      </c>
      <c r="N235" s="17">
        <f t="shared" si="10"/>
        <v>3</v>
      </c>
      <c r="O235" s="17">
        <f t="shared" si="11"/>
        <v>227.33333333333334</v>
      </c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1:37" s="13" customFormat="1" ht="13.9" customHeight="1" x14ac:dyDescent="0.3">
      <c r="A236" s="44">
        <v>224</v>
      </c>
      <c r="B236" s="13" t="s">
        <v>1520</v>
      </c>
      <c r="C236" s="78" t="s">
        <v>1521</v>
      </c>
      <c r="E236" s="13" t="s">
        <v>294</v>
      </c>
      <c r="F236" s="13" t="s">
        <v>10</v>
      </c>
      <c r="G236" s="44">
        <v>0</v>
      </c>
      <c r="H236" s="44">
        <v>0</v>
      </c>
      <c r="I236" s="44">
        <v>0</v>
      </c>
      <c r="J236" s="44">
        <v>212</v>
      </c>
      <c r="K236" s="44">
        <v>249</v>
      </c>
      <c r="L236" s="44">
        <v>204</v>
      </c>
      <c r="M236" s="17">
        <f t="shared" si="9"/>
        <v>665</v>
      </c>
      <c r="N236" s="17">
        <f t="shared" si="10"/>
        <v>3</v>
      </c>
      <c r="O236" s="17">
        <f t="shared" si="11"/>
        <v>221.66666666666666</v>
      </c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1:37" s="13" customFormat="1" ht="13.9" customHeight="1" x14ac:dyDescent="0.3">
      <c r="A237" s="44">
        <v>225</v>
      </c>
      <c r="B237" s="13" t="s">
        <v>1618</v>
      </c>
      <c r="C237" s="78" t="s">
        <v>1619</v>
      </c>
      <c r="E237" s="13" t="s">
        <v>1395</v>
      </c>
      <c r="F237" s="13" t="s">
        <v>10</v>
      </c>
      <c r="G237" s="44">
        <v>173</v>
      </c>
      <c r="H237" s="44">
        <v>166</v>
      </c>
      <c r="I237" s="44">
        <v>0</v>
      </c>
      <c r="J237" s="44">
        <v>163</v>
      </c>
      <c r="K237" s="44">
        <v>0</v>
      </c>
      <c r="L237" s="44">
        <v>149</v>
      </c>
      <c r="M237" s="17">
        <f t="shared" si="9"/>
        <v>651</v>
      </c>
      <c r="N237" s="17">
        <f t="shared" si="10"/>
        <v>4</v>
      </c>
      <c r="O237" s="17">
        <f t="shared" si="11"/>
        <v>162.75</v>
      </c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1:37" s="13" customFormat="1" ht="13.9" customHeight="1" x14ac:dyDescent="0.3">
      <c r="A238" s="44">
        <v>226</v>
      </c>
      <c r="B238" s="13" t="s">
        <v>1526</v>
      </c>
      <c r="C238" s="78" t="s">
        <v>1527</v>
      </c>
      <c r="E238" s="13" t="s">
        <v>220</v>
      </c>
      <c r="F238" s="13" t="s">
        <v>10</v>
      </c>
      <c r="G238" s="44">
        <v>0</v>
      </c>
      <c r="H238" s="44">
        <v>0</v>
      </c>
      <c r="I238" s="44">
        <v>0</v>
      </c>
      <c r="J238" s="44">
        <v>222</v>
      </c>
      <c r="K238" s="44">
        <v>268</v>
      </c>
      <c r="L238" s="44">
        <v>157</v>
      </c>
      <c r="M238" s="17">
        <f t="shared" si="9"/>
        <v>647</v>
      </c>
      <c r="N238" s="17">
        <f t="shared" si="10"/>
        <v>3</v>
      </c>
      <c r="O238" s="17">
        <f t="shared" si="11"/>
        <v>215.66666666666666</v>
      </c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1:37" s="13" customFormat="1" ht="13.9" customHeight="1" x14ac:dyDescent="0.3">
      <c r="A239" s="44">
        <v>227</v>
      </c>
      <c r="B239" s="13" t="s">
        <v>1528</v>
      </c>
      <c r="C239" s="78" t="s">
        <v>1529</v>
      </c>
      <c r="E239" s="13" t="s">
        <v>1195</v>
      </c>
      <c r="F239" s="13" t="s">
        <v>10</v>
      </c>
      <c r="G239" s="44">
        <v>170</v>
      </c>
      <c r="H239" s="44">
        <v>200</v>
      </c>
      <c r="I239" s="44">
        <v>116</v>
      </c>
      <c r="J239" s="44">
        <v>0</v>
      </c>
      <c r="K239" s="44">
        <v>161</v>
      </c>
      <c r="L239" s="44">
        <v>0</v>
      </c>
      <c r="M239" s="17">
        <f t="shared" si="9"/>
        <v>647</v>
      </c>
      <c r="N239" s="17">
        <f t="shared" si="10"/>
        <v>4</v>
      </c>
      <c r="O239" s="17">
        <f t="shared" si="11"/>
        <v>161.75</v>
      </c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1:37" s="13" customFormat="1" ht="13.9" customHeight="1" x14ac:dyDescent="0.3">
      <c r="A240" s="44">
        <v>228</v>
      </c>
      <c r="B240" s="13" t="s">
        <v>1530</v>
      </c>
      <c r="C240" s="78" t="s">
        <v>1531</v>
      </c>
      <c r="E240" s="13" t="s">
        <v>294</v>
      </c>
      <c r="F240" s="13" t="s">
        <v>10</v>
      </c>
      <c r="G240" s="44">
        <v>0</v>
      </c>
      <c r="H240" s="44">
        <v>0</v>
      </c>
      <c r="I240" s="44">
        <v>0</v>
      </c>
      <c r="J240" s="44">
        <v>189</v>
      </c>
      <c r="K240" s="44">
        <v>253</v>
      </c>
      <c r="L240" s="44">
        <v>200</v>
      </c>
      <c r="M240" s="17">
        <f t="shared" si="9"/>
        <v>642</v>
      </c>
      <c r="N240" s="17">
        <f t="shared" si="10"/>
        <v>3</v>
      </c>
      <c r="O240" s="17">
        <f t="shared" si="11"/>
        <v>214</v>
      </c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1:37" s="13" customFormat="1" ht="13.9" customHeight="1" x14ac:dyDescent="0.3">
      <c r="A241" s="44">
        <v>229</v>
      </c>
      <c r="B241" s="13" t="s">
        <v>1532</v>
      </c>
      <c r="C241" s="78" t="s">
        <v>1533</v>
      </c>
      <c r="E241" s="13" t="s">
        <v>535</v>
      </c>
      <c r="F241" s="13" t="s">
        <v>10</v>
      </c>
      <c r="G241" s="44">
        <v>167</v>
      </c>
      <c r="H241" s="44">
        <v>157</v>
      </c>
      <c r="I241" s="44">
        <v>178</v>
      </c>
      <c r="J241" s="44">
        <v>140</v>
      </c>
      <c r="K241" s="44">
        <v>0</v>
      </c>
      <c r="L241" s="44">
        <v>0</v>
      </c>
      <c r="M241" s="17">
        <f t="shared" si="9"/>
        <v>642</v>
      </c>
      <c r="N241" s="17">
        <f t="shared" si="10"/>
        <v>4</v>
      </c>
      <c r="O241" s="17">
        <f t="shared" si="11"/>
        <v>160.5</v>
      </c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1:37" s="13" customFormat="1" ht="13.9" customHeight="1" x14ac:dyDescent="0.3">
      <c r="A242" s="44">
        <v>230</v>
      </c>
      <c r="B242" s="13" t="s">
        <v>1632</v>
      </c>
      <c r="C242" s="78" t="s">
        <v>1633</v>
      </c>
      <c r="E242" s="13" t="s">
        <v>641</v>
      </c>
      <c r="F242" s="13" t="s">
        <v>10</v>
      </c>
      <c r="G242" s="44">
        <v>0</v>
      </c>
      <c r="H242" s="44">
        <v>0</v>
      </c>
      <c r="I242" s="44">
        <v>170</v>
      </c>
      <c r="J242" s="44">
        <v>150</v>
      </c>
      <c r="K242" s="44">
        <v>157</v>
      </c>
      <c r="L242" s="44">
        <v>163</v>
      </c>
      <c r="M242" s="17">
        <f t="shared" si="9"/>
        <v>640</v>
      </c>
      <c r="N242" s="17">
        <f t="shared" si="10"/>
        <v>4</v>
      </c>
      <c r="O242" s="17">
        <f t="shared" si="11"/>
        <v>160</v>
      </c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1:37" s="13" customFormat="1" ht="13.9" customHeight="1" x14ac:dyDescent="0.3">
      <c r="A243" s="44">
        <v>231</v>
      </c>
      <c r="B243" s="13" t="s">
        <v>1652</v>
      </c>
      <c r="C243" s="78" t="s">
        <v>1653</v>
      </c>
      <c r="E243" s="13" t="s">
        <v>1264</v>
      </c>
      <c r="F243" s="13" t="s">
        <v>10</v>
      </c>
      <c r="G243" s="44">
        <v>0</v>
      </c>
      <c r="H243" s="44">
        <v>0</v>
      </c>
      <c r="I243" s="44">
        <v>214</v>
      </c>
      <c r="J243" s="44">
        <v>0</v>
      </c>
      <c r="K243" s="44">
        <v>210</v>
      </c>
      <c r="L243" s="44">
        <v>200</v>
      </c>
      <c r="M243" s="17">
        <f t="shared" si="9"/>
        <v>624</v>
      </c>
      <c r="N243" s="17">
        <f t="shared" si="10"/>
        <v>3</v>
      </c>
      <c r="O243" s="17">
        <f t="shared" si="11"/>
        <v>208</v>
      </c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1:37" s="13" customFormat="1" ht="13.9" customHeight="1" x14ac:dyDescent="0.3">
      <c r="A244" s="44">
        <v>232</v>
      </c>
      <c r="B244" s="13" t="s">
        <v>1534</v>
      </c>
      <c r="C244" s="78" t="s">
        <v>1535</v>
      </c>
      <c r="E244" s="13" t="s">
        <v>584</v>
      </c>
      <c r="F244" s="13" t="s">
        <v>10</v>
      </c>
      <c r="G244" s="44">
        <v>182</v>
      </c>
      <c r="H244" s="44">
        <v>148</v>
      </c>
      <c r="I244" s="44">
        <v>136</v>
      </c>
      <c r="J244" s="44">
        <v>0</v>
      </c>
      <c r="K244" s="44">
        <v>0</v>
      </c>
      <c r="L244" s="44">
        <v>151</v>
      </c>
      <c r="M244" s="17">
        <f t="shared" si="9"/>
        <v>617</v>
      </c>
      <c r="N244" s="17">
        <f t="shared" si="10"/>
        <v>4</v>
      </c>
      <c r="O244" s="17">
        <f t="shared" si="11"/>
        <v>154.25</v>
      </c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1:37" s="13" customFormat="1" ht="13.9" customHeight="1" x14ac:dyDescent="0.3">
      <c r="A245" s="44">
        <v>233</v>
      </c>
      <c r="B245" s="13" t="s">
        <v>1536</v>
      </c>
      <c r="C245" s="78" t="s">
        <v>1537</v>
      </c>
      <c r="E245" s="51" t="s">
        <v>1111</v>
      </c>
      <c r="F245" s="51" t="s">
        <v>10</v>
      </c>
      <c r="G245" s="32">
        <v>222</v>
      </c>
      <c r="H245" s="32">
        <v>169</v>
      </c>
      <c r="I245" s="32">
        <v>0</v>
      </c>
      <c r="J245" s="32">
        <v>0</v>
      </c>
      <c r="K245" s="32">
        <v>0</v>
      </c>
      <c r="L245" s="32">
        <v>225</v>
      </c>
      <c r="M245" s="14">
        <f t="shared" si="9"/>
        <v>616</v>
      </c>
      <c r="N245" s="14">
        <f t="shared" si="10"/>
        <v>3</v>
      </c>
      <c r="O245" s="14">
        <f t="shared" si="11"/>
        <v>205.33333333333334</v>
      </c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1:37" s="13" customFormat="1" ht="13.9" customHeight="1" x14ac:dyDescent="0.3">
      <c r="A246" s="44">
        <v>234</v>
      </c>
      <c r="B246" s="13" t="s">
        <v>1538</v>
      </c>
      <c r="C246" s="78" t="s">
        <v>1539</v>
      </c>
      <c r="E246" s="13" t="s">
        <v>1026</v>
      </c>
      <c r="F246" s="13" t="s">
        <v>10</v>
      </c>
      <c r="G246" s="44">
        <v>0</v>
      </c>
      <c r="H246" s="44">
        <v>244</v>
      </c>
      <c r="I246" s="44">
        <v>200</v>
      </c>
      <c r="J246" s="44">
        <v>168</v>
      </c>
      <c r="K246" s="44">
        <v>0</v>
      </c>
      <c r="L246" s="44">
        <v>0</v>
      </c>
      <c r="M246" s="17">
        <f t="shared" si="9"/>
        <v>612</v>
      </c>
      <c r="N246" s="17">
        <f t="shared" si="10"/>
        <v>3</v>
      </c>
      <c r="O246" s="17">
        <f t="shared" si="11"/>
        <v>204</v>
      </c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1:37" s="13" customFormat="1" ht="13.9" customHeight="1" x14ac:dyDescent="0.3">
      <c r="A247" s="44">
        <v>235</v>
      </c>
      <c r="B247" s="13" t="s">
        <v>1540</v>
      </c>
      <c r="C247" s="78" t="s">
        <v>1541</v>
      </c>
      <c r="E247" s="13" t="s">
        <v>500</v>
      </c>
      <c r="F247" s="13" t="s">
        <v>10</v>
      </c>
      <c r="G247" s="44">
        <v>234</v>
      </c>
      <c r="H247" s="44">
        <v>181</v>
      </c>
      <c r="I247" s="44">
        <v>0</v>
      </c>
      <c r="J247" s="44">
        <v>0</v>
      </c>
      <c r="K247" s="44">
        <v>0</v>
      </c>
      <c r="L247" s="44">
        <v>196</v>
      </c>
      <c r="M247" s="17">
        <f t="shared" si="9"/>
        <v>611</v>
      </c>
      <c r="N247" s="17">
        <f t="shared" si="10"/>
        <v>3</v>
      </c>
      <c r="O247" s="17">
        <f t="shared" si="11"/>
        <v>203.66666666666666</v>
      </c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1:37" s="13" customFormat="1" ht="13.9" customHeight="1" x14ac:dyDescent="0.3">
      <c r="A248" s="44">
        <v>236</v>
      </c>
      <c r="B248" s="13" t="s">
        <v>1544</v>
      </c>
      <c r="C248" s="78" t="s">
        <v>1545</v>
      </c>
      <c r="E248" s="13" t="s">
        <v>1264</v>
      </c>
      <c r="F248" s="13" t="s">
        <v>10</v>
      </c>
      <c r="G248" s="44">
        <v>218</v>
      </c>
      <c r="H248" s="44">
        <v>226</v>
      </c>
      <c r="I248" s="44">
        <v>0</v>
      </c>
      <c r="J248" s="44">
        <v>160</v>
      </c>
      <c r="K248" s="44">
        <v>0</v>
      </c>
      <c r="L248" s="44">
        <v>0</v>
      </c>
      <c r="M248" s="17">
        <f t="shared" si="9"/>
        <v>604</v>
      </c>
      <c r="N248" s="17">
        <f t="shared" si="10"/>
        <v>3</v>
      </c>
      <c r="O248" s="17">
        <f t="shared" si="11"/>
        <v>201.33333333333334</v>
      </c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1:37" s="13" customFormat="1" ht="13.9" customHeight="1" x14ac:dyDescent="0.3">
      <c r="A249" s="44">
        <v>237</v>
      </c>
      <c r="B249" s="13" t="s">
        <v>1680</v>
      </c>
      <c r="C249" s="78" t="s">
        <v>1681</v>
      </c>
      <c r="E249" s="13" t="s">
        <v>305</v>
      </c>
      <c r="F249" s="13" t="s">
        <v>10</v>
      </c>
      <c r="G249" s="44">
        <v>193</v>
      </c>
      <c r="H249" s="44">
        <v>153</v>
      </c>
      <c r="I249" s="44">
        <v>0</v>
      </c>
      <c r="J249" s="44">
        <v>0</v>
      </c>
      <c r="K249" s="44">
        <v>0</v>
      </c>
      <c r="L249" s="44">
        <v>257</v>
      </c>
      <c r="M249" s="17">
        <f t="shared" si="9"/>
        <v>603</v>
      </c>
      <c r="N249" s="17">
        <f t="shared" si="10"/>
        <v>3</v>
      </c>
      <c r="O249" s="17">
        <f t="shared" si="11"/>
        <v>201</v>
      </c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1:37" s="13" customFormat="1" ht="13.9" customHeight="1" x14ac:dyDescent="0.3">
      <c r="A250" s="44">
        <v>238</v>
      </c>
      <c r="B250" s="13" t="s">
        <v>1548</v>
      </c>
      <c r="C250" s="78" t="s">
        <v>1549</v>
      </c>
      <c r="E250" s="13" t="s">
        <v>399</v>
      </c>
      <c r="F250" s="13" t="s">
        <v>10</v>
      </c>
      <c r="G250" s="44">
        <v>187</v>
      </c>
      <c r="H250" s="44">
        <v>245</v>
      </c>
      <c r="I250" s="44">
        <v>170</v>
      </c>
      <c r="J250" s="44">
        <v>0</v>
      </c>
      <c r="K250" s="44">
        <v>0</v>
      </c>
      <c r="L250" s="44">
        <v>0</v>
      </c>
      <c r="M250" s="17">
        <f t="shared" si="9"/>
        <v>602</v>
      </c>
      <c r="N250" s="17">
        <f t="shared" si="10"/>
        <v>3</v>
      </c>
      <c r="O250" s="17">
        <f t="shared" si="11"/>
        <v>200.66666666666666</v>
      </c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1:37" s="13" customFormat="1" ht="13.9" customHeight="1" x14ac:dyDescent="0.3">
      <c r="A251" s="44">
        <v>239</v>
      </c>
      <c r="B251" s="13" t="s">
        <v>1550</v>
      </c>
      <c r="C251" s="78" t="s">
        <v>1551</v>
      </c>
      <c r="E251" s="13" t="s">
        <v>1251</v>
      </c>
      <c r="F251" s="13" t="s">
        <v>10</v>
      </c>
      <c r="G251" s="44">
        <v>159</v>
      </c>
      <c r="H251" s="44">
        <v>124</v>
      </c>
      <c r="I251" s="44">
        <v>184</v>
      </c>
      <c r="J251" s="44">
        <v>0</v>
      </c>
      <c r="K251" s="44">
        <v>0</v>
      </c>
      <c r="L251" s="44">
        <v>131</v>
      </c>
      <c r="M251" s="17">
        <f t="shared" si="9"/>
        <v>598</v>
      </c>
      <c r="N251" s="17">
        <f t="shared" si="10"/>
        <v>4</v>
      </c>
      <c r="O251" s="17">
        <f t="shared" si="11"/>
        <v>149.5</v>
      </c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1:37" s="13" customFormat="1" ht="13.9" customHeight="1" x14ac:dyDescent="0.3">
      <c r="A252" s="44">
        <v>240</v>
      </c>
      <c r="B252" s="13" t="s">
        <v>1552</v>
      </c>
      <c r="C252" s="78" t="s">
        <v>1553</v>
      </c>
      <c r="E252" s="13" t="s">
        <v>273</v>
      </c>
      <c r="F252" s="13" t="s">
        <v>10</v>
      </c>
      <c r="G252" s="44">
        <v>210</v>
      </c>
      <c r="H252" s="44">
        <v>204</v>
      </c>
      <c r="I252" s="44">
        <v>183</v>
      </c>
      <c r="J252" s="44">
        <v>0</v>
      </c>
      <c r="K252" s="44">
        <v>0</v>
      </c>
      <c r="L252" s="44">
        <v>0</v>
      </c>
      <c r="M252" s="17">
        <f t="shared" si="9"/>
        <v>597</v>
      </c>
      <c r="N252" s="17">
        <f t="shared" si="10"/>
        <v>3</v>
      </c>
      <c r="O252" s="17">
        <f t="shared" si="11"/>
        <v>199</v>
      </c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1:37" s="13" customFormat="1" ht="13.9" customHeight="1" x14ac:dyDescent="0.3">
      <c r="A253" s="44">
        <v>241</v>
      </c>
      <c r="B253" s="13" t="s">
        <v>1554</v>
      </c>
      <c r="C253" s="78" t="s">
        <v>1555</v>
      </c>
      <c r="E253" s="13" t="s">
        <v>500</v>
      </c>
      <c r="F253" s="13" t="s">
        <v>10</v>
      </c>
      <c r="G253" s="44">
        <v>221</v>
      </c>
      <c r="H253" s="44">
        <v>203</v>
      </c>
      <c r="I253" s="44">
        <v>168</v>
      </c>
      <c r="J253" s="44">
        <v>0</v>
      </c>
      <c r="K253" s="44">
        <v>0</v>
      </c>
      <c r="L253" s="44">
        <v>0</v>
      </c>
      <c r="M253" s="17">
        <f t="shared" si="9"/>
        <v>592</v>
      </c>
      <c r="N253" s="17">
        <f t="shared" si="10"/>
        <v>3</v>
      </c>
      <c r="O253" s="17">
        <f t="shared" si="11"/>
        <v>197.33333333333334</v>
      </c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1:37" s="13" customFormat="1" ht="13.9" customHeight="1" x14ac:dyDescent="0.3">
      <c r="A254" s="44">
        <v>242</v>
      </c>
      <c r="B254" s="13" t="s">
        <v>1666</v>
      </c>
      <c r="C254" s="78" t="s">
        <v>1667</v>
      </c>
      <c r="E254" s="13" t="s">
        <v>591</v>
      </c>
      <c r="F254" s="13" t="s">
        <v>10</v>
      </c>
      <c r="G254" s="44">
        <v>0</v>
      </c>
      <c r="H254" s="44">
        <v>171</v>
      </c>
      <c r="I254" s="44">
        <v>0</v>
      </c>
      <c r="J254" s="44">
        <v>0</v>
      </c>
      <c r="K254" s="44">
        <v>204</v>
      </c>
      <c r="L254" s="44">
        <v>216</v>
      </c>
      <c r="M254" s="17">
        <f t="shared" si="9"/>
        <v>591</v>
      </c>
      <c r="N254" s="17">
        <f t="shared" si="10"/>
        <v>3</v>
      </c>
      <c r="O254" s="17">
        <f t="shared" si="11"/>
        <v>197</v>
      </c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1:37" s="13" customFormat="1" ht="13.9" customHeight="1" x14ac:dyDescent="0.3">
      <c r="A255" s="44">
        <v>243</v>
      </c>
      <c r="B255" s="13" t="s">
        <v>1556</v>
      </c>
      <c r="C255" s="78" t="s">
        <v>1557</v>
      </c>
      <c r="E255" s="51" t="s">
        <v>313</v>
      </c>
      <c r="F255" s="51" t="s">
        <v>10</v>
      </c>
      <c r="G255" s="32">
        <v>0</v>
      </c>
      <c r="H255" s="32">
        <v>171</v>
      </c>
      <c r="I255" s="32">
        <v>255</v>
      </c>
      <c r="J255" s="32">
        <v>165</v>
      </c>
      <c r="K255" s="32">
        <v>0</v>
      </c>
      <c r="L255" s="32">
        <v>0</v>
      </c>
      <c r="M255" s="14">
        <f t="shared" si="9"/>
        <v>591</v>
      </c>
      <c r="N255" s="14">
        <f t="shared" si="10"/>
        <v>3</v>
      </c>
      <c r="O255" s="14">
        <f t="shared" si="11"/>
        <v>197</v>
      </c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1:37" s="13" customFormat="1" ht="13.9" customHeight="1" x14ac:dyDescent="0.3">
      <c r="A256" s="44">
        <v>244</v>
      </c>
      <c r="B256" s="13" t="s">
        <v>1558</v>
      </c>
      <c r="C256" s="78" t="s">
        <v>1559</v>
      </c>
      <c r="E256" s="13" t="s">
        <v>623</v>
      </c>
      <c r="F256" s="13" t="s">
        <v>10</v>
      </c>
      <c r="G256" s="44">
        <v>199</v>
      </c>
      <c r="H256" s="44">
        <v>0</v>
      </c>
      <c r="I256" s="44">
        <v>0</v>
      </c>
      <c r="J256" s="44">
        <v>197</v>
      </c>
      <c r="K256" s="44">
        <v>193</v>
      </c>
      <c r="L256" s="44">
        <v>0</v>
      </c>
      <c r="M256" s="17">
        <f t="shared" si="9"/>
        <v>589</v>
      </c>
      <c r="N256" s="17">
        <f t="shared" si="10"/>
        <v>3</v>
      </c>
      <c r="O256" s="17">
        <f t="shared" si="11"/>
        <v>196.33333333333334</v>
      </c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1:37" s="13" customFormat="1" ht="13.9" customHeight="1" x14ac:dyDescent="0.3">
      <c r="A257" s="44">
        <v>245</v>
      </c>
      <c r="B257" s="13" t="s">
        <v>1560</v>
      </c>
      <c r="C257" s="78" t="s">
        <v>1561</v>
      </c>
      <c r="E257" s="51" t="s">
        <v>623</v>
      </c>
      <c r="F257" s="51" t="s">
        <v>10</v>
      </c>
      <c r="G257" s="32">
        <v>0</v>
      </c>
      <c r="H257" s="32">
        <v>182</v>
      </c>
      <c r="I257" s="32">
        <v>202</v>
      </c>
      <c r="J257" s="32">
        <v>0</v>
      </c>
      <c r="K257" s="32">
        <v>0</v>
      </c>
      <c r="L257" s="32">
        <v>204</v>
      </c>
      <c r="M257" s="14">
        <f t="shared" si="9"/>
        <v>588</v>
      </c>
      <c r="N257" s="14">
        <f t="shared" si="10"/>
        <v>3</v>
      </c>
      <c r="O257" s="14">
        <f t="shared" si="11"/>
        <v>196</v>
      </c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1:37" s="13" customFormat="1" ht="13.9" customHeight="1" x14ac:dyDescent="0.3">
      <c r="A258" s="44">
        <v>246</v>
      </c>
      <c r="B258" s="13" t="s">
        <v>1562</v>
      </c>
      <c r="C258" s="78" t="s">
        <v>1563</v>
      </c>
      <c r="E258" s="13" t="s">
        <v>313</v>
      </c>
      <c r="F258" s="13" t="s">
        <v>10</v>
      </c>
      <c r="G258" s="44">
        <v>169</v>
      </c>
      <c r="H258" s="44">
        <v>0</v>
      </c>
      <c r="I258" s="44">
        <v>0</v>
      </c>
      <c r="J258" s="44">
        <v>0</v>
      </c>
      <c r="K258" s="44">
        <v>224</v>
      </c>
      <c r="L258" s="44">
        <v>191</v>
      </c>
      <c r="M258" s="17">
        <f t="shared" si="9"/>
        <v>584</v>
      </c>
      <c r="N258" s="17">
        <f t="shared" si="10"/>
        <v>3</v>
      </c>
      <c r="O258" s="17">
        <f t="shared" si="11"/>
        <v>194.66666666666666</v>
      </c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1:37" s="13" customFormat="1" ht="13.9" customHeight="1" x14ac:dyDescent="0.3">
      <c r="A259" s="44">
        <v>247</v>
      </c>
      <c r="B259" s="13" t="s">
        <v>1648</v>
      </c>
      <c r="C259" s="78" t="s">
        <v>1649</v>
      </c>
      <c r="E259" s="51" t="s">
        <v>503</v>
      </c>
      <c r="F259" s="51" t="s">
        <v>10</v>
      </c>
      <c r="G259" s="32">
        <v>0</v>
      </c>
      <c r="H259" s="32">
        <v>0</v>
      </c>
      <c r="I259" s="32">
        <v>0</v>
      </c>
      <c r="J259" s="32">
        <v>218</v>
      </c>
      <c r="K259" s="32">
        <v>219</v>
      </c>
      <c r="L259" s="32">
        <v>139</v>
      </c>
      <c r="M259" s="14">
        <f t="shared" si="9"/>
        <v>576</v>
      </c>
      <c r="N259" s="14">
        <f t="shared" si="10"/>
        <v>3</v>
      </c>
      <c r="O259" s="14">
        <f t="shared" si="11"/>
        <v>192</v>
      </c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1:37" s="13" customFormat="1" ht="13.9" customHeight="1" x14ac:dyDescent="0.3">
      <c r="A260" s="44">
        <v>248</v>
      </c>
      <c r="B260" s="13" t="s">
        <v>1564</v>
      </c>
      <c r="C260" s="78" t="s">
        <v>1565</v>
      </c>
      <c r="E260" s="51" t="s">
        <v>324</v>
      </c>
      <c r="F260" s="51" t="s">
        <v>10</v>
      </c>
      <c r="G260" s="32">
        <v>0</v>
      </c>
      <c r="H260" s="32">
        <v>203</v>
      </c>
      <c r="I260" s="32">
        <v>206</v>
      </c>
      <c r="J260" s="32">
        <v>162</v>
      </c>
      <c r="K260" s="32">
        <v>0</v>
      </c>
      <c r="L260" s="32">
        <v>0</v>
      </c>
      <c r="M260" s="14">
        <f t="shared" si="9"/>
        <v>571</v>
      </c>
      <c r="N260" s="14">
        <f t="shared" si="10"/>
        <v>3</v>
      </c>
      <c r="O260" s="14">
        <f t="shared" si="11"/>
        <v>190.33333333333334</v>
      </c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1:37" s="13" customFormat="1" ht="13.9" customHeight="1" x14ac:dyDescent="0.3">
      <c r="A261" s="44">
        <v>249</v>
      </c>
      <c r="B261" s="13" t="s">
        <v>1664</v>
      </c>
      <c r="C261" s="78" t="s">
        <v>1665</v>
      </c>
      <c r="E261" s="13" t="s">
        <v>432</v>
      </c>
      <c r="F261" s="13" t="s">
        <v>10</v>
      </c>
      <c r="G261" s="44">
        <v>0</v>
      </c>
      <c r="H261" s="44">
        <v>174</v>
      </c>
      <c r="I261" s="44">
        <v>0</v>
      </c>
      <c r="J261" s="44">
        <v>0</v>
      </c>
      <c r="K261" s="44">
        <v>203</v>
      </c>
      <c r="L261" s="44">
        <v>184</v>
      </c>
      <c r="M261" s="17">
        <f t="shared" si="9"/>
        <v>561</v>
      </c>
      <c r="N261" s="17">
        <f t="shared" si="10"/>
        <v>3</v>
      </c>
      <c r="O261" s="17">
        <f t="shared" si="11"/>
        <v>187</v>
      </c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1:37" s="13" customFormat="1" ht="13.9" customHeight="1" x14ac:dyDescent="0.3">
      <c r="A262" s="44">
        <v>250</v>
      </c>
      <c r="B262" s="13" t="s">
        <v>1574</v>
      </c>
      <c r="C262" s="78" t="s">
        <v>1575</v>
      </c>
      <c r="E262" s="13" t="s">
        <v>399</v>
      </c>
      <c r="F262" s="13" t="s">
        <v>10</v>
      </c>
      <c r="G262" s="44">
        <v>191</v>
      </c>
      <c r="H262" s="44">
        <v>189</v>
      </c>
      <c r="I262" s="44">
        <v>0</v>
      </c>
      <c r="J262" s="44">
        <v>0</v>
      </c>
      <c r="K262" s="44">
        <v>176</v>
      </c>
      <c r="L262" s="44">
        <v>0</v>
      </c>
      <c r="M262" s="17">
        <f t="shared" si="9"/>
        <v>556</v>
      </c>
      <c r="N262" s="17">
        <f t="shared" si="10"/>
        <v>3</v>
      </c>
      <c r="O262" s="17">
        <f t="shared" si="11"/>
        <v>185.33333333333334</v>
      </c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1:37" s="13" customFormat="1" ht="13.9" customHeight="1" x14ac:dyDescent="0.3">
      <c r="A263" s="44">
        <v>251</v>
      </c>
      <c r="B263" s="13" t="s">
        <v>1576</v>
      </c>
      <c r="C263" s="78" t="s">
        <v>1577</v>
      </c>
      <c r="E263" s="13" t="s">
        <v>399</v>
      </c>
      <c r="F263" s="13" t="s">
        <v>10</v>
      </c>
      <c r="G263" s="44">
        <v>179</v>
      </c>
      <c r="H263" s="44">
        <v>178</v>
      </c>
      <c r="I263" s="44">
        <v>0</v>
      </c>
      <c r="J263" s="44">
        <v>0</v>
      </c>
      <c r="K263" s="44">
        <v>0</v>
      </c>
      <c r="L263" s="44">
        <v>198</v>
      </c>
      <c r="M263" s="17">
        <f t="shared" si="9"/>
        <v>555</v>
      </c>
      <c r="N263" s="17">
        <f t="shared" si="10"/>
        <v>3</v>
      </c>
      <c r="O263" s="17">
        <f t="shared" si="11"/>
        <v>185</v>
      </c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1:37" s="13" customFormat="1" ht="13.9" customHeight="1" x14ac:dyDescent="0.3">
      <c r="A264" s="44">
        <v>252</v>
      </c>
      <c r="B264" s="13" t="s">
        <v>1580</v>
      </c>
      <c r="C264" s="78" t="s">
        <v>1581</v>
      </c>
      <c r="E264" s="51" t="s">
        <v>1264</v>
      </c>
      <c r="F264" s="51" t="s">
        <v>10</v>
      </c>
      <c r="G264" s="32">
        <v>213</v>
      </c>
      <c r="H264" s="32">
        <v>183</v>
      </c>
      <c r="I264" s="32">
        <v>158</v>
      </c>
      <c r="J264" s="32">
        <v>0</v>
      </c>
      <c r="K264" s="32">
        <v>0</v>
      </c>
      <c r="L264" s="32">
        <v>0</v>
      </c>
      <c r="M264" s="14">
        <f t="shared" si="9"/>
        <v>554</v>
      </c>
      <c r="N264" s="14">
        <f t="shared" si="10"/>
        <v>3</v>
      </c>
      <c r="O264" s="14">
        <f t="shared" si="11"/>
        <v>184.66666666666666</v>
      </c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1:37" s="13" customFormat="1" ht="13.9" customHeight="1" x14ac:dyDescent="0.3">
      <c r="A265" s="44">
        <v>253</v>
      </c>
      <c r="B265" s="13" t="s">
        <v>1586</v>
      </c>
      <c r="C265" s="78" t="s">
        <v>1587</v>
      </c>
      <c r="E265" s="13" t="s">
        <v>305</v>
      </c>
      <c r="F265" s="13" t="s">
        <v>10</v>
      </c>
      <c r="G265" s="44">
        <v>0</v>
      </c>
      <c r="H265" s="44">
        <v>0</v>
      </c>
      <c r="I265" s="44">
        <v>175</v>
      </c>
      <c r="J265" s="44">
        <v>186</v>
      </c>
      <c r="K265" s="44">
        <v>181</v>
      </c>
      <c r="L265" s="44">
        <v>0</v>
      </c>
      <c r="M265" s="17">
        <f t="shared" si="9"/>
        <v>542</v>
      </c>
      <c r="N265" s="17">
        <f t="shared" si="10"/>
        <v>3</v>
      </c>
      <c r="O265" s="17">
        <f t="shared" si="11"/>
        <v>180.66666666666666</v>
      </c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1:37" s="13" customFormat="1" ht="13.9" customHeight="1" x14ac:dyDescent="0.3">
      <c r="A266" s="44">
        <v>254</v>
      </c>
      <c r="B266" s="13" t="s">
        <v>1588</v>
      </c>
      <c r="C266" s="78" t="s">
        <v>1589</v>
      </c>
      <c r="E266" s="13" t="s">
        <v>462</v>
      </c>
      <c r="F266" s="13" t="s">
        <v>10</v>
      </c>
      <c r="G266" s="44">
        <v>222</v>
      </c>
      <c r="H266" s="44">
        <v>150</v>
      </c>
      <c r="I266" s="44">
        <v>0</v>
      </c>
      <c r="J266" s="44">
        <v>156</v>
      </c>
      <c r="K266" s="44">
        <v>0</v>
      </c>
      <c r="L266" s="44">
        <v>0</v>
      </c>
      <c r="M266" s="17">
        <f t="shared" si="9"/>
        <v>528</v>
      </c>
      <c r="N266" s="17">
        <f t="shared" si="10"/>
        <v>3</v>
      </c>
      <c r="O266" s="17">
        <f t="shared" si="11"/>
        <v>176</v>
      </c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1:37" s="13" customFormat="1" ht="13.9" customHeight="1" x14ac:dyDescent="0.3">
      <c r="A267" s="44">
        <v>255</v>
      </c>
      <c r="B267" s="13" t="s">
        <v>1590</v>
      </c>
      <c r="C267" s="78" t="s">
        <v>1591</v>
      </c>
      <c r="E267" s="13" t="s">
        <v>378</v>
      </c>
      <c r="F267" s="13" t="s">
        <v>10</v>
      </c>
      <c r="G267" s="44">
        <v>190</v>
      </c>
      <c r="H267" s="44">
        <v>184</v>
      </c>
      <c r="I267" s="44">
        <v>151</v>
      </c>
      <c r="J267" s="44">
        <v>0</v>
      </c>
      <c r="K267" s="44">
        <v>0</v>
      </c>
      <c r="L267" s="44">
        <v>0</v>
      </c>
      <c r="M267" s="17">
        <f t="shared" si="9"/>
        <v>525</v>
      </c>
      <c r="N267" s="17">
        <f t="shared" si="10"/>
        <v>3</v>
      </c>
      <c r="O267" s="17">
        <f t="shared" si="11"/>
        <v>175</v>
      </c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1:37" s="13" customFormat="1" ht="13.9" customHeight="1" x14ac:dyDescent="0.3">
      <c r="A268" s="44">
        <v>256</v>
      </c>
      <c r="B268" s="13" t="s">
        <v>1592</v>
      </c>
      <c r="C268" s="78" t="s">
        <v>1593</v>
      </c>
      <c r="E268" s="13" t="s">
        <v>1026</v>
      </c>
      <c r="F268" s="13" t="s">
        <v>10</v>
      </c>
      <c r="G268" s="44">
        <v>0</v>
      </c>
      <c r="H268" s="44">
        <v>0</v>
      </c>
      <c r="I268" s="44">
        <v>0</v>
      </c>
      <c r="J268" s="44">
        <v>206</v>
      </c>
      <c r="K268" s="44">
        <v>157</v>
      </c>
      <c r="L268" s="44">
        <v>162</v>
      </c>
      <c r="M268" s="17">
        <f t="shared" si="9"/>
        <v>525</v>
      </c>
      <c r="N268" s="17">
        <f t="shared" si="10"/>
        <v>3</v>
      </c>
      <c r="O268" s="17">
        <f t="shared" si="11"/>
        <v>175</v>
      </c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1:37" s="13" customFormat="1" ht="13.9" customHeight="1" x14ac:dyDescent="0.3">
      <c r="A269" s="44">
        <v>257</v>
      </c>
      <c r="B269" s="13" t="s">
        <v>1594</v>
      </c>
      <c r="C269" s="78" t="s">
        <v>1595</v>
      </c>
      <c r="E269" s="13" t="s">
        <v>273</v>
      </c>
      <c r="F269" s="13" t="s">
        <v>10</v>
      </c>
      <c r="G269" s="44">
        <v>0</v>
      </c>
      <c r="H269" s="44">
        <v>180</v>
      </c>
      <c r="I269" s="44">
        <v>182</v>
      </c>
      <c r="J269" s="44">
        <v>162</v>
      </c>
      <c r="K269" s="44">
        <v>0</v>
      </c>
      <c r="L269" s="44">
        <v>0</v>
      </c>
      <c r="M269" s="17">
        <f t="shared" ref="M269:M332" si="12">SUM(G269:L269)</f>
        <v>524</v>
      </c>
      <c r="N269" s="17">
        <f t="shared" ref="N269:N332" si="13">COUNTIF(G269:L269, "&gt;0" )</f>
        <v>3</v>
      </c>
      <c r="O269" s="17">
        <f t="shared" ref="O269:O332" si="14">IF(N269=0,0,M269/N269)</f>
        <v>174.66666666666666</v>
      </c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1:37" s="13" customFormat="1" ht="13.9" customHeight="1" x14ac:dyDescent="0.3">
      <c r="A270" s="44">
        <v>258</v>
      </c>
      <c r="B270" s="13" t="s">
        <v>1674</v>
      </c>
      <c r="C270" s="78" t="s">
        <v>1675</v>
      </c>
      <c r="E270" s="13" t="s">
        <v>503</v>
      </c>
      <c r="F270" s="13" t="s">
        <v>10</v>
      </c>
      <c r="G270" s="44">
        <v>146</v>
      </c>
      <c r="H270" s="44">
        <v>0</v>
      </c>
      <c r="I270" s="44">
        <v>0</v>
      </c>
      <c r="J270" s="44">
        <v>0</v>
      </c>
      <c r="K270" s="44">
        <v>213</v>
      </c>
      <c r="L270" s="44">
        <v>164</v>
      </c>
      <c r="M270" s="17">
        <f t="shared" si="12"/>
        <v>523</v>
      </c>
      <c r="N270" s="17">
        <f t="shared" si="13"/>
        <v>3</v>
      </c>
      <c r="O270" s="17">
        <f t="shared" si="14"/>
        <v>174.33333333333334</v>
      </c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1:37" s="13" customFormat="1" ht="13.9" customHeight="1" x14ac:dyDescent="0.3">
      <c r="A271" s="44">
        <v>259</v>
      </c>
      <c r="B271" s="13" t="s">
        <v>1596</v>
      </c>
      <c r="C271" s="78" t="s">
        <v>1597</v>
      </c>
      <c r="E271" s="13" t="s">
        <v>1195</v>
      </c>
      <c r="F271" s="13" t="s">
        <v>10</v>
      </c>
      <c r="G271" s="44">
        <v>0</v>
      </c>
      <c r="H271" s="44">
        <v>0</v>
      </c>
      <c r="I271" s="44">
        <v>0</v>
      </c>
      <c r="J271" s="44">
        <v>166</v>
      </c>
      <c r="K271" s="44">
        <v>181</v>
      </c>
      <c r="L271" s="44">
        <v>176</v>
      </c>
      <c r="M271" s="17">
        <f t="shared" si="12"/>
        <v>523</v>
      </c>
      <c r="N271" s="17">
        <f t="shared" si="13"/>
        <v>3</v>
      </c>
      <c r="O271" s="17">
        <f t="shared" si="14"/>
        <v>174.33333333333334</v>
      </c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1:37" s="13" customFormat="1" ht="13.9" customHeight="1" x14ac:dyDescent="0.3">
      <c r="A272" s="44">
        <v>260</v>
      </c>
      <c r="B272" s="13" t="s">
        <v>1598</v>
      </c>
      <c r="C272" s="78" t="s">
        <v>1599</v>
      </c>
      <c r="E272" s="13" t="s">
        <v>941</v>
      </c>
      <c r="F272" s="13" t="s">
        <v>10</v>
      </c>
      <c r="G272" s="44">
        <v>149</v>
      </c>
      <c r="H272" s="44">
        <v>198</v>
      </c>
      <c r="I272" s="44">
        <v>174</v>
      </c>
      <c r="J272" s="44">
        <v>0</v>
      </c>
      <c r="K272" s="44">
        <v>0</v>
      </c>
      <c r="L272" s="44">
        <v>0</v>
      </c>
      <c r="M272" s="17">
        <f t="shared" si="12"/>
        <v>521</v>
      </c>
      <c r="N272" s="17">
        <f t="shared" si="13"/>
        <v>3</v>
      </c>
      <c r="O272" s="17">
        <f t="shared" si="14"/>
        <v>173.66666666666666</v>
      </c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1:37" s="13" customFormat="1" ht="13.9" customHeight="1" x14ac:dyDescent="0.3">
      <c r="A273" s="44">
        <v>261</v>
      </c>
      <c r="B273" s="13" t="s">
        <v>1600</v>
      </c>
      <c r="C273" s="78" t="s">
        <v>1601</v>
      </c>
      <c r="E273" s="51" t="s">
        <v>535</v>
      </c>
      <c r="F273" s="51" t="s">
        <v>10</v>
      </c>
      <c r="G273" s="32">
        <v>0</v>
      </c>
      <c r="H273" s="32">
        <v>0</v>
      </c>
      <c r="I273" s="32">
        <v>0</v>
      </c>
      <c r="J273" s="32">
        <v>171</v>
      </c>
      <c r="K273" s="32">
        <v>173</v>
      </c>
      <c r="L273" s="32">
        <v>175</v>
      </c>
      <c r="M273" s="14">
        <f t="shared" si="12"/>
        <v>519</v>
      </c>
      <c r="N273" s="14">
        <f t="shared" si="13"/>
        <v>3</v>
      </c>
      <c r="O273" s="14">
        <f t="shared" si="14"/>
        <v>173</v>
      </c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1:37" s="13" customFormat="1" ht="13.9" customHeight="1" x14ac:dyDescent="0.3">
      <c r="A274" s="44">
        <v>262</v>
      </c>
      <c r="B274" s="13" t="s">
        <v>1602</v>
      </c>
      <c r="C274" s="78" t="s">
        <v>1603</v>
      </c>
      <c r="E274" s="13" t="s">
        <v>1279</v>
      </c>
      <c r="F274" s="13" t="s">
        <v>10</v>
      </c>
      <c r="G274" s="44">
        <v>146</v>
      </c>
      <c r="H274" s="44">
        <v>0</v>
      </c>
      <c r="I274" s="44">
        <v>0</v>
      </c>
      <c r="J274" s="44">
        <v>212</v>
      </c>
      <c r="K274" s="44">
        <v>160</v>
      </c>
      <c r="L274" s="44">
        <v>0</v>
      </c>
      <c r="M274" s="17">
        <f t="shared" si="12"/>
        <v>518</v>
      </c>
      <c r="N274" s="17">
        <f t="shared" si="13"/>
        <v>3</v>
      </c>
      <c r="O274" s="17">
        <f t="shared" si="14"/>
        <v>172.66666666666666</v>
      </c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1:37" s="13" customFormat="1" ht="13.9" customHeight="1" x14ac:dyDescent="0.3">
      <c r="A275" s="44">
        <v>263</v>
      </c>
      <c r="B275" s="13" t="s">
        <v>1606</v>
      </c>
      <c r="C275" s="78" t="s">
        <v>1607</v>
      </c>
      <c r="E275" s="13" t="s">
        <v>648</v>
      </c>
      <c r="F275" s="13" t="s">
        <v>10</v>
      </c>
      <c r="G275" s="44">
        <v>138</v>
      </c>
      <c r="H275" s="44">
        <v>0</v>
      </c>
      <c r="I275" s="44">
        <v>208</v>
      </c>
      <c r="J275" s="44">
        <v>170</v>
      </c>
      <c r="K275" s="44">
        <v>0</v>
      </c>
      <c r="L275" s="44">
        <v>0</v>
      </c>
      <c r="M275" s="17">
        <f t="shared" si="12"/>
        <v>516</v>
      </c>
      <c r="N275" s="17">
        <f t="shared" si="13"/>
        <v>3</v>
      </c>
      <c r="O275" s="17">
        <f t="shared" si="14"/>
        <v>172</v>
      </c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1:37" s="13" customFormat="1" ht="13.9" customHeight="1" x14ac:dyDescent="0.3">
      <c r="A276" s="44">
        <v>264</v>
      </c>
      <c r="B276" s="13" t="s">
        <v>1608</v>
      </c>
      <c r="C276" s="78" t="s">
        <v>1609</v>
      </c>
      <c r="E276" s="13" t="s">
        <v>535</v>
      </c>
      <c r="F276" s="13" t="s">
        <v>10</v>
      </c>
      <c r="G276" s="44">
        <v>0</v>
      </c>
      <c r="H276" s="44">
        <v>167</v>
      </c>
      <c r="I276" s="44">
        <v>169</v>
      </c>
      <c r="J276" s="44">
        <v>0</v>
      </c>
      <c r="K276" s="44">
        <v>0</v>
      </c>
      <c r="L276" s="44">
        <v>178</v>
      </c>
      <c r="M276" s="17">
        <f t="shared" si="12"/>
        <v>514</v>
      </c>
      <c r="N276" s="17">
        <f t="shared" si="13"/>
        <v>3</v>
      </c>
      <c r="O276" s="17">
        <f t="shared" si="14"/>
        <v>171.33333333333334</v>
      </c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1:37" s="13" customFormat="1" ht="13.9" customHeight="1" x14ac:dyDescent="0.3">
      <c r="A277" s="44">
        <v>265</v>
      </c>
      <c r="B277" s="13" t="s">
        <v>1610</v>
      </c>
      <c r="C277" s="78" t="s">
        <v>1611</v>
      </c>
      <c r="E277" s="13" t="s">
        <v>550</v>
      </c>
      <c r="F277" s="13" t="s">
        <v>10</v>
      </c>
      <c r="G277" s="44">
        <v>0</v>
      </c>
      <c r="H277" s="44">
        <v>0</v>
      </c>
      <c r="I277" s="44">
        <v>0</v>
      </c>
      <c r="J277" s="44">
        <v>160</v>
      </c>
      <c r="K277" s="44">
        <v>214</v>
      </c>
      <c r="L277" s="44">
        <v>134</v>
      </c>
      <c r="M277" s="17">
        <f t="shared" si="12"/>
        <v>508</v>
      </c>
      <c r="N277" s="17">
        <f t="shared" si="13"/>
        <v>3</v>
      </c>
      <c r="O277" s="17">
        <f t="shared" si="14"/>
        <v>169.33333333333334</v>
      </c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1:37" s="13" customFormat="1" ht="13.9" customHeight="1" x14ac:dyDescent="0.3">
      <c r="A278" s="44">
        <v>266</v>
      </c>
      <c r="B278" s="13" t="s">
        <v>1614</v>
      </c>
      <c r="C278" s="78" t="s">
        <v>1615</v>
      </c>
      <c r="E278" s="13" t="s">
        <v>294</v>
      </c>
      <c r="F278" s="13" t="s">
        <v>10</v>
      </c>
      <c r="G278" s="44">
        <v>177</v>
      </c>
      <c r="H278" s="44">
        <v>138</v>
      </c>
      <c r="I278" s="44">
        <v>0</v>
      </c>
      <c r="J278" s="44">
        <v>0</v>
      </c>
      <c r="K278" s="44">
        <v>0</v>
      </c>
      <c r="L278" s="44">
        <v>191</v>
      </c>
      <c r="M278" s="17">
        <f t="shared" si="12"/>
        <v>506</v>
      </c>
      <c r="N278" s="17">
        <f t="shared" si="13"/>
        <v>3</v>
      </c>
      <c r="O278" s="17">
        <f t="shared" si="14"/>
        <v>168.66666666666666</v>
      </c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1:37" s="13" customFormat="1" ht="13.9" customHeight="1" x14ac:dyDescent="0.3">
      <c r="A279" s="44">
        <v>267</v>
      </c>
      <c r="B279" s="13" t="s">
        <v>1616</v>
      </c>
      <c r="C279" s="78" t="s">
        <v>1617</v>
      </c>
      <c r="E279" s="13" t="s">
        <v>294</v>
      </c>
      <c r="F279" s="13" t="s">
        <v>10</v>
      </c>
      <c r="G279" s="44">
        <v>181</v>
      </c>
      <c r="H279" s="44">
        <v>182</v>
      </c>
      <c r="I279" s="44">
        <v>141</v>
      </c>
      <c r="J279" s="44">
        <v>0</v>
      </c>
      <c r="K279" s="44">
        <v>0</v>
      </c>
      <c r="L279" s="44">
        <v>0</v>
      </c>
      <c r="M279" s="17">
        <f t="shared" si="12"/>
        <v>504</v>
      </c>
      <c r="N279" s="17">
        <f t="shared" si="13"/>
        <v>3</v>
      </c>
      <c r="O279" s="17">
        <f t="shared" si="14"/>
        <v>168</v>
      </c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1:37" s="13" customFormat="1" ht="13.9" customHeight="1" x14ac:dyDescent="0.3">
      <c r="A280" s="44">
        <v>268</v>
      </c>
      <c r="B280" s="13" t="s">
        <v>1620</v>
      </c>
      <c r="C280" s="78" t="s">
        <v>1621</v>
      </c>
      <c r="E280" s="13" t="s">
        <v>1395</v>
      </c>
      <c r="F280" s="13" t="s">
        <v>10</v>
      </c>
      <c r="G280" s="44">
        <v>160</v>
      </c>
      <c r="H280" s="44">
        <v>0</v>
      </c>
      <c r="I280" s="44">
        <v>202</v>
      </c>
      <c r="J280" s="44">
        <v>138</v>
      </c>
      <c r="K280" s="44">
        <v>0</v>
      </c>
      <c r="L280" s="44">
        <v>0</v>
      </c>
      <c r="M280" s="17">
        <f t="shared" si="12"/>
        <v>500</v>
      </c>
      <c r="N280" s="17">
        <f t="shared" si="13"/>
        <v>3</v>
      </c>
      <c r="O280" s="17">
        <f t="shared" si="14"/>
        <v>166.66666666666666</v>
      </c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1:37" s="13" customFormat="1" ht="13.9" customHeight="1" x14ac:dyDescent="0.3">
      <c r="A281" s="44">
        <v>269</v>
      </c>
      <c r="B281" s="13" t="s">
        <v>1698</v>
      </c>
      <c r="C281" s="78" t="s">
        <v>1699</v>
      </c>
      <c r="E281" s="13" t="s">
        <v>432</v>
      </c>
      <c r="F281" s="13" t="s">
        <v>10</v>
      </c>
      <c r="G281" s="44">
        <v>170</v>
      </c>
      <c r="H281" s="44">
        <v>0</v>
      </c>
      <c r="I281" s="44">
        <v>0</v>
      </c>
      <c r="J281" s="44">
        <v>155</v>
      </c>
      <c r="K281" s="44">
        <v>0</v>
      </c>
      <c r="L281" s="44">
        <v>173</v>
      </c>
      <c r="M281" s="17">
        <f t="shared" si="12"/>
        <v>498</v>
      </c>
      <c r="N281" s="17">
        <f t="shared" si="13"/>
        <v>3</v>
      </c>
      <c r="O281" s="17">
        <f t="shared" si="14"/>
        <v>166</v>
      </c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1:37" s="13" customFormat="1" ht="13.9" customHeight="1" x14ac:dyDescent="0.3">
      <c r="A282" s="44">
        <v>270</v>
      </c>
      <c r="B282" s="13" t="s">
        <v>1622</v>
      </c>
      <c r="C282" s="78" t="s">
        <v>1623</v>
      </c>
      <c r="E282" s="13" t="s">
        <v>1026</v>
      </c>
      <c r="F282" s="13" t="s">
        <v>10</v>
      </c>
      <c r="G282" s="44">
        <v>136</v>
      </c>
      <c r="H282" s="44">
        <v>0</v>
      </c>
      <c r="I282" s="44">
        <v>0</v>
      </c>
      <c r="J282" s="44">
        <v>0</v>
      </c>
      <c r="K282" s="44">
        <v>173</v>
      </c>
      <c r="L282" s="44">
        <v>184</v>
      </c>
      <c r="M282" s="17">
        <f t="shared" si="12"/>
        <v>493</v>
      </c>
      <c r="N282" s="17">
        <f t="shared" si="13"/>
        <v>3</v>
      </c>
      <c r="O282" s="17">
        <f t="shared" si="14"/>
        <v>164.33333333333334</v>
      </c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1:37" s="13" customFormat="1" ht="13.9" customHeight="1" x14ac:dyDescent="0.3">
      <c r="A283" s="44">
        <v>271</v>
      </c>
      <c r="B283" s="13" t="s">
        <v>1624</v>
      </c>
      <c r="C283" s="78" t="s">
        <v>1625</v>
      </c>
      <c r="E283" s="13" t="s">
        <v>1041</v>
      </c>
      <c r="F283" s="13" t="s">
        <v>10</v>
      </c>
      <c r="G283" s="44">
        <v>0</v>
      </c>
      <c r="H283" s="44">
        <v>156</v>
      </c>
      <c r="I283" s="44">
        <v>191</v>
      </c>
      <c r="J283" s="44">
        <v>0</v>
      </c>
      <c r="K283" s="44">
        <v>145</v>
      </c>
      <c r="L283" s="44">
        <v>0</v>
      </c>
      <c r="M283" s="17">
        <f t="shared" si="12"/>
        <v>492</v>
      </c>
      <c r="N283" s="17">
        <f t="shared" si="13"/>
        <v>3</v>
      </c>
      <c r="O283" s="17">
        <f t="shared" si="14"/>
        <v>164</v>
      </c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1:37" s="13" customFormat="1" ht="13.9" customHeight="1" x14ac:dyDescent="0.3">
      <c r="A284" s="44">
        <v>272</v>
      </c>
      <c r="B284" s="13" t="s">
        <v>1626</v>
      </c>
      <c r="C284" s="78" t="s">
        <v>1627</v>
      </c>
      <c r="E284" s="51" t="s">
        <v>503</v>
      </c>
      <c r="F284" s="51" t="s">
        <v>10</v>
      </c>
      <c r="G284" s="32">
        <v>0</v>
      </c>
      <c r="H284" s="32">
        <v>175</v>
      </c>
      <c r="I284" s="32">
        <v>171</v>
      </c>
      <c r="J284" s="32">
        <v>0</v>
      </c>
      <c r="K284" s="32">
        <v>146</v>
      </c>
      <c r="L284" s="32">
        <v>0</v>
      </c>
      <c r="M284" s="14">
        <f t="shared" si="12"/>
        <v>492</v>
      </c>
      <c r="N284" s="14">
        <f t="shared" si="13"/>
        <v>3</v>
      </c>
      <c r="O284" s="14">
        <f t="shared" si="14"/>
        <v>164</v>
      </c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1:37" s="13" customFormat="1" ht="13.9" customHeight="1" x14ac:dyDescent="0.3">
      <c r="A285" s="44">
        <v>273</v>
      </c>
      <c r="B285" s="13" t="s">
        <v>1630</v>
      </c>
      <c r="C285" s="78" t="s">
        <v>1631</v>
      </c>
      <c r="E285" s="13" t="s">
        <v>357</v>
      </c>
      <c r="F285" s="13" t="s">
        <v>10</v>
      </c>
      <c r="G285" s="44">
        <v>0</v>
      </c>
      <c r="H285" s="44">
        <v>0</v>
      </c>
      <c r="I285" s="44">
        <v>170</v>
      </c>
      <c r="J285" s="44">
        <v>161</v>
      </c>
      <c r="K285" s="44">
        <v>158</v>
      </c>
      <c r="L285" s="44">
        <v>0</v>
      </c>
      <c r="M285" s="17">
        <f t="shared" si="12"/>
        <v>489</v>
      </c>
      <c r="N285" s="17">
        <f t="shared" si="13"/>
        <v>3</v>
      </c>
      <c r="O285" s="17">
        <f t="shared" si="14"/>
        <v>163</v>
      </c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1:37" s="13" customFormat="1" ht="13.9" customHeight="1" x14ac:dyDescent="0.3">
      <c r="A286" s="44">
        <v>274</v>
      </c>
      <c r="B286" s="13" t="s">
        <v>1702</v>
      </c>
      <c r="C286" s="78" t="s">
        <v>1703</v>
      </c>
      <c r="E286" s="13" t="s">
        <v>357</v>
      </c>
      <c r="F286" s="13" t="s">
        <v>10</v>
      </c>
      <c r="G286" s="44">
        <v>170</v>
      </c>
      <c r="H286" s="44">
        <v>144</v>
      </c>
      <c r="I286" s="44">
        <v>0</v>
      </c>
      <c r="J286" s="44">
        <v>0</v>
      </c>
      <c r="K286" s="44">
        <v>0</v>
      </c>
      <c r="L286" s="44">
        <v>168</v>
      </c>
      <c r="M286" s="17">
        <f t="shared" si="12"/>
        <v>482</v>
      </c>
      <c r="N286" s="17">
        <f t="shared" si="13"/>
        <v>3</v>
      </c>
      <c r="O286" s="17">
        <f t="shared" si="14"/>
        <v>160.66666666666666</v>
      </c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1:37" s="13" customFormat="1" ht="13.9" customHeight="1" x14ac:dyDescent="0.3">
      <c r="A287" s="44">
        <v>275</v>
      </c>
      <c r="B287" s="13" t="s">
        <v>1684</v>
      </c>
      <c r="C287" s="78" t="s">
        <v>1685</v>
      </c>
      <c r="E287" s="13" t="s">
        <v>626</v>
      </c>
      <c r="F287" s="13" t="s">
        <v>10</v>
      </c>
      <c r="G287" s="44">
        <v>0</v>
      </c>
      <c r="H287" s="44">
        <v>0</v>
      </c>
      <c r="I287" s="44">
        <v>0</v>
      </c>
      <c r="J287" s="44">
        <v>173</v>
      </c>
      <c r="K287" s="44">
        <v>170</v>
      </c>
      <c r="L287" s="44">
        <v>135</v>
      </c>
      <c r="M287" s="17">
        <f t="shared" si="12"/>
        <v>478</v>
      </c>
      <c r="N287" s="17">
        <f t="shared" si="13"/>
        <v>3</v>
      </c>
      <c r="O287" s="17">
        <f t="shared" si="14"/>
        <v>159.33333333333334</v>
      </c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1:37" s="13" customFormat="1" ht="13.9" customHeight="1" x14ac:dyDescent="0.3">
      <c r="A288" s="44">
        <v>276</v>
      </c>
      <c r="B288" s="13" t="s">
        <v>1634</v>
      </c>
      <c r="C288" s="78" t="s">
        <v>1635</v>
      </c>
      <c r="E288" s="13" t="s">
        <v>231</v>
      </c>
      <c r="F288" s="13" t="s">
        <v>10</v>
      </c>
      <c r="G288" s="44">
        <v>186</v>
      </c>
      <c r="H288" s="44">
        <v>152</v>
      </c>
      <c r="I288" s="44">
        <v>0</v>
      </c>
      <c r="J288" s="44">
        <v>0</v>
      </c>
      <c r="K288" s="44">
        <v>0</v>
      </c>
      <c r="L288" s="44">
        <v>137</v>
      </c>
      <c r="M288" s="17">
        <f t="shared" si="12"/>
        <v>475</v>
      </c>
      <c r="N288" s="17">
        <f t="shared" si="13"/>
        <v>3</v>
      </c>
      <c r="O288" s="17">
        <f t="shared" si="14"/>
        <v>158.33333333333334</v>
      </c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1:37" s="13" customFormat="1" ht="13.9" customHeight="1" x14ac:dyDescent="0.3">
      <c r="A289" s="44">
        <v>277</v>
      </c>
      <c r="B289" s="13" t="s">
        <v>1636</v>
      </c>
      <c r="C289" s="78" t="s">
        <v>1637</v>
      </c>
      <c r="E289" s="13" t="s">
        <v>518</v>
      </c>
      <c r="F289" s="13" t="s">
        <v>10</v>
      </c>
      <c r="G289" s="44">
        <v>163</v>
      </c>
      <c r="H289" s="44">
        <v>164</v>
      </c>
      <c r="I289" s="44">
        <v>145</v>
      </c>
      <c r="J289" s="44">
        <v>0</v>
      </c>
      <c r="K289" s="44">
        <v>0</v>
      </c>
      <c r="L289" s="44">
        <v>0</v>
      </c>
      <c r="M289" s="17">
        <f t="shared" si="12"/>
        <v>472</v>
      </c>
      <c r="N289" s="17">
        <f t="shared" si="13"/>
        <v>3</v>
      </c>
      <c r="O289" s="17">
        <f t="shared" si="14"/>
        <v>157.33333333333334</v>
      </c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1:37" s="13" customFormat="1" ht="13.9" customHeight="1" x14ac:dyDescent="0.3">
      <c r="A290" s="44">
        <v>278</v>
      </c>
      <c r="B290" s="13" t="s">
        <v>1638</v>
      </c>
      <c r="C290" s="78" t="s">
        <v>1639</v>
      </c>
      <c r="E290" s="13" t="s">
        <v>1251</v>
      </c>
      <c r="F290" s="13" t="s">
        <v>10</v>
      </c>
      <c r="G290" s="44">
        <v>0</v>
      </c>
      <c r="H290" s="44">
        <v>134</v>
      </c>
      <c r="I290" s="44">
        <v>0</v>
      </c>
      <c r="J290" s="44">
        <v>165</v>
      </c>
      <c r="K290" s="44">
        <v>168</v>
      </c>
      <c r="L290" s="44">
        <v>0</v>
      </c>
      <c r="M290" s="17">
        <f t="shared" si="12"/>
        <v>467</v>
      </c>
      <c r="N290" s="17">
        <f t="shared" si="13"/>
        <v>3</v>
      </c>
      <c r="O290" s="17">
        <f t="shared" si="14"/>
        <v>155.66666666666666</v>
      </c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1:37" s="13" customFormat="1" ht="13.9" customHeight="1" x14ac:dyDescent="0.3">
      <c r="A291" s="44">
        <v>279</v>
      </c>
      <c r="B291" s="13" t="s">
        <v>1640</v>
      </c>
      <c r="C291" s="78" t="s">
        <v>1641</v>
      </c>
      <c r="E291" s="13" t="s">
        <v>220</v>
      </c>
      <c r="F291" s="13" t="s">
        <v>10</v>
      </c>
      <c r="G291" s="44">
        <v>0</v>
      </c>
      <c r="H291" s="44">
        <v>0</v>
      </c>
      <c r="I291" s="44">
        <v>0</v>
      </c>
      <c r="J291" s="44">
        <v>0</v>
      </c>
      <c r="K291" s="44">
        <v>252</v>
      </c>
      <c r="L291" s="44">
        <v>210</v>
      </c>
      <c r="M291" s="17">
        <f t="shared" si="12"/>
        <v>462</v>
      </c>
      <c r="N291" s="17">
        <f t="shared" si="13"/>
        <v>2</v>
      </c>
      <c r="O291" s="17">
        <f t="shared" si="14"/>
        <v>231</v>
      </c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1:37" s="13" customFormat="1" ht="13.9" customHeight="1" x14ac:dyDescent="0.3">
      <c r="A292" s="44">
        <v>280</v>
      </c>
      <c r="B292" s="13" t="s">
        <v>1690</v>
      </c>
      <c r="C292" s="78" t="s">
        <v>1691</v>
      </c>
      <c r="E292" s="13" t="s">
        <v>626</v>
      </c>
      <c r="F292" s="13" t="s">
        <v>10</v>
      </c>
      <c r="G292" s="44">
        <v>0</v>
      </c>
      <c r="H292" s="44">
        <v>187</v>
      </c>
      <c r="I292" s="44">
        <v>149</v>
      </c>
      <c r="J292" s="44">
        <v>0</v>
      </c>
      <c r="K292" s="44">
        <v>0</v>
      </c>
      <c r="L292" s="44">
        <v>112</v>
      </c>
      <c r="M292" s="17">
        <f t="shared" si="12"/>
        <v>448</v>
      </c>
      <c r="N292" s="17">
        <f t="shared" si="13"/>
        <v>3</v>
      </c>
      <c r="O292" s="17">
        <f t="shared" si="14"/>
        <v>149.33333333333334</v>
      </c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1:37" s="13" customFormat="1" ht="13.9" customHeight="1" x14ac:dyDescent="0.3">
      <c r="A293" s="44">
        <v>281</v>
      </c>
      <c r="B293" s="13" t="s">
        <v>1642</v>
      </c>
      <c r="C293" s="78" t="s">
        <v>1643</v>
      </c>
      <c r="E293" s="13" t="s">
        <v>703</v>
      </c>
      <c r="F293" s="13" t="s">
        <v>10</v>
      </c>
      <c r="G293" s="44">
        <v>156</v>
      </c>
      <c r="H293" s="44">
        <v>124</v>
      </c>
      <c r="I293" s="44">
        <v>0</v>
      </c>
      <c r="J293" s="44">
        <v>0</v>
      </c>
      <c r="K293" s="44">
        <v>0</v>
      </c>
      <c r="L293" s="44">
        <v>161</v>
      </c>
      <c r="M293" s="17">
        <f t="shared" si="12"/>
        <v>441</v>
      </c>
      <c r="N293" s="17">
        <f t="shared" si="13"/>
        <v>3</v>
      </c>
      <c r="O293" s="17">
        <f t="shared" si="14"/>
        <v>147</v>
      </c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1:37" s="13" customFormat="1" ht="13.9" customHeight="1" x14ac:dyDescent="0.3">
      <c r="A294" s="44">
        <v>282</v>
      </c>
      <c r="B294" s="13" t="s">
        <v>1644</v>
      </c>
      <c r="C294" s="78" t="s">
        <v>1645</v>
      </c>
      <c r="E294" s="13" t="s">
        <v>535</v>
      </c>
      <c r="F294" s="13" t="s">
        <v>10</v>
      </c>
      <c r="G294" s="44">
        <v>148</v>
      </c>
      <c r="H294" s="44">
        <v>0</v>
      </c>
      <c r="I294" s="44">
        <v>0</v>
      </c>
      <c r="J294" s="44">
        <v>148</v>
      </c>
      <c r="K294" s="44">
        <v>141</v>
      </c>
      <c r="L294" s="44">
        <v>0</v>
      </c>
      <c r="M294" s="17">
        <f t="shared" si="12"/>
        <v>437</v>
      </c>
      <c r="N294" s="17">
        <f t="shared" si="13"/>
        <v>3</v>
      </c>
      <c r="O294" s="17">
        <f t="shared" si="14"/>
        <v>145.66666666666666</v>
      </c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1:37" s="13" customFormat="1" ht="13.9" customHeight="1" x14ac:dyDescent="0.3">
      <c r="A295" s="44">
        <v>283</v>
      </c>
      <c r="B295" s="13" t="s">
        <v>1646</v>
      </c>
      <c r="C295" s="78" t="s">
        <v>1647</v>
      </c>
      <c r="E295" s="13" t="s">
        <v>1251</v>
      </c>
      <c r="F295" s="13" t="s">
        <v>10</v>
      </c>
      <c r="G295" s="44">
        <v>0</v>
      </c>
      <c r="H295" s="44">
        <v>0</v>
      </c>
      <c r="I295" s="44">
        <v>127</v>
      </c>
      <c r="J295" s="44">
        <v>0</v>
      </c>
      <c r="K295" s="44">
        <v>155</v>
      </c>
      <c r="L295" s="44">
        <v>155</v>
      </c>
      <c r="M295" s="17">
        <f t="shared" si="12"/>
        <v>437</v>
      </c>
      <c r="N295" s="17">
        <f t="shared" si="13"/>
        <v>3</v>
      </c>
      <c r="O295" s="17">
        <f t="shared" si="14"/>
        <v>145.66666666666666</v>
      </c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1:37" s="13" customFormat="1" ht="13.9" customHeight="1" x14ac:dyDescent="0.3">
      <c r="A296" s="44">
        <v>284</v>
      </c>
      <c r="B296" s="13" t="s">
        <v>1650</v>
      </c>
      <c r="C296" s="78" t="s">
        <v>1651</v>
      </c>
      <c r="E296" s="51" t="s">
        <v>324</v>
      </c>
      <c r="F296" s="51" t="s">
        <v>10</v>
      </c>
      <c r="G296" s="32">
        <v>0</v>
      </c>
      <c r="H296" s="32">
        <v>0</v>
      </c>
      <c r="I296" s="32">
        <v>0</v>
      </c>
      <c r="J296" s="32">
        <v>0</v>
      </c>
      <c r="K296" s="32">
        <v>206</v>
      </c>
      <c r="L296" s="32">
        <v>223</v>
      </c>
      <c r="M296" s="14">
        <f t="shared" si="12"/>
        <v>429</v>
      </c>
      <c r="N296" s="14">
        <f t="shared" si="13"/>
        <v>2</v>
      </c>
      <c r="O296" s="14">
        <f t="shared" si="14"/>
        <v>214.5</v>
      </c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1:37" s="13" customFormat="1" ht="13.9" customHeight="1" x14ac:dyDescent="0.3">
      <c r="A297" s="44">
        <v>285</v>
      </c>
      <c r="B297" s="13" t="s">
        <v>1654</v>
      </c>
      <c r="C297" s="78" t="s">
        <v>1655</v>
      </c>
      <c r="E297" s="13" t="s">
        <v>305</v>
      </c>
      <c r="F297" s="13" t="s">
        <v>10</v>
      </c>
      <c r="G297" s="44">
        <v>235</v>
      </c>
      <c r="H297" s="44">
        <v>169</v>
      </c>
      <c r="I297" s="44">
        <v>0</v>
      </c>
      <c r="J297" s="44">
        <v>0</v>
      </c>
      <c r="K297" s="44">
        <v>0</v>
      </c>
      <c r="L297" s="44">
        <v>0</v>
      </c>
      <c r="M297" s="17">
        <f t="shared" si="12"/>
        <v>404</v>
      </c>
      <c r="N297" s="17">
        <f t="shared" si="13"/>
        <v>2</v>
      </c>
      <c r="O297" s="17">
        <f t="shared" si="14"/>
        <v>202</v>
      </c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1:37" s="13" customFormat="1" ht="13.9" customHeight="1" x14ac:dyDescent="0.3">
      <c r="A298" s="44">
        <v>286</v>
      </c>
      <c r="B298" s="13" t="s">
        <v>1542</v>
      </c>
      <c r="C298" s="78" t="s">
        <v>1543</v>
      </c>
      <c r="E298" s="13" t="s">
        <v>231</v>
      </c>
      <c r="F298" s="13" t="s">
        <v>10</v>
      </c>
      <c r="G298" s="44">
        <v>0</v>
      </c>
      <c r="H298" s="44">
        <v>0</v>
      </c>
      <c r="I298" s="44">
        <v>0</v>
      </c>
      <c r="J298" s="44">
        <v>255</v>
      </c>
      <c r="K298" s="44">
        <v>147</v>
      </c>
      <c r="L298" s="44">
        <v>0</v>
      </c>
      <c r="M298" s="17">
        <f t="shared" si="12"/>
        <v>402</v>
      </c>
      <c r="N298" s="17">
        <f t="shared" si="13"/>
        <v>2</v>
      </c>
      <c r="O298" s="17">
        <f t="shared" si="14"/>
        <v>201</v>
      </c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1:37" s="13" customFormat="1" ht="13.9" customHeight="1" x14ac:dyDescent="0.3">
      <c r="A299" s="44">
        <v>287</v>
      </c>
      <c r="B299" s="13" t="s">
        <v>1656</v>
      </c>
      <c r="C299" s="78" t="s">
        <v>1657</v>
      </c>
      <c r="E299" s="13" t="s">
        <v>305</v>
      </c>
      <c r="F299" s="13" t="s">
        <v>10</v>
      </c>
      <c r="G299" s="44">
        <v>0</v>
      </c>
      <c r="H299" s="44">
        <v>0</v>
      </c>
      <c r="I299" s="44">
        <v>225</v>
      </c>
      <c r="J299" s="44">
        <v>170</v>
      </c>
      <c r="K299" s="44">
        <v>0</v>
      </c>
      <c r="L299" s="44">
        <v>0</v>
      </c>
      <c r="M299" s="17">
        <f t="shared" si="12"/>
        <v>395</v>
      </c>
      <c r="N299" s="17">
        <f t="shared" si="13"/>
        <v>2</v>
      </c>
      <c r="O299" s="17">
        <f t="shared" si="14"/>
        <v>197.5</v>
      </c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1:37" s="13" customFormat="1" ht="13.9" customHeight="1" x14ac:dyDescent="0.3">
      <c r="A300" s="44">
        <v>288</v>
      </c>
      <c r="B300" s="13" t="s">
        <v>1658</v>
      </c>
      <c r="C300" s="78" t="s">
        <v>1659</v>
      </c>
      <c r="E300" s="13" t="s">
        <v>1282</v>
      </c>
      <c r="F300" s="13" t="s">
        <v>10</v>
      </c>
      <c r="G300" s="44">
        <v>0</v>
      </c>
      <c r="H300" s="44">
        <v>0</v>
      </c>
      <c r="I300" s="44">
        <v>148</v>
      </c>
      <c r="J300" s="44">
        <v>147</v>
      </c>
      <c r="K300" s="44">
        <v>89</v>
      </c>
      <c r="L300" s="44">
        <v>0</v>
      </c>
      <c r="M300" s="17">
        <f t="shared" si="12"/>
        <v>384</v>
      </c>
      <c r="N300" s="17">
        <f t="shared" si="13"/>
        <v>3</v>
      </c>
      <c r="O300" s="17">
        <f t="shared" si="14"/>
        <v>128</v>
      </c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1:37" s="13" customFormat="1" ht="13.9" customHeight="1" x14ac:dyDescent="0.3">
      <c r="A301" s="44">
        <v>289</v>
      </c>
      <c r="B301" s="13" t="s">
        <v>1660</v>
      </c>
      <c r="C301" s="78" t="s">
        <v>1661</v>
      </c>
      <c r="E301" s="13" t="s">
        <v>1282</v>
      </c>
      <c r="F301" s="13" t="s">
        <v>10</v>
      </c>
      <c r="G301" s="44">
        <v>136</v>
      </c>
      <c r="H301" s="44">
        <v>100</v>
      </c>
      <c r="I301" s="44">
        <v>0</v>
      </c>
      <c r="J301" s="44">
        <v>0</v>
      </c>
      <c r="K301" s="44">
        <v>0</v>
      </c>
      <c r="L301" s="44">
        <v>146</v>
      </c>
      <c r="M301" s="17">
        <f t="shared" si="12"/>
        <v>382</v>
      </c>
      <c r="N301" s="17">
        <f t="shared" si="13"/>
        <v>3</v>
      </c>
      <c r="O301" s="17">
        <f t="shared" si="14"/>
        <v>127.33333333333333</v>
      </c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1:37" s="13" customFormat="1" ht="13.9" customHeight="1" x14ac:dyDescent="0.3">
      <c r="A302" s="44">
        <v>290</v>
      </c>
      <c r="B302" s="13" t="s">
        <v>1662</v>
      </c>
      <c r="C302" s="78" t="s">
        <v>1663</v>
      </c>
      <c r="E302" s="51" t="s">
        <v>623</v>
      </c>
      <c r="F302" s="51" t="s">
        <v>10</v>
      </c>
      <c r="G302" s="32">
        <v>180</v>
      </c>
      <c r="H302" s="32">
        <v>0</v>
      </c>
      <c r="I302" s="32">
        <v>201</v>
      </c>
      <c r="J302" s="32">
        <v>0</v>
      </c>
      <c r="K302" s="32">
        <v>0</v>
      </c>
      <c r="L302" s="32">
        <v>0</v>
      </c>
      <c r="M302" s="14">
        <f t="shared" si="12"/>
        <v>381</v>
      </c>
      <c r="N302" s="14">
        <f t="shared" si="13"/>
        <v>2</v>
      </c>
      <c r="O302" s="14">
        <f t="shared" si="14"/>
        <v>190.5</v>
      </c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1:37" s="13" customFormat="1" ht="13.9" customHeight="1" x14ac:dyDescent="0.3">
      <c r="A303" s="44">
        <v>291</v>
      </c>
      <c r="B303" s="13" t="s">
        <v>1748</v>
      </c>
      <c r="C303" s="78" t="s">
        <v>1749</v>
      </c>
      <c r="E303" s="13" t="s">
        <v>1264</v>
      </c>
      <c r="F303" s="13" t="s">
        <v>10</v>
      </c>
      <c r="G303" s="44">
        <v>0</v>
      </c>
      <c r="H303" s="44">
        <v>0</v>
      </c>
      <c r="I303" s="44">
        <v>0</v>
      </c>
      <c r="J303" s="44">
        <v>0</v>
      </c>
      <c r="K303" s="44">
        <v>179</v>
      </c>
      <c r="L303" s="44">
        <v>198</v>
      </c>
      <c r="M303" s="17">
        <f t="shared" si="12"/>
        <v>377</v>
      </c>
      <c r="N303" s="17">
        <f t="shared" si="13"/>
        <v>2</v>
      </c>
      <c r="O303" s="17">
        <f t="shared" si="14"/>
        <v>188.5</v>
      </c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1:37" s="13" customFormat="1" ht="13.9" customHeight="1" x14ac:dyDescent="0.3">
      <c r="A304" s="44">
        <v>292</v>
      </c>
      <c r="B304" s="13" t="s">
        <v>1740</v>
      </c>
      <c r="C304" s="78" t="s">
        <v>1741</v>
      </c>
      <c r="E304" s="13" t="s">
        <v>346</v>
      </c>
      <c r="F304" s="13" t="s">
        <v>10</v>
      </c>
      <c r="G304" s="44">
        <v>0</v>
      </c>
      <c r="H304" s="44">
        <v>0</v>
      </c>
      <c r="I304" s="44">
        <v>0</v>
      </c>
      <c r="J304" s="44">
        <v>0</v>
      </c>
      <c r="K304" s="44">
        <v>191</v>
      </c>
      <c r="L304" s="44">
        <v>180</v>
      </c>
      <c r="M304" s="17">
        <f t="shared" si="12"/>
        <v>371</v>
      </c>
      <c r="N304" s="17">
        <f t="shared" si="13"/>
        <v>2</v>
      </c>
      <c r="O304" s="17">
        <f t="shared" si="14"/>
        <v>185.5</v>
      </c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1:37" s="13" customFormat="1" ht="13.9" customHeight="1" x14ac:dyDescent="0.3">
      <c r="A305" s="44">
        <v>293</v>
      </c>
      <c r="B305" s="13" t="s">
        <v>1668</v>
      </c>
      <c r="C305" s="78" t="s">
        <v>1669</v>
      </c>
      <c r="E305" s="13" t="s">
        <v>220</v>
      </c>
      <c r="F305" s="13" t="s">
        <v>10</v>
      </c>
      <c r="G305" s="44">
        <v>201</v>
      </c>
      <c r="H305" s="44">
        <v>167</v>
      </c>
      <c r="I305" s="44">
        <v>0</v>
      </c>
      <c r="J305" s="44">
        <v>0</v>
      </c>
      <c r="K305" s="44">
        <v>0</v>
      </c>
      <c r="L305" s="44">
        <v>0</v>
      </c>
      <c r="M305" s="17">
        <f t="shared" si="12"/>
        <v>368</v>
      </c>
      <c r="N305" s="17">
        <f t="shared" si="13"/>
        <v>2</v>
      </c>
      <c r="O305" s="17">
        <f t="shared" si="14"/>
        <v>184</v>
      </c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1:37" s="13" customFormat="1" ht="13.9" customHeight="1" x14ac:dyDescent="0.3">
      <c r="A306" s="44">
        <v>294</v>
      </c>
      <c r="B306" s="13" t="s">
        <v>1670</v>
      </c>
      <c r="C306" s="78" t="s">
        <v>1671</v>
      </c>
      <c r="E306" s="13" t="s">
        <v>1090</v>
      </c>
      <c r="F306" s="13" t="s">
        <v>10</v>
      </c>
      <c r="G306" s="44">
        <v>0</v>
      </c>
      <c r="H306" s="44">
        <v>0</v>
      </c>
      <c r="I306" s="44">
        <v>0</v>
      </c>
      <c r="J306" s="44">
        <v>185</v>
      </c>
      <c r="K306" s="44">
        <v>183</v>
      </c>
      <c r="L306" s="44">
        <v>0</v>
      </c>
      <c r="M306" s="17">
        <f t="shared" si="12"/>
        <v>368</v>
      </c>
      <c r="N306" s="17">
        <f t="shared" si="13"/>
        <v>2</v>
      </c>
      <c r="O306" s="17">
        <f t="shared" si="14"/>
        <v>184</v>
      </c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1:37" s="13" customFormat="1" ht="13.9" customHeight="1" x14ac:dyDescent="0.3">
      <c r="A307" s="44">
        <v>295</v>
      </c>
      <c r="B307" s="13" t="s">
        <v>1730</v>
      </c>
      <c r="C307" s="78" t="s">
        <v>1731</v>
      </c>
      <c r="E307" s="13" t="s">
        <v>273</v>
      </c>
      <c r="F307" s="13" t="s">
        <v>10</v>
      </c>
      <c r="G307" s="44">
        <v>0</v>
      </c>
      <c r="H307" s="44">
        <v>0</v>
      </c>
      <c r="I307" s="44">
        <v>0</v>
      </c>
      <c r="J307" s="44">
        <v>0</v>
      </c>
      <c r="K307" s="44">
        <v>198</v>
      </c>
      <c r="L307" s="44">
        <v>168</v>
      </c>
      <c r="M307" s="17">
        <f t="shared" si="12"/>
        <v>366</v>
      </c>
      <c r="N307" s="17">
        <f t="shared" si="13"/>
        <v>2</v>
      </c>
      <c r="O307" s="17">
        <f t="shared" si="14"/>
        <v>183</v>
      </c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1:37" s="13" customFormat="1" ht="13.9" customHeight="1" x14ac:dyDescent="0.3">
      <c r="A308" s="44">
        <v>296</v>
      </c>
      <c r="B308" s="13" t="s">
        <v>1672</v>
      </c>
      <c r="C308" s="78" t="s">
        <v>1673</v>
      </c>
      <c r="E308" s="13" t="s">
        <v>1090</v>
      </c>
      <c r="F308" s="13" t="s">
        <v>10</v>
      </c>
      <c r="G308" s="44">
        <v>194</v>
      </c>
      <c r="H308" s="44">
        <v>169</v>
      </c>
      <c r="I308" s="44">
        <v>0</v>
      </c>
      <c r="J308" s="44">
        <v>0</v>
      </c>
      <c r="K308" s="44">
        <v>0</v>
      </c>
      <c r="L308" s="44">
        <v>0</v>
      </c>
      <c r="M308" s="17">
        <f t="shared" si="12"/>
        <v>363</v>
      </c>
      <c r="N308" s="17">
        <f t="shared" si="13"/>
        <v>2</v>
      </c>
      <c r="O308" s="17">
        <f t="shared" si="14"/>
        <v>181.5</v>
      </c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1:37" s="13" customFormat="1" ht="13.9" customHeight="1" x14ac:dyDescent="0.3">
      <c r="A309" s="44">
        <v>297</v>
      </c>
      <c r="B309" s="13" t="s">
        <v>1676</v>
      </c>
      <c r="C309" s="78" t="s">
        <v>1677</v>
      </c>
      <c r="E309" s="13" t="s">
        <v>324</v>
      </c>
      <c r="F309" s="13" t="s">
        <v>10</v>
      </c>
      <c r="G309" s="44">
        <v>175</v>
      </c>
      <c r="H309" s="44">
        <v>0</v>
      </c>
      <c r="I309" s="44">
        <v>0</v>
      </c>
      <c r="J309" s="44">
        <v>0</v>
      </c>
      <c r="K309" s="44">
        <v>183</v>
      </c>
      <c r="L309" s="44">
        <v>0</v>
      </c>
      <c r="M309" s="17">
        <f t="shared" si="12"/>
        <v>358</v>
      </c>
      <c r="N309" s="17">
        <f t="shared" si="13"/>
        <v>2</v>
      </c>
      <c r="O309" s="17">
        <f t="shared" si="14"/>
        <v>179</v>
      </c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1:37" s="13" customFormat="1" ht="13.9" customHeight="1" x14ac:dyDescent="0.3">
      <c r="A310" s="44">
        <v>298</v>
      </c>
      <c r="B310" s="13" t="s">
        <v>1773</v>
      </c>
      <c r="C310" s="78" t="s">
        <v>1774</v>
      </c>
      <c r="E310" s="13" t="s">
        <v>503</v>
      </c>
      <c r="F310" s="13" t="s">
        <v>10</v>
      </c>
      <c r="G310" s="44">
        <v>0</v>
      </c>
      <c r="H310" s="44">
        <v>149</v>
      </c>
      <c r="I310" s="44">
        <v>0</v>
      </c>
      <c r="J310" s="44">
        <v>0</v>
      </c>
      <c r="K310" s="44">
        <v>0</v>
      </c>
      <c r="L310" s="44">
        <v>206</v>
      </c>
      <c r="M310" s="17">
        <f t="shared" si="12"/>
        <v>355</v>
      </c>
      <c r="N310" s="17">
        <f t="shared" si="13"/>
        <v>2</v>
      </c>
      <c r="O310" s="17">
        <f t="shared" si="14"/>
        <v>177.5</v>
      </c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1:37" s="13" customFormat="1" ht="13.9" customHeight="1" x14ac:dyDescent="0.3">
      <c r="A311" s="44">
        <v>299</v>
      </c>
      <c r="B311" s="13" t="s">
        <v>1678</v>
      </c>
      <c r="C311" s="78" t="s">
        <v>1679</v>
      </c>
      <c r="E311" s="13" t="s">
        <v>540</v>
      </c>
      <c r="F311" s="13" t="s">
        <v>10</v>
      </c>
      <c r="G311" s="44">
        <v>187</v>
      </c>
      <c r="H311" s="44">
        <v>165</v>
      </c>
      <c r="I311" s="44">
        <v>0</v>
      </c>
      <c r="J311" s="44">
        <v>0</v>
      </c>
      <c r="K311" s="44">
        <v>0</v>
      </c>
      <c r="L311" s="44">
        <v>0</v>
      </c>
      <c r="M311" s="17">
        <f t="shared" si="12"/>
        <v>352</v>
      </c>
      <c r="N311" s="17">
        <f t="shared" si="13"/>
        <v>2</v>
      </c>
      <c r="O311" s="17">
        <f t="shared" si="14"/>
        <v>176</v>
      </c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1:37" s="13" customFormat="1" ht="13.9" customHeight="1" x14ac:dyDescent="0.3">
      <c r="A312" s="44">
        <v>300</v>
      </c>
      <c r="B312" s="13" t="s">
        <v>1785</v>
      </c>
      <c r="C312" s="78" t="s">
        <v>1786</v>
      </c>
      <c r="E312" s="13" t="s">
        <v>1395</v>
      </c>
      <c r="F312" s="13" t="s">
        <v>10</v>
      </c>
      <c r="G312" s="44">
        <v>0</v>
      </c>
      <c r="H312" s="44">
        <v>0</v>
      </c>
      <c r="I312" s="44">
        <v>139</v>
      </c>
      <c r="J312" s="44">
        <v>0</v>
      </c>
      <c r="K312" s="44">
        <v>0</v>
      </c>
      <c r="L312" s="44">
        <v>205</v>
      </c>
      <c r="M312" s="17">
        <f t="shared" si="12"/>
        <v>344</v>
      </c>
      <c r="N312" s="17">
        <f t="shared" si="13"/>
        <v>2</v>
      </c>
      <c r="O312" s="17">
        <f t="shared" si="14"/>
        <v>172</v>
      </c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1:37" s="13" customFormat="1" ht="13.9" customHeight="1" x14ac:dyDescent="0.3">
      <c r="A313" s="44">
        <v>301</v>
      </c>
      <c r="B313" s="13" t="s">
        <v>1682</v>
      </c>
      <c r="C313" s="78" t="s">
        <v>1683</v>
      </c>
      <c r="E313" s="13" t="s">
        <v>346</v>
      </c>
      <c r="F313" s="13" t="s">
        <v>10</v>
      </c>
      <c r="G313" s="44">
        <v>169</v>
      </c>
      <c r="H313" s="44">
        <v>174</v>
      </c>
      <c r="I313" s="44">
        <v>0</v>
      </c>
      <c r="J313" s="44">
        <v>0</v>
      </c>
      <c r="K313" s="44">
        <v>0</v>
      </c>
      <c r="L313" s="44">
        <v>0</v>
      </c>
      <c r="M313" s="17">
        <f t="shared" si="12"/>
        <v>343</v>
      </c>
      <c r="N313" s="17">
        <f t="shared" si="13"/>
        <v>2</v>
      </c>
      <c r="O313" s="17">
        <f t="shared" si="14"/>
        <v>171.5</v>
      </c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1:37" s="13" customFormat="1" ht="13.9" customHeight="1" x14ac:dyDescent="0.3">
      <c r="A314" s="44">
        <v>302</v>
      </c>
      <c r="B314" s="13" t="s">
        <v>1686</v>
      </c>
      <c r="C314" s="78" t="s">
        <v>1687</v>
      </c>
      <c r="E314" s="13" t="s">
        <v>1090</v>
      </c>
      <c r="F314" s="13" t="s">
        <v>10</v>
      </c>
      <c r="G314" s="44">
        <v>177</v>
      </c>
      <c r="H314" s="44">
        <v>0</v>
      </c>
      <c r="I314" s="44">
        <v>0</v>
      </c>
      <c r="J314" s="44">
        <v>0</v>
      </c>
      <c r="K314" s="44">
        <v>163</v>
      </c>
      <c r="L314" s="44">
        <v>0</v>
      </c>
      <c r="M314" s="17">
        <f t="shared" si="12"/>
        <v>340</v>
      </c>
      <c r="N314" s="17">
        <f t="shared" si="13"/>
        <v>2</v>
      </c>
      <c r="O314" s="17">
        <f t="shared" si="14"/>
        <v>170</v>
      </c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1:37" s="13" customFormat="1" ht="13.9" customHeight="1" x14ac:dyDescent="0.3">
      <c r="A315" s="44">
        <v>303</v>
      </c>
      <c r="B315" s="13" t="s">
        <v>1688</v>
      </c>
      <c r="C315" s="78" t="s">
        <v>1689</v>
      </c>
      <c r="E315" s="13" t="s">
        <v>626</v>
      </c>
      <c r="F315" s="13" t="s">
        <v>10</v>
      </c>
      <c r="G315" s="44">
        <v>166</v>
      </c>
      <c r="H315" s="44">
        <v>0</v>
      </c>
      <c r="I315" s="44">
        <v>0</v>
      </c>
      <c r="J315" s="44">
        <v>172</v>
      </c>
      <c r="K315" s="44">
        <v>0</v>
      </c>
      <c r="L315" s="44">
        <v>0</v>
      </c>
      <c r="M315" s="17">
        <f t="shared" si="12"/>
        <v>338</v>
      </c>
      <c r="N315" s="17">
        <f t="shared" si="13"/>
        <v>2</v>
      </c>
      <c r="O315" s="17">
        <f t="shared" si="14"/>
        <v>169</v>
      </c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1:37" s="13" customFormat="1" ht="13.9" customHeight="1" x14ac:dyDescent="0.3">
      <c r="A316" s="44">
        <v>304</v>
      </c>
      <c r="B316" s="13" t="s">
        <v>1692</v>
      </c>
      <c r="C316" s="78" t="s">
        <v>1693</v>
      </c>
      <c r="E316" s="13" t="s">
        <v>941</v>
      </c>
      <c r="F316" s="13" t="s">
        <v>10</v>
      </c>
      <c r="G316" s="44">
        <v>151</v>
      </c>
      <c r="H316" s="44">
        <v>0</v>
      </c>
      <c r="I316" s="44">
        <v>0</v>
      </c>
      <c r="J316" s="44">
        <v>0</v>
      </c>
      <c r="K316" s="44">
        <v>0</v>
      </c>
      <c r="L316" s="44">
        <v>183</v>
      </c>
      <c r="M316" s="17">
        <f t="shared" si="12"/>
        <v>334</v>
      </c>
      <c r="N316" s="17">
        <f t="shared" si="13"/>
        <v>2</v>
      </c>
      <c r="O316" s="17">
        <f t="shared" si="14"/>
        <v>167</v>
      </c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1:37" s="13" customFormat="1" ht="13.9" customHeight="1" x14ac:dyDescent="0.3">
      <c r="A317" s="44">
        <v>305</v>
      </c>
      <c r="B317" s="13" t="s">
        <v>1736</v>
      </c>
      <c r="C317" s="78" t="s">
        <v>1737</v>
      </c>
      <c r="E317" s="51" t="s">
        <v>357</v>
      </c>
      <c r="F317" s="51" t="s">
        <v>10</v>
      </c>
      <c r="G317" s="32">
        <v>0</v>
      </c>
      <c r="H317" s="32">
        <v>0</v>
      </c>
      <c r="I317" s="32">
        <v>0</v>
      </c>
      <c r="J317" s="32">
        <v>0</v>
      </c>
      <c r="K317" s="32">
        <v>193</v>
      </c>
      <c r="L317" s="32">
        <v>140</v>
      </c>
      <c r="M317" s="14">
        <f t="shared" si="12"/>
        <v>333</v>
      </c>
      <c r="N317" s="14">
        <f t="shared" si="13"/>
        <v>2</v>
      </c>
      <c r="O317" s="14">
        <f t="shared" si="14"/>
        <v>166.5</v>
      </c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1:37" s="13" customFormat="1" ht="13.9" customHeight="1" x14ac:dyDescent="0.3">
      <c r="A318" s="44">
        <v>306</v>
      </c>
      <c r="B318" s="13" t="s">
        <v>1694</v>
      </c>
      <c r="C318" s="78" t="s">
        <v>1695</v>
      </c>
      <c r="E318" s="13" t="s">
        <v>550</v>
      </c>
      <c r="F318" s="13" t="s">
        <v>10</v>
      </c>
      <c r="G318" s="44">
        <v>0</v>
      </c>
      <c r="H318" s="44">
        <v>0</v>
      </c>
      <c r="I318" s="44">
        <v>138</v>
      </c>
      <c r="J318" s="44">
        <v>0</v>
      </c>
      <c r="K318" s="44">
        <v>0</v>
      </c>
      <c r="L318" s="44">
        <v>192</v>
      </c>
      <c r="M318" s="17">
        <f t="shared" si="12"/>
        <v>330</v>
      </c>
      <c r="N318" s="17">
        <f t="shared" si="13"/>
        <v>2</v>
      </c>
      <c r="O318" s="17">
        <f t="shared" si="14"/>
        <v>165</v>
      </c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1:37" s="13" customFormat="1" ht="13.9" customHeight="1" x14ac:dyDescent="0.3">
      <c r="A319" s="44">
        <v>307</v>
      </c>
      <c r="B319" s="13" t="s">
        <v>1696</v>
      </c>
      <c r="C319" s="78" t="s">
        <v>1697</v>
      </c>
      <c r="E319" s="51" t="s">
        <v>540</v>
      </c>
      <c r="F319" s="51" t="s">
        <v>10</v>
      </c>
      <c r="G319" s="32">
        <v>150</v>
      </c>
      <c r="H319" s="32">
        <v>0</v>
      </c>
      <c r="I319" s="32">
        <v>0</v>
      </c>
      <c r="J319" s="32">
        <v>0</v>
      </c>
      <c r="K319" s="32">
        <v>0</v>
      </c>
      <c r="L319" s="32">
        <v>178</v>
      </c>
      <c r="M319" s="14">
        <f t="shared" si="12"/>
        <v>328</v>
      </c>
      <c r="N319" s="14">
        <f t="shared" si="13"/>
        <v>2</v>
      </c>
      <c r="O319" s="14">
        <f t="shared" si="14"/>
        <v>164</v>
      </c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1:37" s="13" customFormat="1" ht="13.9" customHeight="1" x14ac:dyDescent="0.3">
      <c r="A320" s="44">
        <v>308</v>
      </c>
      <c r="B320" s="13" t="s">
        <v>1700</v>
      </c>
      <c r="C320" s="78" t="s">
        <v>1701</v>
      </c>
      <c r="E320" s="13" t="s">
        <v>584</v>
      </c>
      <c r="F320" s="13" t="s">
        <v>10</v>
      </c>
      <c r="G320" s="44">
        <v>0</v>
      </c>
      <c r="H320" s="44">
        <v>0</v>
      </c>
      <c r="I320" s="44">
        <v>0</v>
      </c>
      <c r="J320" s="44">
        <v>162</v>
      </c>
      <c r="K320" s="44">
        <v>160</v>
      </c>
      <c r="L320" s="44">
        <v>0</v>
      </c>
      <c r="M320" s="17">
        <f t="shared" si="12"/>
        <v>322</v>
      </c>
      <c r="N320" s="17">
        <f t="shared" si="13"/>
        <v>2</v>
      </c>
      <c r="O320" s="17">
        <f t="shared" si="14"/>
        <v>161</v>
      </c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1:37" s="13" customFormat="1" ht="13.9" customHeight="1" x14ac:dyDescent="0.3">
      <c r="A321" s="44">
        <v>309</v>
      </c>
      <c r="B321" s="13" t="s">
        <v>1760</v>
      </c>
      <c r="C321" s="78" t="s">
        <v>1761</v>
      </c>
      <c r="E321" s="51" t="s">
        <v>462</v>
      </c>
      <c r="F321" s="51" t="s">
        <v>10</v>
      </c>
      <c r="G321" s="32">
        <v>0</v>
      </c>
      <c r="H321" s="32">
        <v>0</v>
      </c>
      <c r="I321" s="32">
        <v>0</v>
      </c>
      <c r="J321" s="32">
        <v>0</v>
      </c>
      <c r="K321" s="32">
        <v>161</v>
      </c>
      <c r="L321" s="32">
        <v>155</v>
      </c>
      <c r="M321" s="14">
        <f t="shared" si="12"/>
        <v>316</v>
      </c>
      <c r="N321" s="14">
        <f t="shared" si="13"/>
        <v>2</v>
      </c>
      <c r="O321" s="14">
        <f t="shared" si="14"/>
        <v>158</v>
      </c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1:37" s="13" customFormat="1" ht="13.9" customHeight="1" x14ac:dyDescent="0.3">
      <c r="A322" s="44">
        <v>310</v>
      </c>
      <c r="B322" s="13" t="s">
        <v>1704</v>
      </c>
      <c r="C322" s="78" t="s">
        <v>1705</v>
      </c>
      <c r="E322" s="13" t="s">
        <v>941</v>
      </c>
      <c r="F322" s="13" t="s">
        <v>10</v>
      </c>
      <c r="G322" s="44">
        <v>0</v>
      </c>
      <c r="H322" s="44">
        <v>0</v>
      </c>
      <c r="I322" s="44">
        <v>0</v>
      </c>
      <c r="J322" s="44">
        <v>205</v>
      </c>
      <c r="K322" s="44">
        <v>108</v>
      </c>
      <c r="L322" s="44">
        <v>0</v>
      </c>
      <c r="M322" s="17">
        <f t="shared" si="12"/>
        <v>313</v>
      </c>
      <c r="N322" s="17">
        <f t="shared" si="13"/>
        <v>2</v>
      </c>
      <c r="O322" s="17">
        <f t="shared" si="14"/>
        <v>156.5</v>
      </c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1:37" s="13" customFormat="1" ht="13.9" customHeight="1" x14ac:dyDescent="0.3">
      <c r="A323" s="44">
        <v>311</v>
      </c>
      <c r="B323" s="13" t="s">
        <v>1706</v>
      </c>
      <c r="C323" s="78" t="s">
        <v>1707</v>
      </c>
      <c r="E323" s="13" t="s">
        <v>410</v>
      </c>
      <c r="F323" s="13" t="s">
        <v>10</v>
      </c>
      <c r="G323" s="44">
        <v>0</v>
      </c>
      <c r="H323" s="44">
        <v>0</v>
      </c>
      <c r="I323" s="44">
        <v>144</v>
      </c>
      <c r="J323" s="44">
        <v>0</v>
      </c>
      <c r="K323" s="44">
        <v>0</v>
      </c>
      <c r="L323" s="44">
        <v>164</v>
      </c>
      <c r="M323" s="17">
        <f t="shared" si="12"/>
        <v>308</v>
      </c>
      <c r="N323" s="17">
        <f t="shared" si="13"/>
        <v>2</v>
      </c>
      <c r="O323" s="17">
        <f t="shared" si="14"/>
        <v>154</v>
      </c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1:37" s="13" customFormat="1" ht="13.9" customHeight="1" x14ac:dyDescent="0.3">
      <c r="A324" s="44">
        <v>312</v>
      </c>
      <c r="B324" s="13" t="s">
        <v>1708</v>
      </c>
      <c r="C324" s="78" t="s">
        <v>1709</v>
      </c>
      <c r="E324" s="51" t="s">
        <v>443</v>
      </c>
      <c r="F324" s="51" t="s">
        <v>10</v>
      </c>
      <c r="G324" s="32">
        <v>166</v>
      </c>
      <c r="H324" s="32">
        <v>141</v>
      </c>
      <c r="I324" s="32">
        <v>0</v>
      </c>
      <c r="J324" s="32">
        <v>0</v>
      </c>
      <c r="K324" s="32">
        <v>0</v>
      </c>
      <c r="L324" s="32">
        <v>0</v>
      </c>
      <c r="M324" s="14">
        <f t="shared" si="12"/>
        <v>307</v>
      </c>
      <c r="N324" s="14">
        <f t="shared" si="13"/>
        <v>2</v>
      </c>
      <c r="O324" s="14">
        <f t="shared" si="14"/>
        <v>153.5</v>
      </c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1:37" s="13" customFormat="1" ht="13.9" customHeight="1" x14ac:dyDescent="0.3">
      <c r="A325" s="44">
        <v>313</v>
      </c>
      <c r="B325" s="13" t="s">
        <v>1710</v>
      </c>
      <c r="C325" s="78" t="s">
        <v>1711</v>
      </c>
      <c r="E325" s="13" t="s">
        <v>1337</v>
      </c>
      <c r="F325" s="13" t="s">
        <v>10</v>
      </c>
      <c r="G325" s="44">
        <v>0</v>
      </c>
      <c r="H325" s="44">
        <v>0</v>
      </c>
      <c r="I325" s="44">
        <v>172</v>
      </c>
      <c r="J325" s="44">
        <v>134</v>
      </c>
      <c r="K325" s="44">
        <v>0</v>
      </c>
      <c r="L325" s="44">
        <v>0</v>
      </c>
      <c r="M325" s="17">
        <f t="shared" si="12"/>
        <v>306</v>
      </c>
      <c r="N325" s="17">
        <f t="shared" si="13"/>
        <v>2</v>
      </c>
      <c r="O325" s="17">
        <f t="shared" si="14"/>
        <v>153</v>
      </c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1:37" s="13" customFormat="1" ht="13.9" customHeight="1" x14ac:dyDescent="0.3">
      <c r="A326" s="44">
        <v>314</v>
      </c>
      <c r="B326" s="13" t="s">
        <v>1712</v>
      </c>
      <c r="C326" s="78" t="s">
        <v>1713</v>
      </c>
      <c r="E326" s="13" t="s">
        <v>497</v>
      </c>
      <c r="F326" s="13" t="s">
        <v>10</v>
      </c>
      <c r="G326" s="44">
        <v>0</v>
      </c>
      <c r="H326" s="44">
        <v>181</v>
      </c>
      <c r="I326" s="44">
        <v>111</v>
      </c>
      <c r="J326" s="44">
        <v>0</v>
      </c>
      <c r="K326" s="44">
        <v>0</v>
      </c>
      <c r="L326" s="44">
        <v>0</v>
      </c>
      <c r="M326" s="17">
        <f t="shared" si="12"/>
        <v>292</v>
      </c>
      <c r="N326" s="17">
        <f t="shared" si="13"/>
        <v>2</v>
      </c>
      <c r="O326" s="17">
        <f t="shared" si="14"/>
        <v>146</v>
      </c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1:37" s="13" customFormat="1" ht="13.9" customHeight="1" x14ac:dyDescent="0.3">
      <c r="A327" s="44">
        <v>315</v>
      </c>
      <c r="B327" s="13" t="s">
        <v>1714</v>
      </c>
      <c r="C327" s="78" t="s">
        <v>1715</v>
      </c>
      <c r="E327" s="13" t="s">
        <v>410</v>
      </c>
      <c r="F327" s="13" t="s">
        <v>10</v>
      </c>
      <c r="G327" s="44">
        <v>0</v>
      </c>
      <c r="H327" s="44">
        <v>135</v>
      </c>
      <c r="I327" s="44">
        <v>0</v>
      </c>
      <c r="J327" s="44">
        <v>0</v>
      </c>
      <c r="K327" s="44">
        <v>136</v>
      </c>
      <c r="L327" s="44">
        <v>0</v>
      </c>
      <c r="M327" s="17">
        <f t="shared" si="12"/>
        <v>271</v>
      </c>
      <c r="N327" s="17">
        <f t="shared" si="13"/>
        <v>2</v>
      </c>
      <c r="O327" s="17">
        <f t="shared" si="14"/>
        <v>135.5</v>
      </c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1:37" s="13" customFormat="1" ht="13.9" customHeight="1" x14ac:dyDescent="0.3">
      <c r="A328" s="44">
        <v>316</v>
      </c>
      <c r="B328" s="13" t="s">
        <v>1716</v>
      </c>
      <c r="C328" s="78" t="s">
        <v>1717</v>
      </c>
      <c r="E328" s="13" t="s">
        <v>641</v>
      </c>
      <c r="F328" s="13" t="s">
        <v>10</v>
      </c>
      <c r="G328" s="44">
        <v>157</v>
      </c>
      <c r="H328" s="44">
        <v>114</v>
      </c>
      <c r="I328" s="44">
        <v>0</v>
      </c>
      <c r="J328" s="44">
        <v>0</v>
      </c>
      <c r="K328" s="44">
        <v>0</v>
      </c>
      <c r="L328" s="44">
        <v>0</v>
      </c>
      <c r="M328" s="17">
        <f t="shared" si="12"/>
        <v>271</v>
      </c>
      <c r="N328" s="17">
        <f t="shared" si="13"/>
        <v>2</v>
      </c>
      <c r="O328" s="17">
        <f t="shared" si="14"/>
        <v>135.5</v>
      </c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1:37" s="13" customFormat="1" ht="13.9" customHeight="1" x14ac:dyDescent="0.3">
      <c r="A329" s="44">
        <v>317</v>
      </c>
      <c r="B329" s="13" t="s">
        <v>1781</v>
      </c>
      <c r="C329" s="78" t="s">
        <v>1782</v>
      </c>
      <c r="E329" s="13" t="s">
        <v>1362</v>
      </c>
      <c r="F329" s="13" t="s">
        <v>10</v>
      </c>
      <c r="G329" s="44">
        <v>141</v>
      </c>
      <c r="H329" s="44">
        <v>0</v>
      </c>
      <c r="I329" s="44">
        <v>0</v>
      </c>
      <c r="J329" s="44">
        <v>0</v>
      </c>
      <c r="K329" s="44">
        <v>0</v>
      </c>
      <c r="L329" s="44">
        <v>130</v>
      </c>
      <c r="M329" s="17">
        <f t="shared" si="12"/>
        <v>271</v>
      </c>
      <c r="N329" s="17">
        <f t="shared" si="13"/>
        <v>2</v>
      </c>
      <c r="O329" s="17">
        <f t="shared" si="14"/>
        <v>135.5</v>
      </c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1:37" s="13" customFormat="1" ht="13.9" customHeight="1" x14ac:dyDescent="0.3">
      <c r="A330" s="44">
        <v>318</v>
      </c>
      <c r="B330" s="13" t="s">
        <v>1718</v>
      </c>
      <c r="C330" s="78" t="s">
        <v>1719</v>
      </c>
      <c r="E330" s="13" t="s">
        <v>1251</v>
      </c>
      <c r="F330" s="13" t="s">
        <v>10</v>
      </c>
      <c r="G330" s="44">
        <v>0</v>
      </c>
      <c r="H330" s="44">
        <v>0</v>
      </c>
      <c r="I330" s="44">
        <v>134</v>
      </c>
      <c r="J330" s="44">
        <v>123</v>
      </c>
      <c r="K330" s="44">
        <v>0</v>
      </c>
      <c r="L330" s="44">
        <v>0</v>
      </c>
      <c r="M330" s="17">
        <f t="shared" si="12"/>
        <v>257</v>
      </c>
      <c r="N330" s="17">
        <f t="shared" si="13"/>
        <v>2</v>
      </c>
      <c r="O330" s="17">
        <f t="shared" si="14"/>
        <v>128.5</v>
      </c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1:37" s="13" customFormat="1" ht="13.9" customHeight="1" x14ac:dyDescent="0.3">
      <c r="A331" s="44">
        <v>319</v>
      </c>
      <c r="B331" s="13" t="s">
        <v>1720</v>
      </c>
      <c r="C331" s="78" t="s">
        <v>1721</v>
      </c>
      <c r="E331" s="13" t="s">
        <v>324</v>
      </c>
      <c r="F331" s="13" t="s">
        <v>10</v>
      </c>
      <c r="G331" s="44">
        <v>0</v>
      </c>
      <c r="H331" s="44">
        <v>0</v>
      </c>
      <c r="I331" s="44">
        <v>0</v>
      </c>
      <c r="J331" s="44">
        <v>0</v>
      </c>
      <c r="K331" s="44">
        <v>0</v>
      </c>
      <c r="L331" s="44">
        <v>234</v>
      </c>
      <c r="M331" s="17">
        <f t="shared" si="12"/>
        <v>234</v>
      </c>
      <c r="N331" s="17">
        <f t="shared" si="13"/>
        <v>1</v>
      </c>
      <c r="O331" s="17">
        <f t="shared" si="14"/>
        <v>234</v>
      </c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1:37" s="13" customFormat="1" ht="13.9" customHeight="1" x14ac:dyDescent="0.3">
      <c r="A332" s="44">
        <v>320</v>
      </c>
      <c r="B332" s="13" t="s">
        <v>1722</v>
      </c>
      <c r="C332" s="78" t="s">
        <v>1723</v>
      </c>
      <c r="E332" s="13" t="s">
        <v>231</v>
      </c>
      <c r="F332" s="13" t="s">
        <v>10</v>
      </c>
      <c r="G332" s="44">
        <v>0</v>
      </c>
      <c r="H332" s="44">
        <v>0</v>
      </c>
      <c r="I332" s="44">
        <v>0</v>
      </c>
      <c r="J332" s="44">
        <v>0</v>
      </c>
      <c r="K332" s="44">
        <v>0</v>
      </c>
      <c r="L332" s="44">
        <v>221</v>
      </c>
      <c r="M332" s="17">
        <f t="shared" si="12"/>
        <v>221</v>
      </c>
      <c r="N332" s="17">
        <f t="shared" si="13"/>
        <v>1</v>
      </c>
      <c r="O332" s="17">
        <f t="shared" si="14"/>
        <v>221</v>
      </c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1:37" s="13" customFormat="1" ht="13.9" customHeight="1" x14ac:dyDescent="0.3">
      <c r="A333" s="44">
        <v>321</v>
      </c>
      <c r="B333" s="13" t="s">
        <v>1724</v>
      </c>
      <c r="C333" s="78" t="s">
        <v>1725</v>
      </c>
      <c r="E333" s="13" t="s">
        <v>497</v>
      </c>
      <c r="F333" s="13" t="s">
        <v>10</v>
      </c>
      <c r="G333" s="44">
        <v>0</v>
      </c>
      <c r="H333" s="44">
        <v>0</v>
      </c>
      <c r="I333" s="44">
        <v>0</v>
      </c>
      <c r="J333" s="44">
        <v>0</v>
      </c>
      <c r="K333" s="44">
        <v>0</v>
      </c>
      <c r="L333" s="44">
        <v>205</v>
      </c>
      <c r="M333" s="17">
        <f t="shared" ref="M333:M396" si="15">SUM(G333:L333)</f>
        <v>205</v>
      </c>
      <c r="N333" s="17">
        <f t="shared" ref="N333:N396" si="16">COUNTIF(G333:L333, "&gt;0" )</f>
        <v>1</v>
      </c>
      <c r="O333" s="17">
        <f t="shared" ref="O333:O396" si="17">IF(N333=0,0,M333/N333)</f>
        <v>205</v>
      </c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1:37" s="13" customFormat="1" ht="13.9" customHeight="1" x14ac:dyDescent="0.3">
      <c r="A334" s="44">
        <v>322</v>
      </c>
      <c r="B334" s="13" t="s">
        <v>1726</v>
      </c>
      <c r="C334" s="78" t="s">
        <v>1727</v>
      </c>
      <c r="E334" s="13" t="s">
        <v>1264</v>
      </c>
      <c r="F334" s="13" t="s">
        <v>10</v>
      </c>
      <c r="G334" s="44">
        <v>0</v>
      </c>
      <c r="H334" s="44">
        <v>0</v>
      </c>
      <c r="I334" s="44">
        <v>0</v>
      </c>
      <c r="J334" s="44">
        <v>204</v>
      </c>
      <c r="K334" s="44">
        <v>0</v>
      </c>
      <c r="L334" s="44">
        <v>0</v>
      </c>
      <c r="M334" s="17">
        <f t="shared" si="15"/>
        <v>204</v>
      </c>
      <c r="N334" s="17">
        <f t="shared" si="16"/>
        <v>1</v>
      </c>
      <c r="O334" s="17">
        <f t="shared" si="17"/>
        <v>204</v>
      </c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1:37" s="13" customFormat="1" ht="13.9" customHeight="1" x14ac:dyDescent="0.3">
      <c r="A335" s="44">
        <v>323</v>
      </c>
      <c r="B335" s="13" t="s">
        <v>1728</v>
      </c>
      <c r="C335" s="78" t="s">
        <v>1729</v>
      </c>
      <c r="E335" s="13" t="s">
        <v>648</v>
      </c>
      <c r="F335" s="13" t="s">
        <v>10</v>
      </c>
      <c r="G335" s="44">
        <v>0</v>
      </c>
      <c r="H335" s="44">
        <v>204</v>
      </c>
      <c r="I335" s="44">
        <v>0</v>
      </c>
      <c r="J335" s="44">
        <v>0</v>
      </c>
      <c r="K335" s="44">
        <v>0</v>
      </c>
      <c r="L335" s="44">
        <v>0</v>
      </c>
      <c r="M335" s="17">
        <f t="shared" si="15"/>
        <v>204</v>
      </c>
      <c r="N335" s="17">
        <f t="shared" si="16"/>
        <v>1</v>
      </c>
      <c r="O335" s="17">
        <f t="shared" si="17"/>
        <v>204</v>
      </c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1:37" s="13" customFormat="1" ht="13.9" customHeight="1" x14ac:dyDescent="0.3">
      <c r="A336" s="44">
        <v>324</v>
      </c>
      <c r="B336" s="13" t="s">
        <v>1839</v>
      </c>
      <c r="C336" s="78" t="s">
        <v>1840</v>
      </c>
      <c r="E336" s="13" t="s">
        <v>262</v>
      </c>
      <c r="F336" s="13" t="s">
        <v>10</v>
      </c>
      <c r="G336" s="44">
        <v>0</v>
      </c>
      <c r="H336" s="44">
        <v>0</v>
      </c>
      <c r="I336" s="44">
        <v>0</v>
      </c>
      <c r="J336" s="44">
        <v>0</v>
      </c>
      <c r="K336" s="44">
        <v>0</v>
      </c>
      <c r="L336" s="44">
        <v>200</v>
      </c>
      <c r="M336" s="17">
        <f t="shared" si="15"/>
        <v>200</v>
      </c>
      <c r="N336" s="17">
        <f t="shared" si="16"/>
        <v>1</v>
      </c>
      <c r="O336" s="17">
        <f t="shared" si="17"/>
        <v>200</v>
      </c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1:37" s="13" customFormat="1" ht="13.9" customHeight="1" x14ac:dyDescent="0.3">
      <c r="A337" s="44">
        <v>325</v>
      </c>
      <c r="B337" s="13" t="s">
        <v>1732</v>
      </c>
      <c r="C337" s="78" t="s">
        <v>1733</v>
      </c>
      <c r="E337" s="13" t="s">
        <v>623</v>
      </c>
      <c r="F337" s="13" t="s">
        <v>10</v>
      </c>
      <c r="G337" s="44">
        <v>0</v>
      </c>
      <c r="H337" s="44">
        <v>0</v>
      </c>
      <c r="I337" s="44">
        <v>198</v>
      </c>
      <c r="J337" s="44">
        <v>0</v>
      </c>
      <c r="K337" s="44">
        <v>0</v>
      </c>
      <c r="L337" s="44">
        <v>0</v>
      </c>
      <c r="M337" s="17">
        <f t="shared" si="15"/>
        <v>198</v>
      </c>
      <c r="N337" s="17">
        <f t="shared" si="16"/>
        <v>1</v>
      </c>
      <c r="O337" s="17">
        <f t="shared" si="17"/>
        <v>198</v>
      </c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1:37" s="13" customFormat="1" ht="13.9" customHeight="1" x14ac:dyDescent="0.3">
      <c r="A338" s="44">
        <v>326</v>
      </c>
      <c r="B338" s="13" t="s">
        <v>1734</v>
      </c>
      <c r="C338" s="78" t="s">
        <v>1735</v>
      </c>
      <c r="E338" s="13" t="s">
        <v>378</v>
      </c>
      <c r="F338" s="13" t="s">
        <v>10</v>
      </c>
      <c r="G338" s="44">
        <v>0</v>
      </c>
      <c r="H338" s="44">
        <v>0</v>
      </c>
      <c r="I338" s="44">
        <v>0</v>
      </c>
      <c r="J338" s="44">
        <v>0</v>
      </c>
      <c r="K338" s="44">
        <v>197</v>
      </c>
      <c r="L338" s="44">
        <v>0</v>
      </c>
      <c r="M338" s="17">
        <f t="shared" si="15"/>
        <v>197</v>
      </c>
      <c r="N338" s="17">
        <f t="shared" si="16"/>
        <v>1</v>
      </c>
      <c r="O338" s="17">
        <f t="shared" si="17"/>
        <v>197</v>
      </c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1:37" s="13" customFormat="1" ht="13.9" customHeight="1" x14ac:dyDescent="0.3">
      <c r="A339" s="44">
        <v>327</v>
      </c>
      <c r="B339" s="13" t="s">
        <v>1738</v>
      </c>
      <c r="C339" s="78" t="s">
        <v>1739</v>
      </c>
      <c r="E339" s="13" t="s">
        <v>451</v>
      </c>
      <c r="F339" s="13" t="s">
        <v>10</v>
      </c>
      <c r="G339" s="44">
        <v>0</v>
      </c>
      <c r="H339" s="44">
        <v>0</v>
      </c>
      <c r="I339" s="44">
        <v>0</v>
      </c>
      <c r="J339" s="44">
        <v>0</v>
      </c>
      <c r="K339" s="44">
        <v>0</v>
      </c>
      <c r="L339" s="44">
        <v>191</v>
      </c>
      <c r="M339" s="17">
        <f t="shared" si="15"/>
        <v>191</v>
      </c>
      <c r="N339" s="17">
        <f t="shared" si="16"/>
        <v>1</v>
      </c>
      <c r="O339" s="17">
        <f t="shared" si="17"/>
        <v>191</v>
      </c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1:37" s="13" customFormat="1" ht="13.9" customHeight="1" x14ac:dyDescent="0.3">
      <c r="A340" s="44">
        <v>328</v>
      </c>
      <c r="B340" s="13" t="s">
        <v>1744</v>
      </c>
      <c r="C340" s="78" t="s">
        <v>1745</v>
      </c>
      <c r="E340" s="13" t="s">
        <v>500</v>
      </c>
      <c r="F340" s="13" t="s">
        <v>10</v>
      </c>
      <c r="G340" s="44">
        <v>0</v>
      </c>
      <c r="H340" s="44">
        <v>0</v>
      </c>
      <c r="I340" s="44">
        <v>0</v>
      </c>
      <c r="J340" s="44">
        <v>0</v>
      </c>
      <c r="K340" s="44">
        <v>181</v>
      </c>
      <c r="L340" s="44">
        <v>0</v>
      </c>
      <c r="M340" s="17">
        <f t="shared" si="15"/>
        <v>181</v>
      </c>
      <c r="N340" s="17">
        <f t="shared" si="16"/>
        <v>1</v>
      </c>
      <c r="O340" s="17">
        <f t="shared" si="17"/>
        <v>181</v>
      </c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1:37" s="13" customFormat="1" ht="13.9" customHeight="1" x14ac:dyDescent="0.3">
      <c r="A341" s="44">
        <v>329</v>
      </c>
      <c r="B341" s="13" t="s">
        <v>1746</v>
      </c>
      <c r="C341" s="78" t="s">
        <v>1747</v>
      </c>
      <c r="E341" s="13" t="s">
        <v>273</v>
      </c>
      <c r="F341" s="13" t="s">
        <v>10</v>
      </c>
      <c r="G341" s="44">
        <v>0</v>
      </c>
      <c r="H341" s="44">
        <v>0</v>
      </c>
      <c r="I341" s="44">
        <v>0</v>
      </c>
      <c r="J341" s="44">
        <v>180</v>
      </c>
      <c r="K341" s="44">
        <v>0</v>
      </c>
      <c r="L341" s="44">
        <v>0</v>
      </c>
      <c r="M341" s="17">
        <f t="shared" si="15"/>
        <v>180</v>
      </c>
      <c r="N341" s="17">
        <f t="shared" si="16"/>
        <v>1</v>
      </c>
      <c r="O341" s="17">
        <f t="shared" si="17"/>
        <v>180</v>
      </c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1:37" s="13" customFormat="1" ht="13.9" customHeight="1" x14ac:dyDescent="0.3">
      <c r="A342" s="44">
        <v>330</v>
      </c>
      <c r="B342" s="13" t="s">
        <v>1805</v>
      </c>
      <c r="C342" s="78" t="s">
        <v>1806</v>
      </c>
      <c r="E342" s="13" t="s">
        <v>1362</v>
      </c>
      <c r="F342" s="13" t="s">
        <v>10</v>
      </c>
      <c r="G342" s="44">
        <v>0</v>
      </c>
      <c r="H342" s="44">
        <v>0</v>
      </c>
      <c r="I342" s="44">
        <v>0</v>
      </c>
      <c r="J342" s="44">
        <v>0</v>
      </c>
      <c r="K342" s="44">
        <v>0</v>
      </c>
      <c r="L342" s="44">
        <v>179</v>
      </c>
      <c r="M342" s="17">
        <f t="shared" si="15"/>
        <v>179</v>
      </c>
      <c r="N342" s="17">
        <f t="shared" si="16"/>
        <v>1</v>
      </c>
      <c r="O342" s="17">
        <f t="shared" si="17"/>
        <v>179</v>
      </c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1:37" s="13" customFormat="1" ht="13.9" customHeight="1" x14ac:dyDescent="0.3">
      <c r="A343" s="44">
        <v>331</v>
      </c>
      <c r="B343" s="13" t="s">
        <v>1799</v>
      </c>
      <c r="C343" s="78" t="s">
        <v>1800</v>
      </c>
      <c r="E343" s="13" t="s">
        <v>262</v>
      </c>
      <c r="F343" s="13" t="s">
        <v>10</v>
      </c>
      <c r="G343" s="44">
        <v>0</v>
      </c>
      <c r="H343" s="44">
        <v>0</v>
      </c>
      <c r="I343" s="44">
        <v>0</v>
      </c>
      <c r="J343" s="44">
        <v>0</v>
      </c>
      <c r="K343" s="44">
        <v>0</v>
      </c>
      <c r="L343" s="44">
        <v>177</v>
      </c>
      <c r="M343" s="17">
        <f t="shared" si="15"/>
        <v>177</v>
      </c>
      <c r="N343" s="17">
        <f t="shared" si="16"/>
        <v>1</v>
      </c>
      <c r="O343" s="17">
        <f t="shared" si="17"/>
        <v>177</v>
      </c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1:37" s="13" customFormat="1" ht="13.9" customHeight="1" x14ac:dyDescent="0.3">
      <c r="A344" s="44">
        <v>332</v>
      </c>
      <c r="B344" s="13" t="s">
        <v>1750</v>
      </c>
      <c r="C344" s="78" t="s">
        <v>1751</v>
      </c>
      <c r="E344" s="13" t="s">
        <v>294</v>
      </c>
      <c r="F344" s="13" t="s">
        <v>10</v>
      </c>
      <c r="G344" s="44">
        <v>0</v>
      </c>
      <c r="H344" s="44">
        <v>0</v>
      </c>
      <c r="I344" s="44">
        <v>177</v>
      </c>
      <c r="J344" s="44">
        <v>0</v>
      </c>
      <c r="K344" s="44">
        <v>0</v>
      </c>
      <c r="L344" s="44">
        <v>0</v>
      </c>
      <c r="M344" s="17">
        <f t="shared" si="15"/>
        <v>177</v>
      </c>
      <c r="N344" s="17">
        <f t="shared" si="16"/>
        <v>1</v>
      </c>
      <c r="O344" s="17">
        <f t="shared" si="17"/>
        <v>177</v>
      </c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1:37" s="13" customFormat="1" ht="13.9" customHeight="1" x14ac:dyDescent="0.3">
      <c r="A345" s="44">
        <v>333</v>
      </c>
      <c r="B345" s="13" t="s">
        <v>1752</v>
      </c>
      <c r="C345" s="78" t="s">
        <v>1753</v>
      </c>
      <c r="E345" s="13" t="s">
        <v>346</v>
      </c>
      <c r="F345" s="13" t="s">
        <v>10</v>
      </c>
      <c r="G345" s="44">
        <v>0</v>
      </c>
      <c r="H345" s="44">
        <v>0</v>
      </c>
      <c r="I345" s="44">
        <v>0</v>
      </c>
      <c r="J345" s="44">
        <v>177</v>
      </c>
      <c r="K345" s="44">
        <v>0</v>
      </c>
      <c r="L345" s="44">
        <v>0</v>
      </c>
      <c r="M345" s="17">
        <f t="shared" si="15"/>
        <v>177</v>
      </c>
      <c r="N345" s="17">
        <f t="shared" si="16"/>
        <v>1</v>
      </c>
      <c r="O345" s="17">
        <f t="shared" si="17"/>
        <v>177</v>
      </c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1:37" s="13" customFormat="1" ht="13.9" customHeight="1" x14ac:dyDescent="0.3">
      <c r="A346" s="44">
        <v>334</v>
      </c>
      <c r="B346" s="13" t="s">
        <v>1754</v>
      </c>
      <c r="C346" s="78" t="s">
        <v>1755</v>
      </c>
      <c r="E346" s="13" t="s">
        <v>410</v>
      </c>
      <c r="F346" s="13" t="s">
        <v>10</v>
      </c>
      <c r="G346" s="44">
        <v>0</v>
      </c>
      <c r="H346" s="44">
        <v>0</v>
      </c>
      <c r="I346" s="44">
        <v>0</v>
      </c>
      <c r="J346" s="44">
        <v>0</v>
      </c>
      <c r="K346" s="44">
        <v>0</v>
      </c>
      <c r="L346" s="44">
        <v>170</v>
      </c>
      <c r="M346" s="17">
        <f t="shared" si="15"/>
        <v>170</v>
      </c>
      <c r="N346" s="17">
        <f t="shared" si="16"/>
        <v>1</v>
      </c>
      <c r="O346" s="17">
        <f t="shared" si="17"/>
        <v>170</v>
      </c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1:37" s="13" customFormat="1" ht="13.9" customHeight="1" x14ac:dyDescent="0.3">
      <c r="A347" s="44">
        <v>335</v>
      </c>
      <c r="B347" s="13" t="s">
        <v>1756</v>
      </c>
      <c r="C347" s="78" t="s">
        <v>1757</v>
      </c>
      <c r="E347" s="13" t="s">
        <v>626</v>
      </c>
      <c r="F347" s="13" t="s">
        <v>10</v>
      </c>
      <c r="G347" s="44">
        <v>0</v>
      </c>
      <c r="H347" s="44">
        <v>0</v>
      </c>
      <c r="I347" s="44">
        <v>0</v>
      </c>
      <c r="J347" s="44">
        <v>169</v>
      </c>
      <c r="K347" s="44">
        <v>0</v>
      </c>
      <c r="L347" s="44">
        <v>0</v>
      </c>
      <c r="M347" s="17">
        <f t="shared" si="15"/>
        <v>169</v>
      </c>
      <c r="N347" s="17">
        <f t="shared" si="16"/>
        <v>1</v>
      </c>
      <c r="O347" s="17">
        <f t="shared" si="17"/>
        <v>169</v>
      </c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1:37" s="13" customFormat="1" ht="13.9" customHeight="1" x14ac:dyDescent="0.3">
      <c r="A348" s="44">
        <v>336</v>
      </c>
      <c r="B348" s="13" t="s">
        <v>1758</v>
      </c>
      <c r="C348" s="78" t="s">
        <v>1759</v>
      </c>
      <c r="E348" s="13" t="s">
        <v>703</v>
      </c>
      <c r="F348" s="13" t="s">
        <v>10</v>
      </c>
      <c r="G348" s="44">
        <v>0</v>
      </c>
      <c r="H348" s="44">
        <v>0</v>
      </c>
      <c r="I348" s="44">
        <v>162</v>
      </c>
      <c r="J348" s="44">
        <v>0</v>
      </c>
      <c r="K348" s="44">
        <v>0</v>
      </c>
      <c r="L348" s="44">
        <v>0</v>
      </c>
      <c r="M348" s="17">
        <f t="shared" si="15"/>
        <v>162</v>
      </c>
      <c r="N348" s="17">
        <f t="shared" si="16"/>
        <v>1</v>
      </c>
      <c r="O348" s="17">
        <f t="shared" si="17"/>
        <v>162</v>
      </c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1:37" s="13" customFormat="1" ht="13.9" customHeight="1" x14ac:dyDescent="0.3">
      <c r="A349" s="44">
        <v>337</v>
      </c>
      <c r="B349" s="13" t="s">
        <v>1762</v>
      </c>
      <c r="C349" s="78" t="s">
        <v>1763</v>
      </c>
      <c r="E349" s="13" t="s">
        <v>1026</v>
      </c>
      <c r="F349" s="13" t="s">
        <v>10</v>
      </c>
      <c r="G349" s="44">
        <v>0</v>
      </c>
      <c r="H349" s="44">
        <v>0</v>
      </c>
      <c r="I349" s="44">
        <v>0</v>
      </c>
      <c r="J349" s="44">
        <v>0</v>
      </c>
      <c r="K349" s="44">
        <v>159</v>
      </c>
      <c r="L349" s="44">
        <v>0</v>
      </c>
      <c r="M349" s="17">
        <f t="shared" si="15"/>
        <v>159</v>
      </c>
      <c r="N349" s="17">
        <f t="shared" si="16"/>
        <v>1</v>
      </c>
      <c r="O349" s="17">
        <f t="shared" si="17"/>
        <v>159</v>
      </c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1:37" s="13" customFormat="1" ht="13.9" customHeight="1" x14ac:dyDescent="0.3">
      <c r="A350" s="44">
        <v>338</v>
      </c>
      <c r="B350" s="13" t="s">
        <v>1764</v>
      </c>
      <c r="C350" s="78" t="s">
        <v>1765</v>
      </c>
      <c r="E350" s="13" t="s">
        <v>1111</v>
      </c>
      <c r="F350" s="13" t="s">
        <v>10</v>
      </c>
      <c r="G350" s="44">
        <v>0</v>
      </c>
      <c r="H350" s="44">
        <v>0</v>
      </c>
      <c r="I350" s="44">
        <v>0</v>
      </c>
      <c r="J350" s="44">
        <v>0</v>
      </c>
      <c r="K350" s="44">
        <v>0</v>
      </c>
      <c r="L350" s="44">
        <v>159</v>
      </c>
      <c r="M350" s="17">
        <f t="shared" si="15"/>
        <v>159</v>
      </c>
      <c r="N350" s="17">
        <f t="shared" si="16"/>
        <v>1</v>
      </c>
      <c r="O350" s="17">
        <f t="shared" si="17"/>
        <v>159</v>
      </c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1:37" s="13" customFormat="1" ht="13.9" customHeight="1" x14ac:dyDescent="0.3">
      <c r="A351" s="44">
        <v>339</v>
      </c>
      <c r="B351" s="13" t="s">
        <v>1766</v>
      </c>
      <c r="C351" s="78" t="s">
        <v>1767</v>
      </c>
      <c r="E351" s="13" t="s">
        <v>518</v>
      </c>
      <c r="F351" s="13" t="s">
        <v>10</v>
      </c>
      <c r="G351" s="44">
        <v>159</v>
      </c>
      <c r="H351" s="44">
        <v>0</v>
      </c>
      <c r="I351" s="44">
        <v>0</v>
      </c>
      <c r="J351" s="44">
        <v>0</v>
      </c>
      <c r="K351" s="44">
        <v>0</v>
      </c>
      <c r="L351" s="44">
        <v>0</v>
      </c>
      <c r="M351" s="17">
        <f t="shared" si="15"/>
        <v>159</v>
      </c>
      <c r="N351" s="17">
        <f t="shared" si="16"/>
        <v>1</v>
      </c>
      <c r="O351" s="17">
        <f t="shared" si="17"/>
        <v>159</v>
      </c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1:37" s="13" customFormat="1" ht="13.9" customHeight="1" x14ac:dyDescent="0.3">
      <c r="A352" s="44">
        <v>340</v>
      </c>
      <c r="B352" s="13" t="s">
        <v>1768</v>
      </c>
      <c r="C352" s="78" t="s">
        <v>1769</v>
      </c>
      <c r="E352" s="13" t="s">
        <v>1251</v>
      </c>
      <c r="F352" s="13" t="s">
        <v>10</v>
      </c>
      <c r="G352" s="44">
        <v>155</v>
      </c>
      <c r="H352" s="44">
        <v>0</v>
      </c>
      <c r="I352" s="44">
        <v>0</v>
      </c>
      <c r="J352" s="44">
        <v>0</v>
      </c>
      <c r="K352" s="44">
        <v>0</v>
      </c>
      <c r="L352" s="44">
        <v>0</v>
      </c>
      <c r="M352" s="17">
        <f t="shared" si="15"/>
        <v>155</v>
      </c>
      <c r="N352" s="17">
        <f t="shared" si="16"/>
        <v>1</v>
      </c>
      <c r="O352" s="17">
        <f t="shared" si="17"/>
        <v>155</v>
      </c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1:37" s="13" customFormat="1" ht="13.9" customHeight="1" x14ac:dyDescent="0.3">
      <c r="A353" s="44">
        <v>341</v>
      </c>
      <c r="B353" s="13" t="s">
        <v>1526</v>
      </c>
      <c r="C353" s="78" t="s">
        <v>1770</v>
      </c>
      <c r="E353" s="13" t="s">
        <v>421</v>
      </c>
      <c r="F353" s="13" t="s">
        <v>10</v>
      </c>
      <c r="G353" s="44">
        <v>0</v>
      </c>
      <c r="H353" s="44">
        <v>0</v>
      </c>
      <c r="I353" s="44">
        <v>0</v>
      </c>
      <c r="J353" s="44">
        <v>0</v>
      </c>
      <c r="K353" s="44">
        <v>154</v>
      </c>
      <c r="L353" s="44">
        <v>0</v>
      </c>
      <c r="M353" s="17">
        <f t="shared" si="15"/>
        <v>154</v>
      </c>
      <c r="N353" s="17">
        <f t="shared" si="16"/>
        <v>1</v>
      </c>
      <c r="O353" s="17">
        <f t="shared" si="17"/>
        <v>154</v>
      </c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1:37" s="13" customFormat="1" ht="13.9" customHeight="1" x14ac:dyDescent="0.3">
      <c r="A354" s="44">
        <v>342</v>
      </c>
      <c r="B354" s="13" t="s">
        <v>1771</v>
      </c>
      <c r="C354" s="78" t="s">
        <v>1772</v>
      </c>
      <c r="E354" s="13" t="s">
        <v>231</v>
      </c>
      <c r="F354" s="13" t="s">
        <v>10</v>
      </c>
      <c r="G354" s="44">
        <v>0</v>
      </c>
      <c r="H354" s="44">
        <v>0</v>
      </c>
      <c r="I354" s="44">
        <v>150</v>
      </c>
      <c r="J354" s="44">
        <v>0</v>
      </c>
      <c r="K354" s="44">
        <v>0</v>
      </c>
      <c r="L354" s="44">
        <v>0</v>
      </c>
      <c r="M354" s="17">
        <f t="shared" si="15"/>
        <v>150</v>
      </c>
      <c r="N354" s="17">
        <f t="shared" si="16"/>
        <v>1</v>
      </c>
      <c r="O354" s="17">
        <f t="shared" si="17"/>
        <v>150</v>
      </c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1:37" s="13" customFormat="1" ht="13.9" customHeight="1" x14ac:dyDescent="0.3">
      <c r="A355" s="44">
        <v>343</v>
      </c>
      <c r="B355" s="13" t="s">
        <v>1835</v>
      </c>
      <c r="C355" s="78" t="s">
        <v>1836</v>
      </c>
      <c r="E355" s="13" t="s">
        <v>1362</v>
      </c>
      <c r="F355" s="13" t="s">
        <v>10</v>
      </c>
      <c r="G355" s="44">
        <v>0</v>
      </c>
      <c r="H355" s="44">
        <v>0</v>
      </c>
      <c r="I355" s="44">
        <v>0</v>
      </c>
      <c r="J355" s="44">
        <v>0</v>
      </c>
      <c r="K355" s="44">
        <v>0</v>
      </c>
      <c r="L355" s="44">
        <v>147</v>
      </c>
      <c r="M355" s="17">
        <f t="shared" si="15"/>
        <v>147</v>
      </c>
      <c r="N355" s="17">
        <f t="shared" si="16"/>
        <v>1</v>
      </c>
      <c r="O355" s="17">
        <f t="shared" si="17"/>
        <v>147</v>
      </c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1:37" s="13" customFormat="1" ht="13.9" customHeight="1" x14ac:dyDescent="0.3">
      <c r="A356" s="44">
        <v>344</v>
      </c>
      <c r="B356" s="13" t="s">
        <v>1775</v>
      </c>
      <c r="C356" s="78" t="s">
        <v>1776</v>
      </c>
      <c r="E356" s="13" t="s">
        <v>703</v>
      </c>
      <c r="F356" s="13" t="s">
        <v>10</v>
      </c>
      <c r="G356" s="44">
        <v>0</v>
      </c>
      <c r="H356" s="44">
        <v>0</v>
      </c>
      <c r="I356" s="44">
        <v>0</v>
      </c>
      <c r="J356" s="44">
        <v>0</v>
      </c>
      <c r="K356" s="44">
        <v>146</v>
      </c>
      <c r="L356" s="44">
        <v>0</v>
      </c>
      <c r="M356" s="17">
        <f t="shared" si="15"/>
        <v>146</v>
      </c>
      <c r="N356" s="17">
        <f t="shared" si="16"/>
        <v>1</v>
      </c>
      <c r="O356" s="17">
        <f t="shared" si="17"/>
        <v>146</v>
      </c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1:37" s="13" customFormat="1" ht="13.9" customHeight="1" x14ac:dyDescent="0.3">
      <c r="A357" s="44">
        <v>345</v>
      </c>
      <c r="B357" s="13" t="s">
        <v>1777</v>
      </c>
      <c r="C357" s="78" t="s">
        <v>1778</v>
      </c>
      <c r="E357" s="13" t="s">
        <v>432</v>
      </c>
      <c r="F357" s="13" t="s">
        <v>10</v>
      </c>
      <c r="G357" s="44">
        <v>0</v>
      </c>
      <c r="H357" s="44">
        <v>0</v>
      </c>
      <c r="I357" s="44">
        <v>145</v>
      </c>
      <c r="J357" s="44">
        <v>0</v>
      </c>
      <c r="K357" s="44">
        <v>0</v>
      </c>
      <c r="L357" s="44">
        <v>0</v>
      </c>
      <c r="M357" s="17">
        <f t="shared" si="15"/>
        <v>145</v>
      </c>
      <c r="N357" s="17">
        <f t="shared" si="16"/>
        <v>1</v>
      </c>
      <c r="O357" s="17">
        <f t="shared" si="17"/>
        <v>145</v>
      </c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1:37" s="13" customFormat="1" ht="13.9" customHeight="1" x14ac:dyDescent="0.3">
      <c r="A358" s="44">
        <v>346</v>
      </c>
      <c r="B358" s="13" t="s">
        <v>1779</v>
      </c>
      <c r="C358" s="78" t="s">
        <v>1780</v>
      </c>
      <c r="E358" s="13" t="s">
        <v>584</v>
      </c>
      <c r="F358" s="13" t="s">
        <v>10</v>
      </c>
      <c r="G358" s="44">
        <v>145</v>
      </c>
      <c r="H358" s="44">
        <v>0</v>
      </c>
      <c r="I358" s="44">
        <v>0</v>
      </c>
      <c r="J358" s="44">
        <v>0</v>
      </c>
      <c r="K358" s="44">
        <v>0</v>
      </c>
      <c r="L358" s="44">
        <v>0</v>
      </c>
      <c r="M358" s="17">
        <f t="shared" si="15"/>
        <v>145</v>
      </c>
      <c r="N358" s="17">
        <f t="shared" si="16"/>
        <v>1</v>
      </c>
      <c r="O358" s="17">
        <f t="shared" si="17"/>
        <v>145</v>
      </c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1:37" s="13" customFormat="1" ht="13.9" customHeight="1" x14ac:dyDescent="0.3">
      <c r="A359" s="44">
        <v>347</v>
      </c>
      <c r="B359" s="13" t="s">
        <v>1783</v>
      </c>
      <c r="C359" s="78" t="s">
        <v>1784</v>
      </c>
      <c r="E359" s="13" t="s">
        <v>451</v>
      </c>
      <c r="F359" s="13" t="s">
        <v>10</v>
      </c>
      <c r="G359" s="44">
        <v>139</v>
      </c>
      <c r="H359" s="44">
        <v>0</v>
      </c>
      <c r="I359" s="44">
        <v>0</v>
      </c>
      <c r="J359" s="44">
        <v>0</v>
      </c>
      <c r="K359" s="44">
        <v>0</v>
      </c>
      <c r="L359" s="44">
        <v>0</v>
      </c>
      <c r="M359" s="17">
        <f t="shared" si="15"/>
        <v>139</v>
      </c>
      <c r="N359" s="17">
        <f t="shared" si="16"/>
        <v>1</v>
      </c>
      <c r="O359" s="17">
        <f t="shared" si="17"/>
        <v>139</v>
      </c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1:37" s="13" customFormat="1" ht="13.9" customHeight="1" x14ac:dyDescent="0.3">
      <c r="A360" s="44">
        <v>348</v>
      </c>
      <c r="B360" s="13" t="s">
        <v>1787</v>
      </c>
      <c r="C360" s="78" t="s">
        <v>1788</v>
      </c>
      <c r="E360" s="13" t="s">
        <v>641</v>
      </c>
      <c r="F360" s="13" t="s">
        <v>10</v>
      </c>
      <c r="G360" s="44">
        <v>133</v>
      </c>
      <c r="H360" s="44">
        <v>0</v>
      </c>
      <c r="I360" s="44">
        <v>0</v>
      </c>
      <c r="J360" s="44">
        <v>0</v>
      </c>
      <c r="K360" s="44">
        <v>0</v>
      </c>
      <c r="L360" s="44">
        <v>0</v>
      </c>
      <c r="M360" s="17">
        <f t="shared" si="15"/>
        <v>133</v>
      </c>
      <c r="N360" s="17">
        <f t="shared" si="16"/>
        <v>1</v>
      </c>
      <c r="O360" s="17">
        <f t="shared" si="17"/>
        <v>133</v>
      </c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1:37" s="13" customFormat="1" ht="13.9" customHeight="1" x14ac:dyDescent="0.3">
      <c r="A361" s="44">
        <v>349</v>
      </c>
      <c r="B361" s="13" t="s">
        <v>1789</v>
      </c>
      <c r="C361" s="78" t="s">
        <v>1790</v>
      </c>
      <c r="E361" s="13" t="s">
        <v>1337</v>
      </c>
      <c r="F361" s="13" t="s">
        <v>10</v>
      </c>
      <c r="G361" s="44">
        <v>0</v>
      </c>
      <c r="H361" s="44">
        <v>0</v>
      </c>
      <c r="I361" s="44">
        <v>0</v>
      </c>
      <c r="J361" s="44">
        <v>110</v>
      </c>
      <c r="K361" s="44">
        <v>0</v>
      </c>
      <c r="L361" s="44">
        <v>0</v>
      </c>
      <c r="M361" s="17">
        <f t="shared" si="15"/>
        <v>110</v>
      </c>
      <c r="N361" s="17">
        <f t="shared" si="16"/>
        <v>1</v>
      </c>
      <c r="O361" s="17">
        <f t="shared" si="17"/>
        <v>110</v>
      </c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1:37" s="13" customFormat="1" ht="13.9" customHeight="1" x14ac:dyDescent="0.3">
      <c r="A362" s="44">
        <v>350</v>
      </c>
      <c r="B362" s="13" t="s">
        <v>1791</v>
      </c>
      <c r="C362" s="78" t="s">
        <v>1792</v>
      </c>
      <c r="E362" s="13" t="s">
        <v>1282</v>
      </c>
      <c r="F362" s="13" t="s">
        <v>10</v>
      </c>
      <c r="G362" s="44">
        <v>0</v>
      </c>
      <c r="H362" s="44">
        <v>0</v>
      </c>
      <c r="I362" s="44">
        <v>0</v>
      </c>
      <c r="J362" s="44">
        <v>0</v>
      </c>
      <c r="K362" s="44">
        <v>98</v>
      </c>
      <c r="L362" s="44">
        <v>0</v>
      </c>
      <c r="M362" s="17">
        <f t="shared" si="15"/>
        <v>98</v>
      </c>
      <c r="N362" s="17">
        <f t="shared" si="16"/>
        <v>1</v>
      </c>
      <c r="O362" s="17">
        <f t="shared" si="17"/>
        <v>98</v>
      </c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1:37" s="13" customFormat="1" ht="13.9" customHeight="1" x14ac:dyDescent="0.3">
      <c r="A363" s="44">
        <v>351</v>
      </c>
      <c r="B363" s="13" t="s">
        <v>1793</v>
      </c>
      <c r="C363" s="78" t="s">
        <v>1794</v>
      </c>
      <c r="E363" s="13" t="s">
        <v>563</v>
      </c>
      <c r="F363" s="13" t="s">
        <v>10</v>
      </c>
      <c r="G363" s="44">
        <v>0</v>
      </c>
      <c r="H363" s="44">
        <v>0</v>
      </c>
      <c r="I363" s="44">
        <v>0</v>
      </c>
      <c r="J363" s="44">
        <v>0</v>
      </c>
      <c r="K363" s="44">
        <v>0</v>
      </c>
      <c r="L363" s="44">
        <v>0</v>
      </c>
      <c r="M363" s="17">
        <f t="shared" si="15"/>
        <v>0</v>
      </c>
      <c r="N363" s="17">
        <f t="shared" si="16"/>
        <v>0</v>
      </c>
      <c r="O363" s="17">
        <f t="shared" si="17"/>
        <v>0</v>
      </c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1:37" s="13" customFormat="1" ht="13.9" customHeight="1" x14ac:dyDescent="0.3">
      <c r="A364" s="44">
        <v>352</v>
      </c>
      <c r="B364" s="13" t="s">
        <v>67</v>
      </c>
      <c r="C364" s="78" t="s">
        <v>10</v>
      </c>
      <c r="E364" s="13" t="s">
        <v>65</v>
      </c>
      <c r="F364" s="13" t="s">
        <v>10</v>
      </c>
      <c r="G364" s="44">
        <v>0</v>
      </c>
      <c r="H364" s="44">
        <v>0</v>
      </c>
      <c r="I364" s="44">
        <v>0</v>
      </c>
      <c r="J364" s="44">
        <v>0</v>
      </c>
      <c r="K364" s="44">
        <v>0</v>
      </c>
      <c r="L364" s="44">
        <v>0</v>
      </c>
      <c r="M364" s="17">
        <f t="shared" si="15"/>
        <v>0</v>
      </c>
      <c r="N364" s="17">
        <f t="shared" si="16"/>
        <v>0</v>
      </c>
      <c r="O364" s="17">
        <f t="shared" si="17"/>
        <v>0</v>
      </c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1:37" s="13" customFormat="1" ht="13.9" customHeight="1" x14ac:dyDescent="0.3">
      <c r="A365" s="44">
        <v>353</v>
      </c>
      <c r="B365" s="13" t="s">
        <v>1795</v>
      </c>
      <c r="C365" s="78" t="s">
        <v>1796</v>
      </c>
      <c r="E365" s="13" t="s">
        <v>648</v>
      </c>
      <c r="F365" s="13" t="s">
        <v>10</v>
      </c>
      <c r="G365" s="44">
        <v>0</v>
      </c>
      <c r="H365" s="44">
        <v>0</v>
      </c>
      <c r="I365" s="44">
        <v>0</v>
      </c>
      <c r="J365" s="44">
        <v>0</v>
      </c>
      <c r="K365" s="44">
        <v>0</v>
      </c>
      <c r="L365" s="44">
        <v>0</v>
      </c>
      <c r="M365" s="17">
        <f t="shared" si="15"/>
        <v>0</v>
      </c>
      <c r="N365" s="17">
        <f t="shared" si="16"/>
        <v>0</v>
      </c>
      <c r="O365" s="17">
        <f t="shared" si="17"/>
        <v>0</v>
      </c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1:37" s="13" customFormat="1" ht="13.9" customHeight="1" x14ac:dyDescent="0.3">
      <c r="A366" s="44">
        <v>354</v>
      </c>
      <c r="B366" s="13" t="s">
        <v>1797</v>
      </c>
      <c r="C366" s="78" t="s">
        <v>1798</v>
      </c>
      <c r="E366" s="51" t="s">
        <v>421</v>
      </c>
      <c r="F366" s="51" t="s">
        <v>10</v>
      </c>
      <c r="G366" s="32">
        <v>0</v>
      </c>
      <c r="H366" s="32">
        <v>0</v>
      </c>
      <c r="I366" s="32">
        <v>0</v>
      </c>
      <c r="J366" s="32">
        <v>0</v>
      </c>
      <c r="K366" s="32">
        <v>0</v>
      </c>
      <c r="L366" s="32">
        <v>0</v>
      </c>
      <c r="M366" s="14">
        <f t="shared" si="15"/>
        <v>0</v>
      </c>
      <c r="N366" s="14">
        <f t="shared" si="16"/>
        <v>0</v>
      </c>
      <c r="O366" s="14">
        <f t="shared" si="17"/>
        <v>0</v>
      </c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1:37" s="13" customFormat="1" ht="13.9" customHeight="1" x14ac:dyDescent="0.3">
      <c r="A367" s="44">
        <v>355</v>
      </c>
      <c r="B367" s="13" t="s">
        <v>1801</v>
      </c>
      <c r="C367" s="78" t="s">
        <v>1802</v>
      </c>
      <c r="E367" s="51" t="s">
        <v>335</v>
      </c>
      <c r="F367" s="51" t="s">
        <v>10</v>
      </c>
      <c r="G367" s="32">
        <v>0</v>
      </c>
      <c r="H367" s="32">
        <v>0</v>
      </c>
      <c r="I367" s="32">
        <v>0</v>
      </c>
      <c r="J367" s="32">
        <v>0</v>
      </c>
      <c r="K367" s="32">
        <v>0</v>
      </c>
      <c r="L367" s="32">
        <v>0</v>
      </c>
      <c r="M367" s="14">
        <f t="shared" si="15"/>
        <v>0</v>
      </c>
      <c r="N367" s="14">
        <f t="shared" si="16"/>
        <v>0</v>
      </c>
      <c r="O367" s="14">
        <f t="shared" si="17"/>
        <v>0</v>
      </c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1:37" s="13" customFormat="1" ht="13.9" customHeight="1" x14ac:dyDescent="0.3">
      <c r="A368" s="44">
        <v>356</v>
      </c>
      <c r="B368" s="13" t="s">
        <v>1803</v>
      </c>
      <c r="C368" s="78" t="s">
        <v>1804</v>
      </c>
      <c r="E368" s="13" t="s">
        <v>313</v>
      </c>
      <c r="F368" s="13" t="s">
        <v>10</v>
      </c>
      <c r="G368" s="44">
        <v>0</v>
      </c>
      <c r="H368" s="44">
        <v>0</v>
      </c>
      <c r="I368" s="44">
        <v>0</v>
      </c>
      <c r="J368" s="44">
        <v>0</v>
      </c>
      <c r="K368" s="44">
        <v>0</v>
      </c>
      <c r="L368" s="44">
        <v>0</v>
      </c>
      <c r="M368" s="17">
        <f t="shared" si="15"/>
        <v>0</v>
      </c>
      <c r="N368" s="17">
        <f t="shared" si="16"/>
        <v>0</v>
      </c>
      <c r="O368" s="17">
        <f t="shared" si="17"/>
        <v>0</v>
      </c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1:37" s="13" customFormat="1" ht="13.9" customHeight="1" x14ac:dyDescent="0.3">
      <c r="A369" s="44">
        <v>357</v>
      </c>
      <c r="B369" s="13" t="s">
        <v>1807</v>
      </c>
      <c r="C369" s="78" t="s">
        <v>1808</v>
      </c>
      <c r="E369" s="13" t="s">
        <v>335</v>
      </c>
      <c r="F369" s="13" t="s">
        <v>10</v>
      </c>
      <c r="G369" s="44">
        <v>0</v>
      </c>
      <c r="H369" s="44">
        <v>0</v>
      </c>
      <c r="I369" s="44">
        <v>0</v>
      </c>
      <c r="J369" s="44">
        <v>0</v>
      </c>
      <c r="K369" s="44">
        <v>0</v>
      </c>
      <c r="L369" s="44">
        <v>0</v>
      </c>
      <c r="M369" s="17">
        <f t="shared" si="15"/>
        <v>0</v>
      </c>
      <c r="N369" s="17">
        <f t="shared" si="16"/>
        <v>0</v>
      </c>
      <c r="O369" s="17">
        <f t="shared" si="17"/>
        <v>0</v>
      </c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1:37" s="13" customFormat="1" ht="13.9" customHeight="1" x14ac:dyDescent="0.3">
      <c r="A370" s="44">
        <v>358</v>
      </c>
      <c r="B370" s="13" t="s">
        <v>1809</v>
      </c>
      <c r="C370" s="78" t="s">
        <v>1810</v>
      </c>
      <c r="E370" s="51" t="s">
        <v>518</v>
      </c>
      <c r="F370" s="51" t="s">
        <v>10</v>
      </c>
      <c r="G370" s="32">
        <v>0</v>
      </c>
      <c r="H370" s="32">
        <v>0</v>
      </c>
      <c r="I370" s="32">
        <v>0</v>
      </c>
      <c r="J370" s="32">
        <v>0</v>
      </c>
      <c r="K370" s="32">
        <v>0</v>
      </c>
      <c r="L370" s="32">
        <v>0</v>
      </c>
      <c r="M370" s="14">
        <f t="shared" si="15"/>
        <v>0</v>
      </c>
      <c r="N370" s="14">
        <f t="shared" si="16"/>
        <v>0</v>
      </c>
      <c r="O370" s="14">
        <f t="shared" si="17"/>
        <v>0</v>
      </c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1:37" s="13" customFormat="1" ht="13.9" customHeight="1" x14ac:dyDescent="0.3">
      <c r="A371" s="44">
        <v>359</v>
      </c>
      <c r="B371" s="13" t="s">
        <v>1811</v>
      </c>
      <c r="C371" s="78" t="s">
        <v>1812</v>
      </c>
      <c r="E371" s="13" t="s">
        <v>462</v>
      </c>
      <c r="F371" s="13" t="s">
        <v>10</v>
      </c>
      <c r="G371" s="44">
        <v>0</v>
      </c>
      <c r="H371" s="44">
        <v>0</v>
      </c>
      <c r="I371" s="44">
        <v>0</v>
      </c>
      <c r="J371" s="44">
        <v>0</v>
      </c>
      <c r="K371" s="44">
        <v>0</v>
      </c>
      <c r="L371" s="44">
        <v>0</v>
      </c>
      <c r="M371" s="17">
        <f t="shared" si="15"/>
        <v>0</v>
      </c>
      <c r="N371" s="17">
        <f t="shared" si="16"/>
        <v>0</v>
      </c>
      <c r="O371" s="17">
        <f t="shared" si="17"/>
        <v>0</v>
      </c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1:37" s="13" customFormat="1" ht="13.9" customHeight="1" x14ac:dyDescent="0.3">
      <c r="A372" s="44">
        <v>360</v>
      </c>
      <c r="B372" s="13" t="s">
        <v>1813</v>
      </c>
      <c r="C372" s="78" t="s">
        <v>1814</v>
      </c>
      <c r="E372" s="13" t="s">
        <v>1279</v>
      </c>
      <c r="F372" s="13" t="s">
        <v>10</v>
      </c>
      <c r="G372" s="44">
        <v>0</v>
      </c>
      <c r="H372" s="44">
        <v>0</v>
      </c>
      <c r="I372" s="44">
        <v>0</v>
      </c>
      <c r="J372" s="44">
        <v>0</v>
      </c>
      <c r="K372" s="44">
        <v>0</v>
      </c>
      <c r="L372" s="44">
        <v>0</v>
      </c>
      <c r="M372" s="17">
        <f t="shared" si="15"/>
        <v>0</v>
      </c>
      <c r="N372" s="17">
        <f t="shared" si="16"/>
        <v>0</v>
      </c>
      <c r="O372" s="17">
        <f t="shared" si="17"/>
        <v>0</v>
      </c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1:37" s="13" customFormat="1" ht="13.9" customHeight="1" x14ac:dyDescent="0.3">
      <c r="A373" s="44">
        <v>361</v>
      </c>
      <c r="B373" s="13" t="s">
        <v>1815</v>
      </c>
      <c r="C373" s="78" t="s">
        <v>1816</v>
      </c>
      <c r="E373" s="13" t="s">
        <v>1279</v>
      </c>
      <c r="F373" s="13" t="s">
        <v>10</v>
      </c>
      <c r="G373" s="44">
        <v>0</v>
      </c>
      <c r="H373" s="44">
        <v>0</v>
      </c>
      <c r="I373" s="44">
        <v>0</v>
      </c>
      <c r="J373" s="44">
        <v>0</v>
      </c>
      <c r="K373" s="44">
        <v>0</v>
      </c>
      <c r="L373" s="44">
        <v>0</v>
      </c>
      <c r="M373" s="17">
        <f t="shared" si="15"/>
        <v>0</v>
      </c>
      <c r="N373" s="17">
        <f t="shared" si="16"/>
        <v>0</v>
      </c>
      <c r="O373" s="17">
        <f t="shared" si="17"/>
        <v>0</v>
      </c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1:37" s="13" customFormat="1" ht="13.9" customHeight="1" x14ac:dyDescent="0.3">
      <c r="A374" s="44">
        <v>362</v>
      </c>
      <c r="B374" s="13" t="s">
        <v>1817</v>
      </c>
      <c r="C374" s="78" t="s">
        <v>1818</v>
      </c>
      <c r="E374" s="13" t="s">
        <v>313</v>
      </c>
      <c r="F374" s="13" t="s">
        <v>10</v>
      </c>
      <c r="G374" s="44">
        <v>0</v>
      </c>
      <c r="H374" s="44">
        <v>0</v>
      </c>
      <c r="I374" s="44">
        <v>0</v>
      </c>
      <c r="J374" s="44">
        <v>0</v>
      </c>
      <c r="K374" s="44">
        <v>0</v>
      </c>
      <c r="L374" s="44">
        <v>0</v>
      </c>
      <c r="M374" s="17">
        <f t="shared" si="15"/>
        <v>0</v>
      </c>
      <c r="N374" s="17">
        <f t="shared" si="16"/>
        <v>0</v>
      </c>
      <c r="O374" s="17">
        <f t="shared" si="17"/>
        <v>0</v>
      </c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1:37" s="13" customFormat="1" ht="13.9" customHeight="1" x14ac:dyDescent="0.3">
      <c r="A375" s="44">
        <v>363</v>
      </c>
      <c r="B375" s="13" t="s">
        <v>1819</v>
      </c>
      <c r="C375" s="78" t="s">
        <v>1820</v>
      </c>
      <c r="E375" s="13" t="s">
        <v>1041</v>
      </c>
      <c r="F375" s="13" t="s">
        <v>10</v>
      </c>
      <c r="G375" s="44">
        <v>0</v>
      </c>
      <c r="H375" s="44">
        <v>0</v>
      </c>
      <c r="I375" s="44">
        <v>0</v>
      </c>
      <c r="J375" s="44">
        <v>0</v>
      </c>
      <c r="K375" s="44">
        <v>0</v>
      </c>
      <c r="L375" s="44">
        <v>0</v>
      </c>
      <c r="M375" s="17">
        <f t="shared" si="15"/>
        <v>0</v>
      </c>
      <c r="N375" s="17">
        <f t="shared" si="16"/>
        <v>0</v>
      </c>
      <c r="O375" s="17">
        <f t="shared" si="17"/>
        <v>0</v>
      </c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1:37" s="13" customFormat="1" ht="13.9" customHeight="1" x14ac:dyDescent="0.3">
      <c r="A376" s="44">
        <v>364</v>
      </c>
      <c r="B376" s="13" t="s">
        <v>1821</v>
      </c>
      <c r="C376" s="78" t="s">
        <v>1822</v>
      </c>
      <c r="E376" s="13" t="s">
        <v>1220</v>
      </c>
      <c r="F376" s="13" t="s">
        <v>10</v>
      </c>
      <c r="G376" s="44">
        <v>0</v>
      </c>
      <c r="H376" s="44">
        <v>0</v>
      </c>
      <c r="I376" s="44">
        <v>0</v>
      </c>
      <c r="J376" s="44">
        <v>0</v>
      </c>
      <c r="K376" s="44">
        <v>0</v>
      </c>
      <c r="L376" s="44">
        <v>0</v>
      </c>
      <c r="M376" s="17">
        <f t="shared" si="15"/>
        <v>0</v>
      </c>
      <c r="N376" s="17">
        <f t="shared" si="16"/>
        <v>0</v>
      </c>
      <c r="O376" s="17">
        <f t="shared" si="17"/>
        <v>0</v>
      </c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1:37" s="13" customFormat="1" ht="13.9" customHeight="1" x14ac:dyDescent="0.3">
      <c r="A377" s="44">
        <v>365</v>
      </c>
      <c r="B377" s="13" t="s">
        <v>1823</v>
      </c>
      <c r="C377" s="78" t="s">
        <v>1824</v>
      </c>
      <c r="E377" s="13" t="s">
        <v>378</v>
      </c>
      <c r="F377" s="13" t="s">
        <v>10</v>
      </c>
      <c r="G377" s="44">
        <v>0</v>
      </c>
      <c r="H377" s="44">
        <v>0</v>
      </c>
      <c r="I377" s="44">
        <v>0</v>
      </c>
      <c r="J377" s="44">
        <v>0</v>
      </c>
      <c r="K377" s="44">
        <v>0</v>
      </c>
      <c r="L377" s="44">
        <v>0</v>
      </c>
      <c r="M377" s="17">
        <f t="shared" si="15"/>
        <v>0</v>
      </c>
      <c r="N377" s="17">
        <f t="shared" si="16"/>
        <v>0</v>
      </c>
      <c r="O377" s="17">
        <f t="shared" si="17"/>
        <v>0</v>
      </c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1:37" s="13" customFormat="1" ht="13.9" customHeight="1" x14ac:dyDescent="0.3">
      <c r="A378" s="44">
        <v>366</v>
      </c>
      <c r="B378" s="13" t="s">
        <v>1825</v>
      </c>
      <c r="C378" s="78" t="s">
        <v>1826</v>
      </c>
      <c r="E378" s="13" t="s">
        <v>602</v>
      </c>
      <c r="F378" s="13" t="s">
        <v>10</v>
      </c>
      <c r="G378" s="44">
        <v>0</v>
      </c>
      <c r="H378" s="44">
        <v>0</v>
      </c>
      <c r="I378" s="44">
        <v>0</v>
      </c>
      <c r="J378" s="44">
        <v>0</v>
      </c>
      <c r="K378" s="44">
        <v>0</v>
      </c>
      <c r="L378" s="44">
        <v>0</v>
      </c>
      <c r="M378" s="17">
        <f t="shared" si="15"/>
        <v>0</v>
      </c>
      <c r="N378" s="17">
        <f t="shared" si="16"/>
        <v>0</v>
      </c>
      <c r="O378" s="17">
        <f t="shared" si="17"/>
        <v>0</v>
      </c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1:37" s="13" customFormat="1" ht="13.9" customHeight="1" x14ac:dyDescent="0.3">
      <c r="A379" s="44">
        <v>367</v>
      </c>
      <c r="B379" s="13" t="s">
        <v>1827</v>
      </c>
      <c r="C379" s="78" t="s">
        <v>1828</v>
      </c>
      <c r="E379" s="13" t="s">
        <v>443</v>
      </c>
      <c r="F379" s="13" t="s">
        <v>10</v>
      </c>
      <c r="G379" s="44">
        <v>0</v>
      </c>
      <c r="H379" s="44">
        <v>0</v>
      </c>
      <c r="I379" s="44">
        <v>0</v>
      </c>
      <c r="J379" s="44">
        <v>0</v>
      </c>
      <c r="K379" s="44">
        <v>0</v>
      </c>
      <c r="L379" s="44">
        <v>0</v>
      </c>
      <c r="M379" s="17">
        <f t="shared" si="15"/>
        <v>0</v>
      </c>
      <c r="N379" s="17">
        <f t="shared" si="16"/>
        <v>0</v>
      </c>
      <c r="O379" s="17">
        <f t="shared" si="17"/>
        <v>0</v>
      </c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1:37" s="13" customFormat="1" ht="13.9" customHeight="1" x14ac:dyDescent="0.3">
      <c r="A380" s="44">
        <v>368</v>
      </c>
      <c r="B380" s="13" t="s">
        <v>1829</v>
      </c>
      <c r="C380" s="78" t="s">
        <v>1830</v>
      </c>
      <c r="E380" s="13" t="s">
        <v>497</v>
      </c>
      <c r="F380" s="13" t="s">
        <v>10</v>
      </c>
      <c r="G380" s="44">
        <v>0</v>
      </c>
      <c r="H380" s="44">
        <v>0</v>
      </c>
      <c r="I380" s="44">
        <v>0</v>
      </c>
      <c r="J380" s="44">
        <v>0</v>
      </c>
      <c r="K380" s="44">
        <v>0</v>
      </c>
      <c r="L380" s="44">
        <v>0</v>
      </c>
      <c r="M380" s="17">
        <f t="shared" si="15"/>
        <v>0</v>
      </c>
      <c r="N380" s="17">
        <f t="shared" si="16"/>
        <v>0</v>
      </c>
      <c r="O380" s="17">
        <f t="shared" si="17"/>
        <v>0</v>
      </c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1:37" s="13" customFormat="1" ht="13.9" customHeight="1" x14ac:dyDescent="0.3">
      <c r="A381" s="44">
        <v>369</v>
      </c>
      <c r="B381" s="13" t="s">
        <v>1831</v>
      </c>
      <c r="C381" s="78" t="s">
        <v>1832</v>
      </c>
      <c r="E381" s="13" t="s">
        <v>563</v>
      </c>
      <c r="F381" s="13" t="s">
        <v>10</v>
      </c>
      <c r="G381" s="44">
        <v>0</v>
      </c>
      <c r="H381" s="44">
        <v>0</v>
      </c>
      <c r="I381" s="44">
        <v>0</v>
      </c>
      <c r="J381" s="44">
        <v>0</v>
      </c>
      <c r="K381" s="44">
        <v>0</v>
      </c>
      <c r="L381" s="44">
        <v>0</v>
      </c>
      <c r="M381" s="17">
        <f t="shared" si="15"/>
        <v>0</v>
      </c>
      <c r="N381" s="17">
        <f t="shared" si="16"/>
        <v>0</v>
      </c>
      <c r="O381" s="17">
        <f t="shared" si="17"/>
        <v>0</v>
      </c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1:37" s="13" customFormat="1" ht="13.9" customHeight="1" x14ac:dyDescent="0.3">
      <c r="A382" s="44">
        <v>370</v>
      </c>
      <c r="B382" s="13" t="s">
        <v>1833</v>
      </c>
      <c r="C382" s="78" t="s">
        <v>1834</v>
      </c>
      <c r="E382" s="13" t="s">
        <v>540</v>
      </c>
      <c r="F382" s="13" t="s">
        <v>10</v>
      </c>
      <c r="G382" s="44">
        <v>0</v>
      </c>
      <c r="H382" s="44">
        <v>0</v>
      </c>
      <c r="I382" s="44">
        <v>0</v>
      </c>
      <c r="J382" s="44">
        <v>0</v>
      </c>
      <c r="K382" s="44">
        <v>0</v>
      </c>
      <c r="L382" s="44">
        <v>0</v>
      </c>
      <c r="M382" s="17">
        <f t="shared" si="15"/>
        <v>0</v>
      </c>
      <c r="N382" s="17">
        <f t="shared" si="16"/>
        <v>0</v>
      </c>
      <c r="O382" s="17">
        <f t="shared" si="17"/>
        <v>0</v>
      </c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1:37" s="13" customFormat="1" ht="13.9" customHeight="1" x14ac:dyDescent="0.3">
      <c r="A383" s="44">
        <v>371</v>
      </c>
      <c r="B383" s="13" t="s">
        <v>1837</v>
      </c>
      <c r="C383" s="78" t="s">
        <v>1838</v>
      </c>
      <c r="E383" s="13" t="s">
        <v>535</v>
      </c>
      <c r="F383" s="13" t="s">
        <v>10</v>
      </c>
      <c r="G383" s="44">
        <v>0</v>
      </c>
      <c r="H383" s="44">
        <v>0</v>
      </c>
      <c r="I383" s="44">
        <v>0</v>
      </c>
      <c r="J383" s="44">
        <v>0</v>
      </c>
      <c r="K383" s="44">
        <v>0</v>
      </c>
      <c r="L383" s="44">
        <v>0</v>
      </c>
      <c r="M383" s="17">
        <f t="shared" si="15"/>
        <v>0</v>
      </c>
      <c r="N383" s="17">
        <f t="shared" si="16"/>
        <v>0</v>
      </c>
      <c r="O383" s="17">
        <f t="shared" si="17"/>
        <v>0</v>
      </c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1:37" s="13" customFormat="1" ht="13.9" customHeight="1" x14ac:dyDescent="0.3">
      <c r="A384" s="44">
        <v>372</v>
      </c>
      <c r="B384" s="13" t="s">
        <v>1742</v>
      </c>
      <c r="C384" s="78" t="s">
        <v>1743</v>
      </c>
      <c r="E384" s="51" t="s">
        <v>262</v>
      </c>
      <c r="F384" s="51" t="s">
        <v>10</v>
      </c>
      <c r="G384" s="32">
        <v>0</v>
      </c>
      <c r="H384" s="32">
        <v>0</v>
      </c>
      <c r="I384" s="32">
        <v>0</v>
      </c>
      <c r="J384" s="32">
        <v>0</v>
      </c>
      <c r="K384" s="32">
        <v>0</v>
      </c>
      <c r="L384" s="32">
        <v>0</v>
      </c>
      <c r="M384" s="14">
        <f t="shared" si="15"/>
        <v>0</v>
      </c>
      <c r="N384" s="14">
        <f t="shared" si="16"/>
        <v>0</v>
      </c>
      <c r="O384" s="14">
        <f t="shared" si="17"/>
        <v>0</v>
      </c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1:37" s="13" customFormat="1" ht="13.9" customHeight="1" x14ac:dyDescent="0.3">
      <c r="A385" s="44">
        <v>373</v>
      </c>
      <c r="B385" s="13" t="s">
        <v>1841</v>
      </c>
      <c r="C385" s="78" t="s">
        <v>1842</v>
      </c>
      <c r="E385" s="13" t="s">
        <v>1111</v>
      </c>
      <c r="F385" s="13" t="s">
        <v>10</v>
      </c>
      <c r="G385" s="44">
        <v>0</v>
      </c>
      <c r="H385" s="44">
        <v>0</v>
      </c>
      <c r="I385" s="44">
        <v>0</v>
      </c>
      <c r="J385" s="44">
        <v>0</v>
      </c>
      <c r="K385" s="44">
        <v>0</v>
      </c>
      <c r="L385" s="44">
        <v>0</v>
      </c>
      <c r="M385" s="17">
        <f t="shared" si="15"/>
        <v>0</v>
      </c>
      <c r="N385" s="17">
        <f t="shared" si="16"/>
        <v>0</v>
      </c>
      <c r="O385" s="17">
        <f t="shared" si="17"/>
        <v>0</v>
      </c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1:37" s="13" customFormat="1" ht="13.9" customHeight="1" x14ac:dyDescent="0.3">
      <c r="A386" s="44">
        <v>374</v>
      </c>
      <c r="B386" s="13" t="s">
        <v>1843</v>
      </c>
      <c r="C386" s="78" t="s">
        <v>1844</v>
      </c>
      <c r="E386" s="13" t="s">
        <v>941</v>
      </c>
      <c r="F386" s="13" t="s">
        <v>10</v>
      </c>
      <c r="G386" s="44">
        <v>0</v>
      </c>
      <c r="H386" s="44">
        <v>0</v>
      </c>
      <c r="I386" s="44">
        <v>0</v>
      </c>
      <c r="J386" s="44">
        <v>0</v>
      </c>
      <c r="K386" s="44">
        <v>0</v>
      </c>
      <c r="L386" s="44">
        <v>0</v>
      </c>
      <c r="M386" s="17">
        <f t="shared" si="15"/>
        <v>0</v>
      </c>
      <c r="N386" s="17">
        <f t="shared" si="16"/>
        <v>0</v>
      </c>
      <c r="O386" s="17">
        <f t="shared" si="17"/>
        <v>0</v>
      </c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1:37" s="13" customFormat="1" ht="13.9" customHeight="1" x14ac:dyDescent="0.3">
      <c r="A387" s="44">
        <v>375</v>
      </c>
      <c r="B387" s="13" t="s">
        <v>1845</v>
      </c>
      <c r="C387" s="78" t="s">
        <v>1846</v>
      </c>
      <c r="E387" s="13" t="s">
        <v>335</v>
      </c>
      <c r="F387" s="13" t="s">
        <v>10</v>
      </c>
      <c r="G387" s="44">
        <v>0</v>
      </c>
      <c r="H387" s="44">
        <v>0</v>
      </c>
      <c r="I387" s="44">
        <v>0</v>
      </c>
      <c r="J387" s="44">
        <v>0</v>
      </c>
      <c r="K387" s="44">
        <v>0</v>
      </c>
      <c r="L387" s="44">
        <v>0</v>
      </c>
      <c r="M387" s="17">
        <f t="shared" si="15"/>
        <v>0</v>
      </c>
      <c r="N387" s="17">
        <f t="shared" si="16"/>
        <v>0</v>
      </c>
      <c r="O387" s="17">
        <f t="shared" si="17"/>
        <v>0</v>
      </c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1:37" s="13" customFormat="1" ht="13.9" customHeight="1" x14ac:dyDescent="0.3">
      <c r="A388" s="44">
        <v>376</v>
      </c>
      <c r="B388" s="13" t="s">
        <v>1847</v>
      </c>
      <c r="C388" s="78" t="s">
        <v>1848</v>
      </c>
      <c r="E388" s="13" t="s">
        <v>563</v>
      </c>
      <c r="F388" s="13" t="s">
        <v>10</v>
      </c>
      <c r="G388" s="44">
        <v>0</v>
      </c>
      <c r="H388" s="44">
        <v>0</v>
      </c>
      <c r="I388" s="44">
        <v>0</v>
      </c>
      <c r="J388" s="44">
        <v>0</v>
      </c>
      <c r="K388" s="44">
        <v>0</v>
      </c>
      <c r="L388" s="44">
        <v>0</v>
      </c>
      <c r="M388" s="17">
        <f t="shared" si="15"/>
        <v>0</v>
      </c>
      <c r="N388" s="17">
        <f t="shared" si="16"/>
        <v>0</v>
      </c>
      <c r="O388" s="17">
        <f t="shared" si="17"/>
        <v>0</v>
      </c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1:37" s="13" customFormat="1" ht="13.9" customHeight="1" x14ac:dyDescent="0.3">
      <c r="A389" s="44">
        <v>377</v>
      </c>
      <c r="B389" s="13" t="s">
        <v>1849</v>
      </c>
      <c r="C389" s="78" t="s">
        <v>1850</v>
      </c>
      <c r="E389" s="13" t="s">
        <v>443</v>
      </c>
      <c r="F389" s="13" t="s">
        <v>10</v>
      </c>
      <c r="G389" s="44">
        <v>0</v>
      </c>
      <c r="H389" s="44">
        <v>0</v>
      </c>
      <c r="I389" s="44">
        <v>0</v>
      </c>
      <c r="J389" s="44">
        <v>0</v>
      </c>
      <c r="K389" s="44">
        <v>0</v>
      </c>
      <c r="L389" s="44">
        <v>0</v>
      </c>
      <c r="M389" s="17">
        <f t="shared" si="15"/>
        <v>0</v>
      </c>
      <c r="N389" s="17">
        <f t="shared" si="16"/>
        <v>0</v>
      </c>
      <c r="O389" s="17">
        <f t="shared" si="17"/>
        <v>0</v>
      </c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1:37" s="13" customFormat="1" ht="13.9" customHeight="1" x14ac:dyDescent="0.3">
      <c r="A390" s="44">
        <v>378</v>
      </c>
      <c r="C390" s="78" t="s">
        <v>10</v>
      </c>
      <c r="E390" s="51" t="s">
        <v>32</v>
      </c>
      <c r="F390" s="51" t="s">
        <v>10</v>
      </c>
      <c r="G390" s="32"/>
      <c r="H390" s="32"/>
      <c r="I390" s="32"/>
      <c r="J390" s="32"/>
      <c r="K390" s="32"/>
      <c r="L390" s="32"/>
      <c r="M390" s="14">
        <f t="shared" si="15"/>
        <v>0</v>
      </c>
      <c r="N390" s="14">
        <f t="shared" si="16"/>
        <v>0</v>
      </c>
      <c r="O390" s="14">
        <f t="shared" si="17"/>
        <v>0</v>
      </c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1:37" s="13" customFormat="1" ht="13.9" customHeight="1" x14ac:dyDescent="0.3">
      <c r="A391" s="44">
        <v>379</v>
      </c>
      <c r="C391" s="78" t="s">
        <v>10</v>
      </c>
      <c r="E391" s="13" t="s">
        <v>32</v>
      </c>
      <c r="F391" s="13" t="s">
        <v>10</v>
      </c>
      <c r="G391" s="44"/>
      <c r="H391" s="44"/>
      <c r="I391" s="44"/>
      <c r="J391" s="44"/>
      <c r="K391" s="44"/>
      <c r="L391" s="44"/>
      <c r="M391" s="17">
        <f t="shared" si="15"/>
        <v>0</v>
      </c>
      <c r="N391" s="17">
        <f t="shared" si="16"/>
        <v>0</v>
      </c>
      <c r="O391" s="17">
        <f t="shared" si="17"/>
        <v>0</v>
      </c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1:37" s="13" customFormat="1" ht="13.9" customHeight="1" x14ac:dyDescent="0.3">
      <c r="A392" s="44">
        <v>380</v>
      </c>
      <c r="C392" s="78" t="s">
        <v>10</v>
      </c>
      <c r="E392" s="13" t="s">
        <v>32</v>
      </c>
      <c r="F392" s="13" t="s">
        <v>10</v>
      </c>
      <c r="G392" s="44"/>
      <c r="H392" s="44"/>
      <c r="I392" s="44"/>
      <c r="J392" s="44"/>
      <c r="K392" s="44"/>
      <c r="L392" s="44"/>
      <c r="M392" s="17">
        <f t="shared" si="15"/>
        <v>0</v>
      </c>
      <c r="N392" s="17">
        <f t="shared" si="16"/>
        <v>0</v>
      </c>
      <c r="O392" s="17">
        <f t="shared" si="17"/>
        <v>0</v>
      </c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1:37" s="13" customFormat="1" ht="13.9" customHeight="1" x14ac:dyDescent="0.3">
      <c r="A393" s="44">
        <v>381</v>
      </c>
      <c r="C393" s="78" t="s">
        <v>10</v>
      </c>
      <c r="E393" s="13" t="s">
        <v>33</v>
      </c>
      <c r="F393" s="13" t="s">
        <v>10</v>
      </c>
      <c r="G393" s="44"/>
      <c r="H393" s="44"/>
      <c r="I393" s="44"/>
      <c r="J393" s="44"/>
      <c r="K393" s="44"/>
      <c r="L393" s="44"/>
      <c r="M393" s="17">
        <f t="shared" si="15"/>
        <v>0</v>
      </c>
      <c r="N393" s="17">
        <f t="shared" si="16"/>
        <v>0</v>
      </c>
      <c r="O393" s="17">
        <f t="shared" si="17"/>
        <v>0</v>
      </c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1:37" s="13" customFormat="1" ht="13.9" customHeight="1" x14ac:dyDescent="0.3">
      <c r="A394" s="44">
        <v>382</v>
      </c>
      <c r="C394" s="78" t="s">
        <v>10</v>
      </c>
      <c r="E394" s="13" t="s">
        <v>33</v>
      </c>
      <c r="F394" s="13" t="s">
        <v>10</v>
      </c>
      <c r="G394" s="44"/>
      <c r="H394" s="44"/>
      <c r="I394" s="44"/>
      <c r="J394" s="44"/>
      <c r="K394" s="44"/>
      <c r="L394" s="44"/>
      <c r="M394" s="17">
        <f t="shared" si="15"/>
        <v>0</v>
      </c>
      <c r="N394" s="17">
        <f t="shared" si="16"/>
        <v>0</v>
      </c>
      <c r="O394" s="17">
        <f t="shared" si="17"/>
        <v>0</v>
      </c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1:37" s="13" customFormat="1" ht="13.9" customHeight="1" x14ac:dyDescent="0.3">
      <c r="A395" s="44">
        <v>383</v>
      </c>
      <c r="C395" s="78" t="s">
        <v>10</v>
      </c>
      <c r="E395" s="13" t="s">
        <v>33</v>
      </c>
      <c r="F395" s="13" t="s">
        <v>10</v>
      </c>
      <c r="G395" s="44"/>
      <c r="H395" s="44"/>
      <c r="I395" s="44"/>
      <c r="J395" s="44"/>
      <c r="K395" s="44"/>
      <c r="L395" s="44"/>
      <c r="M395" s="17">
        <f t="shared" si="15"/>
        <v>0</v>
      </c>
      <c r="N395" s="17">
        <f t="shared" si="16"/>
        <v>0</v>
      </c>
      <c r="O395" s="17">
        <f t="shared" si="17"/>
        <v>0</v>
      </c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1:37" s="13" customFormat="1" ht="13.9" customHeight="1" x14ac:dyDescent="0.3">
      <c r="A396" s="44">
        <v>384</v>
      </c>
      <c r="C396" s="78" t="s">
        <v>10</v>
      </c>
      <c r="E396" s="13" t="s">
        <v>34</v>
      </c>
      <c r="F396" s="13" t="s">
        <v>10</v>
      </c>
      <c r="G396" s="44"/>
      <c r="H396" s="44"/>
      <c r="I396" s="44"/>
      <c r="J396" s="44"/>
      <c r="K396" s="44"/>
      <c r="L396" s="44"/>
      <c r="M396" s="17">
        <f t="shared" si="15"/>
        <v>0</v>
      </c>
      <c r="N396" s="17">
        <f t="shared" si="16"/>
        <v>0</v>
      </c>
      <c r="O396" s="17">
        <f t="shared" si="17"/>
        <v>0</v>
      </c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1:37" s="13" customFormat="1" ht="13.9" customHeight="1" x14ac:dyDescent="0.3">
      <c r="A397" s="44">
        <v>385</v>
      </c>
      <c r="C397" s="78" t="s">
        <v>10</v>
      </c>
      <c r="E397" s="13" t="s">
        <v>34</v>
      </c>
      <c r="F397" s="13" t="s">
        <v>10</v>
      </c>
      <c r="G397" s="44"/>
      <c r="H397" s="44"/>
      <c r="I397" s="44"/>
      <c r="J397" s="44"/>
      <c r="K397" s="44"/>
      <c r="L397" s="44"/>
      <c r="M397" s="17">
        <f t="shared" ref="M397:M460" si="18">SUM(G397:L397)</f>
        <v>0</v>
      </c>
      <c r="N397" s="17">
        <f t="shared" ref="N397:N460" si="19">COUNTIF(G397:L397, "&gt;0" )</f>
        <v>0</v>
      </c>
      <c r="O397" s="17">
        <f t="shared" ref="O397:O460" si="20">IF(N397=0,0,M397/N397)</f>
        <v>0</v>
      </c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1:37" s="13" customFormat="1" ht="13.9" customHeight="1" x14ac:dyDescent="0.3">
      <c r="A398" s="44">
        <v>386</v>
      </c>
      <c r="C398" s="78" t="s">
        <v>10</v>
      </c>
      <c r="E398" s="13" t="s">
        <v>34</v>
      </c>
      <c r="F398" s="13" t="s">
        <v>10</v>
      </c>
      <c r="G398" s="44"/>
      <c r="H398" s="44"/>
      <c r="I398" s="44"/>
      <c r="J398" s="44"/>
      <c r="K398" s="44"/>
      <c r="L398" s="44"/>
      <c r="M398" s="17">
        <f t="shared" si="18"/>
        <v>0</v>
      </c>
      <c r="N398" s="17">
        <f t="shared" si="19"/>
        <v>0</v>
      </c>
      <c r="O398" s="17">
        <f t="shared" si="20"/>
        <v>0</v>
      </c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1:37" s="13" customFormat="1" ht="13.9" customHeight="1" x14ac:dyDescent="0.3">
      <c r="A399" s="44">
        <v>387</v>
      </c>
      <c r="C399" s="78" t="s">
        <v>10</v>
      </c>
      <c r="E399" s="13" t="s">
        <v>35</v>
      </c>
      <c r="F399" s="13" t="s">
        <v>10</v>
      </c>
      <c r="G399" s="44"/>
      <c r="H399" s="44"/>
      <c r="I399" s="44"/>
      <c r="J399" s="44"/>
      <c r="K399" s="44"/>
      <c r="L399" s="44"/>
      <c r="M399" s="17">
        <f t="shared" si="18"/>
        <v>0</v>
      </c>
      <c r="N399" s="17">
        <f t="shared" si="19"/>
        <v>0</v>
      </c>
      <c r="O399" s="17">
        <f t="shared" si="20"/>
        <v>0</v>
      </c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1:37" s="13" customFormat="1" ht="13.9" customHeight="1" x14ac:dyDescent="0.3">
      <c r="A400" s="44">
        <v>388</v>
      </c>
      <c r="C400" s="78" t="s">
        <v>10</v>
      </c>
      <c r="E400" s="13" t="s">
        <v>35</v>
      </c>
      <c r="F400" s="13" t="s">
        <v>10</v>
      </c>
      <c r="G400" s="44"/>
      <c r="H400" s="44"/>
      <c r="I400" s="44"/>
      <c r="J400" s="44"/>
      <c r="K400" s="44"/>
      <c r="L400" s="44"/>
      <c r="M400" s="17">
        <f t="shared" si="18"/>
        <v>0</v>
      </c>
      <c r="N400" s="17">
        <f t="shared" si="19"/>
        <v>0</v>
      </c>
      <c r="O400" s="17">
        <f t="shared" si="20"/>
        <v>0</v>
      </c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1:37" s="13" customFormat="1" ht="13.9" customHeight="1" x14ac:dyDescent="0.3">
      <c r="A401" s="44">
        <v>389</v>
      </c>
      <c r="C401" s="78" t="s">
        <v>10</v>
      </c>
      <c r="E401" s="13" t="s">
        <v>35</v>
      </c>
      <c r="F401" s="13" t="s">
        <v>10</v>
      </c>
      <c r="G401" s="44"/>
      <c r="H401" s="44"/>
      <c r="I401" s="44"/>
      <c r="J401" s="44"/>
      <c r="K401" s="44"/>
      <c r="L401" s="44"/>
      <c r="M401" s="17">
        <f t="shared" si="18"/>
        <v>0</v>
      </c>
      <c r="N401" s="17">
        <f t="shared" si="19"/>
        <v>0</v>
      </c>
      <c r="O401" s="17">
        <f t="shared" si="20"/>
        <v>0</v>
      </c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1:37" s="13" customFormat="1" ht="13.9" customHeight="1" x14ac:dyDescent="0.3">
      <c r="A402" s="44">
        <v>390</v>
      </c>
      <c r="C402" s="78" t="s">
        <v>10</v>
      </c>
      <c r="E402" s="13" t="s">
        <v>36</v>
      </c>
      <c r="F402" s="13" t="s">
        <v>10</v>
      </c>
      <c r="G402" s="44"/>
      <c r="H402" s="44"/>
      <c r="I402" s="44"/>
      <c r="J402" s="44"/>
      <c r="K402" s="44"/>
      <c r="L402" s="44"/>
      <c r="M402" s="17">
        <f t="shared" si="18"/>
        <v>0</v>
      </c>
      <c r="N402" s="17">
        <f t="shared" si="19"/>
        <v>0</v>
      </c>
      <c r="O402" s="17">
        <f t="shared" si="20"/>
        <v>0</v>
      </c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1:37" s="13" customFormat="1" ht="13.9" customHeight="1" x14ac:dyDescent="0.3">
      <c r="A403" s="44">
        <v>391</v>
      </c>
      <c r="C403" s="78" t="s">
        <v>10</v>
      </c>
      <c r="E403" s="13" t="s">
        <v>36</v>
      </c>
      <c r="F403" s="13" t="s">
        <v>10</v>
      </c>
      <c r="G403" s="44"/>
      <c r="H403" s="44"/>
      <c r="I403" s="44"/>
      <c r="J403" s="44"/>
      <c r="K403" s="44"/>
      <c r="L403" s="44"/>
      <c r="M403" s="17">
        <f t="shared" si="18"/>
        <v>0</v>
      </c>
      <c r="N403" s="17">
        <f t="shared" si="19"/>
        <v>0</v>
      </c>
      <c r="O403" s="17">
        <f t="shared" si="20"/>
        <v>0</v>
      </c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1:37" s="13" customFormat="1" ht="13.9" customHeight="1" x14ac:dyDescent="0.3">
      <c r="A404" s="44">
        <v>392</v>
      </c>
      <c r="C404" s="78" t="s">
        <v>10</v>
      </c>
      <c r="E404" s="13" t="s">
        <v>36</v>
      </c>
      <c r="F404" s="13" t="s">
        <v>10</v>
      </c>
      <c r="G404" s="44"/>
      <c r="H404" s="44"/>
      <c r="I404" s="44"/>
      <c r="J404" s="44"/>
      <c r="K404" s="44"/>
      <c r="L404" s="44"/>
      <c r="M404" s="17">
        <f t="shared" si="18"/>
        <v>0</v>
      </c>
      <c r="N404" s="17">
        <f t="shared" si="19"/>
        <v>0</v>
      </c>
      <c r="O404" s="17">
        <f t="shared" si="20"/>
        <v>0</v>
      </c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1:37" s="13" customFormat="1" ht="13.9" customHeight="1" x14ac:dyDescent="0.3">
      <c r="A405" s="44">
        <v>393</v>
      </c>
      <c r="C405" s="78" t="s">
        <v>10</v>
      </c>
      <c r="E405" s="13" t="s">
        <v>37</v>
      </c>
      <c r="F405" s="13" t="s">
        <v>10</v>
      </c>
      <c r="G405" s="44"/>
      <c r="H405" s="44"/>
      <c r="I405" s="44"/>
      <c r="J405" s="44"/>
      <c r="K405" s="44"/>
      <c r="L405" s="44"/>
      <c r="M405" s="17">
        <f t="shared" si="18"/>
        <v>0</v>
      </c>
      <c r="N405" s="17">
        <f t="shared" si="19"/>
        <v>0</v>
      </c>
      <c r="O405" s="17">
        <f t="shared" si="20"/>
        <v>0</v>
      </c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1:37" s="13" customFormat="1" ht="13.9" customHeight="1" x14ac:dyDescent="0.3">
      <c r="A406" s="44">
        <v>394</v>
      </c>
      <c r="C406" s="78" t="s">
        <v>10</v>
      </c>
      <c r="E406" s="13" t="s">
        <v>37</v>
      </c>
      <c r="F406" s="13" t="s">
        <v>10</v>
      </c>
      <c r="G406" s="44"/>
      <c r="H406" s="44"/>
      <c r="I406" s="44"/>
      <c r="J406" s="44"/>
      <c r="K406" s="44"/>
      <c r="L406" s="44"/>
      <c r="M406" s="17">
        <f t="shared" si="18"/>
        <v>0</v>
      </c>
      <c r="N406" s="17">
        <f t="shared" si="19"/>
        <v>0</v>
      </c>
      <c r="O406" s="17">
        <f t="shared" si="20"/>
        <v>0</v>
      </c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1:37" s="13" customFormat="1" ht="13.9" customHeight="1" x14ac:dyDescent="0.3">
      <c r="A407" s="44">
        <v>395</v>
      </c>
      <c r="C407" s="78" t="s">
        <v>10</v>
      </c>
      <c r="E407" s="51" t="s">
        <v>37</v>
      </c>
      <c r="F407" s="51" t="s">
        <v>10</v>
      </c>
      <c r="G407" s="32"/>
      <c r="H407" s="32"/>
      <c r="I407" s="32"/>
      <c r="J407" s="32"/>
      <c r="K407" s="32"/>
      <c r="L407" s="32"/>
      <c r="M407" s="14">
        <f t="shared" si="18"/>
        <v>0</v>
      </c>
      <c r="N407" s="14">
        <f t="shared" si="19"/>
        <v>0</v>
      </c>
      <c r="O407" s="14">
        <f t="shared" si="20"/>
        <v>0</v>
      </c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1:37" s="13" customFormat="1" ht="13.9" customHeight="1" x14ac:dyDescent="0.3">
      <c r="A408" s="44">
        <v>396</v>
      </c>
      <c r="C408" s="78" t="s">
        <v>10</v>
      </c>
      <c r="E408" s="13" t="s">
        <v>38</v>
      </c>
      <c r="F408" s="13" t="s">
        <v>10</v>
      </c>
      <c r="G408" s="44"/>
      <c r="H408" s="44"/>
      <c r="I408" s="44"/>
      <c r="J408" s="44"/>
      <c r="K408" s="44"/>
      <c r="L408" s="44"/>
      <c r="M408" s="17">
        <f t="shared" si="18"/>
        <v>0</v>
      </c>
      <c r="N408" s="17">
        <f t="shared" si="19"/>
        <v>0</v>
      </c>
      <c r="O408" s="17">
        <f t="shared" si="20"/>
        <v>0</v>
      </c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1:37" s="13" customFormat="1" ht="13.9" customHeight="1" x14ac:dyDescent="0.3">
      <c r="A409" s="44">
        <v>397</v>
      </c>
      <c r="C409" s="78" t="s">
        <v>10</v>
      </c>
      <c r="E409" s="13" t="s">
        <v>38</v>
      </c>
      <c r="F409" s="13" t="s">
        <v>10</v>
      </c>
      <c r="G409" s="44"/>
      <c r="H409" s="44"/>
      <c r="I409" s="44"/>
      <c r="J409" s="44"/>
      <c r="K409" s="44"/>
      <c r="L409" s="44"/>
      <c r="M409" s="17">
        <f t="shared" si="18"/>
        <v>0</v>
      </c>
      <c r="N409" s="17">
        <f t="shared" si="19"/>
        <v>0</v>
      </c>
      <c r="O409" s="17">
        <f t="shared" si="20"/>
        <v>0</v>
      </c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1:37" s="13" customFormat="1" ht="13.9" customHeight="1" x14ac:dyDescent="0.3">
      <c r="A410" s="44">
        <v>398</v>
      </c>
      <c r="C410" s="78" t="s">
        <v>10</v>
      </c>
      <c r="E410" s="51" t="s">
        <v>38</v>
      </c>
      <c r="F410" s="51" t="s">
        <v>10</v>
      </c>
      <c r="G410" s="32"/>
      <c r="H410" s="32"/>
      <c r="I410" s="32"/>
      <c r="J410" s="32"/>
      <c r="K410" s="32"/>
      <c r="L410" s="32"/>
      <c r="M410" s="14">
        <f t="shared" si="18"/>
        <v>0</v>
      </c>
      <c r="N410" s="14">
        <f t="shared" si="19"/>
        <v>0</v>
      </c>
      <c r="O410" s="14">
        <f t="shared" si="20"/>
        <v>0</v>
      </c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1:37" s="13" customFormat="1" ht="13.9" customHeight="1" x14ac:dyDescent="0.3">
      <c r="A411" s="44">
        <v>399</v>
      </c>
      <c r="C411" s="78" t="s">
        <v>10</v>
      </c>
      <c r="E411" s="13" t="s">
        <v>39</v>
      </c>
      <c r="F411" s="13" t="s">
        <v>10</v>
      </c>
      <c r="G411" s="44"/>
      <c r="H411" s="44"/>
      <c r="I411" s="44"/>
      <c r="J411" s="44"/>
      <c r="K411" s="44"/>
      <c r="L411" s="44"/>
      <c r="M411" s="17">
        <f t="shared" si="18"/>
        <v>0</v>
      </c>
      <c r="N411" s="17">
        <f t="shared" si="19"/>
        <v>0</v>
      </c>
      <c r="O411" s="17">
        <f t="shared" si="20"/>
        <v>0</v>
      </c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1:37" s="13" customFormat="1" ht="13.9" customHeight="1" x14ac:dyDescent="0.3">
      <c r="A412" s="44">
        <v>400</v>
      </c>
      <c r="C412" s="78" t="s">
        <v>10</v>
      </c>
      <c r="E412" s="13" t="s">
        <v>39</v>
      </c>
      <c r="F412" s="13" t="s">
        <v>10</v>
      </c>
      <c r="G412" s="44"/>
      <c r="H412" s="44"/>
      <c r="I412" s="44"/>
      <c r="J412" s="44"/>
      <c r="K412" s="44"/>
      <c r="L412" s="44"/>
      <c r="M412" s="17">
        <f t="shared" si="18"/>
        <v>0</v>
      </c>
      <c r="N412" s="17">
        <f t="shared" si="19"/>
        <v>0</v>
      </c>
      <c r="O412" s="17">
        <f t="shared" si="20"/>
        <v>0</v>
      </c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1:37" s="13" customFormat="1" ht="13.9" customHeight="1" x14ac:dyDescent="0.3">
      <c r="A413" s="44">
        <v>401</v>
      </c>
      <c r="C413" s="78" t="s">
        <v>10</v>
      </c>
      <c r="E413" s="13" t="s">
        <v>39</v>
      </c>
      <c r="F413" s="13" t="s">
        <v>10</v>
      </c>
      <c r="G413" s="44"/>
      <c r="H413" s="44"/>
      <c r="I413" s="44"/>
      <c r="J413" s="44"/>
      <c r="K413" s="44"/>
      <c r="L413" s="44"/>
      <c r="M413" s="17">
        <f t="shared" si="18"/>
        <v>0</v>
      </c>
      <c r="N413" s="17">
        <f t="shared" si="19"/>
        <v>0</v>
      </c>
      <c r="O413" s="17">
        <f t="shared" si="20"/>
        <v>0</v>
      </c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1:37" s="13" customFormat="1" ht="13.9" customHeight="1" x14ac:dyDescent="0.3">
      <c r="A414" s="44">
        <v>402</v>
      </c>
      <c r="C414" s="78" t="s">
        <v>10</v>
      </c>
      <c r="E414" s="13" t="s">
        <v>40</v>
      </c>
      <c r="F414" s="13" t="s">
        <v>10</v>
      </c>
      <c r="G414" s="44"/>
      <c r="H414" s="44"/>
      <c r="I414" s="44"/>
      <c r="J414" s="44"/>
      <c r="K414" s="44"/>
      <c r="L414" s="44"/>
      <c r="M414" s="17">
        <f t="shared" si="18"/>
        <v>0</v>
      </c>
      <c r="N414" s="17">
        <f t="shared" si="19"/>
        <v>0</v>
      </c>
      <c r="O414" s="17">
        <f t="shared" si="20"/>
        <v>0</v>
      </c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1:37" s="13" customFormat="1" ht="13.9" customHeight="1" x14ac:dyDescent="0.3">
      <c r="A415" s="44">
        <v>403</v>
      </c>
      <c r="C415" s="78" t="s">
        <v>10</v>
      </c>
      <c r="E415" s="13" t="s">
        <v>40</v>
      </c>
      <c r="F415" s="13" t="s">
        <v>10</v>
      </c>
      <c r="G415" s="44"/>
      <c r="H415" s="44"/>
      <c r="I415" s="44"/>
      <c r="J415" s="44"/>
      <c r="K415" s="44"/>
      <c r="L415" s="44"/>
      <c r="M415" s="17">
        <f t="shared" si="18"/>
        <v>0</v>
      </c>
      <c r="N415" s="17">
        <f t="shared" si="19"/>
        <v>0</v>
      </c>
      <c r="O415" s="17">
        <f t="shared" si="20"/>
        <v>0</v>
      </c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1:37" s="13" customFormat="1" ht="13.9" customHeight="1" x14ac:dyDescent="0.3">
      <c r="A416" s="44">
        <v>404</v>
      </c>
      <c r="C416" s="78" t="s">
        <v>10</v>
      </c>
      <c r="E416" s="13" t="s">
        <v>40</v>
      </c>
      <c r="F416" s="13" t="s">
        <v>10</v>
      </c>
      <c r="G416" s="44"/>
      <c r="H416" s="44"/>
      <c r="I416" s="44"/>
      <c r="J416" s="44"/>
      <c r="K416" s="44"/>
      <c r="L416" s="44"/>
      <c r="M416" s="17">
        <f t="shared" si="18"/>
        <v>0</v>
      </c>
      <c r="N416" s="17">
        <f t="shared" si="19"/>
        <v>0</v>
      </c>
      <c r="O416" s="17">
        <f t="shared" si="20"/>
        <v>0</v>
      </c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1:37" s="13" customFormat="1" ht="13.9" customHeight="1" x14ac:dyDescent="0.3">
      <c r="A417" s="44">
        <v>405</v>
      </c>
      <c r="C417" s="78" t="s">
        <v>10</v>
      </c>
      <c r="E417" s="13" t="s">
        <v>41</v>
      </c>
      <c r="F417" s="13" t="s">
        <v>10</v>
      </c>
      <c r="G417" s="44"/>
      <c r="H417" s="44"/>
      <c r="I417" s="44"/>
      <c r="J417" s="44"/>
      <c r="K417" s="44"/>
      <c r="L417" s="44"/>
      <c r="M417" s="17">
        <f t="shared" si="18"/>
        <v>0</v>
      </c>
      <c r="N417" s="17">
        <f t="shared" si="19"/>
        <v>0</v>
      </c>
      <c r="O417" s="17">
        <f t="shared" si="20"/>
        <v>0</v>
      </c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1:37" s="13" customFormat="1" ht="13.9" customHeight="1" x14ac:dyDescent="0.3">
      <c r="A418" s="44">
        <v>406</v>
      </c>
      <c r="C418" s="78" t="s">
        <v>10</v>
      </c>
      <c r="E418" s="13" t="s">
        <v>41</v>
      </c>
      <c r="F418" s="13" t="s">
        <v>10</v>
      </c>
      <c r="G418" s="44"/>
      <c r="H418" s="44"/>
      <c r="I418" s="44"/>
      <c r="J418" s="44"/>
      <c r="K418" s="44"/>
      <c r="L418" s="44"/>
      <c r="M418" s="17">
        <f t="shared" si="18"/>
        <v>0</v>
      </c>
      <c r="N418" s="17">
        <f t="shared" si="19"/>
        <v>0</v>
      </c>
      <c r="O418" s="17">
        <f t="shared" si="20"/>
        <v>0</v>
      </c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1:37" s="13" customFormat="1" ht="13.9" customHeight="1" x14ac:dyDescent="0.3">
      <c r="A419" s="44">
        <v>407</v>
      </c>
      <c r="C419" s="78" t="s">
        <v>10</v>
      </c>
      <c r="E419" s="13" t="s">
        <v>41</v>
      </c>
      <c r="F419" s="13" t="s">
        <v>10</v>
      </c>
      <c r="G419" s="44"/>
      <c r="H419" s="44"/>
      <c r="I419" s="44"/>
      <c r="J419" s="44"/>
      <c r="K419" s="44"/>
      <c r="L419" s="44"/>
      <c r="M419" s="17">
        <f t="shared" si="18"/>
        <v>0</v>
      </c>
      <c r="N419" s="17">
        <f t="shared" si="19"/>
        <v>0</v>
      </c>
      <c r="O419" s="17">
        <f t="shared" si="20"/>
        <v>0</v>
      </c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1:37" s="13" customFormat="1" ht="13.9" customHeight="1" x14ac:dyDescent="0.3">
      <c r="A420" s="44">
        <v>408</v>
      </c>
      <c r="C420" s="78" t="s">
        <v>10</v>
      </c>
      <c r="E420" s="13" t="s">
        <v>890</v>
      </c>
      <c r="F420" s="13" t="s">
        <v>10</v>
      </c>
      <c r="G420" s="44">
        <v>0</v>
      </c>
      <c r="H420" s="44">
        <v>0</v>
      </c>
      <c r="I420" s="44">
        <v>0</v>
      </c>
      <c r="J420" s="44">
        <v>0</v>
      </c>
      <c r="K420" s="44">
        <v>0</v>
      </c>
      <c r="L420" s="44">
        <v>0</v>
      </c>
      <c r="M420" s="17">
        <f t="shared" si="18"/>
        <v>0</v>
      </c>
      <c r="N420" s="17">
        <f t="shared" si="19"/>
        <v>0</v>
      </c>
      <c r="O420" s="17">
        <f t="shared" si="20"/>
        <v>0</v>
      </c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1:37" s="13" customFormat="1" ht="13.9" customHeight="1" x14ac:dyDescent="0.3">
      <c r="A421" s="44">
        <v>409</v>
      </c>
      <c r="C421" s="78" t="s">
        <v>10</v>
      </c>
      <c r="E421" s="13" t="s">
        <v>42</v>
      </c>
      <c r="F421" s="13" t="s">
        <v>10</v>
      </c>
      <c r="G421" s="44"/>
      <c r="H421" s="44"/>
      <c r="I421" s="44"/>
      <c r="J421" s="44"/>
      <c r="K421" s="44"/>
      <c r="L421" s="44"/>
      <c r="M421" s="17">
        <f t="shared" si="18"/>
        <v>0</v>
      </c>
      <c r="N421" s="17">
        <f t="shared" si="19"/>
        <v>0</v>
      </c>
      <c r="O421" s="17">
        <f t="shared" si="20"/>
        <v>0</v>
      </c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1:37" s="13" customFormat="1" ht="13.9" customHeight="1" x14ac:dyDescent="0.3">
      <c r="A422" s="44">
        <v>410</v>
      </c>
      <c r="C422" s="78" t="s">
        <v>10</v>
      </c>
      <c r="E422" s="13" t="s">
        <v>42</v>
      </c>
      <c r="F422" s="13" t="s">
        <v>10</v>
      </c>
      <c r="G422" s="44"/>
      <c r="H422" s="44"/>
      <c r="I422" s="44"/>
      <c r="J422" s="44"/>
      <c r="K422" s="44"/>
      <c r="L422" s="44"/>
      <c r="M422" s="17">
        <f t="shared" si="18"/>
        <v>0</v>
      </c>
      <c r="N422" s="17">
        <f t="shared" si="19"/>
        <v>0</v>
      </c>
      <c r="O422" s="17">
        <f t="shared" si="20"/>
        <v>0</v>
      </c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1:37" s="13" customFormat="1" ht="13.9" customHeight="1" x14ac:dyDescent="0.3">
      <c r="A423" s="44">
        <v>411</v>
      </c>
      <c r="C423" s="78" t="s">
        <v>10</v>
      </c>
      <c r="E423" s="13" t="s">
        <v>42</v>
      </c>
      <c r="F423" s="13" t="s">
        <v>10</v>
      </c>
      <c r="G423" s="44"/>
      <c r="H423" s="44"/>
      <c r="I423" s="44"/>
      <c r="J423" s="44"/>
      <c r="K423" s="44"/>
      <c r="L423" s="44"/>
      <c r="M423" s="17">
        <f t="shared" si="18"/>
        <v>0</v>
      </c>
      <c r="N423" s="17">
        <f t="shared" si="19"/>
        <v>0</v>
      </c>
      <c r="O423" s="17">
        <f t="shared" si="20"/>
        <v>0</v>
      </c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1:37" s="13" customFormat="1" ht="13.9" customHeight="1" x14ac:dyDescent="0.3">
      <c r="A424" s="44">
        <v>412</v>
      </c>
      <c r="C424" s="78" t="s">
        <v>10</v>
      </c>
      <c r="E424" s="13" t="s">
        <v>890</v>
      </c>
      <c r="F424" s="13" t="s">
        <v>10</v>
      </c>
      <c r="G424" s="44">
        <v>0</v>
      </c>
      <c r="H424" s="44">
        <v>0</v>
      </c>
      <c r="I424" s="44">
        <v>0</v>
      </c>
      <c r="J424" s="44">
        <v>0</v>
      </c>
      <c r="K424" s="44">
        <v>0</v>
      </c>
      <c r="L424" s="44">
        <v>0</v>
      </c>
      <c r="M424" s="17">
        <f t="shared" si="18"/>
        <v>0</v>
      </c>
      <c r="N424" s="17">
        <f t="shared" si="19"/>
        <v>0</v>
      </c>
      <c r="O424" s="17">
        <f t="shared" si="20"/>
        <v>0</v>
      </c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1:37" s="13" customFormat="1" ht="13.9" customHeight="1" x14ac:dyDescent="0.3">
      <c r="A425" s="44">
        <v>413</v>
      </c>
      <c r="C425" s="78" t="s">
        <v>10</v>
      </c>
      <c r="E425" s="13" t="s">
        <v>890</v>
      </c>
      <c r="F425" s="13" t="s">
        <v>10</v>
      </c>
      <c r="G425" s="44">
        <v>0</v>
      </c>
      <c r="H425" s="44">
        <v>0</v>
      </c>
      <c r="I425" s="44">
        <v>0</v>
      </c>
      <c r="J425" s="44">
        <v>0</v>
      </c>
      <c r="K425" s="44">
        <v>0</v>
      </c>
      <c r="L425" s="44">
        <v>0</v>
      </c>
      <c r="M425" s="17">
        <f t="shared" si="18"/>
        <v>0</v>
      </c>
      <c r="N425" s="17">
        <f t="shared" si="19"/>
        <v>0</v>
      </c>
      <c r="O425" s="17">
        <f t="shared" si="20"/>
        <v>0</v>
      </c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1:37" s="13" customFormat="1" ht="13.9" customHeight="1" x14ac:dyDescent="0.3">
      <c r="A426" s="44">
        <v>414</v>
      </c>
      <c r="C426" s="78" t="s">
        <v>10</v>
      </c>
      <c r="E426" s="13" t="s">
        <v>890</v>
      </c>
      <c r="F426" s="13" t="s">
        <v>10</v>
      </c>
      <c r="G426" s="44">
        <v>0</v>
      </c>
      <c r="H426" s="44">
        <v>0</v>
      </c>
      <c r="I426" s="44">
        <v>0</v>
      </c>
      <c r="J426" s="44">
        <v>0</v>
      </c>
      <c r="K426" s="44">
        <v>0</v>
      </c>
      <c r="L426" s="44">
        <v>0</v>
      </c>
      <c r="M426" s="17">
        <f t="shared" si="18"/>
        <v>0</v>
      </c>
      <c r="N426" s="17">
        <f t="shared" si="19"/>
        <v>0</v>
      </c>
      <c r="O426" s="17">
        <f t="shared" si="20"/>
        <v>0</v>
      </c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1:37" s="13" customFormat="1" ht="13.9" customHeight="1" x14ac:dyDescent="0.3">
      <c r="A427" s="44">
        <v>415</v>
      </c>
      <c r="C427" s="78" t="s">
        <v>10</v>
      </c>
      <c r="E427" s="13" t="s">
        <v>890</v>
      </c>
      <c r="F427" s="13" t="s">
        <v>10</v>
      </c>
      <c r="G427" s="44">
        <v>0</v>
      </c>
      <c r="H427" s="44">
        <v>0</v>
      </c>
      <c r="I427" s="44">
        <v>0</v>
      </c>
      <c r="J427" s="44">
        <v>0</v>
      </c>
      <c r="K427" s="44">
        <v>0</v>
      </c>
      <c r="L427" s="44">
        <v>0</v>
      </c>
      <c r="M427" s="17">
        <f t="shared" si="18"/>
        <v>0</v>
      </c>
      <c r="N427" s="17">
        <f t="shared" si="19"/>
        <v>0</v>
      </c>
      <c r="O427" s="17">
        <f t="shared" si="20"/>
        <v>0</v>
      </c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1:37" s="13" customFormat="1" ht="13.9" customHeight="1" x14ac:dyDescent="0.3">
      <c r="A428" s="44">
        <v>416</v>
      </c>
      <c r="C428" s="78" t="s">
        <v>10</v>
      </c>
      <c r="E428" s="13" t="s">
        <v>890</v>
      </c>
      <c r="F428" s="13" t="s">
        <v>10</v>
      </c>
      <c r="G428" s="44">
        <v>0</v>
      </c>
      <c r="H428" s="44">
        <v>0</v>
      </c>
      <c r="I428" s="44">
        <v>0</v>
      </c>
      <c r="J428" s="44">
        <v>0</v>
      </c>
      <c r="K428" s="44">
        <v>0</v>
      </c>
      <c r="L428" s="44">
        <v>0</v>
      </c>
      <c r="M428" s="17">
        <f t="shared" si="18"/>
        <v>0</v>
      </c>
      <c r="N428" s="17">
        <f t="shared" si="19"/>
        <v>0</v>
      </c>
      <c r="O428" s="17">
        <f t="shared" si="20"/>
        <v>0</v>
      </c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1:37" s="13" customFormat="1" ht="13.9" customHeight="1" x14ac:dyDescent="0.3">
      <c r="A429" s="44">
        <v>417</v>
      </c>
      <c r="C429" s="78" t="s">
        <v>10</v>
      </c>
      <c r="E429" s="13" t="s">
        <v>890</v>
      </c>
      <c r="F429" s="13" t="s">
        <v>10</v>
      </c>
      <c r="G429" s="44">
        <v>0</v>
      </c>
      <c r="H429" s="44">
        <v>0</v>
      </c>
      <c r="I429" s="44">
        <v>0</v>
      </c>
      <c r="J429" s="44">
        <v>0</v>
      </c>
      <c r="K429" s="44">
        <v>0</v>
      </c>
      <c r="L429" s="44">
        <v>0</v>
      </c>
      <c r="M429" s="17">
        <f t="shared" si="18"/>
        <v>0</v>
      </c>
      <c r="N429" s="17">
        <f t="shared" si="19"/>
        <v>0</v>
      </c>
      <c r="O429" s="17">
        <f t="shared" si="20"/>
        <v>0</v>
      </c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1:37" s="13" customFormat="1" ht="13.9" customHeight="1" x14ac:dyDescent="0.3">
      <c r="A430" s="44">
        <v>418</v>
      </c>
      <c r="C430" s="78" t="s">
        <v>10</v>
      </c>
      <c r="E430" s="13" t="s">
        <v>890</v>
      </c>
      <c r="F430" s="13" t="s">
        <v>10</v>
      </c>
      <c r="G430" s="44">
        <v>0</v>
      </c>
      <c r="H430" s="44">
        <v>0</v>
      </c>
      <c r="I430" s="44">
        <v>0</v>
      </c>
      <c r="J430" s="44">
        <v>0</v>
      </c>
      <c r="K430" s="44">
        <v>0</v>
      </c>
      <c r="L430" s="44">
        <v>0</v>
      </c>
      <c r="M430" s="17">
        <f t="shared" si="18"/>
        <v>0</v>
      </c>
      <c r="N430" s="17">
        <f t="shared" si="19"/>
        <v>0</v>
      </c>
      <c r="O430" s="17">
        <f t="shared" si="20"/>
        <v>0</v>
      </c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1:37" s="13" customFormat="1" ht="13.9" customHeight="1" x14ac:dyDescent="0.3">
      <c r="A431" s="44">
        <v>419</v>
      </c>
      <c r="C431" s="78" t="s">
        <v>10</v>
      </c>
      <c r="E431" s="13" t="s">
        <v>890</v>
      </c>
      <c r="F431" s="13" t="s">
        <v>10</v>
      </c>
      <c r="G431" s="44">
        <v>0</v>
      </c>
      <c r="H431" s="44">
        <v>0</v>
      </c>
      <c r="I431" s="44">
        <v>0</v>
      </c>
      <c r="J431" s="44">
        <v>0</v>
      </c>
      <c r="K431" s="44">
        <v>0</v>
      </c>
      <c r="L431" s="44">
        <v>0</v>
      </c>
      <c r="M431" s="17">
        <f t="shared" si="18"/>
        <v>0</v>
      </c>
      <c r="N431" s="17">
        <f t="shared" si="19"/>
        <v>0</v>
      </c>
      <c r="O431" s="17">
        <f t="shared" si="20"/>
        <v>0</v>
      </c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1:37" s="13" customFormat="1" ht="13.9" customHeight="1" x14ac:dyDescent="0.3">
      <c r="A432" s="44">
        <v>420</v>
      </c>
      <c r="C432" s="78" t="s">
        <v>10</v>
      </c>
      <c r="E432" s="13" t="s">
        <v>43</v>
      </c>
      <c r="F432" s="13" t="s">
        <v>10</v>
      </c>
      <c r="G432" s="44"/>
      <c r="H432" s="44"/>
      <c r="I432" s="44"/>
      <c r="J432" s="44"/>
      <c r="K432" s="44"/>
      <c r="L432" s="44"/>
      <c r="M432" s="17">
        <f t="shared" si="18"/>
        <v>0</v>
      </c>
      <c r="N432" s="17">
        <f t="shared" si="19"/>
        <v>0</v>
      </c>
      <c r="O432" s="17">
        <f t="shared" si="20"/>
        <v>0</v>
      </c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1:37" s="13" customFormat="1" ht="13.9" customHeight="1" x14ac:dyDescent="0.3">
      <c r="A433" s="44">
        <v>421</v>
      </c>
      <c r="C433" s="78" t="s">
        <v>10</v>
      </c>
      <c r="E433" s="13" t="s">
        <v>43</v>
      </c>
      <c r="F433" s="13" t="s">
        <v>10</v>
      </c>
      <c r="G433" s="44"/>
      <c r="H433" s="44"/>
      <c r="I433" s="44"/>
      <c r="J433" s="44"/>
      <c r="K433" s="44"/>
      <c r="L433" s="44"/>
      <c r="M433" s="17">
        <f t="shared" si="18"/>
        <v>0</v>
      </c>
      <c r="N433" s="17">
        <f t="shared" si="19"/>
        <v>0</v>
      </c>
      <c r="O433" s="17">
        <f t="shared" si="20"/>
        <v>0</v>
      </c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1:37" s="13" customFormat="1" ht="13.9" customHeight="1" x14ac:dyDescent="0.3">
      <c r="A434" s="44">
        <v>422</v>
      </c>
      <c r="C434" s="78" t="s">
        <v>10</v>
      </c>
      <c r="E434" s="13" t="s">
        <v>43</v>
      </c>
      <c r="F434" s="13" t="s">
        <v>10</v>
      </c>
      <c r="G434" s="44"/>
      <c r="H434" s="44"/>
      <c r="I434" s="44"/>
      <c r="J434" s="44"/>
      <c r="K434" s="44"/>
      <c r="L434" s="44"/>
      <c r="M434" s="17">
        <f t="shared" si="18"/>
        <v>0</v>
      </c>
      <c r="N434" s="17">
        <f t="shared" si="19"/>
        <v>0</v>
      </c>
      <c r="O434" s="17">
        <f t="shared" si="20"/>
        <v>0</v>
      </c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1:37" s="13" customFormat="1" ht="13.9" customHeight="1" x14ac:dyDescent="0.3">
      <c r="A435" s="44">
        <v>423</v>
      </c>
      <c r="C435" s="78" t="s">
        <v>10</v>
      </c>
      <c r="E435" s="13" t="s">
        <v>890</v>
      </c>
      <c r="F435" s="13" t="s">
        <v>10</v>
      </c>
      <c r="G435" s="44">
        <v>0</v>
      </c>
      <c r="H435" s="44">
        <v>0</v>
      </c>
      <c r="I435" s="44">
        <v>0</v>
      </c>
      <c r="J435" s="44">
        <v>0</v>
      </c>
      <c r="K435" s="44">
        <v>0</v>
      </c>
      <c r="L435" s="44">
        <v>0</v>
      </c>
      <c r="M435" s="17">
        <f t="shared" si="18"/>
        <v>0</v>
      </c>
      <c r="N435" s="17">
        <f t="shared" si="19"/>
        <v>0</v>
      </c>
      <c r="O435" s="17">
        <f t="shared" si="20"/>
        <v>0</v>
      </c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1:37" s="13" customFormat="1" ht="13.9" customHeight="1" x14ac:dyDescent="0.3">
      <c r="A436" s="44">
        <v>424</v>
      </c>
      <c r="C436" s="78" t="s">
        <v>10</v>
      </c>
      <c r="E436" s="13" t="s">
        <v>44</v>
      </c>
      <c r="F436" s="13" t="s">
        <v>10</v>
      </c>
      <c r="G436" s="44"/>
      <c r="H436" s="44"/>
      <c r="I436" s="44"/>
      <c r="J436" s="44"/>
      <c r="K436" s="44"/>
      <c r="L436" s="44"/>
      <c r="M436" s="17">
        <f t="shared" si="18"/>
        <v>0</v>
      </c>
      <c r="N436" s="17">
        <f t="shared" si="19"/>
        <v>0</v>
      </c>
      <c r="O436" s="17">
        <f t="shared" si="20"/>
        <v>0</v>
      </c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1:37" s="13" customFormat="1" ht="13.9" customHeight="1" x14ac:dyDescent="0.3">
      <c r="A437" s="44">
        <v>425</v>
      </c>
      <c r="C437" s="78" t="s">
        <v>10</v>
      </c>
      <c r="E437" s="13" t="s">
        <v>44</v>
      </c>
      <c r="F437" s="13" t="s">
        <v>10</v>
      </c>
      <c r="G437" s="44"/>
      <c r="H437" s="44"/>
      <c r="I437" s="44"/>
      <c r="J437" s="44"/>
      <c r="K437" s="44"/>
      <c r="L437" s="44"/>
      <c r="M437" s="17">
        <f t="shared" si="18"/>
        <v>0</v>
      </c>
      <c r="N437" s="17">
        <f t="shared" si="19"/>
        <v>0</v>
      </c>
      <c r="O437" s="17">
        <f t="shared" si="20"/>
        <v>0</v>
      </c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1:37" s="13" customFormat="1" ht="13.9" customHeight="1" x14ac:dyDescent="0.3">
      <c r="A438" s="44">
        <v>426</v>
      </c>
      <c r="C438" s="78" t="s">
        <v>10</v>
      </c>
      <c r="E438" s="13" t="s">
        <v>44</v>
      </c>
      <c r="F438" s="13" t="s">
        <v>10</v>
      </c>
      <c r="G438" s="44"/>
      <c r="H438" s="44"/>
      <c r="I438" s="44"/>
      <c r="J438" s="44"/>
      <c r="K438" s="44"/>
      <c r="L438" s="44"/>
      <c r="M438" s="17">
        <f t="shared" si="18"/>
        <v>0</v>
      </c>
      <c r="N438" s="17">
        <f t="shared" si="19"/>
        <v>0</v>
      </c>
      <c r="O438" s="17">
        <f t="shared" si="20"/>
        <v>0</v>
      </c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1:37" s="13" customFormat="1" ht="13.9" customHeight="1" x14ac:dyDescent="0.3">
      <c r="A439" s="44">
        <v>427</v>
      </c>
      <c r="C439" s="78" t="s">
        <v>10</v>
      </c>
      <c r="E439" s="13" t="s">
        <v>45</v>
      </c>
      <c r="F439" s="13" t="s">
        <v>10</v>
      </c>
      <c r="G439" s="44"/>
      <c r="H439" s="44"/>
      <c r="I439" s="44"/>
      <c r="J439" s="44"/>
      <c r="K439" s="44"/>
      <c r="L439" s="44"/>
      <c r="M439" s="17">
        <f t="shared" si="18"/>
        <v>0</v>
      </c>
      <c r="N439" s="17">
        <f t="shared" si="19"/>
        <v>0</v>
      </c>
      <c r="O439" s="17">
        <f t="shared" si="20"/>
        <v>0</v>
      </c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1:37" s="13" customFormat="1" ht="13.9" customHeight="1" x14ac:dyDescent="0.3">
      <c r="A440" s="44">
        <v>428</v>
      </c>
      <c r="C440" s="78" t="s">
        <v>10</v>
      </c>
      <c r="E440" s="13" t="s">
        <v>45</v>
      </c>
      <c r="F440" s="13" t="s">
        <v>10</v>
      </c>
      <c r="G440" s="44"/>
      <c r="H440" s="44"/>
      <c r="I440" s="44"/>
      <c r="J440" s="44"/>
      <c r="K440" s="44"/>
      <c r="L440" s="44"/>
      <c r="M440" s="17">
        <f t="shared" si="18"/>
        <v>0</v>
      </c>
      <c r="N440" s="17">
        <f t="shared" si="19"/>
        <v>0</v>
      </c>
      <c r="O440" s="17">
        <f t="shared" si="20"/>
        <v>0</v>
      </c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1:37" s="13" customFormat="1" ht="13.9" customHeight="1" x14ac:dyDescent="0.3">
      <c r="A441" s="44">
        <v>429</v>
      </c>
      <c r="C441" s="78" t="s">
        <v>10</v>
      </c>
      <c r="E441" s="13" t="s">
        <v>45</v>
      </c>
      <c r="F441" s="13" t="s">
        <v>10</v>
      </c>
      <c r="G441" s="44"/>
      <c r="H441" s="44"/>
      <c r="I441" s="44"/>
      <c r="J441" s="44"/>
      <c r="K441" s="44"/>
      <c r="L441" s="44"/>
      <c r="M441" s="17">
        <f t="shared" si="18"/>
        <v>0</v>
      </c>
      <c r="N441" s="17">
        <f t="shared" si="19"/>
        <v>0</v>
      </c>
      <c r="O441" s="17">
        <f t="shared" si="20"/>
        <v>0</v>
      </c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1:37" s="13" customFormat="1" ht="13.9" customHeight="1" x14ac:dyDescent="0.3">
      <c r="A442" s="44">
        <v>430</v>
      </c>
      <c r="C442" s="78" t="s">
        <v>10</v>
      </c>
      <c r="E442" s="13" t="s">
        <v>46</v>
      </c>
      <c r="F442" s="13" t="s">
        <v>10</v>
      </c>
      <c r="G442" s="44"/>
      <c r="H442" s="44"/>
      <c r="I442" s="44"/>
      <c r="J442" s="44"/>
      <c r="K442" s="44"/>
      <c r="L442" s="44"/>
      <c r="M442" s="17">
        <f t="shared" si="18"/>
        <v>0</v>
      </c>
      <c r="N442" s="17">
        <f t="shared" si="19"/>
        <v>0</v>
      </c>
      <c r="O442" s="17">
        <f t="shared" si="20"/>
        <v>0</v>
      </c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1:37" s="13" customFormat="1" ht="13.9" customHeight="1" x14ac:dyDescent="0.3">
      <c r="A443" s="44">
        <v>431</v>
      </c>
      <c r="C443" s="78" t="s">
        <v>10</v>
      </c>
      <c r="E443" s="13" t="s">
        <v>46</v>
      </c>
      <c r="F443" s="13" t="s">
        <v>10</v>
      </c>
      <c r="G443" s="44"/>
      <c r="H443" s="44"/>
      <c r="I443" s="44"/>
      <c r="J443" s="44"/>
      <c r="K443" s="44"/>
      <c r="L443" s="44"/>
      <c r="M443" s="17">
        <f t="shared" si="18"/>
        <v>0</v>
      </c>
      <c r="N443" s="17">
        <f t="shared" si="19"/>
        <v>0</v>
      </c>
      <c r="O443" s="17">
        <f t="shared" si="20"/>
        <v>0</v>
      </c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1:37" s="13" customFormat="1" ht="13.9" customHeight="1" x14ac:dyDescent="0.3">
      <c r="A444" s="44">
        <v>432</v>
      </c>
      <c r="C444" s="78" t="s">
        <v>10</v>
      </c>
      <c r="E444" s="13" t="s">
        <v>46</v>
      </c>
      <c r="F444" s="13" t="s">
        <v>10</v>
      </c>
      <c r="G444" s="44"/>
      <c r="H444" s="44"/>
      <c r="I444" s="44"/>
      <c r="J444" s="44"/>
      <c r="K444" s="44"/>
      <c r="L444" s="44"/>
      <c r="M444" s="17">
        <f t="shared" si="18"/>
        <v>0</v>
      </c>
      <c r="N444" s="17">
        <f t="shared" si="19"/>
        <v>0</v>
      </c>
      <c r="O444" s="17">
        <f t="shared" si="20"/>
        <v>0</v>
      </c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1:37" s="13" customFormat="1" ht="13.9" customHeight="1" x14ac:dyDescent="0.3">
      <c r="A445" s="44">
        <v>433</v>
      </c>
      <c r="C445" s="78" t="s">
        <v>10</v>
      </c>
      <c r="E445" s="13" t="s">
        <v>890</v>
      </c>
      <c r="F445" s="13" t="s">
        <v>10</v>
      </c>
      <c r="G445" s="44">
        <v>0</v>
      </c>
      <c r="H445" s="44">
        <v>0</v>
      </c>
      <c r="I445" s="44">
        <v>0</v>
      </c>
      <c r="J445" s="44">
        <v>0</v>
      </c>
      <c r="K445" s="44">
        <v>0</v>
      </c>
      <c r="L445" s="44">
        <v>0</v>
      </c>
      <c r="M445" s="17">
        <f t="shared" si="18"/>
        <v>0</v>
      </c>
      <c r="N445" s="17">
        <f t="shared" si="19"/>
        <v>0</v>
      </c>
      <c r="O445" s="17">
        <f t="shared" si="20"/>
        <v>0</v>
      </c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1:37" s="13" customFormat="1" ht="13.9" customHeight="1" x14ac:dyDescent="0.3">
      <c r="A446" s="44">
        <v>434</v>
      </c>
      <c r="C446" s="78" t="s">
        <v>10</v>
      </c>
      <c r="E446" s="13" t="s">
        <v>47</v>
      </c>
      <c r="F446" s="13" t="s">
        <v>10</v>
      </c>
      <c r="G446" s="44"/>
      <c r="H446" s="44"/>
      <c r="I446" s="44"/>
      <c r="J446" s="44"/>
      <c r="K446" s="44"/>
      <c r="L446" s="44"/>
      <c r="M446" s="17">
        <f t="shared" si="18"/>
        <v>0</v>
      </c>
      <c r="N446" s="17">
        <f t="shared" si="19"/>
        <v>0</v>
      </c>
      <c r="O446" s="17">
        <f t="shared" si="20"/>
        <v>0</v>
      </c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1:37" s="13" customFormat="1" ht="13.9" customHeight="1" x14ac:dyDescent="0.3">
      <c r="A447" s="44">
        <v>435</v>
      </c>
      <c r="C447" s="78" t="s">
        <v>10</v>
      </c>
      <c r="E447" s="13" t="s">
        <v>47</v>
      </c>
      <c r="F447" s="13" t="s">
        <v>10</v>
      </c>
      <c r="G447" s="44"/>
      <c r="H447" s="44"/>
      <c r="I447" s="44"/>
      <c r="J447" s="44"/>
      <c r="K447" s="44"/>
      <c r="L447" s="44"/>
      <c r="M447" s="17">
        <f t="shared" si="18"/>
        <v>0</v>
      </c>
      <c r="N447" s="17">
        <f t="shared" si="19"/>
        <v>0</v>
      </c>
      <c r="O447" s="17">
        <f t="shared" si="20"/>
        <v>0</v>
      </c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1:37" s="13" customFormat="1" ht="13.9" customHeight="1" x14ac:dyDescent="0.3">
      <c r="A448" s="44">
        <v>436</v>
      </c>
      <c r="C448" s="78" t="s">
        <v>10</v>
      </c>
      <c r="E448" s="13" t="s">
        <v>47</v>
      </c>
      <c r="F448" s="13" t="s">
        <v>10</v>
      </c>
      <c r="G448" s="44"/>
      <c r="H448" s="44"/>
      <c r="I448" s="44"/>
      <c r="J448" s="44"/>
      <c r="K448" s="44"/>
      <c r="L448" s="44"/>
      <c r="M448" s="17">
        <f t="shared" si="18"/>
        <v>0</v>
      </c>
      <c r="N448" s="17">
        <f t="shared" si="19"/>
        <v>0</v>
      </c>
      <c r="O448" s="17">
        <f t="shared" si="20"/>
        <v>0</v>
      </c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1:37" s="13" customFormat="1" ht="13.9" customHeight="1" x14ac:dyDescent="0.3">
      <c r="A449" s="44">
        <v>437</v>
      </c>
      <c r="C449" s="78" t="s">
        <v>10</v>
      </c>
      <c r="E449" s="13" t="s">
        <v>48</v>
      </c>
      <c r="F449" s="13" t="s">
        <v>10</v>
      </c>
      <c r="G449" s="44"/>
      <c r="H449" s="44"/>
      <c r="I449" s="44"/>
      <c r="J449" s="44"/>
      <c r="K449" s="44"/>
      <c r="L449" s="44"/>
      <c r="M449" s="17">
        <f t="shared" si="18"/>
        <v>0</v>
      </c>
      <c r="N449" s="17">
        <f t="shared" si="19"/>
        <v>0</v>
      </c>
      <c r="O449" s="17">
        <f t="shared" si="20"/>
        <v>0</v>
      </c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1:37" s="13" customFormat="1" ht="13.9" customHeight="1" x14ac:dyDescent="0.3">
      <c r="A450" s="44">
        <v>438</v>
      </c>
      <c r="C450" s="78" t="s">
        <v>10</v>
      </c>
      <c r="E450" s="51" t="s">
        <v>48</v>
      </c>
      <c r="F450" s="51" t="s">
        <v>10</v>
      </c>
      <c r="G450" s="32"/>
      <c r="H450" s="32"/>
      <c r="I450" s="32"/>
      <c r="J450" s="32"/>
      <c r="K450" s="32"/>
      <c r="L450" s="32"/>
      <c r="M450" s="14">
        <f t="shared" si="18"/>
        <v>0</v>
      </c>
      <c r="N450" s="14">
        <f t="shared" si="19"/>
        <v>0</v>
      </c>
      <c r="O450" s="14">
        <f t="shared" si="20"/>
        <v>0</v>
      </c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1:37" s="13" customFormat="1" ht="13.9" customHeight="1" x14ac:dyDescent="0.3">
      <c r="A451" s="44">
        <v>439</v>
      </c>
      <c r="C451" s="78" t="s">
        <v>10</v>
      </c>
      <c r="E451" s="13" t="s">
        <v>48</v>
      </c>
      <c r="F451" s="13" t="s">
        <v>10</v>
      </c>
      <c r="G451" s="44"/>
      <c r="H451" s="44"/>
      <c r="I451" s="44"/>
      <c r="J451" s="44"/>
      <c r="K451" s="44"/>
      <c r="L451" s="44"/>
      <c r="M451" s="17">
        <f t="shared" si="18"/>
        <v>0</v>
      </c>
      <c r="N451" s="17">
        <f t="shared" si="19"/>
        <v>0</v>
      </c>
      <c r="O451" s="17">
        <f t="shared" si="20"/>
        <v>0</v>
      </c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1:37" s="13" customFormat="1" ht="13.9" customHeight="1" x14ac:dyDescent="0.3">
      <c r="A452" s="44">
        <v>440</v>
      </c>
      <c r="C452" s="78" t="s">
        <v>10</v>
      </c>
      <c r="E452" s="13" t="s">
        <v>890</v>
      </c>
      <c r="F452" s="13" t="s">
        <v>10</v>
      </c>
      <c r="G452" s="44">
        <v>0</v>
      </c>
      <c r="H452" s="44">
        <v>0</v>
      </c>
      <c r="I452" s="44">
        <v>0</v>
      </c>
      <c r="J452" s="44">
        <v>0</v>
      </c>
      <c r="K452" s="44">
        <v>0</v>
      </c>
      <c r="L452" s="44">
        <v>0</v>
      </c>
      <c r="M452" s="17">
        <f t="shared" si="18"/>
        <v>0</v>
      </c>
      <c r="N452" s="17">
        <f t="shared" si="19"/>
        <v>0</v>
      </c>
      <c r="O452" s="17">
        <f t="shared" si="20"/>
        <v>0</v>
      </c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1:37" s="13" customFormat="1" ht="13.9" customHeight="1" x14ac:dyDescent="0.3">
      <c r="A453" s="44">
        <v>441</v>
      </c>
      <c r="C453" s="78" t="s">
        <v>10</v>
      </c>
      <c r="E453" s="13" t="s">
        <v>49</v>
      </c>
      <c r="F453" s="13" t="s">
        <v>10</v>
      </c>
      <c r="G453" s="44"/>
      <c r="H453" s="44"/>
      <c r="I453" s="44"/>
      <c r="J453" s="44"/>
      <c r="K453" s="44"/>
      <c r="L453" s="44"/>
      <c r="M453" s="17">
        <f t="shared" si="18"/>
        <v>0</v>
      </c>
      <c r="N453" s="17">
        <f t="shared" si="19"/>
        <v>0</v>
      </c>
      <c r="O453" s="17">
        <f t="shared" si="20"/>
        <v>0</v>
      </c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1:37" s="13" customFormat="1" ht="13.9" customHeight="1" x14ac:dyDescent="0.3">
      <c r="A454" s="44">
        <v>442</v>
      </c>
      <c r="C454" s="78" t="s">
        <v>10</v>
      </c>
      <c r="E454" s="13" t="s">
        <v>49</v>
      </c>
      <c r="F454" s="13" t="s">
        <v>10</v>
      </c>
      <c r="G454" s="44"/>
      <c r="H454" s="44"/>
      <c r="I454" s="44"/>
      <c r="J454" s="44"/>
      <c r="K454" s="44"/>
      <c r="L454" s="44"/>
      <c r="M454" s="17">
        <f t="shared" si="18"/>
        <v>0</v>
      </c>
      <c r="N454" s="17">
        <f t="shared" si="19"/>
        <v>0</v>
      </c>
      <c r="O454" s="17">
        <f t="shared" si="20"/>
        <v>0</v>
      </c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1:37" s="13" customFormat="1" ht="13.9" customHeight="1" x14ac:dyDescent="0.3">
      <c r="A455" s="44">
        <v>443</v>
      </c>
      <c r="C455" s="78" t="s">
        <v>10</v>
      </c>
      <c r="E455" s="13" t="s">
        <v>49</v>
      </c>
      <c r="F455" s="13" t="s">
        <v>10</v>
      </c>
      <c r="G455" s="44"/>
      <c r="H455" s="44"/>
      <c r="I455" s="44"/>
      <c r="J455" s="44"/>
      <c r="K455" s="44"/>
      <c r="L455" s="44"/>
      <c r="M455" s="17">
        <f t="shared" si="18"/>
        <v>0</v>
      </c>
      <c r="N455" s="17">
        <f t="shared" si="19"/>
        <v>0</v>
      </c>
      <c r="O455" s="17">
        <f t="shared" si="20"/>
        <v>0</v>
      </c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1:37" s="13" customFormat="1" ht="13.9" customHeight="1" x14ac:dyDescent="0.3">
      <c r="A456" s="44">
        <v>444</v>
      </c>
      <c r="C456" s="78" t="s">
        <v>10</v>
      </c>
      <c r="E456" s="13" t="s">
        <v>50</v>
      </c>
      <c r="F456" s="13" t="s">
        <v>10</v>
      </c>
      <c r="G456" s="44"/>
      <c r="H456" s="44"/>
      <c r="I456" s="44"/>
      <c r="J456" s="44"/>
      <c r="K456" s="44"/>
      <c r="L456" s="44"/>
      <c r="M456" s="17">
        <f t="shared" si="18"/>
        <v>0</v>
      </c>
      <c r="N456" s="17">
        <f t="shared" si="19"/>
        <v>0</v>
      </c>
      <c r="O456" s="17">
        <f t="shared" si="20"/>
        <v>0</v>
      </c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1:37" s="13" customFormat="1" ht="13.9" customHeight="1" x14ac:dyDescent="0.3">
      <c r="A457" s="44">
        <v>445</v>
      </c>
      <c r="C457" s="78" t="s">
        <v>10</v>
      </c>
      <c r="E457" s="13" t="s">
        <v>50</v>
      </c>
      <c r="F457" s="13" t="s">
        <v>10</v>
      </c>
      <c r="G457" s="44"/>
      <c r="H457" s="44"/>
      <c r="I457" s="44"/>
      <c r="J457" s="44"/>
      <c r="K457" s="44"/>
      <c r="L457" s="44"/>
      <c r="M457" s="17">
        <f t="shared" si="18"/>
        <v>0</v>
      </c>
      <c r="N457" s="17">
        <f t="shared" si="19"/>
        <v>0</v>
      </c>
      <c r="O457" s="17">
        <f t="shared" si="20"/>
        <v>0</v>
      </c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1:37" s="13" customFormat="1" ht="13.9" customHeight="1" x14ac:dyDescent="0.3">
      <c r="A458" s="44">
        <v>446</v>
      </c>
      <c r="C458" s="78" t="s">
        <v>10</v>
      </c>
      <c r="E458" s="13" t="s">
        <v>50</v>
      </c>
      <c r="F458" s="13" t="s">
        <v>10</v>
      </c>
      <c r="G458" s="44"/>
      <c r="H458" s="44"/>
      <c r="I458" s="44"/>
      <c r="J458" s="44"/>
      <c r="K458" s="44"/>
      <c r="L458" s="44"/>
      <c r="M458" s="17">
        <f t="shared" si="18"/>
        <v>0</v>
      </c>
      <c r="N458" s="17">
        <f t="shared" si="19"/>
        <v>0</v>
      </c>
      <c r="O458" s="17">
        <f t="shared" si="20"/>
        <v>0</v>
      </c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1:37" s="13" customFormat="1" ht="13.9" customHeight="1" x14ac:dyDescent="0.3">
      <c r="A459" s="44">
        <v>447</v>
      </c>
      <c r="C459" s="78" t="s">
        <v>10</v>
      </c>
      <c r="E459" s="13" t="s">
        <v>51</v>
      </c>
      <c r="F459" s="13" t="s">
        <v>10</v>
      </c>
      <c r="G459" s="44"/>
      <c r="H459" s="44"/>
      <c r="I459" s="44"/>
      <c r="J459" s="44"/>
      <c r="K459" s="44"/>
      <c r="L459" s="44"/>
      <c r="M459" s="17">
        <f t="shared" si="18"/>
        <v>0</v>
      </c>
      <c r="N459" s="17">
        <f t="shared" si="19"/>
        <v>0</v>
      </c>
      <c r="O459" s="17">
        <f t="shared" si="20"/>
        <v>0</v>
      </c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1:37" s="13" customFormat="1" ht="13.9" customHeight="1" x14ac:dyDescent="0.3">
      <c r="A460" s="44">
        <v>448</v>
      </c>
      <c r="C460" s="78" t="s">
        <v>10</v>
      </c>
      <c r="E460" s="13" t="s">
        <v>51</v>
      </c>
      <c r="F460" s="13" t="s">
        <v>10</v>
      </c>
      <c r="G460" s="44"/>
      <c r="H460" s="44"/>
      <c r="I460" s="44"/>
      <c r="J460" s="44"/>
      <c r="K460" s="44"/>
      <c r="L460" s="44"/>
      <c r="M460" s="17">
        <f t="shared" si="18"/>
        <v>0</v>
      </c>
      <c r="N460" s="17">
        <f t="shared" si="19"/>
        <v>0</v>
      </c>
      <c r="O460" s="17">
        <f t="shared" si="20"/>
        <v>0</v>
      </c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1:37" s="13" customFormat="1" ht="13.9" customHeight="1" x14ac:dyDescent="0.3">
      <c r="A461" s="44">
        <v>449</v>
      </c>
      <c r="C461" s="78" t="s">
        <v>10</v>
      </c>
      <c r="E461" s="13" t="s">
        <v>51</v>
      </c>
      <c r="F461" s="13" t="s">
        <v>10</v>
      </c>
      <c r="G461" s="44"/>
      <c r="H461" s="44"/>
      <c r="I461" s="44"/>
      <c r="J461" s="44"/>
      <c r="K461" s="44"/>
      <c r="L461" s="44"/>
      <c r="M461" s="17">
        <f t="shared" ref="M461:M524" si="21">SUM(G461:L461)</f>
        <v>0</v>
      </c>
      <c r="N461" s="17">
        <f t="shared" ref="N461:N524" si="22">COUNTIF(G461:L461, "&gt;0" )</f>
        <v>0</v>
      </c>
      <c r="O461" s="17">
        <f t="shared" ref="O461:O524" si="23">IF(N461=0,0,M461/N461)</f>
        <v>0</v>
      </c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1:37" s="13" customFormat="1" ht="13.9" customHeight="1" x14ac:dyDescent="0.3">
      <c r="A462" s="44">
        <v>450</v>
      </c>
      <c r="C462" s="78" t="s">
        <v>10</v>
      </c>
      <c r="E462" s="51" t="s">
        <v>890</v>
      </c>
      <c r="F462" s="51" t="s">
        <v>10</v>
      </c>
      <c r="G462" s="32">
        <v>0</v>
      </c>
      <c r="H462" s="32">
        <v>0</v>
      </c>
      <c r="I462" s="32">
        <v>0</v>
      </c>
      <c r="J462" s="32">
        <v>0</v>
      </c>
      <c r="K462" s="32">
        <v>0</v>
      </c>
      <c r="L462" s="32">
        <v>0</v>
      </c>
      <c r="M462" s="14">
        <f t="shared" si="21"/>
        <v>0</v>
      </c>
      <c r="N462" s="14">
        <f t="shared" si="22"/>
        <v>0</v>
      </c>
      <c r="O462" s="14">
        <f t="shared" si="23"/>
        <v>0</v>
      </c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1:37" s="13" customFormat="1" ht="13.9" customHeight="1" x14ac:dyDescent="0.3">
      <c r="A463" s="44">
        <v>451</v>
      </c>
      <c r="C463" s="78" t="s">
        <v>10</v>
      </c>
      <c r="E463" s="13" t="s">
        <v>890</v>
      </c>
      <c r="F463" s="13" t="s">
        <v>10</v>
      </c>
      <c r="G463" s="44">
        <v>0</v>
      </c>
      <c r="H463" s="44">
        <v>0</v>
      </c>
      <c r="I463" s="44">
        <v>0</v>
      </c>
      <c r="J463" s="44">
        <v>0</v>
      </c>
      <c r="K463" s="44">
        <v>0</v>
      </c>
      <c r="L463" s="44">
        <v>0</v>
      </c>
      <c r="M463" s="17">
        <f t="shared" si="21"/>
        <v>0</v>
      </c>
      <c r="N463" s="17">
        <f t="shared" si="22"/>
        <v>0</v>
      </c>
      <c r="O463" s="17">
        <f t="shared" si="23"/>
        <v>0</v>
      </c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1:37" s="13" customFormat="1" ht="13.9" customHeight="1" x14ac:dyDescent="0.3">
      <c r="A464" s="44">
        <v>452</v>
      </c>
      <c r="C464" s="78" t="s">
        <v>10</v>
      </c>
      <c r="E464" s="13" t="s">
        <v>52</v>
      </c>
      <c r="F464" s="13" t="s">
        <v>10</v>
      </c>
      <c r="G464" s="44"/>
      <c r="H464" s="44"/>
      <c r="I464" s="44"/>
      <c r="J464" s="44"/>
      <c r="K464" s="44"/>
      <c r="L464" s="44"/>
      <c r="M464" s="17">
        <f t="shared" si="21"/>
        <v>0</v>
      </c>
      <c r="N464" s="17">
        <f t="shared" si="22"/>
        <v>0</v>
      </c>
      <c r="O464" s="17">
        <f t="shared" si="23"/>
        <v>0</v>
      </c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1:37" s="13" customFormat="1" ht="13.9" customHeight="1" x14ac:dyDescent="0.3">
      <c r="A465" s="44">
        <v>453</v>
      </c>
      <c r="C465" s="78" t="s">
        <v>10</v>
      </c>
      <c r="E465" s="13" t="s">
        <v>52</v>
      </c>
      <c r="F465" s="13" t="s">
        <v>10</v>
      </c>
      <c r="G465" s="44"/>
      <c r="H465" s="44"/>
      <c r="I465" s="44"/>
      <c r="J465" s="44"/>
      <c r="K465" s="44"/>
      <c r="L465" s="44"/>
      <c r="M465" s="17">
        <f t="shared" si="21"/>
        <v>0</v>
      </c>
      <c r="N465" s="17">
        <f t="shared" si="22"/>
        <v>0</v>
      </c>
      <c r="O465" s="17">
        <f t="shared" si="23"/>
        <v>0</v>
      </c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1:37" s="13" customFormat="1" ht="13.9" customHeight="1" x14ac:dyDescent="0.3">
      <c r="A466" s="44">
        <v>454</v>
      </c>
      <c r="C466" s="78" t="s">
        <v>10</v>
      </c>
      <c r="E466" s="13" t="s">
        <v>52</v>
      </c>
      <c r="F466" s="13" t="s">
        <v>10</v>
      </c>
      <c r="G466" s="44"/>
      <c r="H466" s="44"/>
      <c r="I466" s="44"/>
      <c r="J466" s="44"/>
      <c r="K466" s="44"/>
      <c r="L466" s="44"/>
      <c r="M466" s="17">
        <f t="shared" si="21"/>
        <v>0</v>
      </c>
      <c r="N466" s="17">
        <f t="shared" si="22"/>
        <v>0</v>
      </c>
      <c r="O466" s="17">
        <f t="shared" si="23"/>
        <v>0</v>
      </c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1:37" s="13" customFormat="1" ht="13.9" customHeight="1" x14ac:dyDescent="0.3">
      <c r="A467" s="44">
        <v>455</v>
      </c>
      <c r="C467" s="78" t="s">
        <v>10</v>
      </c>
      <c r="E467" s="13" t="s">
        <v>53</v>
      </c>
      <c r="F467" s="13" t="s">
        <v>10</v>
      </c>
      <c r="G467" s="44"/>
      <c r="H467" s="44"/>
      <c r="I467" s="44"/>
      <c r="J467" s="44"/>
      <c r="K467" s="44"/>
      <c r="L467" s="44"/>
      <c r="M467" s="17">
        <f t="shared" si="21"/>
        <v>0</v>
      </c>
      <c r="N467" s="17">
        <f t="shared" si="22"/>
        <v>0</v>
      </c>
      <c r="O467" s="17">
        <f t="shared" si="23"/>
        <v>0</v>
      </c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1:37" s="13" customFormat="1" ht="13.9" customHeight="1" x14ac:dyDescent="0.3">
      <c r="A468" s="44">
        <v>456</v>
      </c>
      <c r="C468" s="78" t="s">
        <v>10</v>
      </c>
      <c r="E468" s="13" t="s">
        <v>53</v>
      </c>
      <c r="F468" s="13" t="s">
        <v>10</v>
      </c>
      <c r="G468" s="44"/>
      <c r="H468" s="44"/>
      <c r="I468" s="44"/>
      <c r="J468" s="44"/>
      <c r="K468" s="44"/>
      <c r="L468" s="44"/>
      <c r="M468" s="17">
        <f t="shared" si="21"/>
        <v>0</v>
      </c>
      <c r="N468" s="17">
        <f t="shared" si="22"/>
        <v>0</v>
      </c>
      <c r="O468" s="17">
        <f t="shared" si="23"/>
        <v>0</v>
      </c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1:37" s="13" customFormat="1" ht="13.9" customHeight="1" x14ac:dyDescent="0.3">
      <c r="A469" s="44">
        <v>457</v>
      </c>
      <c r="C469" s="78" t="s">
        <v>10</v>
      </c>
      <c r="E469" s="13" t="s">
        <v>53</v>
      </c>
      <c r="F469" s="13" t="s">
        <v>10</v>
      </c>
      <c r="G469" s="44"/>
      <c r="H469" s="44"/>
      <c r="I469" s="44"/>
      <c r="J469" s="44"/>
      <c r="K469" s="44"/>
      <c r="L469" s="44"/>
      <c r="M469" s="17">
        <f t="shared" si="21"/>
        <v>0</v>
      </c>
      <c r="N469" s="17">
        <f t="shared" si="22"/>
        <v>0</v>
      </c>
      <c r="O469" s="17">
        <f t="shared" si="23"/>
        <v>0</v>
      </c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1:37" s="13" customFormat="1" ht="13.9" customHeight="1" x14ac:dyDescent="0.3">
      <c r="A470" s="44">
        <v>458</v>
      </c>
      <c r="C470" s="78" t="s">
        <v>10</v>
      </c>
      <c r="E470" s="13" t="s">
        <v>54</v>
      </c>
      <c r="F470" s="13" t="s">
        <v>10</v>
      </c>
      <c r="G470" s="44"/>
      <c r="H470" s="44"/>
      <c r="I470" s="44"/>
      <c r="J470" s="44"/>
      <c r="K470" s="44"/>
      <c r="L470" s="44"/>
      <c r="M470" s="17">
        <f t="shared" si="21"/>
        <v>0</v>
      </c>
      <c r="N470" s="17">
        <f t="shared" si="22"/>
        <v>0</v>
      </c>
      <c r="O470" s="17">
        <f t="shared" si="23"/>
        <v>0</v>
      </c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1:37" s="13" customFormat="1" ht="13.9" customHeight="1" x14ac:dyDescent="0.3">
      <c r="A471" s="44">
        <v>459</v>
      </c>
      <c r="C471" s="78" t="s">
        <v>10</v>
      </c>
      <c r="E471" s="13" t="s">
        <v>54</v>
      </c>
      <c r="F471" s="13" t="s">
        <v>10</v>
      </c>
      <c r="G471" s="44"/>
      <c r="H471" s="44"/>
      <c r="I471" s="44"/>
      <c r="J471" s="44"/>
      <c r="K471" s="44"/>
      <c r="L471" s="44"/>
      <c r="M471" s="17">
        <f t="shared" si="21"/>
        <v>0</v>
      </c>
      <c r="N471" s="17">
        <f t="shared" si="22"/>
        <v>0</v>
      </c>
      <c r="O471" s="17">
        <f t="shared" si="23"/>
        <v>0</v>
      </c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1:37" s="13" customFormat="1" ht="13.9" customHeight="1" x14ac:dyDescent="0.3">
      <c r="A472" s="44">
        <v>460</v>
      </c>
      <c r="C472" s="78" t="s">
        <v>10</v>
      </c>
      <c r="E472" s="13" t="s">
        <v>54</v>
      </c>
      <c r="F472" s="13" t="s">
        <v>10</v>
      </c>
      <c r="G472" s="44"/>
      <c r="H472" s="44"/>
      <c r="I472" s="44"/>
      <c r="J472" s="44"/>
      <c r="K472" s="44"/>
      <c r="L472" s="44"/>
      <c r="M472" s="17">
        <f t="shared" si="21"/>
        <v>0</v>
      </c>
      <c r="N472" s="17">
        <f t="shared" si="22"/>
        <v>0</v>
      </c>
      <c r="O472" s="17">
        <f t="shared" si="23"/>
        <v>0</v>
      </c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1:37" s="13" customFormat="1" ht="13.9" customHeight="1" x14ac:dyDescent="0.3">
      <c r="A473" s="44">
        <v>461</v>
      </c>
      <c r="C473" s="78" t="s">
        <v>10</v>
      </c>
      <c r="E473" s="51" t="s">
        <v>55</v>
      </c>
      <c r="F473" s="51" t="s">
        <v>10</v>
      </c>
      <c r="G473" s="32"/>
      <c r="H473" s="32"/>
      <c r="I473" s="32"/>
      <c r="J473" s="32"/>
      <c r="K473" s="32"/>
      <c r="L473" s="32"/>
      <c r="M473" s="14">
        <f t="shared" si="21"/>
        <v>0</v>
      </c>
      <c r="N473" s="14">
        <f t="shared" si="22"/>
        <v>0</v>
      </c>
      <c r="O473" s="14">
        <f t="shared" si="23"/>
        <v>0</v>
      </c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1:37" s="13" customFormat="1" ht="13.9" customHeight="1" x14ac:dyDescent="0.3">
      <c r="A474" s="44">
        <v>462</v>
      </c>
      <c r="C474" s="78" t="s">
        <v>10</v>
      </c>
      <c r="E474" s="13" t="s">
        <v>55</v>
      </c>
      <c r="F474" s="13" t="s">
        <v>10</v>
      </c>
      <c r="G474" s="44"/>
      <c r="H474" s="44"/>
      <c r="I474" s="44"/>
      <c r="J474" s="44"/>
      <c r="K474" s="44"/>
      <c r="L474" s="44"/>
      <c r="M474" s="17">
        <f t="shared" si="21"/>
        <v>0</v>
      </c>
      <c r="N474" s="17">
        <f t="shared" si="22"/>
        <v>0</v>
      </c>
      <c r="O474" s="17">
        <f t="shared" si="23"/>
        <v>0</v>
      </c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1:37" s="13" customFormat="1" ht="13.9" customHeight="1" x14ac:dyDescent="0.3">
      <c r="A475" s="44">
        <v>463</v>
      </c>
      <c r="C475" s="78" t="s">
        <v>10</v>
      </c>
      <c r="E475" s="13" t="s">
        <v>55</v>
      </c>
      <c r="F475" s="13" t="s">
        <v>10</v>
      </c>
      <c r="G475" s="44"/>
      <c r="H475" s="44"/>
      <c r="I475" s="44"/>
      <c r="J475" s="44"/>
      <c r="K475" s="44"/>
      <c r="L475" s="44"/>
      <c r="M475" s="17">
        <f t="shared" si="21"/>
        <v>0</v>
      </c>
      <c r="N475" s="17">
        <f t="shared" si="22"/>
        <v>0</v>
      </c>
      <c r="O475" s="17">
        <f t="shared" si="23"/>
        <v>0</v>
      </c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1:37" s="13" customFormat="1" ht="13.9" customHeight="1" x14ac:dyDescent="0.3">
      <c r="A476" s="44">
        <v>464</v>
      </c>
      <c r="C476" s="78" t="s">
        <v>10</v>
      </c>
      <c r="E476" s="51" t="s">
        <v>890</v>
      </c>
      <c r="F476" s="51" t="s">
        <v>10</v>
      </c>
      <c r="G476" s="32">
        <v>0</v>
      </c>
      <c r="H476" s="32">
        <v>0</v>
      </c>
      <c r="I476" s="32">
        <v>0</v>
      </c>
      <c r="J476" s="32">
        <v>0</v>
      </c>
      <c r="K476" s="32">
        <v>0</v>
      </c>
      <c r="L476" s="32">
        <v>0</v>
      </c>
      <c r="M476" s="14">
        <f t="shared" si="21"/>
        <v>0</v>
      </c>
      <c r="N476" s="14">
        <f t="shared" si="22"/>
        <v>0</v>
      </c>
      <c r="O476" s="14">
        <f t="shared" si="23"/>
        <v>0</v>
      </c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1:37" s="13" customFormat="1" ht="13.9" customHeight="1" x14ac:dyDescent="0.3">
      <c r="A477" s="44">
        <v>465</v>
      </c>
      <c r="C477" s="78" t="s">
        <v>10</v>
      </c>
      <c r="E477" s="13" t="s">
        <v>56</v>
      </c>
      <c r="F477" s="13" t="s">
        <v>10</v>
      </c>
      <c r="G477" s="44"/>
      <c r="H477" s="44"/>
      <c r="I477" s="44"/>
      <c r="J477" s="44"/>
      <c r="K477" s="44"/>
      <c r="L477" s="44"/>
      <c r="M477" s="17">
        <f t="shared" si="21"/>
        <v>0</v>
      </c>
      <c r="N477" s="17">
        <f t="shared" si="22"/>
        <v>0</v>
      </c>
      <c r="O477" s="17">
        <f t="shared" si="23"/>
        <v>0</v>
      </c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1:37" s="13" customFormat="1" ht="13.9" customHeight="1" x14ac:dyDescent="0.3">
      <c r="A478" s="44">
        <v>466</v>
      </c>
      <c r="C478" s="78" t="s">
        <v>10</v>
      </c>
      <c r="E478" s="13" t="s">
        <v>56</v>
      </c>
      <c r="F478" s="13" t="s">
        <v>10</v>
      </c>
      <c r="G478" s="44"/>
      <c r="H478" s="44"/>
      <c r="I478" s="44"/>
      <c r="J478" s="44"/>
      <c r="K478" s="44"/>
      <c r="L478" s="44"/>
      <c r="M478" s="17">
        <f t="shared" si="21"/>
        <v>0</v>
      </c>
      <c r="N478" s="17">
        <f t="shared" si="22"/>
        <v>0</v>
      </c>
      <c r="O478" s="17">
        <f t="shared" si="23"/>
        <v>0</v>
      </c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1:37" s="13" customFormat="1" ht="13.9" customHeight="1" x14ac:dyDescent="0.3">
      <c r="A479" s="44">
        <v>467</v>
      </c>
      <c r="C479" s="78" t="s">
        <v>10</v>
      </c>
      <c r="E479" s="13" t="s">
        <v>56</v>
      </c>
      <c r="F479" s="13" t="s">
        <v>10</v>
      </c>
      <c r="G479" s="44"/>
      <c r="H479" s="44"/>
      <c r="I479" s="44"/>
      <c r="J479" s="44"/>
      <c r="K479" s="44"/>
      <c r="L479" s="44"/>
      <c r="M479" s="17">
        <f t="shared" si="21"/>
        <v>0</v>
      </c>
      <c r="N479" s="17">
        <f t="shared" si="22"/>
        <v>0</v>
      </c>
      <c r="O479" s="17">
        <f t="shared" si="23"/>
        <v>0</v>
      </c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1:37" s="13" customFormat="1" ht="13.9" customHeight="1" x14ac:dyDescent="0.3">
      <c r="A480" s="44">
        <v>468</v>
      </c>
      <c r="C480" s="78" t="s">
        <v>10</v>
      </c>
      <c r="E480" s="13" t="s">
        <v>57</v>
      </c>
      <c r="F480" s="13" t="s">
        <v>10</v>
      </c>
      <c r="G480" s="44"/>
      <c r="H480" s="44"/>
      <c r="I480" s="44"/>
      <c r="J480" s="44"/>
      <c r="K480" s="44"/>
      <c r="L480" s="44"/>
      <c r="M480" s="17">
        <f t="shared" si="21"/>
        <v>0</v>
      </c>
      <c r="N480" s="17">
        <f t="shared" si="22"/>
        <v>0</v>
      </c>
      <c r="O480" s="17">
        <f t="shared" si="23"/>
        <v>0</v>
      </c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1:37" s="13" customFormat="1" ht="13.9" customHeight="1" x14ac:dyDescent="0.3">
      <c r="A481" s="44">
        <v>469</v>
      </c>
      <c r="C481" s="78" t="s">
        <v>10</v>
      </c>
      <c r="E481" s="13" t="s">
        <v>57</v>
      </c>
      <c r="F481" s="13" t="s">
        <v>10</v>
      </c>
      <c r="G481" s="44"/>
      <c r="H481" s="44"/>
      <c r="I481" s="44"/>
      <c r="J481" s="44"/>
      <c r="K481" s="44"/>
      <c r="L481" s="44"/>
      <c r="M481" s="17">
        <f t="shared" si="21"/>
        <v>0</v>
      </c>
      <c r="N481" s="17">
        <f t="shared" si="22"/>
        <v>0</v>
      </c>
      <c r="O481" s="17">
        <f t="shared" si="23"/>
        <v>0</v>
      </c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1:37" s="13" customFormat="1" ht="13.9" customHeight="1" x14ac:dyDescent="0.3">
      <c r="A482" s="44">
        <v>470</v>
      </c>
      <c r="C482" s="78" t="s">
        <v>10</v>
      </c>
      <c r="E482" s="13" t="s">
        <v>57</v>
      </c>
      <c r="F482" s="13" t="s">
        <v>10</v>
      </c>
      <c r="G482" s="44"/>
      <c r="H482" s="44"/>
      <c r="I482" s="44"/>
      <c r="J482" s="44"/>
      <c r="K482" s="44"/>
      <c r="L482" s="44"/>
      <c r="M482" s="17">
        <f t="shared" si="21"/>
        <v>0</v>
      </c>
      <c r="N482" s="17">
        <f t="shared" si="22"/>
        <v>0</v>
      </c>
      <c r="O482" s="17">
        <f t="shared" si="23"/>
        <v>0</v>
      </c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1:37" s="13" customFormat="1" ht="13.9" customHeight="1" x14ac:dyDescent="0.3">
      <c r="A483" s="44">
        <v>471</v>
      </c>
      <c r="C483" s="78" t="s">
        <v>10</v>
      </c>
      <c r="E483" s="13" t="s">
        <v>58</v>
      </c>
      <c r="F483" s="13" t="s">
        <v>10</v>
      </c>
      <c r="G483" s="44"/>
      <c r="H483" s="44"/>
      <c r="I483" s="44"/>
      <c r="J483" s="44"/>
      <c r="K483" s="44"/>
      <c r="L483" s="44"/>
      <c r="M483" s="17">
        <f t="shared" si="21"/>
        <v>0</v>
      </c>
      <c r="N483" s="17">
        <f t="shared" si="22"/>
        <v>0</v>
      </c>
      <c r="O483" s="17">
        <f t="shared" si="23"/>
        <v>0</v>
      </c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1:37" s="13" customFormat="1" ht="13.9" customHeight="1" x14ac:dyDescent="0.3">
      <c r="A484" s="44">
        <v>472</v>
      </c>
      <c r="C484" s="78" t="s">
        <v>10</v>
      </c>
      <c r="E484" s="51" t="s">
        <v>58</v>
      </c>
      <c r="F484" s="51" t="s">
        <v>10</v>
      </c>
      <c r="G484" s="32"/>
      <c r="H484" s="32"/>
      <c r="I484" s="32"/>
      <c r="J484" s="32"/>
      <c r="K484" s="32"/>
      <c r="L484" s="32"/>
      <c r="M484" s="14">
        <f t="shared" si="21"/>
        <v>0</v>
      </c>
      <c r="N484" s="14">
        <f t="shared" si="22"/>
        <v>0</v>
      </c>
      <c r="O484" s="14">
        <f t="shared" si="23"/>
        <v>0</v>
      </c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1:37" s="13" customFormat="1" ht="13.9" customHeight="1" x14ac:dyDescent="0.3">
      <c r="A485" s="44">
        <v>473</v>
      </c>
      <c r="C485" s="78" t="s">
        <v>10</v>
      </c>
      <c r="E485" s="51" t="s">
        <v>58</v>
      </c>
      <c r="F485" s="51" t="s">
        <v>10</v>
      </c>
      <c r="G485" s="32"/>
      <c r="H485" s="32"/>
      <c r="I485" s="32"/>
      <c r="J485" s="32"/>
      <c r="K485" s="32"/>
      <c r="L485" s="32"/>
      <c r="M485" s="14">
        <f t="shared" si="21"/>
        <v>0</v>
      </c>
      <c r="N485" s="14">
        <f t="shared" si="22"/>
        <v>0</v>
      </c>
      <c r="O485" s="14">
        <f t="shared" si="23"/>
        <v>0</v>
      </c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1:37" s="13" customFormat="1" ht="13.9" customHeight="1" x14ac:dyDescent="0.3">
      <c r="A486" s="44">
        <v>474</v>
      </c>
      <c r="C486" s="78" t="s">
        <v>10</v>
      </c>
      <c r="E486" s="51" t="s">
        <v>59</v>
      </c>
      <c r="F486" s="51" t="s">
        <v>10</v>
      </c>
      <c r="G486" s="32"/>
      <c r="H486" s="32"/>
      <c r="I486" s="32"/>
      <c r="J486" s="32"/>
      <c r="K486" s="32"/>
      <c r="L486" s="32"/>
      <c r="M486" s="14">
        <f t="shared" si="21"/>
        <v>0</v>
      </c>
      <c r="N486" s="14">
        <f t="shared" si="22"/>
        <v>0</v>
      </c>
      <c r="O486" s="14">
        <f t="shared" si="23"/>
        <v>0</v>
      </c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1:37" s="13" customFormat="1" ht="13.9" customHeight="1" x14ac:dyDescent="0.3">
      <c r="A487" s="44">
        <v>475</v>
      </c>
      <c r="C487" s="78" t="s">
        <v>10</v>
      </c>
      <c r="E487" s="51" t="s">
        <v>59</v>
      </c>
      <c r="F487" s="51" t="s">
        <v>10</v>
      </c>
      <c r="G487" s="32"/>
      <c r="H487" s="32"/>
      <c r="I487" s="32"/>
      <c r="J487" s="32"/>
      <c r="K487" s="32"/>
      <c r="L487" s="32"/>
      <c r="M487" s="14">
        <f t="shared" si="21"/>
        <v>0</v>
      </c>
      <c r="N487" s="14">
        <f t="shared" si="22"/>
        <v>0</v>
      </c>
      <c r="O487" s="14">
        <f t="shared" si="23"/>
        <v>0</v>
      </c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1:37" s="13" customFormat="1" ht="13.9" customHeight="1" x14ac:dyDescent="0.3">
      <c r="A488" s="44">
        <v>476</v>
      </c>
      <c r="C488" s="78" t="s">
        <v>10</v>
      </c>
      <c r="E488" s="13" t="s">
        <v>59</v>
      </c>
      <c r="F488" s="13" t="s">
        <v>10</v>
      </c>
      <c r="G488" s="44"/>
      <c r="H488" s="44"/>
      <c r="I488" s="44"/>
      <c r="J488" s="44"/>
      <c r="K488" s="44"/>
      <c r="L488" s="44"/>
      <c r="M488" s="17">
        <f t="shared" si="21"/>
        <v>0</v>
      </c>
      <c r="N488" s="17">
        <f t="shared" si="22"/>
        <v>0</v>
      </c>
      <c r="O488" s="17">
        <f t="shared" si="23"/>
        <v>0</v>
      </c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1:37" s="13" customFormat="1" ht="13.9" customHeight="1" x14ac:dyDescent="0.3">
      <c r="A489" s="44">
        <v>477</v>
      </c>
      <c r="C489" s="78" t="s">
        <v>10</v>
      </c>
      <c r="E489" s="13" t="s">
        <v>60</v>
      </c>
      <c r="F489" s="13" t="s">
        <v>10</v>
      </c>
      <c r="G489" s="44"/>
      <c r="H489" s="44"/>
      <c r="I489" s="44"/>
      <c r="J489" s="44"/>
      <c r="K489" s="44"/>
      <c r="L489" s="44"/>
      <c r="M489" s="17">
        <f t="shared" si="21"/>
        <v>0</v>
      </c>
      <c r="N489" s="17">
        <f t="shared" si="22"/>
        <v>0</v>
      </c>
      <c r="O489" s="17">
        <f t="shared" si="23"/>
        <v>0</v>
      </c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1:37" s="13" customFormat="1" ht="13.9" customHeight="1" x14ac:dyDescent="0.3">
      <c r="A490" s="44">
        <v>478</v>
      </c>
      <c r="C490" s="78" t="s">
        <v>10</v>
      </c>
      <c r="E490" s="13" t="s">
        <v>60</v>
      </c>
      <c r="F490" s="13" t="s">
        <v>10</v>
      </c>
      <c r="G490" s="44"/>
      <c r="H490" s="44"/>
      <c r="I490" s="44"/>
      <c r="J490" s="44"/>
      <c r="K490" s="44"/>
      <c r="L490" s="44"/>
      <c r="M490" s="17">
        <f t="shared" si="21"/>
        <v>0</v>
      </c>
      <c r="N490" s="17">
        <f t="shared" si="22"/>
        <v>0</v>
      </c>
      <c r="O490" s="17">
        <f t="shared" si="23"/>
        <v>0</v>
      </c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1:37" s="13" customFormat="1" ht="13.9" customHeight="1" x14ac:dyDescent="0.3">
      <c r="A491" s="44">
        <v>479</v>
      </c>
      <c r="C491" s="78" t="s">
        <v>10</v>
      </c>
      <c r="E491" s="13" t="s">
        <v>60</v>
      </c>
      <c r="F491" s="13" t="s">
        <v>10</v>
      </c>
      <c r="G491" s="44"/>
      <c r="H491" s="44"/>
      <c r="I491" s="44"/>
      <c r="J491" s="44"/>
      <c r="K491" s="44"/>
      <c r="L491" s="44"/>
      <c r="M491" s="17">
        <f t="shared" si="21"/>
        <v>0</v>
      </c>
      <c r="N491" s="17">
        <f t="shared" si="22"/>
        <v>0</v>
      </c>
      <c r="O491" s="17">
        <f t="shared" si="23"/>
        <v>0</v>
      </c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1:37" s="13" customFormat="1" ht="13.9" customHeight="1" x14ac:dyDescent="0.3">
      <c r="A492" s="44">
        <v>480</v>
      </c>
      <c r="C492" s="78" t="s">
        <v>10</v>
      </c>
      <c r="E492" s="13" t="s">
        <v>890</v>
      </c>
      <c r="F492" s="13" t="s">
        <v>10</v>
      </c>
      <c r="G492" s="44">
        <v>0</v>
      </c>
      <c r="H492" s="44">
        <v>0</v>
      </c>
      <c r="I492" s="44">
        <v>0</v>
      </c>
      <c r="J492" s="44">
        <v>0</v>
      </c>
      <c r="K492" s="44">
        <v>0</v>
      </c>
      <c r="L492" s="44">
        <v>0</v>
      </c>
      <c r="M492" s="17">
        <f t="shared" si="21"/>
        <v>0</v>
      </c>
      <c r="N492" s="17">
        <f t="shared" si="22"/>
        <v>0</v>
      </c>
      <c r="O492" s="17">
        <f t="shared" si="23"/>
        <v>0</v>
      </c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1:37" s="13" customFormat="1" ht="13.9" customHeight="1" x14ac:dyDescent="0.3">
      <c r="A493" s="44">
        <v>481</v>
      </c>
      <c r="C493" s="78" t="s">
        <v>10</v>
      </c>
      <c r="E493" s="13" t="s">
        <v>61</v>
      </c>
      <c r="F493" s="13" t="s">
        <v>10</v>
      </c>
      <c r="G493" s="44"/>
      <c r="H493" s="44"/>
      <c r="I493" s="44"/>
      <c r="J493" s="44"/>
      <c r="K493" s="44"/>
      <c r="L493" s="44"/>
      <c r="M493" s="17">
        <f t="shared" si="21"/>
        <v>0</v>
      </c>
      <c r="N493" s="17">
        <f t="shared" si="22"/>
        <v>0</v>
      </c>
      <c r="O493" s="17">
        <f t="shared" si="23"/>
        <v>0</v>
      </c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1:37" s="13" customFormat="1" ht="13.9" customHeight="1" x14ac:dyDescent="0.3">
      <c r="A494" s="44">
        <v>482</v>
      </c>
      <c r="C494" s="78" t="s">
        <v>10</v>
      </c>
      <c r="E494" s="13" t="s">
        <v>61</v>
      </c>
      <c r="F494" s="13" t="s">
        <v>10</v>
      </c>
      <c r="G494" s="44"/>
      <c r="H494" s="44"/>
      <c r="I494" s="44"/>
      <c r="J494" s="44"/>
      <c r="K494" s="44"/>
      <c r="L494" s="44"/>
      <c r="M494" s="17">
        <f t="shared" si="21"/>
        <v>0</v>
      </c>
      <c r="N494" s="17">
        <f t="shared" si="22"/>
        <v>0</v>
      </c>
      <c r="O494" s="17">
        <f t="shared" si="23"/>
        <v>0</v>
      </c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1:37" s="13" customFormat="1" ht="13.9" customHeight="1" x14ac:dyDescent="0.3">
      <c r="A495" s="44">
        <v>483</v>
      </c>
      <c r="C495" s="78" t="s">
        <v>10</v>
      </c>
      <c r="E495" s="13" t="s">
        <v>61</v>
      </c>
      <c r="F495" s="13" t="s">
        <v>10</v>
      </c>
      <c r="G495" s="44"/>
      <c r="H495" s="44"/>
      <c r="I495" s="44"/>
      <c r="J495" s="44"/>
      <c r="K495" s="44"/>
      <c r="L495" s="44"/>
      <c r="M495" s="17">
        <f t="shared" si="21"/>
        <v>0</v>
      </c>
      <c r="N495" s="17">
        <f t="shared" si="22"/>
        <v>0</v>
      </c>
      <c r="O495" s="17">
        <f t="shared" si="23"/>
        <v>0</v>
      </c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1:37" s="13" customFormat="1" ht="13.9" customHeight="1" x14ac:dyDescent="0.3">
      <c r="A496" s="44">
        <v>484</v>
      </c>
      <c r="C496" s="78" t="s">
        <v>10</v>
      </c>
      <c r="E496" s="13" t="s">
        <v>890</v>
      </c>
      <c r="F496" s="13" t="s">
        <v>10</v>
      </c>
      <c r="G496" s="44">
        <v>0</v>
      </c>
      <c r="H496" s="44">
        <v>0</v>
      </c>
      <c r="I496" s="44">
        <v>0</v>
      </c>
      <c r="J496" s="44">
        <v>0</v>
      </c>
      <c r="K496" s="44">
        <v>0</v>
      </c>
      <c r="L496" s="44">
        <v>0</v>
      </c>
      <c r="M496" s="17">
        <f t="shared" si="21"/>
        <v>0</v>
      </c>
      <c r="N496" s="17">
        <f t="shared" si="22"/>
        <v>0</v>
      </c>
      <c r="O496" s="17">
        <f t="shared" si="23"/>
        <v>0</v>
      </c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1:37" s="13" customFormat="1" ht="13.9" customHeight="1" x14ac:dyDescent="0.3">
      <c r="A497" s="44">
        <v>485</v>
      </c>
      <c r="C497" s="78" t="s">
        <v>10</v>
      </c>
      <c r="E497" s="13" t="s">
        <v>62</v>
      </c>
      <c r="F497" s="13" t="s">
        <v>10</v>
      </c>
      <c r="G497" s="44"/>
      <c r="H497" s="44"/>
      <c r="I497" s="44"/>
      <c r="J497" s="44"/>
      <c r="K497" s="44"/>
      <c r="L497" s="44"/>
      <c r="M497" s="17">
        <f t="shared" si="21"/>
        <v>0</v>
      </c>
      <c r="N497" s="17">
        <f t="shared" si="22"/>
        <v>0</v>
      </c>
      <c r="O497" s="17">
        <f t="shared" si="23"/>
        <v>0</v>
      </c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1:37" s="13" customFormat="1" ht="13.9" customHeight="1" x14ac:dyDescent="0.3">
      <c r="A498" s="44">
        <v>486</v>
      </c>
      <c r="C498" s="78" t="s">
        <v>10</v>
      </c>
      <c r="E498" s="13" t="s">
        <v>62</v>
      </c>
      <c r="F498" s="13" t="s">
        <v>10</v>
      </c>
      <c r="G498" s="44"/>
      <c r="H498" s="44"/>
      <c r="I498" s="44"/>
      <c r="J498" s="44"/>
      <c r="K498" s="44"/>
      <c r="L498" s="44"/>
      <c r="M498" s="17">
        <f t="shared" si="21"/>
        <v>0</v>
      </c>
      <c r="N498" s="17">
        <f t="shared" si="22"/>
        <v>0</v>
      </c>
      <c r="O498" s="17">
        <f t="shared" si="23"/>
        <v>0</v>
      </c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1:37" s="13" customFormat="1" ht="13.9" customHeight="1" x14ac:dyDescent="0.3">
      <c r="A499" s="44">
        <v>487</v>
      </c>
      <c r="C499" s="78" t="s">
        <v>10</v>
      </c>
      <c r="E499" s="13" t="s">
        <v>62</v>
      </c>
      <c r="F499" s="13" t="s">
        <v>10</v>
      </c>
      <c r="G499" s="44"/>
      <c r="H499" s="44"/>
      <c r="I499" s="44"/>
      <c r="J499" s="44"/>
      <c r="K499" s="44"/>
      <c r="L499" s="44"/>
      <c r="M499" s="17">
        <f t="shared" si="21"/>
        <v>0</v>
      </c>
      <c r="N499" s="17">
        <f t="shared" si="22"/>
        <v>0</v>
      </c>
      <c r="O499" s="17">
        <f t="shared" si="23"/>
        <v>0</v>
      </c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1:37" s="13" customFormat="1" ht="13.9" customHeight="1" x14ac:dyDescent="0.3">
      <c r="A500" s="44">
        <v>488</v>
      </c>
      <c r="C500" s="78" t="s">
        <v>10</v>
      </c>
      <c r="E500" s="13" t="s">
        <v>63</v>
      </c>
      <c r="F500" s="13" t="s">
        <v>10</v>
      </c>
      <c r="G500" s="44"/>
      <c r="H500" s="44"/>
      <c r="I500" s="44"/>
      <c r="J500" s="44"/>
      <c r="K500" s="44"/>
      <c r="L500" s="44"/>
      <c r="M500" s="17">
        <f t="shared" si="21"/>
        <v>0</v>
      </c>
      <c r="N500" s="17">
        <f t="shared" si="22"/>
        <v>0</v>
      </c>
      <c r="O500" s="17">
        <f t="shared" si="23"/>
        <v>0</v>
      </c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1:37" s="13" customFormat="1" ht="13.9" customHeight="1" x14ac:dyDescent="0.3">
      <c r="A501" s="44">
        <v>489</v>
      </c>
      <c r="C501" s="78" t="s">
        <v>10</v>
      </c>
      <c r="E501" s="13" t="s">
        <v>63</v>
      </c>
      <c r="F501" s="13" t="s">
        <v>10</v>
      </c>
      <c r="G501" s="44"/>
      <c r="H501" s="44"/>
      <c r="I501" s="44"/>
      <c r="J501" s="44"/>
      <c r="K501" s="44"/>
      <c r="L501" s="44"/>
      <c r="M501" s="17">
        <f t="shared" si="21"/>
        <v>0</v>
      </c>
      <c r="N501" s="17">
        <f t="shared" si="22"/>
        <v>0</v>
      </c>
      <c r="O501" s="17">
        <f t="shared" si="23"/>
        <v>0</v>
      </c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1:37" s="13" customFormat="1" ht="13.9" customHeight="1" x14ac:dyDescent="0.3">
      <c r="A502" s="44">
        <v>490</v>
      </c>
      <c r="C502" s="78" t="s">
        <v>10</v>
      </c>
      <c r="E502" s="13" t="s">
        <v>63</v>
      </c>
      <c r="F502" s="13" t="s">
        <v>10</v>
      </c>
      <c r="G502" s="44"/>
      <c r="H502" s="44"/>
      <c r="I502" s="44"/>
      <c r="J502" s="44"/>
      <c r="K502" s="44"/>
      <c r="L502" s="44"/>
      <c r="M502" s="17">
        <f t="shared" si="21"/>
        <v>0</v>
      </c>
      <c r="N502" s="17">
        <f t="shared" si="22"/>
        <v>0</v>
      </c>
      <c r="O502" s="17">
        <f t="shared" si="23"/>
        <v>0</v>
      </c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1:37" s="13" customFormat="1" ht="13.9" customHeight="1" x14ac:dyDescent="0.3">
      <c r="A503" s="44">
        <v>491</v>
      </c>
      <c r="C503" s="78" t="s">
        <v>10</v>
      </c>
      <c r="E503" s="13" t="s">
        <v>64</v>
      </c>
      <c r="F503" s="13" t="s">
        <v>10</v>
      </c>
      <c r="G503" s="44"/>
      <c r="H503" s="44"/>
      <c r="I503" s="44"/>
      <c r="J503" s="44"/>
      <c r="K503" s="44"/>
      <c r="L503" s="44"/>
      <c r="M503" s="17">
        <f t="shared" si="21"/>
        <v>0</v>
      </c>
      <c r="N503" s="17">
        <f t="shared" si="22"/>
        <v>0</v>
      </c>
      <c r="O503" s="17">
        <f t="shared" si="23"/>
        <v>0</v>
      </c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1:37" s="13" customFormat="1" ht="13.9" customHeight="1" x14ac:dyDescent="0.3">
      <c r="A504" s="44">
        <v>492</v>
      </c>
      <c r="C504" s="78" t="s">
        <v>10</v>
      </c>
      <c r="E504" s="13" t="s">
        <v>64</v>
      </c>
      <c r="F504" s="13" t="s">
        <v>10</v>
      </c>
      <c r="G504" s="44"/>
      <c r="H504" s="44"/>
      <c r="I504" s="44"/>
      <c r="J504" s="44"/>
      <c r="K504" s="44"/>
      <c r="L504" s="44"/>
      <c r="M504" s="17">
        <f t="shared" si="21"/>
        <v>0</v>
      </c>
      <c r="N504" s="17">
        <f t="shared" si="22"/>
        <v>0</v>
      </c>
      <c r="O504" s="17">
        <f t="shared" si="23"/>
        <v>0</v>
      </c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1:37" s="13" customFormat="1" ht="13.9" customHeight="1" x14ac:dyDescent="0.3">
      <c r="A505" s="44">
        <v>493</v>
      </c>
      <c r="C505" s="78" t="s">
        <v>10</v>
      </c>
      <c r="E505" s="51" t="s">
        <v>64</v>
      </c>
      <c r="F505" s="51" t="s">
        <v>10</v>
      </c>
      <c r="G505" s="32"/>
      <c r="H505" s="32"/>
      <c r="I505" s="32"/>
      <c r="J505" s="32"/>
      <c r="K505" s="32"/>
      <c r="L505" s="32"/>
      <c r="M505" s="14">
        <f t="shared" si="21"/>
        <v>0</v>
      </c>
      <c r="N505" s="14">
        <f t="shared" si="22"/>
        <v>0</v>
      </c>
      <c r="O505" s="14">
        <f t="shared" si="23"/>
        <v>0</v>
      </c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1:37" s="13" customFormat="1" ht="13.9" customHeight="1" x14ac:dyDescent="0.3">
      <c r="A506" s="44">
        <v>494</v>
      </c>
      <c r="C506" s="78" t="s">
        <v>10</v>
      </c>
      <c r="E506" s="13" t="s">
        <v>890</v>
      </c>
      <c r="F506" s="13" t="s">
        <v>10</v>
      </c>
      <c r="G506" s="44">
        <v>0</v>
      </c>
      <c r="H506" s="44">
        <v>0</v>
      </c>
      <c r="I506" s="44">
        <v>0</v>
      </c>
      <c r="J506" s="44">
        <v>0</v>
      </c>
      <c r="K506" s="44">
        <v>0</v>
      </c>
      <c r="L506" s="44">
        <v>0</v>
      </c>
      <c r="M506" s="17">
        <f t="shared" si="21"/>
        <v>0</v>
      </c>
      <c r="N506" s="17">
        <f t="shared" si="22"/>
        <v>0</v>
      </c>
      <c r="O506" s="17">
        <f t="shared" si="23"/>
        <v>0</v>
      </c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1:37" s="13" customFormat="1" ht="13.9" customHeight="1" x14ac:dyDescent="0.3">
      <c r="A507" s="44">
        <v>495</v>
      </c>
      <c r="C507" s="78" t="s">
        <v>10</v>
      </c>
      <c r="E507" s="13" t="s">
        <v>890</v>
      </c>
      <c r="F507" s="13" t="s">
        <v>10</v>
      </c>
      <c r="G507" s="44">
        <v>0</v>
      </c>
      <c r="H507" s="44">
        <v>0</v>
      </c>
      <c r="I507" s="44">
        <v>0</v>
      </c>
      <c r="J507" s="44">
        <v>0</v>
      </c>
      <c r="K507" s="44">
        <v>0</v>
      </c>
      <c r="L507" s="44">
        <v>0</v>
      </c>
      <c r="M507" s="17">
        <f t="shared" si="21"/>
        <v>0</v>
      </c>
      <c r="N507" s="17">
        <f t="shared" si="22"/>
        <v>0</v>
      </c>
      <c r="O507" s="17">
        <f t="shared" si="23"/>
        <v>0</v>
      </c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1:37" s="13" customFormat="1" ht="13.9" customHeight="1" x14ac:dyDescent="0.3">
      <c r="A508" s="44">
        <v>496</v>
      </c>
      <c r="C508" s="78" t="s">
        <v>10</v>
      </c>
      <c r="E508" s="13" t="s">
        <v>890</v>
      </c>
      <c r="F508" s="13" t="s">
        <v>10</v>
      </c>
      <c r="G508" s="44">
        <v>0</v>
      </c>
      <c r="H508" s="44">
        <v>0</v>
      </c>
      <c r="I508" s="44">
        <v>0</v>
      </c>
      <c r="J508" s="44">
        <v>0</v>
      </c>
      <c r="K508" s="44">
        <v>0</v>
      </c>
      <c r="L508" s="44">
        <v>0</v>
      </c>
      <c r="M508" s="17">
        <f t="shared" si="21"/>
        <v>0</v>
      </c>
      <c r="N508" s="17">
        <f t="shared" si="22"/>
        <v>0</v>
      </c>
      <c r="O508" s="17">
        <f t="shared" si="23"/>
        <v>0</v>
      </c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1:37" s="13" customFormat="1" ht="13.9" customHeight="1" x14ac:dyDescent="0.3">
      <c r="A509" s="44">
        <v>497</v>
      </c>
      <c r="C509" s="78" t="s">
        <v>10</v>
      </c>
      <c r="E509" s="13" t="s">
        <v>65</v>
      </c>
      <c r="F509" s="13" t="s">
        <v>10</v>
      </c>
      <c r="G509" s="44"/>
      <c r="H509" s="44"/>
      <c r="I509" s="44"/>
      <c r="J509" s="44"/>
      <c r="K509" s="44"/>
      <c r="L509" s="44"/>
      <c r="M509" s="17">
        <f t="shared" si="21"/>
        <v>0</v>
      </c>
      <c r="N509" s="17">
        <f t="shared" si="22"/>
        <v>0</v>
      </c>
      <c r="O509" s="17">
        <f t="shared" si="23"/>
        <v>0</v>
      </c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1:37" s="13" customFormat="1" ht="13.9" customHeight="1" x14ac:dyDescent="0.3">
      <c r="A510" s="44">
        <v>498</v>
      </c>
      <c r="C510" s="78" t="s">
        <v>10</v>
      </c>
      <c r="E510" s="51" t="s">
        <v>68</v>
      </c>
      <c r="F510" s="51" t="s">
        <v>10</v>
      </c>
      <c r="G510" s="32"/>
      <c r="H510" s="32"/>
      <c r="I510" s="32"/>
      <c r="J510" s="32"/>
      <c r="K510" s="32"/>
      <c r="L510" s="32"/>
      <c r="M510" s="14">
        <f t="shared" si="21"/>
        <v>0</v>
      </c>
      <c r="N510" s="14">
        <f t="shared" si="22"/>
        <v>0</v>
      </c>
      <c r="O510" s="14">
        <f t="shared" si="23"/>
        <v>0</v>
      </c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1:37" s="13" customFormat="1" ht="13.9" customHeight="1" x14ac:dyDescent="0.3">
      <c r="A511" s="44">
        <v>499</v>
      </c>
      <c r="C511" s="78" t="s">
        <v>10</v>
      </c>
      <c r="E511" s="51" t="s">
        <v>68</v>
      </c>
      <c r="F511" s="51" t="s">
        <v>10</v>
      </c>
      <c r="G511" s="32"/>
      <c r="H511" s="32"/>
      <c r="I511" s="32"/>
      <c r="J511" s="32"/>
      <c r="K511" s="32"/>
      <c r="L511" s="32"/>
      <c r="M511" s="14">
        <f t="shared" si="21"/>
        <v>0</v>
      </c>
      <c r="N511" s="14">
        <f t="shared" si="22"/>
        <v>0</v>
      </c>
      <c r="O511" s="14">
        <f t="shared" si="23"/>
        <v>0</v>
      </c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1:37" s="13" customFormat="1" ht="13.9" customHeight="1" x14ac:dyDescent="0.3">
      <c r="A512" s="44">
        <v>500</v>
      </c>
      <c r="C512" s="78" t="s">
        <v>10</v>
      </c>
      <c r="E512" s="13" t="s">
        <v>68</v>
      </c>
      <c r="F512" s="13" t="s">
        <v>10</v>
      </c>
      <c r="G512" s="44"/>
      <c r="H512" s="44"/>
      <c r="I512" s="44"/>
      <c r="J512" s="44"/>
      <c r="K512" s="44"/>
      <c r="L512" s="44"/>
      <c r="M512" s="17">
        <f t="shared" si="21"/>
        <v>0</v>
      </c>
      <c r="N512" s="17">
        <f t="shared" si="22"/>
        <v>0</v>
      </c>
      <c r="O512" s="17">
        <f t="shared" si="23"/>
        <v>0</v>
      </c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1:37" s="13" customFormat="1" ht="13.9" customHeight="1" x14ac:dyDescent="0.3">
      <c r="A513" s="44">
        <v>501</v>
      </c>
      <c r="C513" s="78" t="s">
        <v>10</v>
      </c>
      <c r="E513" s="51" t="s">
        <v>69</v>
      </c>
      <c r="F513" s="51" t="s">
        <v>10</v>
      </c>
      <c r="G513" s="32"/>
      <c r="H513" s="32"/>
      <c r="I513" s="32"/>
      <c r="J513" s="32"/>
      <c r="K513" s="32"/>
      <c r="L513" s="32"/>
      <c r="M513" s="14">
        <f t="shared" si="21"/>
        <v>0</v>
      </c>
      <c r="N513" s="14">
        <f t="shared" si="22"/>
        <v>0</v>
      </c>
      <c r="O513" s="14">
        <f t="shared" si="23"/>
        <v>0</v>
      </c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1:37" s="13" customFormat="1" ht="13.9" customHeight="1" x14ac:dyDescent="0.3">
      <c r="A514" s="44">
        <v>502</v>
      </c>
      <c r="C514" s="78" t="s">
        <v>10</v>
      </c>
      <c r="E514" s="13" t="s">
        <v>69</v>
      </c>
      <c r="F514" s="13" t="s">
        <v>10</v>
      </c>
      <c r="G514" s="44"/>
      <c r="H514" s="44"/>
      <c r="I514" s="44"/>
      <c r="J514" s="44"/>
      <c r="K514" s="44"/>
      <c r="L514" s="44"/>
      <c r="M514" s="17">
        <f t="shared" si="21"/>
        <v>0</v>
      </c>
      <c r="N514" s="17">
        <f t="shared" si="22"/>
        <v>0</v>
      </c>
      <c r="O514" s="17">
        <f t="shared" si="23"/>
        <v>0</v>
      </c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1:37" s="13" customFormat="1" ht="13.9" customHeight="1" x14ac:dyDescent="0.3">
      <c r="A515" s="44">
        <v>503</v>
      </c>
      <c r="C515" s="78" t="s">
        <v>10</v>
      </c>
      <c r="E515" s="13" t="s">
        <v>69</v>
      </c>
      <c r="F515" s="13" t="s">
        <v>10</v>
      </c>
      <c r="G515" s="44"/>
      <c r="H515" s="44"/>
      <c r="I515" s="44"/>
      <c r="J515" s="44"/>
      <c r="K515" s="44"/>
      <c r="L515" s="44"/>
      <c r="M515" s="17">
        <f t="shared" si="21"/>
        <v>0</v>
      </c>
      <c r="N515" s="17">
        <f t="shared" si="22"/>
        <v>0</v>
      </c>
      <c r="O515" s="17">
        <f t="shared" si="23"/>
        <v>0</v>
      </c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1:37" s="13" customFormat="1" ht="13.9" customHeight="1" x14ac:dyDescent="0.3">
      <c r="A516" s="44">
        <v>504</v>
      </c>
      <c r="C516" s="78" t="s">
        <v>10</v>
      </c>
      <c r="E516" s="13" t="s">
        <v>70</v>
      </c>
      <c r="F516" s="13" t="s">
        <v>10</v>
      </c>
      <c r="G516" s="44"/>
      <c r="H516" s="44"/>
      <c r="I516" s="44"/>
      <c r="J516" s="44"/>
      <c r="K516" s="44"/>
      <c r="L516" s="44"/>
      <c r="M516" s="17">
        <f t="shared" si="21"/>
        <v>0</v>
      </c>
      <c r="N516" s="17">
        <f t="shared" si="22"/>
        <v>0</v>
      </c>
      <c r="O516" s="17">
        <f t="shared" si="23"/>
        <v>0</v>
      </c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1:37" s="13" customFormat="1" ht="13.9" customHeight="1" x14ac:dyDescent="0.3">
      <c r="A517" s="44">
        <v>505</v>
      </c>
      <c r="C517" s="78" t="s">
        <v>10</v>
      </c>
      <c r="E517" s="13" t="s">
        <v>70</v>
      </c>
      <c r="F517" s="13" t="s">
        <v>10</v>
      </c>
      <c r="G517" s="44"/>
      <c r="H517" s="44"/>
      <c r="I517" s="44"/>
      <c r="J517" s="44"/>
      <c r="K517" s="44"/>
      <c r="L517" s="44"/>
      <c r="M517" s="17">
        <f t="shared" si="21"/>
        <v>0</v>
      </c>
      <c r="N517" s="17">
        <f t="shared" si="22"/>
        <v>0</v>
      </c>
      <c r="O517" s="17">
        <f t="shared" si="23"/>
        <v>0</v>
      </c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1:37" s="13" customFormat="1" ht="13.9" customHeight="1" x14ac:dyDescent="0.3">
      <c r="A518" s="44">
        <v>506</v>
      </c>
      <c r="C518" s="78" t="s">
        <v>10</v>
      </c>
      <c r="E518" s="13" t="s">
        <v>70</v>
      </c>
      <c r="F518" s="13" t="s">
        <v>10</v>
      </c>
      <c r="G518" s="44"/>
      <c r="H518" s="44"/>
      <c r="I518" s="44"/>
      <c r="J518" s="44"/>
      <c r="K518" s="44"/>
      <c r="L518" s="44"/>
      <c r="M518" s="17">
        <f t="shared" si="21"/>
        <v>0</v>
      </c>
      <c r="N518" s="17">
        <f t="shared" si="22"/>
        <v>0</v>
      </c>
      <c r="O518" s="17">
        <f t="shared" si="23"/>
        <v>0</v>
      </c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1:37" s="13" customFormat="1" ht="13.9" customHeight="1" x14ac:dyDescent="0.3">
      <c r="A519" s="44">
        <v>507</v>
      </c>
      <c r="C519" s="78" t="s">
        <v>10</v>
      </c>
      <c r="E519" s="13" t="s">
        <v>71</v>
      </c>
      <c r="F519" s="13" t="s">
        <v>10</v>
      </c>
      <c r="G519" s="44"/>
      <c r="H519" s="44"/>
      <c r="I519" s="44"/>
      <c r="J519" s="44"/>
      <c r="K519" s="44"/>
      <c r="L519" s="44"/>
      <c r="M519" s="17">
        <f t="shared" si="21"/>
        <v>0</v>
      </c>
      <c r="N519" s="17">
        <f t="shared" si="22"/>
        <v>0</v>
      </c>
      <c r="O519" s="17">
        <f t="shared" si="23"/>
        <v>0</v>
      </c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1:37" s="13" customFormat="1" ht="13.9" customHeight="1" x14ac:dyDescent="0.3">
      <c r="A520" s="44">
        <v>508</v>
      </c>
      <c r="C520" s="78" t="s">
        <v>10</v>
      </c>
      <c r="E520" s="13" t="s">
        <v>71</v>
      </c>
      <c r="F520" s="13" t="s">
        <v>10</v>
      </c>
      <c r="G520" s="44"/>
      <c r="H520" s="44"/>
      <c r="I520" s="44"/>
      <c r="J520" s="44"/>
      <c r="K520" s="44"/>
      <c r="L520" s="44"/>
      <c r="M520" s="17">
        <f t="shared" si="21"/>
        <v>0</v>
      </c>
      <c r="N520" s="17">
        <f t="shared" si="22"/>
        <v>0</v>
      </c>
      <c r="O520" s="17">
        <f t="shared" si="23"/>
        <v>0</v>
      </c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1:37" s="13" customFormat="1" ht="13.9" customHeight="1" x14ac:dyDescent="0.3">
      <c r="A521" s="44">
        <v>509</v>
      </c>
      <c r="C521" s="78" t="s">
        <v>10</v>
      </c>
      <c r="E521" s="13" t="s">
        <v>71</v>
      </c>
      <c r="F521" s="13" t="s">
        <v>10</v>
      </c>
      <c r="G521" s="44"/>
      <c r="H521" s="44"/>
      <c r="I521" s="44"/>
      <c r="J521" s="44"/>
      <c r="K521" s="44"/>
      <c r="L521" s="44"/>
      <c r="M521" s="17">
        <f t="shared" si="21"/>
        <v>0</v>
      </c>
      <c r="N521" s="17">
        <f t="shared" si="22"/>
        <v>0</v>
      </c>
      <c r="O521" s="17">
        <f t="shared" si="23"/>
        <v>0</v>
      </c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1:37" s="13" customFormat="1" ht="13.9" customHeight="1" x14ac:dyDescent="0.3">
      <c r="A522" s="44">
        <v>510</v>
      </c>
      <c r="C522" s="78" t="s">
        <v>10</v>
      </c>
      <c r="E522" s="13" t="s">
        <v>890</v>
      </c>
      <c r="F522" s="13" t="s">
        <v>10</v>
      </c>
      <c r="G522" s="44">
        <v>0</v>
      </c>
      <c r="H522" s="44">
        <v>0</v>
      </c>
      <c r="I522" s="44">
        <v>0</v>
      </c>
      <c r="J522" s="44">
        <v>0</v>
      </c>
      <c r="K522" s="44">
        <v>0</v>
      </c>
      <c r="L522" s="44">
        <v>0</v>
      </c>
      <c r="M522" s="17">
        <f t="shared" si="21"/>
        <v>0</v>
      </c>
      <c r="N522" s="17">
        <f t="shared" si="22"/>
        <v>0</v>
      </c>
      <c r="O522" s="17">
        <f t="shared" si="23"/>
        <v>0</v>
      </c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1:37" s="13" customFormat="1" ht="13.9" customHeight="1" x14ac:dyDescent="0.3">
      <c r="A523" s="44">
        <v>511</v>
      </c>
      <c r="C523" s="78" t="s">
        <v>10</v>
      </c>
      <c r="E523" s="51" t="s">
        <v>72</v>
      </c>
      <c r="F523" s="51" t="s">
        <v>10</v>
      </c>
      <c r="G523" s="32"/>
      <c r="H523" s="32"/>
      <c r="I523" s="32"/>
      <c r="J523" s="32"/>
      <c r="K523" s="32"/>
      <c r="L523" s="32"/>
      <c r="M523" s="14">
        <f t="shared" si="21"/>
        <v>0</v>
      </c>
      <c r="N523" s="14">
        <f t="shared" si="22"/>
        <v>0</v>
      </c>
      <c r="O523" s="14">
        <f t="shared" si="23"/>
        <v>0</v>
      </c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1:37" s="13" customFormat="1" ht="13.9" customHeight="1" x14ac:dyDescent="0.3">
      <c r="A524" s="44">
        <v>512</v>
      </c>
      <c r="C524" s="78" t="s">
        <v>10</v>
      </c>
      <c r="E524" s="13" t="s">
        <v>72</v>
      </c>
      <c r="F524" s="13" t="s">
        <v>10</v>
      </c>
      <c r="G524" s="44"/>
      <c r="H524" s="44"/>
      <c r="I524" s="44"/>
      <c r="J524" s="44"/>
      <c r="K524" s="44"/>
      <c r="L524" s="44"/>
      <c r="M524" s="17">
        <f t="shared" si="21"/>
        <v>0</v>
      </c>
      <c r="N524" s="17">
        <f t="shared" si="22"/>
        <v>0</v>
      </c>
      <c r="O524" s="17">
        <f t="shared" si="23"/>
        <v>0</v>
      </c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1:37" s="13" customFormat="1" ht="13.9" customHeight="1" x14ac:dyDescent="0.3">
      <c r="A525" s="44">
        <v>513</v>
      </c>
      <c r="C525" s="78" t="s">
        <v>10</v>
      </c>
      <c r="E525" s="13" t="s">
        <v>72</v>
      </c>
      <c r="F525" s="13" t="s">
        <v>10</v>
      </c>
      <c r="G525" s="44"/>
      <c r="H525" s="44"/>
      <c r="I525" s="44"/>
      <c r="J525" s="44"/>
      <c r="K525" s="44"/>
      <c r="L525" s="44"/>
      <c r="M525" s="17">
        <f t="shared" ref="M525:M562" si="24">SUM(G525:L525)</f>
        <v>0</v>
      </c>
      <c r="N525" s="17">
        <f t="shared" ref="N525:N562" si="25">COUNTIF(G525:L525, "&gt;0" )</f>
        <v>0</v>
      </c>
      <c r="O525" s="17">
        <f t="shared" ref="O525:O562" si="26">IF(N525=0,0,M525/N525)</f>
        <v>0</v>
      </c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1:37" s="13" customFormat="1" ht="13.9" customHeight="1" x14ac:dyDescent="0.3">
      <c r="A526" s="44">
        <v>514</v>
      </c>
      <c r="C526" s="78" t="s">
        <v>10</v>
      </c>
      <c r="E526" s="51" t="s">
        <v>73</v>
      </c>
      <c r="F526" s="51" t="s">
        <v>10</v>
      </c>
      <c r="G526" s="32"/>
      <c r="H526" s="32"/>
      <c r="I526" s="32"/>
      <c r="J526" s="32"/>
      <c r="K526" s="32"/>
      <c r="L526" s="32"/>
      <c r="M526" s="14">
        <f t="shared" si="24"/>
        <v>0</v>
      </c>
      <c r="N526" s="14">
        <f t="shared" si="25"/>
        <v>0</v>
      </c>
      <c r="O526" s="14">
        <f t="shared" si="26"/>
        <v>0</v>
      </c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1:37" s="13" customFormat="1" ht="13.9" customHeight="1" x14ac:dyDescent="0.3">
      <c r="A527" s="44">
        <v>515</v>
      </c>
      <c r="C527" s="78" t="s">
        <v>10</v>
      </c>
      <c r="E527" s="13" t="s">
        <v>73</v>
      </c>
      <c r="F527" s="13" t="s">
        <v>10</v>
      </c>
      <c r="G527" s="44"/>
      <c r="H527" s="44"/>
      <c r="I527" s="44"/>
      <c r="J527" s="44"/>
      <c r="K527" s="44"/>
      <c r="L527" s="44"/>
      <c r="M527" s="17">
        <f t="shared" si="24"/>
        <v>0</v>
      </c>
      <c r="N527" s="17">
        <f t="shared" si="25"/>
        <v>0</v>
      </c>
      <c r="O527" s="17">
        <f t="shared" si="26"/>
        <v>0</v>
      </c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1:37" s="13" customFormat="1" ht="13.9" customHeight="1" x14ac:dyDescent="0.3">
      <c r="A528" s="44">
        <v>516</v>
      </c>
      <c r="C528" s="78" t="s">
        <v>10</v>
      </c>
      <c r="E528" s="13" t="s">
        <v>73</v>
      </c>
      <c r="F528" s="13" t="s">
        <v>10</v>
      </c>
      <c r="G528" s="44"/>
      <c r="H528" s="44"/>
      <c r="I528" s="44"/>
      <c r="J528" s="44"/>
      <c r="K528" s="44"/>
      <c r="L528" s="44"/>
      <c r="M528" s="17">
        <f t="shared" si="24"/>
        <v>0</v>
      </c>
      <c r="N528" s="17">
        <f t="shared" si="25"/>
        <v>0</v>
      </c>
      <c r="O528" s="17">
        <f t="shared" si="26"/>
        <v>0</v>
      </c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1:37" s="13" customFormat="1" ht="13.9" customHeight="1" x14ac:dyDescent="0.3">
      <c r="A529" s="44">
        <v>517</v>
      </c>
      <c r="C529" s="78" t="s">
        <v>10</v>
      </c>
      <c r="E529" s="51" t="s">
        <v>74</v>
      </c>
      <c r="F529" s="51" t="s">
        <v>10</v>
      </c>
      <c r="G529" s="32"/>
      <c r="H529" s="32"/>
      <c r="I529" s="32"/>
      <c r="J529" s="32"/>
      <c r="K529" s="32"/>
      <c r="L529" s="32"/>
      <c r="M529" s="14">
        <f t="shared" si="24"/>
        <v>0</v>
      </c>
      <c r="N529" s="14">
        <f t="shared" si="25"/>
        <v>0</v>
      </c>
      <c r="O529" s="14">
        <f t="shared" si="26"/>
        <v>0</v>
      </c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1:37" s="13" customFormat="1" ht="13.9" customHeight="1" x14ac:dyDescent="0.3">
      <c r="A530" s="44">
        <v>518</v>
      </c>
      <c r="C530" s="78" t="s">
        <v>10</v>
      </c>
      <c r="E530" s="13" t="s">
        <v>74</v>
      </c>
      <c r="F530" s="13" t="s">
        <v>10</v>
      </c>
      <c r="G530" s="44"/>
      <c r="H530" s="44"/>
      <c r="I530" s="44"/>
      <c r="J530" s="44"/>
      <c r="K530" s="44"/>
      <c r="L530" s="44"/>
      <c r="M530" s="17">
        <f t="shared" si="24"/>
        <v>0</v>
      </c>
      <c r="N530" s="17">
        <f t="shared" si="25"/>
        <v>0</v>
      </c>
      <c r="O530" s="17">
        <f t="shared" si="26"/>
        <v>0</v>
      </c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1:37" s="13" customFormat="1" ht="13.9" customHeight="1" x14ac:dyDescent="0.3">
      <c r="A531" s="44">
        <v>519</v>
      </c>
      <c r="C531" s="78" t="s">
        <v>10</v>
      </c>
      <c r="E531" s="13" t="s">
        <v>74</v>
      </c>
      <c r="F531" s="13" t="s">
        <v>10</v>
      </c>
      <c r="G531" s="44"/>
      <c r="H531" s="44"/>
      <c r="I531" s="44"/>
      <c r="J531" s="44"/>
      <c r="K531" s="44"/>
      <c r="L531" s="44"/>
      <c r="M531" s="17">
        <f t="shared" si="24"/>
        <v>0</v>
      </c>
      <c r="N531" s="17">
        <f t="shared" si="25"/>
        <v>0</v>
      </c>
      <c r="O531" s="17">
        <f t="shared" si="26"/>
        <v>0</v>
      </c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1:37" s="13" customFormat="1" ht="13.9" customHeight="1" x14ac:dyDescent="0.3">
      <c r="A532" s="44">
        <v>520</v>
      </c>
      <c r="C532" s="78" t="s">
        <v>10</v>
      </c>
      <c r="E532" s="13" t="s">
        <v>75</v>
      </c>
      <c r="F532" s="13" t="s">
        <v>10</v>
      </c>
      <c r="G532" s="44"/>
      <c r="H532" s="44"/>
      <c r="I532" s="44"/>
      <c r="J532" s="44"/>
      <c r="K532" s="44"/>
      <c r="L532" s="44"/>
      <c r="M532" s="17">
        <f t="shared" si="24"/>
        <v>0</v>
      </c>
      <c r="N532" s="17">
        <f t="shared" si="25"/>
        <v>0</v>
      </c>
      <c r="O532" s="17">
        <f t="shared" si="26"/>
        <v>0</v>
      </c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1:37" s="13" customFormat="1" ht="13.9" customHeight="1" x14ac:dyDescent="0.3">
      <c r="A533" s="44">
        <v>521</v>
      </c>
      <c r="C533" s="78" t="s">
        <v>10</v>
      </c>
      <c r="E533" s="13" t="s">
        <v>75</v>
      </c>
      <c r="F533" s="13" t="s">
        <v>10</v>
      </c>
      <c r="G533" s="44"/>
      <c r="H533" s="44"/>
      <c r="I533" s="44"/>
      <c r="J533" s="44"/>
      <c r="K533" s="44"/>
      <c r="L533" s="44"/>
      <c r="M533" s="17">
        <f t="shared" si="24"/>
        <v>0</v>
      </c>
      <c r="N533" s="17">
        <f t="shared" si="25"/>
        <v>0</v>
      </c>
      <c r="O533" s="17">
        <f t="shared" si="26"/>
        <v>0</v>
      </c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1:37" s="13" customFormat="1" ht="13.9" customHeight="1" x14ac:dyDescent="0.3">
      <c r="A534" s="44">
        <v>522</v>
      </c>
      <c r="C534" s="78" t="s">
        <v>10</v>
      </c>
      <c r="E534" s="51" t="s">
        <v>75</v>
      </c>
      <c r="F534" s="51" t="s">
        <v>10</v>
      </c>
      <c r="G534" s="32"/>
      <c r="H534" s="32"/>
      <c r="I534" s="32"/>
      <c r="J534" s="32"/>
      <c r="K534" s="32"/>
      <c r="L534" s="32"/>
      <c r="M534" s="14">
        <f t="shared" si="24"/>
        <v>0</v>
      </c>
      <c r="N534" s="14">
        <f t="shared" si="25"/>
        <v>0</v>
      </c>
      <c r="O534" s="14">
        <f t="shared" si="26"/>
        <v>0</v>
      </c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1:37" s="13" customFormat="1" ht="13.9" customHeight="1" x14ac:dyDescent="0.3">
      <c r="A535" s="44">
        <v>523</v>
      </c>
      <c r="C535" s="78" t="s">
        <v>10</v>
      </c>
      <c r="E535" s="13" t="s">
        <v>890</v>
      </c>
      <c r="F535" s="13" t="s">
        <v>10</v>
      </c>
      <c r="G535" s="44">
        <v>0</v>
      </c>
      <c r="H535" s="44">
        <v>0</v>
      </c>
      <c r="I535" s="44">
        <v>0</v>
      </c>
      <c r="J535" s="44">
        <v>0</v>
      </c>
      <c r="K535" s="44">
        <v>0</v>
      </c>
      <c r="L535" s="44">
        <v>0</v>
      </c>
      <c r="M535" s="17">
        <f t="shared" si="24"/>
        <v>0</v>
      </c>
      <c r="N535" s="17">
        <f t="shared" si="25"/>
        <v>0</v>
      </c>
      <c r="O535" s="17">
        <f t="shared" si="26"/>
        <v>0</v>
      </c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1:37" s="13" customFormat="1" ht="13.9" customHeight="1" x14ac:dyDescent="0.3">
      <c r="A536" s="44">
        <v>524</v>
      </c>
      <c r="C536" s="78" t="s">
        <v>10</v>
      </c>
      <c r="E536" s="13" t="s">
        <v>76</v>
      </c>
      <c r="F536" s="13" t="s">
        <v>10</v>
      </c>
      <c r="G536" s="44"/>
      <c r="H536" s="44"/>
      <c r="I536" s="44"/>
      <c r="J536" s="44"/>
      <c r="K536" s="44"/>
      <c r="L536" s="44"/>
      <c r="M536" s="17">
        <f t="shared" si="24"/>
        <v>0</v>
      </c>
      <c r="N536" s="17">
        <f t="shared" si="25"/>
        <v>0</v>
      </c>
      <c r="O536" s="17">
        <f t="shared" si="26"/>
        <v>0</v>
      </c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1:37" s="13" customFormat="1" ht="13.9" customHeight="1" x14ac:dyDescent="0.3">
      <c r="A537" s="44">
        <v>525</v>
      </c>
      <c r="C537" s="78" t="s">
        <v>10</v>
      </c>
      <c r="E537" s="13" t="s">
        <v>76</v>
      </c>
      <c r="F537" s="13" t="s">
        <v>10</v>
      </c>
      <c r="G537" s="44"/>
      <c r="H537" s="44"/>
      <c r="I537" s="44"/>
      <c r="J537" s="44"/>
      <c r="K537" s="44"/>
      <c r="L537" s="44"/>
      <c r="M537" s="17">
        <f t="shared" si="24"/>
        <v>0</v>
      </c>
      <c r="N537" s="17">
        <f t="shared" si="25"/>
        <v>0</v>
      </c>
      <c r="O537" s="17">
        <f t="shared" si="26"/>
        <v>0</v>
      </c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1:37" s="13" customFormat="1" ht="13.9" customHeight="1" x14ac:dyDescent="0.3">
      <c r="A538" s="44">
        <v>526</v>
      </c>
      <c r="C538" s="78" t="s">
        <v>10</v>
      </c>
      <c r="E538" s="13" t="s">
        <v>76</v>
      </c>
      <c r="F538" s="13" t="s">
        <v>10</v>
      </c>
      <c r="G538" s="44"/>
      <c r="H538" s="44"/>
      <c r="I538" s="44"/>
      <c r="J538" s="44"/>
      <c r="K538" s="44"/>
      <c r="L538" s="44"/>
      <c r="M538" s="17">
        <f t="shared" si="24"/>
        <v>0</v>
      </c>
      <c r="N538" s="17">
        <f t="shared" si="25"/>
        <v>0</v>
      </c>
      <c r="O538" s="17">
        <f t="shared" si="26"/>
        <v>0</v>
      </c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1:37" s="13" customFormat="1" ht="13.9" customHeight="1" x14ac:dyDescent="0.3">
      <c r="A539" s="44">
        <v>527</v>
      </c>
      <c r="C539" s="78" t="s">
        <v>10</v>
      </c>
      <c r="E539" s="13" t="s">
        <v>890</v>
      </c>
      <c r="F539" s="13" t="s">
        <v>10</v>
      </c>
      <c r="G539" s="44">
        <v>0</v>
      </c>
      <c r="H539" s="44">
        <v>0</v>
      </c>
      <c r="I539" s="44">
        <v>0</v>
      </c>
      <c r="J539" s="44">
        <v>0</v>
      </c>
      <c r="K539" s="44">
        <v>0</v>
      </c>
      <c r="L539" s="44">
        <v>0</v>
      </c>
      <c r="M539" s="17">
        <f t="shared" si="24"/>
        <v>0</v>
      </c>
      <c r="N539" s="17">
        <f t="shared" si="25"/>
        <v>0</v>
      </c>
      <c r="O539" s="17">
        <f t="shared" si="26"/>
        <v>0</v>
      </c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1:37" s="13" customFormat="1" ht="13.9" customHeight="1" x14ac:dyDescent="0.3">
      <c r="A540" s="44">
        <v>528</v>
      </c>
      <c r="C540" s="78" t="s">
        <v>10</v>
      </c>
      <c r="E540" s="13" t="s">
        <v>77</v>
      </c>
      <c r="F540" s="13" t="s">
        <v>10</v>
      </c>
      <c r="G540" s="44"/>
      <c r="H540" s="44"/>
      <c r="I540" s="44"/>
      <c r="J540" s="44"/>
      <c r="K540" s="44"/>
      <c r="L540" s="44"/>
      <c r="M540" s="17">
        <f t="shared" si="24"/>
        <v>0</v>
      </c>
      <c r="N540" s="17">
        <f t="shared" si="25"/>
        <v>0</v>
      </c>
      <c r="O540" s="17">
        <f t="shared" si="26"/>
        <v>0</v>
      </c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1:37" s="13" customFormat="1" ht="13.9" customHeight="1" x14ac:dyDescent="0.3">
      <c r="A541" s="44">
        <v>529</v>
      </c>
      <c r="C541" s="78" t="s">
        <v>10</v>
      </c>
      <c r="E541" s="13" t="s">
        <v>77</v>
      </c>
      <c r="F541" s="13" t="s">
        <v>10</v>
      </c>
      <c r="G541" s="44"/>
      <c r="H541" s="44"/>
      <c r="I541" s="44"/>
      <c r="J541" s="44"/>
      <c r="K541" s="44"/>
      <c r="L541" s="44"/>
      <c r="M541" s="17">
        <f t="shared" si="24"/>
        <v>0</v>
      </c>
      <c r="N541" s="17">
        <f t="shared" si="25"/>
        <v>0</v>
      </c>
      <c r="O541" s="17">
        <f t="shared" si="26"/>
        <v>0</v>
      </c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1:37" s="13" customFormat="1" ht="13.9" customHeight="1" x14ac:dyDescent="0.3">
      <c r="A542" s="44">
        <v>530</v>
      </c>
      <c r="C542" s="78" t="s">
        <v>10</v>
      </c>
      <c r="E542" s="13" t="s">
        <v>77</v>
      </c>
      <c r="F542" s="13" t="s">
        <v>10</v>
      </c>
      <c r="G542" s="44"/>
      <c r="H542" s="44"/>
      <c r="I542" s="44"/>
      <c r="J542" s="44"/>
      <c r="K542" s="44"/>
      <c r="L542" s="44"/>
      <c r="M542" s="17">
        <f t="shared" si="24"/>
        <v>0</v>
      </c>
      <c r="N542" s="17">
        <f t="shared" si="25"/>
        <v>0</v>
      </c>
      <c r="O542" s="17">
        <f t="shared" si="26"/>
        <v>0</v>
      </c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1:37" s="13" customFormat="1" ht="13.9" customHeight="1" x14ac:dyDescent="0.3">
      <c r="A543" s="44">
        <v>531</v>
      </c>
      <c r="C543" s="78" t="s">
        <v>10</v>
      </c>
      <c r="E543" s="13" t="s">
        <v>78</v>
      </c>
      <c r="F543" s="13" t="s">
        <v>10</v>
      </c>
      <c r="G543" s="44"/>
      <c r="H543" s="44"/>
      <c r="I543" s="44"/>
      <c r="J543" s="44"/>
      <c r="K543" s="44"/>
      <c r="L543" s="44"/>
      <c r="M543" s="17">
        <f t="shared" si="24"/>
        <v>0</v>
      </c>
      <c r="N543" s="17">
        <f t="shared" si="25"/>
        <v>0</v>
      </c>
      <c r="O543" s="17">
        <f t="shared" si="26"/>
        <v>0</v>
      </c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1:37" s="13" customFormat="1" ht="13.9" customHeight="1" x14ac:dyDescent="0.3">
      <c r="A544" s="44">
        <v>532</v>
      </c>
      <c r="C544" s="78" t="s">
        <v>10</v>
      </c>
      <c r="E544" s="13" t="s">
        <v>78</v>
      </c>
      <c r="F544" s="13" t="s">
        <v>10</v>
      </c>
      <c r="G544" s="44"/>
      <c r="H544" s="44"/>
      <c r="I544" s="44"/>
      <c r="J544" s="44"/>
      <c r="K544" s="44"/>
      <c r="L544" s="44"/>
      <c r="M544" s="17">
        <f t="shared" si="24"/>
        <v>0</v>
      </c>
      <c r="N544" s="17">
        <f t="shared" si="25"/>
        <v>0</v>
      </c>
      <c r="O544" s="17">
        <f t="shared" si="26"/>
        <v>0</v>
      </c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1:37" s="13" customFormat="1" ht="13.9" customHeight="1" x14ac:dyDescent="0.3">
      <c r="A545" s="44">
        <v>533</v>
      </c>
      <c r="C545" s="78" t="s">
        <v>10</v>
      </c>
      <c r="E545" s="13" t="s">
        <v>78</v>
      </c>
      <c r="F545" s="13" t="s">
        <v>10</v>
      </c>
      <c r="G545" s="44"/>
      <c r="H545" s="44"/>
      <c r="I545" s="44"/>
      <c r="J545" s="44"/>
      <c r="K545" s="44"/>
      <c r="L545" s="44"/>
      <c r="M545" s="17">
        <f t="shared" si="24"/>
        <v>0</v>
      </c>
      <c r="N545" s="17">
        <f t="shared" si="25"/>
        <v>0</v>
      </c>
      <c r="O545" s="17">
        <f t="shared" si="26"/>
        <v>0</v>
      </c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1:37" s="13" customFormat="1" ht="13.9" customHeight="1" x14ac:dyDescent="0.3">
      <c r="A546" s="44">
        <v>534</v>
      </c>
      <c r="C546" s="78" t="s">
        <v>10</v>
      </c>
      <c r="E546" s="13" t="s">
        <v>79</v>
      </c>
      <c r="F546" s="13" t="s">
        <v>10</v>
      </c>
      <c r="G546" s="44"/>
      <c r="H546" s="44"/>
      <c r="I546" s="44"/>
      <c r="J546" s="44"/>
      <c r="K546" s="44"/>
      <c r="L546" s="44"/>
      <c r="M546" s="17">
        <f t="shared" si="24"/>
        <v>0</v>
      </c>
      <c r="N546" s="17">
        <f t="shared" si="25"/>
        <v>0</v>
      </c>
      <c r="O546" s="17">
        <f t="shared" si="26"/>
        <v>0</v>
      </c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1:37" s="13" customFormat="1" ht="13.9" customHeight="1" x14ac:dyDescent="0.3">
      <c r="A547" s="44">
        <v>535</v>
      </c>
      <c r="C547" s="78" t="s">
        <v>10</v>
      </c>
      <c r="E547" s="13" t="s">
        <v>79</v>
      </c>
      <c r="F547" s="13" t="s">
        <v>10</v>
      </c>
      <c r="G547" s="44"/>
      <c r="H547" s="44"/>
      <c r="I547" s="44"/>
      <c r="J547" s="44"/>
      <c r="K547" s="44"/>
      <c r="L547" s="44"/>
      <c r="M547" s="17">
        <f t="shared" si="24"/>
        <v>0</v>
      </c>
      <c r="N547" s="17">
        <f t="shared" si="25"/>
        <v>0</v>
      </c>
      <c r="O547" s="17">
        <f t="shared" si="26"/>
        <v>0</v>
      </c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1:37" s="13" customFormat="1" ht="13.9" customHeight="1" x14ac:dyDescent="0.3">
      <c r="A548" s="44">
        <v>536</v>
      </c>
      <c r="C548" s="78" t="s">
        <v>10</v>
      </c>
      <c r="E548" s="13" t="s">
        <v>79</v>
      </c>
      <c r="F548" s="13" t="s">
        <v>10</v>
      </c>
      <c r="G548" s="44"/>
      <c r="H548" s="44"/>
      <c r="I548" s="44"/>
      <c r="J548" s="44"/>
      <c r="K548" s="44"/>
      <c r="L548" s="44"/>
      <c r="M548" s="17">
        <f t="shared" si="24"/>
        <v>0</v>
      </c>
      <c r="N548" s="17">
        <f t="shared" si="25"/>
        <v>0</v>
      </c>
      <c r="O548" s="17">
        <f t="shared" si="26"/>
        <v>0</v>
      </c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1:37" s="13" customFormat="1" ht="13.9" customHeight="1" x14ac:dyDescent="0.3">
      <c r="A549" s="44">
        <v>537</v>
      </c>
      <c r="C549" s="78" t="s">
        <v>10</v>
      </c>
      <c r="E549" s="13" t="s">
        <v>890</v>
      </c>
      <c r="F549" s="13" t="s">
        <v>10</v>
      </c>
      <c r="G549" s="44">
        <v>0</v>
      </c>
      <c r="H549" s="44">
        <v>0</v>
      </c>
      <c r="I549" s="44">
        <v>0</v>
      </c>
      <c r="J549" s="44">
        <v>0</v>
      </c>
      <c r="K549" s="44">
        <v>0</v>
      </c>
      <c r="L549" s="44">
        <v>0</v>
      </c>
      <c r="M549" s="17">
        <f t="shared" si="24"/>
        <v>0</v>
      </c>
      <c r="N549" s="17">
        <f t="shared" si="25"/>
        <v>0</v>
      </c>
      <c r="O549" s="17">
        <f t="shared" si="26"/>
        <v>0</v>
      </c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1:37" s="13" customFormat="1" ht="13.9" customHeight="1" x14ac:dyDescent="0.3">
      <c r="A550" s="44">
        <v>538</v>
      </c>
      <c r="C550" s="78" t="s">
        <v>10</v>
      </c>
      <c r="E550" s="13" t="s">
        <v>80</v>
      </c>
      <c r="F550" s="13" t="s">
        <v>10</v>
      </c>
      <c r="G550" s="44"/>
      <c r="H550" s="44"/>
      <c r="I550" s="44"/>
      <c r="J550" s="44"/>
      <c r="K550" s="44"/>
      <c r="L550" s="44"/>
      <c r="M550" s="17">
        <f t="shared" si="24"/>
        <v>0</v>
      </c>
      <c r="N550" s="17">
        <f t="shared" si="25"/>
        <v>0</v>
      </c>
      <c r="O550" s="17">
        <f t="shared" si="26"/>
        <v>0</v>
      </c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1:37" s="13" customFormat="1" ht="13.9" customHeight="1" x14ac:dyDescent="0.3">
      <c r="A551" s="44">
        <v>539</v>
      </c>
      <c r="C551" s="78" t="s">
        <v>10</v>
      </c>
      <c r="E551" s="13" t="s">
        <v>80</v>
      </c>
      <c r="F551" s="13" t="s">
        <v>10</v>
      </c>
      <c r="G551" s="44"/>
      <c r="H551" s="44"/>
      <c r="I551" s="44"/>
      <c r="J551" s="44"/>
      <c r="K551" s="44"/>
      <c r="L551" s="44"/>
      <c r="M551" s="17">
        <f t="shared" si="24"/>
        <v>0</v>
      </c>
      <c r="N551" s="17">
        <f t="shared" si="25"/>
        <v>0</v>
      </c>
      <c r="O551" s="17">
        <f t="shared" si="26"/>
        <v>0</v>
      </c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1:37" s="13" customFormat="1" ht="13.9" customHeight="1" x14ac:dyDescent="0.3">
      <c r="A552" s="44">
        <v>540</v>
      </c>
      <c r="C552" s="78" t="s">
        <v>10</v>
      </c>
      <c r="E552" s="13" t="s">
        <v>80</v>
      </c>
      <c r="F552" s="13" t="s">
        <v>10</v>
      </c>
      <c r="G552" s="44"/>
      <c r="H552" s="44"/>
      <c r="I552" s="44"/>
      <c r="J552" s="44"/>
      <c r="K552" s="44"/>
      <c r="L552" s="44"/>
      <c r="M552" s="17">
        <f t="shared" si="24"/>
        <v>0</v>
      </c>
      <c r="N552" s="17">
        <f t="shared" si="25"/>
        <v>0</v>
      </c>
      <c r="O552" s="17">
        <f t="shared" si="26"/>
        <v>0</v>
      </c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1:37" s="13" customFormat="1" ht="13.9" customHeight="1" x14ac:dyDescent="0.3">
      <c r="A553" s="44">
        <v>541</v>
      </c>
      <c r="C553" s="78" t="s">
        <v>10</v>
      </c>
      <c r="E553" s="13" t="s">
        <v>81</v>
      </c>
      <c r="F553" s="13" t="s">
        <v>10</v>
      </c>
      <c r="G553" s="44"/>
      <c r="H553" s="44"/>
      <c r="I553" s="44"/>
      <c r="J553" s="44"/>
      <c r="K553" s="44"/>
      <c r="L553" s="44"/>
      <c r="M553" s="17">
        <f t="shared" si="24"/>
        <v>0</v>
      </c>
      <c r="N553" s="17">
        <f t="shared" si="25"/>
        <v>0</v>
      </c>
      <c r="O553" s="17">
        <f t="shared" si="26"/>
        <v>0</v>
      </c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1:37" s="13" customFormat="1" ht="13.9" customHeight="1" x14ac:dyDescent="0.3">
      <c r="A554" s="44">
        <v>542</v>
      </c>
      <c r="C554" s="78" t="s">
        <v>10</v>
      </c>
      <c r="E554" s="13" t="s">
        <v>81</v>
      </c>
      <c r="F554" s="13" t="s">
        <v>10</v>
      </c>
      <c r="G554" s="44"/>
      <c r="H554" s="44"/>
      <c r="I554" s="44"/>
      <c r="J554" s="44"/>
      <c r="K554" s="44"/>
      <c r="L554" s="44"/>
      <c r="M554" s="17">
        <f t="shared" si="24"/>
        <v>0</v>
      </c>
      <c r="N554" s="17">
        <f t="shared" si="25"/>
        <v>0</v>
      </c>
      <c r="O554" s="17">
        <f t="shared" si="26"/>
        <v>0</v>
      </c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1:37" s="13" customFormat="1" ht="13.9" customHeight="1" x14ac:dyDescent="0.3">
      <c r="A555" s="44">
        <v>543</v>
      </c>
      <c r="C555" s="78" t="s">
        <v>10</v>
      </c>
      <c r="E555" s="13" t="s">
        <v>81</v>
      </c>
      <c r="F555" s="13" t="s">
        <v>10</v>
      </c>
      <c r="G555" s="44"/>
      <c r="H555" s="44"/>
      <c r="I555" s="44"/>
      <c r="J555" s="44"/>
      <c r="K555" s="44"/>
      <c r="L555" s="44"/>
      <c r="M555" s="17">
        <f t="shared" si="24"/>
        <v>0</v>
      </c>
      <c r="N555" s="17">
        <f t="shared" si="25"/>
        <v>0</v>
      </c>
      <c r="O555" s="17">
        <f t="shared" si="26"/>
        <v>0</v>
      </c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1:37" s="13" customFormat="1" ht="13.9" customHeight="1" x14ac:dyDescent="0.3">
      <c r="A556" s="44">
        <v>544</v>
      </c>
      <c r="C556" s="78" t="s">
        <v>10</v>
      </c>
      <c r="E556" s="13" t="s">
        <v>1851</v>
      </c>
      <c r="F556" s="13" t="s">
        <v>10</v>
      </c>
      <c r="G556" s="44">
        <v>0</v>
      </c>
      <c r="H556" s="44">
        <v>0</v>
      </c>
      <c r="I556" s="44">
        <v>0</v>
      </c>
      <c r="J556" s="44">
        <v>0</v>
      </c>
      <c r="K556" s="44">
        <v>0</v>
      </c>
      <c r="L556" s="44">
        <v>0</v>
      </c>
      <c r="M556" s="17">
        <f t="shared" si="24"/>
        <v>0</v>
      </c>
      <c r="N556" s="17">
        <f t="shared" si="25"/>
        <v>0</v>
      </c>
      <c r="O556" s="17">
        <f t="shared" si="26"/>
        <v>0</v>
      </c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1:37" s="13" customFormat="1" ht="13.9" customHeight="1" x14ac:dyDescent="0.3">
      <c r="A557" s="44">
        <v>545</v>
      </c>
      <c r="C557" s="78" t="s">
        <v>10</v>
      </c>
      <c r="E557" s="13" t="s">
        <v>85</v>
      </c>
      <c r="F557" s="13" t="s">
        <v>10</v>
      </c>
      <c r="G557" s="44"/>
      <c r="H557" s="44"/>
      <c r="I557" s="44"/>
      <c r="J557" s="44"/>
      <c r="K557" s="44"/>
      <c r="L557" s="44"/>
      <c r="M557" s="17">
        <f t="shared" si="24"/>
        <v>0</v>
      </c>
      <c r="N557" s="17">
        <f t="shared" si="25"/>
        <v>0</v>
      </c>
      <c r="O557" s="17">
        <f t="shared" si="26"/>
        <v>0</v>
      </c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1:37" s="13" customFormat="1" ht="13.9" customHeight="1" x14ac:dyDescent="0.3">
      <c r="A558" s="44">
        <v>546</v>
      </c>
      <c r="C558" s="78" t="s">
        <v>10</v>
      </c>
      <c r="E558" s="13" t="s">
        <v>85</v>
      </c>
      <c r="F558" s="13" t="s">
        <v>10</v>
      </c>
      <c r="G558" s="44"/>
      <c r="H558" s="44"/>
      <c r="I558" s="44"/>
      <c r="J558" s="44"/>
      <c r="K558" s="44"/>
      <c r="L558" s="44"/>
      <c r="M558" s="17">
        <f t="shared" si="24"/>
        <v>0</v>
      </c>
      <c r="N558" s="17">
        <f t="shared" si="25"/>
        <v>0</v>
      </c>
      <c r="O558" s="17">
        <f t="shared" si="26"/>
        <v>0</v>
      </c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1:37" s="13" customFormat="1" ht="13.9" customHeight="1" x14ac:dyDescent="0.3">
      <c r="A559" s="44">
        <v>547</v>
      </c>
      <c r="C559" s="78" t="s">
        <v>10</v>
      </c>
      <c r="E559" s="13" t="s">
        <v>85</v>
      </c>
      <c r="F559" s="13" t="s">
        <v>10</v>
      </c>
      <c r="G559" s="44"/>
      <c r="H559" s="44"/>
      <c r="I559" s="44"/>
      <c r="J559" s="44"/>
      <c r="K559" s="44"/>
      <c r="L559" s="44"/>
      <c r="M559" s="17">
        <f t="shared" si="24"/>
        <v>0</v>
      </c>
      <c r="N559" s="17">
        <f t="shared" si="25"/>
        <v>0</v>
      </c>
      <c r="O559" s="17">
        <f t="shared" si="26"/>
        <v>0</v>
      </c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1:37" s="13" customFormat="1" ht="13.9" customHeight="1" x14ac:dyDescent="0.3">
      <c r="A560" s="44">
        <v>548</v>
      </c>
      <c r="C560" s="78" t="s">
        <v>10</v>
      </c>
      <c r="E560" s="13" t="s">
        <v>86</v>
      </c>
      <c r="F560" s="13" t="s">
        <v>10</v>
      </c>
      <c r="G560" s="44"/>
      <c r="H560" s="44"/>
      <c r="I560" s="44"/>
      <c r="J560" s="44"/>
      <c r="K560" s="44"/>
      <c r="L560" s="44"/>
      <c r="M560" s="17">
        <f t="shared" si="24"/>
        <v>0</v>
      </c>
      <c r="N560" s="17">
        <f t="shared" si="25"/>
        <v>0</v>
      </c>
      <c r="O560" s="17">
        <f t="shared" si="26"/>
        <v>0</v>
      </c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1:37" s="13" customFormat="1" ht="13.9" customHeight="1" x14ac:dyDescent="0.3">
      <c r="A561" s="44">
        <v>549</v>
      </c>
      <c r="C561" s="78" t="s">
        <v>10</v>
      </c>
      <c r="E561" s="13" t="s">
        <v>86</v>
      </c>
      <c r="F561" s="13" t="s">
        <v>10</v>
      </c>
      <c r="G561" s="44"/>
      <c r="H561" s="44"/>
      <c r="I561" s="44"/>
      <c r="J561" s="44"/>
      <c r="K561" s="44"/>
      <c r="L561" s="44"/>
      <c r="M561" s="17">
        <f t="shared" si="24"/>
        <v>0</v>
      </c>
      <c r="N561" s="17">
        <f t="shared" si="25"/>
        <v>0</v>
      </c>
      <c r="O561" s="17">
        <f t="shared" si="26"/>
        <v>0</v>
      </c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1:37" s="13" customFormat="1" ht="13.9" customHeight="1" x14ac:dyDescent="0.3">
      <c r="A562" s="44">
        <v>550</v>
      </c>
      <c r="C562" s="78" t="s">
        <v>10</v>
      </c>
      <c r="E562" s="13" t="s">
        <v>86</v>
      </c>
      <c r="F562" s="13" t="s">
        <v>10</v>
      </c>
      <c r="G562" s="44"/>
      <c r="H562" s="44"/>
      <c r="I562" s="44"/>
      <c r="J562" s="44"/>
      <c r="K562" s="44"/>
      <c r="L562" s="44"/>
      <c r="M562" s="17">
        <f t="shared" si="24"/>
        <v>0</v>
      </c>
      <c r="N562" s="17">
        <f t="shared" si="25"/>
        <v>0</v>
      </c>
      <c r="O562" s="17">
        <f t="shared" si="26"/>
        <v>0</v>
      </c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1:37" s="13" customFormat="1" ht="13.9" customHeight="1" x14ac:dyDescent="0.3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1:37" s="13" customFormat="1" ht="13.9" customHeight="1" x14ac:dyDescent="0.3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1:37" s="13" customFormat="1" ht="13.9" customHeight="1" x14ac:dyDescent="0.3">
      <c r="E565" s="50" t="s">
        <v>994</v>
      </c>
      <c r="G565" s="17">
        <f t="shared" ref="G565:M565" si="27">SUM(G13:G562)</f>
        <v>46730</v>
      </c>
      <c r="H565" s="17">
        <f t="shared" si="27"/>
        <v>46569</v>
      </c>
      <c r="I565" s="17">
        <f t="shared" si="27"/>
        <v>46335</v>
      </c>
      <c r="J565" s="17">
        <f t="shared" si="27"/>
        <v>46131</v>
      </c>
      <c r="K565" s="17">
        <f t="shared" si="27"/>
        <v>45916</v>
      </c>
      <c r="L565" s="17">
        <f t="shared" si="27"/>
        <v>44682</v>
      </c>
      <c r="M565" s="17">
        <f t="shared" si="27"/>
        <v>276363</v>
      </c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1:37" s="13" customFormat="1" ht="13.9" customHeight="1" x14ac:dyDescent="0.3">
      <c r="E566" s="50" t="s">
        <v>995</v>
      </c>
      <c r="G566" s="17">
        <f t="shared" ref="G566:M566" si="28">SUM(G565 / (COUNTIF(G13:G562,"&gt;0")))</f>
        <v>191.51639344262296</v>
      </c>
      <c r="H566" s="17">
        <f t="shared" si="28"/>
        <v>190.85655737704917</v>
      </c>
      <c r="I566" s="17">
        <f t="shared" si="28"/>
        <v>189.89754098360655</v>
      </c>
      <c r="J566" s="17">
        <f t="shared" si="28"/>
        <v>189.06147540983608</v>
      </c>
      <c r="K566" s="17">
        <f t="shared" si="28"/>
        <v>188.18032786885246</v>
      </c>
      <c r="L566" s="17">
        <f t="shared" si="28"/>
        <v>183.12295081967213</v>
      </c>
      <c r="M566" s="17">
        <f t="shared" si="28"/>
        <v>789.60857142857139</v>
      </c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1:37" s="13" customFormat="1" ht="13.9" customHeight="1" x14ac:dyDescent="0.3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1:37" s="13" customFormat="1" ht="13.9" customHeight="1" x14ac:dyDescent="0.3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1:37" s="13" customFormat="1" ht="13.9" customHeight="1" x14ac:dyDescent="0.3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1:37" s="13" customFormat="1" ht="13.9" customHeight="1" x14ac:dyDescent="0.3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1:37" s="13" customFormat="1" ht="13.9" customHeight="1" x14ac:dyDescent="0.3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1:37" s="13" customFormat="1" ht="13.9" customHeight="1" x14ac:dyDescent="0.3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1:37" s="13" customFormat="1" ht="13.9" customHeight="1" x14ac:dyDescent="0.3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1:37" s="13" customFormat="1" ht="13.9" customHeight="1" x14ac:dyDescent="0.3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1:37" s="13" customFormat="1" ht="13.9" customHeight="1" x14ac:dyDescent="0.3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1:37" s="13" customFormat="1" ht="13.9" customHeight="1" x14ac:dyDescent="0.3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3.9" customHeight="1" x14ac:dyDescent="0.3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3.9" customHeight="1" x14ac:dyDescent="0.3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3.9" customHeight="1" x14ac:dyDescent="0.3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3.9" customHeight="1" x14ac:dyDescent="0.3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3.9" customHeight="1" x14ac:dyDescent="0.3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3.9" customHeight="1" x14ac:dyDescent="0.3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3.9" customHeight="1" x14ac:dyDescent="0.3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3.9" customHeight="1" x14ac:dyDescent="0.3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3.9" customHeight="1" x14ac:dyDescent="0.3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3.9" customHeight="1" x14ac:dyDescent="0.3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3.9" customHeight="1" x14ac:dyDescent="0.3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3.9" customHeight="1" x14ac:dyDescent="0.3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3.9" customHeight="1" x14ac:dyDescent="0.3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3.9" customHeight="1" x14ac:dyDescent="0.3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3.9" customHeight="1" x14ac:dyDescent="0.3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3.9" customHeight="1" x14ac:dyDescent="0.3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3.9" customHeight="1" x14ac:dyDescent="0.3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3.9" customHeight="1" x14ac:dyDescent="0.3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3.9" customHeight="1" x14ac:dyDescent="0.3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3.9" customHeight="1" x14ac:dyDescent="0.3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3.9" customHeight="1" x14ac:dyDescent="0.3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3.9" customHeight="1" x14ac:dyDescent="0.3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3.9" customHeight="1" x14ac:dyDescent="0.3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3.9" customHeight="1" x14ac:dyDescent="0.3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3.9" customHeight="1" x14ac:dyDescent="0.3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3.9" customHeight="1" x14ac:dyDescent="0.3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3.9" customHeight="1" x14ac:dyDescent="0.3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3.9" customHeight="1" x14ac:dyDescent="0.3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3.9" customHeight="1" x14ac:dyDescent="0.3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3.9" customHeight="1" x14ac:dyDescent="0.3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3.9" customHeight="1" x14ac:dyDescent="0.3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3.9" customHeight="1" x14ac:dyDescent="0.3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3.9" customHeight="1" x14ac:dyDescent="0.3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3.9" customHeight="1" x14ac:dyDescent="0.3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3.9" customHeight="1" x14ac:dyDescent="0.3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3.9" customHeight="1" x14ac:dyDescent="0.3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3.9" customHeight="1" x14ac:dyDescent="0.3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3.9" customHeight="1" x14ac:dyDescent="0.3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3.9" customHeight="1" x14ac:dyDescent="0.3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3.9" customHeight="1" x14ac:dyDescent="0.3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3.9" customHeight="1" x14ac:dyDescent="0.3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3.9" customHeight="1" x14ac:dyDescent="0.3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3.9" customHeight="1" x14ac:dyDescent="0.3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3.9" customHeight="1" x14ac:dyDescent="0.3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3.9" customHeight="1" x14ac:dyDescent="0.3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3.9" customHeight="1" x14ac:dyDescent="0.3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3.9" customHeight="1" x14ac:dyDescent="0.3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3.9" customHeight="1" x14ac:dyDescent="0.3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3.9" customHeight="1" x14ac:dyDescent="0.3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3.9" customHeight="1" x14ac:dyDescent="0.3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3.9" customHeight="1" x14ac:dyDescent="0.3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3.9" customHeight="1" x14ac:dyDescent="0.3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3.9" customHeight="1" x14ac:dyDescent="0.3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3.9" customHeight="1" x14ac:dyDescent="0.3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3.9" customHeight="1" x14ac:dyDescent="0.3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3.9" customHeight="1" x14ac:dyDescent="0.3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3.9" customHeight="1" x14ac:dyDescent="0.3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3.9" customHeight="1" x14ac:dyDescent="0.3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3.9" customHeight="1" x14ac:dyDescent="0.3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3.9" customHeight="1" x14ac:dyDescent="0.3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3.9" customHeight="1" x14ac:dyDescent="0.3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3.9" customHeight="1" x14ac:dyDescent="0.3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3.9" customHeight="1" x14ac:dyDescent="0.3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3.9" customHeight="1" x14ac:dyDescent="0.3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3.9" customHeight="1" x14ac:dyDescent="0.3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3.9" customHeight="1" x14ac:dyDescent="0.3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3.9" customHeight="1" x14ac:dyDescent="0.3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3.9" customHeight="1" x14ac:dyDescent="0.3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3.9" customHeight="1" x14ac:dyDescent="0.3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3.9" customHeight="1" x14ac:dyDescent="0.3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3.9" customHeight="1" x14ac:dyDescent="0.3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3.9" customHeight="1" x14ac:dyDescent="0.3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3.9" customHeight="1" x14ac:dyDescent="0.3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3.9" customHeight="1" x14ac:dyDescent="0.3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3.9" customHeight="1" x14ac:dyDescent="0.3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3.9" customHeight="1" x14ac:dyDescent="0.3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3.9" customHeight="1" x14ac:dyDescent="0.3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3.9" customHeight="1" x14ac:dyDescent="0.3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3.9" customHeight="1" x14ac:dyDescent="0.3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3.9" customHeight="1" x14ac:dyDescent="0.3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3.9" customHeight="1" x14ac:dyDescent="0.3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3.9" customHeight="1" x14ac:dyDescent="0.3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3.9" customHeight="1" x14ac:dyDescent="0.3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3.9" customHeight="1" x14ac:dyDescent="0.3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3.9" customHeight="1" x14ac:dyDescent="0.3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3.9" customHeight="1" x14ac:dyDescent="0.3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3.9" customHeight="1" x14ac:dyDescent="0.3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3.9" customHeight="1" x14ac:dyDescent="0.3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3.9" customHeight="1" x14ac:dyDescent="0.3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3.9" customHeight="1" x14ac:dyDescent="0.3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3.9" customHeight="1" x14ac:dyDescent="0.3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3.9" customHeight="1" x14ac:dyDescent="0.3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3.9" customHeight="1" x14ac:dyDescent="0.3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3.9" customHeight="1" x14ac:dyDescent="0.3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3.9" customHeight="1" x14ac:dyDescent="0.3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3.9" customHeight="1" x14ac:dyDescent="0.3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3.9" customHeight="1" x14ac:dyDescent="0.3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3.9" customHeight="1" x14ac:dyDescent="0.3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3.9" customHeight="1" x14ac:dyDescent="0.3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3.9" customHeight="1" x14ac:dyDescent="0.3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3.9" customHeight="1" x14ac:dyDescent="0.3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3.9" customHeight="1" x14ac:dyDescent="0.3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3.9" customHeight="1" x14ac:dyDescent="0.3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3.9" customHeight="1" x14ac:dyDescent="0.3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3.9" customHeight="1" x14ac:dyDescent="0.3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3.9" customHeight="1" x14ac:dyDescent="0.3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3.9" customHeight="1" x14ac:dyDescent="0.3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3.9" customHeight="1" x14ac:dyDescent="0.3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3.9" customHeight="1" x14ac:dyDescent="0.3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3.9" customHeight="1" x14ac:dyDescent="0.3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3.9" customHeight="1" x14ac:dyDescent="0.3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3.9" customHeight="1" x14ac:dyDescent="0.3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3.9" customHeight="1" x14ac:dyDescent="0.3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3.9" customHeight="1" x14ac:dyDescent="0.3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3.9" customHeight="1" x14ac:dyDescent="0.3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3.9" customHeight="1" x14ac:dyDescent="0.3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3.9" customHeight="1" x14ac:dyDescent="0.3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3.9" customHeight="1" x14ac:dyDescent="0.3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3.9" customHeight="1" x14ac:dyDescent="0.3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3.9" customHeight="1" x14ac:dyDescent="0.3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3.9" customHeight="1" x14ac:dyDescent="0.3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3.9" customHeight="1" x14ac:dyDescent="0.3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3.9" customHeight="1" x14ac:dyDescent="0.3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3.9" customHeight="1" x14ac:dyDescent="0.3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3.9" customHeight="1" x14ac:dyDescent="0.3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3.9" customHeight="1" x14ac:dyDescent="0.3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3.9" customHeight="1" x14ac:dyDescent="0.3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3.9" customHeight="1" x14ac:dyDescent="0.3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3.9" customHeight="1" x14ac:dyDescent="0.3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3.9" customHeight="1" x14ac:dyDescent="0.3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3.9" customHeight="1" x14ac:dyDescent="0.3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3.9" customHeight="1" x14ac:dyDescent="0.3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3.9" customHeight="1" x14ac:dyDescent="0.3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3.9" customHeight="1" x14ac:dyDescent="0.3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3.9" customHeight="1" x14ac:dyDescent="0.3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3.9" customHeight="1" x14ac:dyDescent="0.3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3.9" customHeight="1" x14ac:dyDescent="0.3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3.9" customHeight="1" x14ac:dyDescent="0.3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3.9" customHeight="1" x14ac:dyDescent="0.3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3.9" customHeight="1" x14ac:dyDescent="0.3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3.9" customHeight="1" x14ac:dyDescent="0.3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3.9" customHeight="1" x14ac:dyDescent="0.3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3.9" customHeight="1" x14ac:dyDescent="0.3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3.9" customHeight="1" x14ac:dyDescent="0.3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3.9" customHeight="1" x14ac:dyDescent="0.3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3.9" customHeight="1" x14ac:dyDescent="0.3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3.9" customHeight="1" x14ac:dyDescent="0.3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3.9" customHeight="1" x14ac:dyDescent="0.3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3.9" customHeight="1" x14ac:dyDescent="0.3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3.9" customHeight="1" x14ac:dyDescent="0.3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3.9" customHeight="1" x14ac:dyDescent="0.3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3.9" customHeight="1" x14ac:dyDescent="0.3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3.9" customHeight="1" x14ac:dyDescent="0.3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3.9" customHeight="1" x14ac:dyDescent="0.3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3.9" customHeight="1" x14ac:dyDescent="0.3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3.9" customHeight="1" x14ac:dyDescent="0.3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3.9" customHeight="1" x14ac:dyDescent="0.3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3.9" customHeight="1" x14ac:dyDescent="0.3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3.9" customHeight="1" x14ac:dyDescent="0.3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3.9" customHeight="1" x14ac:dyDescent="0.3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3.9" customHeight="1" x14ac:dyDescent="0.3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3.9" customHeight="1" x14ac:dyDescent="0.3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3.9" customHeight="1" x14ac:dyDescent="0.3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3.9" customHeight="1" x14ac:dyDescent="0.3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3.9" customHeight="1" x14ac:dyDescent="0.3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3.9" customHeight="1" x14ac:dyDescent="0.3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3.9" customHeight="1" x14ac:dyDescent="0.3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3.9" customHeight="1" x14ac:dyDescent="0.3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3.9" customHeight="1" x14ac:dyDescent="0.3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3.9" customHeight="1" x14ac:dyDescent="0.3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3.9" customHeight="1" x14ac:dyDescent="0.3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3.9" customHeight="1" x14ac:dyDescent="0.3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3.9" customHeight="1" x14ac:dyDescent="0.3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3.9" customHeight="1" x14ac:dyDescent="0.3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3.9" customHeight="1" x14ac:dyDescent="0.3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3.9" customHeight="1" x14ac:dyDescent="0.3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3.9" customHeight="1" x14ac:dyDescent="0.3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3.9" customHeight="1" x14ac:dyDescent="0.3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3.9" customHeight="1" x14ac:dyDescent="0.3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3.9" customHeight="1" x14ac:dyDescent="0.3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3.9" customHeight="1" x14ac:dyDescent="0.3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3.9" customHeight="1" x14ac:dyDescent="0.3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3.9" customHeight="1" x14ac:dyDescent="0.3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3.9" customHeight="1" x14ac:dyDescent="0.3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3.9" customHeight="1" x14ac:dyDescent="0.3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3.9" customHeight="1" x14ac:dyDescent="0.3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3.9" customHeight="1" x14ac:dyDescent="0.3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3.9" customHeight="1" x14ac:dyDescent="0.3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3.9" customHeight="1" x14ac:dyDescent="0.3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3.9" customHeight="1" x14ac:dyDescent="0.3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3.9" customHeight="1" x14ac:dyDescent="0.3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3.9" customHeight="1" x14ac:dyDescent="0.3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3.9" customHeight="1" x14ac:dyDescent="0.3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3.9" customHeight="1" x14ac:dyDescent="0.3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3.9" customHeight="1" x14ac:dyDescent="0.3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3.9" customHeight="1" x14ac:dyDescent="0.3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3.9" customHeight="1" x14ac:dyDescent="0.3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3.9" customHeight="1" x14ac:dyDescent="0.3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3.9" customHeight="1" x14ac:dyDescent="0.3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3.9" customHeight="1" x14ac:dyDescent="0.3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3.9" customHeight="1" x14ac:dyDescent="0.3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3.9" customHeight="1" x14ac:dyDescent="0.3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3.9" customHeight="1" x14ac:dyDescent="0.3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3.9" customHeight="1" x14ac:dyDescent="0.3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3.9" customHeight="1" x14ac:dyDescent="0.3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3.9" customHeight="1" x14ac:dyDescent="0.3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3.9" customHeight="1" x14ac:dyDescent="0.3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3.9" customHeight="1" x14ac:dyDescent="0.3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3.9" customHeight="1" x14ac:dyDescent="0.3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3.9" customHeight="1" x14ac:dyDescent="0.3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3.9" customHeight="1" x14ac:dyDescent="0.3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3.9" customHeight="1" x14ac:dyDescent="0.3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3.9" customHeight="1" x14ac:dyDescent="0.3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3.9" customHeight="1" x14ac:dyDescent="0.3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3.9" customHeight="1" x14ac:dyDescent="0.3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3.9" customHeight="1" x14ac:dyDescent="0.3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3.9" customHeight="1" x14ac:dyDescent="0.3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3.9" customHeight="1" x14ac:dyDescent="0.3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3.9" customHeight="1" x14ac:dyDescent="0.3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3.9" customHeight="1" x14ac:dyDescent="0.3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3.9" customHeight="1" x14ac:dyDescent="0.3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3.9" customHeight="1" x14ac:dyDescent="0.3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3.9" customHeight="1" x14ac:dyDescent="0.3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3.9" customHeight="1" x14ac:dyDescent="0.3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3.9" customHeight="1" x14ac:dyDescent="0.3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3.9" customHeight="1" x14ac:dyDescent="0.3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3.9" customHeight="1" x14ac:dyDescent="0.3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3.9" customHeight="1" x14ac:dyDescent="0.3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3.9" customHeight="1" x14ac:dyDescent="0.3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3.9" customHeight="1" x14ac:dyDescent="0.3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3.9" customHeight="1" x14ac:dyDescent="0.3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3.9" customHeight="1" x14ac:dyDescent="0.3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3.9" customHeight="1" x14ac:dyDescent="0.3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3.9" customHeight="1" x14ac:dyDescent="0.3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3.9" customHeight="1" x14ac:dyDescent="0.3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3.9" customHeight="1" x14ac:dyDescent="0.3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3.9" customHeight="1" x14ac:dyDescent="0.3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3.9" customHeight="1" x14ac:dyDescent="0.3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3.9" customHeight="1" x14ac:dyDescent="0.3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3.9" customHeight="1" x14ac:dyDescent="0.3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3.9" customHeight="1" x14ac:dyDescent="0.3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3.9" customHeight="1" x14ac:dyDescent="0.3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3.9" customHeight="1" x14ac:dyDescent="0.3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3.9" customHeight="1" x14ac:dyDescent="0.3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3.9" customHeight="1" x14ac:dyDescent="0.3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3.9" customHeight="1" x14ac:dyDescent="0.3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3.9" customHeight="1" x14ac:dyDescent="0.3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3.9" customHeight="1" x14ac:dyDescent="0.3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3.9" customHeight="1" x14ac:dyDescent="0.3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3.9" customHeight="1" x14ac:dyDescent="0.3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3.9" customHeight="1" x14ac:dyDescent="0.3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3.9" customHeight="1" x14ac:dyDescent="0.3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3.9" customHeight="1" x14ac:dyDescent="0.3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3.9" customHeight="1" x14ac:dyDescent="0.3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3.9" customHeight="1" x14ac:dyDescent="0.3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3.9" customHeight="1" x14ac:dyDescent="0.3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3.9" customHeight="1" x14ac:dyDescent="0.3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3.9" customHeight="1" x14ac:dyDescent="0.3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3.9" customHeight="1" x14ac:dyDescent="0.3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3.9" customHeight="1" x14ac:dyDescent="0.3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3.9" customHeight="1" x14ac:dyDescent="0.3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3.9" customHeight="1" x14ac:dyDescent="0.3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3.9" customHeight="1" x14ac:dyDescent="0.3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3.9" customHeight="1" x14ac:dyDescent="0.3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3.9" customHeight="1" x14ac:dyDescent="0.3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3.9" customHeight="1" x14ac:dyDescent="0.3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3.9" customHeight="1" x14ac:dyDescent="0.3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3.9" customHeight="1" x14ac:dyDescent="0.3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3.9" customHeight="1" x14ac:dyDescent="0.3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3.9" customHeight="1" x14ac:dyDescent="0.3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3.9" customHeight="1" x14ac:dyDescent="0.3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3.9" customHeight="1" x14ac:dyDescent="0.3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3.9" customHeight="1" x14ac:dyDescent="0.3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3.9" customHeight="1" x14ac:dyDescent="0.3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3.9" customHeight="1" x14ac:dyDescent="0.3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3.9" customHeight="1" x14ac:dyDescent="0.3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3.9" customHeight="1" x14ac:dyDescent="0.3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3.9" customHeight="1" x14ac:dyDescent="0.3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3.9" customHeight="1" x14ac:dyDescent="0.3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3.9" customHeight="1" x14ac:dyDescent="0.3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3.9" customHeight="1" x14ac:dyDescent="0.3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3.9" customHeight="1" x14ac:dyDescent="0.3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3.9" customHeight="1" x14ac:dyDescent="0.3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3.9" customHeight="1" x14ac:dyDescent="0.3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3.9" customHeight="1" x14ac:dyDescent="0.3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3.9" customHeight="1" x14ac:dyDescent="0.3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3.9" customHeight="1" x14ac:dyDescent="0.3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3.9" customHeight="1" x14ac:dyDescent="0.3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3.9" customHeight="1" x14ac:dyDescent="0.3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3.9" customHeight="1" x14ac:dyDescent="0.3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3.9" customHeight="1" x14ac:dyDescent="0.3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3.9" customHeight="1" x14ac:dyDescent="0.3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3.9" customHeight="1" x14ac:dyDescent="0.3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3.9" customHeight="1" x14ac:dyDescent="0.3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3.9" customHeight="1" x14ac:dyDescent="0.3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3.9" customHeight="1" x14ac:dyDescent="0.3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3.9" customHeight="1" x14ac:dyDescent="0.3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3.9" customHeight="1" x14ac:dyDescent="0.3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3.9" customHeight="1" x14ac:dyDescent="0.3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3.9" customHeight="1" x14ac:dyDescent="0.3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3.9" customHeight="1" x14ac:dyDescent="0.3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3.9" customHeight="1" x14ac:dyDescent="0.3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3.9" customHeight="1" x14ac:dyDescent="0.3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3.9" customHeight="1" x14ac:dyDescent="0.3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3.9" customHeight="1" x14ac:dyDescent="0.3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3.9" customHeight="1" x14ac:dyDescent="0.3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3.9" customHeight="1" x14ac:dyDescent="0.3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3.9" customHeight="1" x14ac:dyDescent="0.3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3.9" customHeight="1" x14ac:dyDescent="0.3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3.9" customHeight="1" x14ac:dyDescent="0.3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3.9" customHeight="1" x14ac:dyDescent="0.3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3.9" customHeight="1" x14ac:dyDescent="0.3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3.9" customHeight="1" x14ac:dyDescent="0.3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3.9" customHeight="1" x14ac:dyDescent="0.3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3.9" customHeight="1" x14ac:dyDescent="0.3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3.9" customHeight="1" x14ac:dyDescent="0.3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3.9" customHeight="1" x14ac:dyDescent="0.3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3.9" customHeight="1" x14ac:dyDescent="0.3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3.9" customHeight="1" x14ac:dyDescent="0.3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3.9" customHeight="1" x14ac:dyDescent="0.3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3.9" customHeight="1" x14ac:dyDescent="0.3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3.9" customHeight="1" x14ac:dyDescent="0.3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3.9" customHeight="1" x14ac:dyDescent="0.3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3.9" customHeight="1" x14ac:dyDescent="0.3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3.9" customHeight="1" x14ac:dyDescent="0.3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3.9" customHeight="1" x14ac:dyDescent="0.3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3.9" customHeight="1" x14ac:dyDescent="0.3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3.9" customHeight="1" x14ac:dyDescent="0.3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3.9" customHeight="1" x14ac:dyDescent="0.3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3.9" customHeight="1" x14ac:dyDescent="0.3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3.9" customHeight="1" x14ac:dyDescent="0.3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3.9" customHeight="1" x14ac:dyDescent="0.3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3.9" customHeight="1" x14ac:dyDescent="0.3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3.9" customHeight="1" x14ac:dyDescent="0.3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3.9" customHeight="1" x14ac:dyDescent="0.3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3.9" customHeight="1" x14ac:dyDescent="0.3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3.9" customHeight="1" x14ac:dyDescent="0.3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3.9" customHeight="1" x14ac:dyDescent="0.3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3.9" customHeight="1" x14ac:dyDescent="0.3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3.9" customHeight="1" x14ac:dyDescent="0.3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3.9" customHeight="1" x14ac:dyDescent="0.3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3.9" customHeight="1" x14ac:dyDescent="0.3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3.9" customHeight="1" x14ac:dyDescent="0.3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3.9" customHeight="1" x14ac:dyDescent="0.3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3.9" customHeight="1" x14ac:dyDescent="0.3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3.9" customHeight="1" x14ac:dyDescent="0.3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3.9" customHeight="1" x14ac:dyDescent="0.3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3.9" customHeight="1" x14ac:dyDescent="0.3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3.9" customHeight="1" x14ac:dyDescent="0.3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3.9" customHeight="1" x14ac:dyDescent="0.3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3.9" customHeight="1" x14ac:dyDescent="0.3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3.9" customHeight="1" x14ac:dyDescent="0.3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3.9" customHeight="1" x14ac:dyDescent="0.3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3.9" customHeight="1" x14ac:dyDescent="0.3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3.9" customHeight="1" x14ac:dyDescent="0.3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3.9" customHeight="1" x14ac:dyDescent="0.3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3.9" customHeight="1" x14ac:dyDescent="0.3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3.9" customHeight="1" x14ac:dyDescent="0.3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3.9" customHeight="1" x14ac:dyDescent="0.3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3.9" customHeight="1" x14ac:dyDescent="0.3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3.9" customHeight="1" x14ac:dyDescent="0.3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3.9" customHeight="1" x14ac:dyDescent="0.3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3.9" customHeight="1" x14ac:dyDescent="0.3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3.9" customHeight="1" x14ac:dyDescent="0.3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3.9" customHeight="1" x14ac:dyDescent="0.3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3.9" customHeight="1" x14ac:dyDescent="0.3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3.9" customHeight="1" x14ac:dyDescent="0.3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3.9" customHeight="1" x14ac:dyDescent="0.3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3.9" customHeight="1" x14ac:dyDescent="0.3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3.9" customHeight="1" x14ac:dyDescent="0.3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3.9" customHeight="1" x14ac:dyDescent="0.3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3.9" customHeight="1" x14ac:dyDescent="0.3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3.9" customHeight="1" x14ac:dyDescent="0.3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3.9" customHeight="1" x14ac:dyDescent="0.3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3.9" customHeight="1" x14ac:dyDescent="0.3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3.9" customHeight="1" x14ac:dyDescent="0.3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3.9" customHeight="1" x14ac:dyDescent="0.3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3.9" customHeight="1" x14ac:dyDescent="0.3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3.9" customHeight="1" x14ac:dyDescent="0.3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3.9" customHeight="1" x14ac:dyDescent="0.3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3.9" customHeight="1" x14ac:dyDescent="0.3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3.9" customHeight="1" x14ac:dyDescent="0.3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3.9" customHeight="1" x14ac:dyDescent="0.3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3.9" customHeight="1" x14ac:dyDescent="0.3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3.9" customHeight="1" x14ac:dyDescent="0.3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3.9" customHeight="1" x14ac:dyDescent="0.3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3.9" customHeight="1" x14ac:dyDescent="0.3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3.9" customHeight="1" x14ac:dyDescent="0.3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3.9" customHeight="1" x14ac:dyDescent="0.3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3.9" customHeight="1" x14ac:dyDescent="0.3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3.9" customHeight="1" x14ac:dyDescent="0.3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3.9" customHeight="1" x14ac:dyDescent="0.3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3.9" customHeight="1" x14ac:dyDescent="0.3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3.9" customHeight="1" x14ac:dyDescent="0.3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3.9" customHeight="1" x14ac:dyDescent="0.3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3.9" customHeight="1" x14ac:dyDescent="0.3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3.9" customHeight="1" x14ac:dyDescent="0.3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3.9" customHeight="1" x14ac:dyDescent="0.3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3.9" customHeight="1" x14ac:dyDescent="0.3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3.9" customHeight="1" x14ac:dyDescent="0.3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3.9" customHeight="1" x14ac:dyDescent="0.3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3.9" customHeight="1" x14ac:dyDescent="0.3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3.9" customHeight="1" x14ac:dyDescent="0.3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3.9" customHeight="1" x14ac:dyDescent="0.3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3.9" customHeight="1" x14ac:dyDescent="0.3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3.9" customHeight="1" x14ac:dyDescent="0.3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3.9" customHeight="1" x14ac:dyDescent="0.3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3.9" customHeight="1" x14ac:dyDescent="0.3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3.9" customHeight="1" x14ac:dyDescent="0.3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3.9" customHeight="1" x14ac:dyDescent="0.3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3.9" customHeight="1" x14ac:dyDescent="0.3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3.9" customHeight="1" x14ac:dyDescent="0.3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3.9" customHeight="1" x14ac:dyDescent="0.3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3.9" customHeight="1" x14ac:dyDescent="0.3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3.9" customHeight="1" x14ac:dyDescent="0.3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3.9" customHeight="1" x14ac:dyDescent="0.3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3.9" customHeight="1" x14ac:dyDescent="0.3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3.9" customHeight="1" x14ac:dyDescent="0.3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3.9" customHeight="1" x14ac:dyDescent="0.3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3.9" customHeight="1" x14ac:dyDescent="0.3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3.9" customHeight="1" x14ac:dyDescent="0.3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3.9" customHeight="1" x14ac:dyDescent="0.3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3.9" customHeight="1" x14ac:dyDescent="0.3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3.9" customHeight="1" x14ac:dyDescent="0.3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3.9" customHeight="1" x14ac:dyDescent="0.3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3.9" customHeight="1" x14ac:dyDescent="0.3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3.9" customHeight="1" x14ac:dyDescent="0.3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3.9" customHeight="1" x14ac:dyDescent="0.3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3.9" customHeight="1" x14ac:dyDescent="0.3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3.9" customHeight="1" x14ac:dyDescent="0.3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3.9" customHeight="1" x14ac:dyDescent="0.3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3.9" customHeight="1" x14ac:dyDescent="0.3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3.9" customHeight="1" x14ac:dyDescent="0.3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3.9" customHeight="1" x14ac:dyDescent="0.3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3.9" customHeight="1" x14ac:dyDescent="0.3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3.9" customHeight="1" x14ac:dyDescent="0.3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3.9" customHeight="1" x14ac:dyDescent="0.3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3.9" customHeight="1" x14ac:dyDescent="0.3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3.9" customHeight="1" x14ac:dyDescent="0.3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3.9" customHeight="1" x14ac:dyDescent="0.3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3.9" customHeight="1" x14ac:dyDescent="0.3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3.9" customHeight="1" x14ac:dyDescent="0.3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3.9" customHeight="1" x14ac:dyDescent="0.3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3.9" customHeight="1" x14ac:dyDescent="0.3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3.9" customHeight="1" x14ac:dyDescent="0.3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3.9" customHeight="1" x14ac:dyDescent="0.3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3.9" customHeight="1" x14ac:dyDescent="0.3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3.9" customHeight="1" x14ac:dyDescent="0.3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3.9" customHeight="1" x14ac:dyDescent="0.3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3.9" customHeight="1" x14ac:dyDescent="0.3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3.9" customHeight="1" x14ac:dyDescent="0.3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3.9" customHeight="1" x14ac:dyDescent="0.3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3.9" customHeight="1" x14ac:dyDescent="0.3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3.9" customHeight="1" x14ac:dyDescent="0.3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3.9" customHeight="1" x14ac:dyDescent="0.3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3.9" customHeight="1" x14ac:dyDescent="0.3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3.9" customHeight="1" x14ac:dyDescent="0.3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3.9" customHeight="1" x14ac:dyDescent="0.3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3.9" customHeight="1" x14ac:dyDescent="0.3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3.9" customHeight="1" x14ac:dyDescent="0.3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3.9" customHeight="1" x14ac:dyDescent="0.3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3.9" customHeight="1" x14ac:dyDescent="0.3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3.9" customHeight="1" x14ac:dyDescent="0.3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3.9" customHeight="1" x14ac:dyDescent="0.3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3.9" customHeight="1" x14ac:dyDescent="0.3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3.9" customHeight="1" x14ac:dyDescent="0.3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3.9" customHeight="1" x14ac:dyDescent="0.3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3.9" customHeight="1" x14ac:dyDescent="0.3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3.9" customHeight="1" x14ac:dyDescent="0.3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3.9" customHeight="1" x14ac:dyDescent="0.3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3.9" customHeight="1" x14ac:dyDescent="0.3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3.9" customHeight="1" x14ac:dyDescent="0.3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3.9" customHeight="1" x14ac:dyDescent="0.3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3.9" customHeight="1" x14ac:dyDescent="0.3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3.9" customHeight="1" x14ac:dyDescent="0.3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3.9" customHeight="1" x14ac:dyDescent="0.3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3.9" customHeight="1" x14ac:dyDescent="0.3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3.9" customHeight="1" x14ac:dyDescent="0.3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3.9" customHeight="1" x14ac:dyDescent="0.3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3.9" customHeight="1" x14ac:dyDescent="0.3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3.9" customHeight="1" x14ac:dyDescent="0.3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3.9" customHeight="1" x14ac:dyDescent="0.3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3.9" customHeight="1" x14ac:dyDescent="0.3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3.9" customHeight="1" x14ac:dyDescent="0.3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3.9" customHeight="1" x14ac:dyDescent="0.3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3.9" customHeight="1" x14ac:dyDescent="0.3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3.9" customHeight="1" x14ac:dyDescent="0.3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3.9" customHeight="1" x14ac:dyDescent="0.3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3.9" customHeight="1" x14ac:dyDescent="0.3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3.9" customHeight="1" x14ac:dyDescent="0.3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3.9" customHeight="1" x14ac:dyDescent="0.3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3.9" customHeight="1" x14ac:dyDescent="0.3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3.9" customHeight="1" x14ac:dyDescent="0.3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3.9" customHeight="1" x14ac:dyDescent="0.3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3.9" customHeight="1" x14ac:dyDescent="0.3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3.9" customHeight="1" x14ac:dyDescent="0.3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3.9" customHeight="1" x14ac:dyDescent="0.3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3.9" customHeight="1" x14ac:dyDescent="0.3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3.9" customHeight="1" x14ac:dyDescent="0.3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3.9" customHeight="1" x14ac:dyDescent="0.3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3.9" customHeight="1" x14ac:dyDescent="0.3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3.9" customHeight="1" x14ac:dyDescent="0.3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3.9" customHeight="1" x14ac:dyDescent="0.3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3.9" customHeight="1" x14ac:dyDescent="0.3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3.9" customHeight="1" x14ac:dyDescent="0.3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3.9" customHeight="1" x14ac:dyDescent="0.3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3.9" customHeight="1" x14ac:dyDescent="0.3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3.9" customHeight="1" x14ac:dyDescent="0.3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3.9" customHeight="1" x14ac:dyDescent="0.3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3.9" customHeight="1" x14ac:dyDescent="0.3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3.9" customHeight="1" x14ac:dyDescent="0.3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3.9" customHeight="1" x14ac:dyDescent="0.3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3.9" customHeight="1" x14ac:dyDescent="0.3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3.9" customHeight="1" x14ac:dyDescent="0.3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3.9" customHeight="1" x14ac:dyDescent="0.3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3.9" customHeight="1" x14ac:dyDescent="0.3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3.9" customHeight="1" x14ac:dyDescent="0.3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3.9" customHeight="1" x14ac:dyDescent="0.3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3.9" customHeight="1" x14ac:dyDescent="0.3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3.9" customHeight="1" x14ac:dyDescent="0.3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3.9" customHeight="1" x14ac:dyDescent="0.3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3.9" customHeight="1" x14ac:dyDescent="0.3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3.9" customHeight="1" x14ac:dyDescent="0.3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3.9" customHeight="1" x14ac:dyDescent="0.3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3.9" customHeight="1" x14ac:dyDescent="0.3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3.9" customHeight="1" x14ac:dyDescent="0.3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3.9" customHeight="1" x14ac:dyDescent="0.3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3.9" customHeight="1" x14ac:dyDescent="0.3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3.9" customHeight="1" x14ac:dyDescent="0.3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3.9" customHeight="1" x14ac:dyDescent="0.3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3.9" customHeight="1" x14ac:dyDescent="0.3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3.9" customHeight="1" x14ac:dyDescent="0.3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3.9" customHeight="1" x14ac:dyDescent="0.3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3.9" customHeight="1" x14ac:dyDescent="0.3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3.9" customHeight="1" x14ac:dyDescent="0.3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3.9" customHeight="1" x14ac:dyDescent="0.3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3.9" customHeight="1" x14ac:dyDescent="0.3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3.9" customHeight="1" x14ac:dyDescent="0.3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3.9" customHeight="1" x14ac:dyDescent="0.3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3.9" customHeight="1" x14ac:dyDescent="0.3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3.9" customHeight="1" x14ac:dyDescent="0.3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3.9" customHeight="1" x14ac:dyDescent="0.3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3.9" customHeight="1" x14ac:dyDescent="0.3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3.9" customHeight="1" x14ac:dyDescent="0.3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3.9" customHeight="1" x14ac:dyDescent="0.3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3.9" customHeight="1" x14ac:dyDescent="0.3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3.9" customHeight="1" x14ac:dyDescent="0.3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3.9" customHeight="1" x14ac:dyDescent="0.3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3.9" customHeight="1" x14ac:dyDescent="0.3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3.9" customHeight="1" x14ac:dyDescent="0.3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3.9" customHeight="1" x14ac:dyDescent="0.3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3.9" customHeight="1" x14ac:dyDescent="0.3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3.9" customHeight="1" x14ac:dyDescent="0.3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3.9" customHeight="1" x14ac:dyDescent="0.3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3.9" customHeight="1" x14ac:dyDescent="0.3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3.9" customHeight="1" x14ac:dyDescent="0.3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3.9" customHeight="1" x14ac:dyDescent="0.3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3.9" customHeight="1" x14ac:dyDescent="0.3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3.9" customHeight="1" x14ac:dyDescent="0.3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3.9" customHeight="1" x14ac:dyDescent="0.3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3.9" customHeight="1" x14ac:dyDescent="0.3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3.9" customHeight="1" x14ac:dyDescent="0.3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3.9" customHeight="1" x14ac:dyDescent="0.3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3.9" customHeight="1" x14ac:dyDescent="0.3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3.9" customHeight="1" x14ac:dyDescent="0.3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3.9" customHeight="1" x14ac:dyDescent="0.3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3.9" customHeight="1" x14ac:dyDescent="0.3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3.9" customHeight="1" x14ac:dyDescent="0.3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3.9" customHeight="1" x14ac:dyDescent="0.3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3.9" customHeight="1" x14ac:dyDescent="0.3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3.9" customHeight="1" x14ac:dyDescent="0.3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3.9" customHeight="1" x14ac:dyDescent="0.3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3.9" customHeight="1" x14ac:dyDescent="0.3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3.9" customHeight="1" x14ac:dyDescent="0.3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3.9" customHeight="1" x14ac:dyDescent="0.3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3.9" customHeight="1" x14ac:dyDescent="0.3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3.9" customHeight="1" x14ac:dyDescent="0.3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3.9" customHeight="1" x14ac:dyDescent="0.3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3.9" customHeight="1" x14ac:dyDescent="0.3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3.9" customHeight="1" x14ac:dyDescent="0.3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3.9" customHeight="1" x14ac:dyDescent="0.3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3.9" customHeight="1" x14ac:dyDescent="0.3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3.9" customHeight="1" x14ac:dyDescent="0.3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3.9" customHeight="1" x14ac:dyDescent="0.3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3.9" customHeight="1" x14ac:dyDescent="0.3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3.9" customHeight="1" x14ac:dyDescent="0.3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3.9" customHeight="1" x14ac:dyDescent="0.3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3.9" customHeight="1" x14ac:dyDescent="0.3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3.9" customHeight="1" x14ac:dyDescent="0.3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3.9" customHeight="1" x14ac:dyDescent="0.3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3.9" customHeight="1" x14ac:dyDescent="0.3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3.9" customHeight="1" x14ac:dyDescent="0.3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3.9" customHeight="1" x14ac:dyDescent="0.3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3.9" customHeight="1" x14ac:dyDescent="0.3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3.9" customHeight="1" x14ac:dyDescent="0.3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3.9" customHeight="1" x14ac:dyDescent="0.3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3.9" customHeight="1" x14ac:dyDescent="0.3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3.9" customHeight="1" x14ac:dyDescent="0.3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3.9" customHeight="1" x14ac:dyDescent="0.3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3.9" customHeight="1" x14ac:dyDescent="0.3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3.9" customHeight="1" x14ac:dyDescent="0.3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3.9" customHeight="1" x14ac:dyDescent="0.3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3.9" customHeight="1" x14ac:dyDescent="0.3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3.9" customHeight="1" x14ac:dyDescent="0.3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3.9" customHeight="1" x14ac:dyDescent="0.3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3.9" customHeight="1" x14ac:dyDescent="0.3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3.9" customHeight="1" x14ac:dyDescent="0.3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3.9" customHeight="1" x14ac:dyDescent="0.3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3.9" customHeight="1" x14ac:dyDescent="0.3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3.9" customHeight="1" x14ac:dyDescent="0.3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3.9" customHeight="1" x14ac:dyDescent="0.3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3.9" customHeight="1" x14ac:dyDescent="0.3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3.9" customHeight="1" x14ac:dyDescent="0.3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3.9" customHeight="1" x14ac:dyDescent="0.3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3.9" customHeight="1" x14ac:dyDescent="0.3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3.9" customHeight="1" x14ac:dyDescent="0.3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3.9" customHeight="1" x14ac:dyDescent="0.3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3.9" customHeight="1" x14ac:dyDescent="0.3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3.9" customHeight="1" x14ac:dyDescent="0.3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3.9" customHeight="1" x14ac:dyDescent="0.3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3.9" customHeight="1" x14ac:dyDescent="0.3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3.9" customHeight="1" x14ac:dyDescent="0.3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3.9" customHeight="1" x14ac:dyDescent="0.3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3.9" customHeight="1" x14ac:dyDescent="0.3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3.9" customHeight="1" x14ac:dyDescent="0.3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3.9" customHeight="1" x14ac:dyDescent="0.3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3.9" customHeight="1" x14ac:dyDescent="0.3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3.9" customHeight="1" x14ac:dyDescent="0.3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3.9" customHeight="1" x14ac:dyDescent="0.3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3.9" customHeight="1" x14ac:dyDescent="0.3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3.9" customHeight="1" x14ac:dyDescent="0.3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3.9" customHeight="1" x14ac:dyDescent="0.3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3.9" customHeight="1" x14ac:dyDescent="0.3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3.9" customHeight="1" x14ac:dyDescent="0.3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3.9" customHeight="1" x14ac:dyDescent="0.3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3.9" customHeight="1" x14ac:dyDescent="0.3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3.9" customHeight="1" x14ac:dyDescent="0.3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3.9" customHeight="1" x14ac:dyDescent="0.3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3.9" customHeight="1" x14ac:dyDescent="0.3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3.9" customHeight="1" x14ac:dyDescent="0.3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3.9" customHeight="1" x14ac:dyDescent="0.3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3.9" customHeight="1" x14ac:dyDescent="0.3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3.9" customHeight="1" x14ac:dyDescent="0.3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3.9" customHeight="1" x14ac:dyDescent="0.3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3.9" customHeight="1" x14ac:dyDescent="0.3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3.9" customHeight="1" x14ac:dyDescent="0.3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3.9" customHeight="1" x14ac:dyDescent="0.3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3.9" customHeight="1" x14ac:dyDescent="0.3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3.9" customHeight="1" x14ac:dyDescent="0.3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3.9" customHeight="1" x14ac:dyDescent="0.3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3.9" customHeight="1" x14ac:dyDescent="0.3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3.9" customHeight="1" x14ac:dyDescent="0.3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3.9" customHeight="1" x14ac:dyDescent="0.3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3.9" customHeight="1" x14ac:dyDescent="0.3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3.9" customHeight="1" x14ac:dyDescent="0.3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3.9" customHeight="1" x14ac:dyDescent="0.3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3.9" customHeight="1" x14ac:dyDescent="0.3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3.9" customHeight="1" x14ac:dyDescent="0.3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3.9" customHeight="1" x14ac:dyDescent="0.3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3.9" customHeight="1" x14ac:dyDescent="0.3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3.9" customHeight="1" x14ac:dyDescent="0.3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3.9" customHeight="1" x14ac:dyDescent="0.3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3.9" customHeight="1" x14ac:dyDescent="0.3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3.9" customHeight="1" x14ac:dyDescent="0.3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3.9" customHeight="1" x14ac:dyDescent="0.3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3.9" customHeight="1" x14ac:dyDescent="0.3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3.9" customHeight="1" x14ac:dyDescent="0.3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3.9" customHeight="1" x14ac:dyDescent="0.3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3.9" customHeight="1" x14ac:dyDescent="0.3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3.9" customHeight="1" x14ac:dyDescent="0.3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3.9" customHeight="1" x14ac:dyDescent="0.3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3.9" customHeight="1" x14ac:dyDescent="0.3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3.9" customHeight="1" x14ac:dyDescent="0.3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3.9" customHeight="1" x14ac:dyDescent="0.3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3.9" customHeight="1" x14ac:dyDescent="0.3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3.9" customHeight="1" x14ac:dyDescent="0.3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3.9" customHeight="1" x14ac:dyDescent="0.3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3.9" customHeight="1" x14ac:dyDescent="0.3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3.9" customHeight="1" x14ac:dyDescent="0.3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3.9" customHeight="1" x14ac:dyDescent="0.3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3.9" customHeight="1" x14ac:dyDescent="0.3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3.9" customHeight="1" x14ac:dyDescent="0.3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3.9" customHeight="1" x14ac:dyDescent="0.3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3.9" customHeight="1" x14ac:dyDescent="0.3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3.9" customHeight="1" x14ac:dyDescent="0.3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3.9" customHeight="1" x14ac:dyDescent="0.3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3.9" customHeight="1" x14ac:dyDescent="0.3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3.9" customHeight="1" x14ac:dyDescent="0.3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3.9" customHeight="1" x14ac:dyDescent="0.3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3.9" customHeight="1" x14ac:dyDescent="0.3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3.9" customHeight="1" x14ac:dyDescent="0.3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3.9" customHeight="1" x14ac:dyDescent="0.3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3.9" customHeight="1" x14ac:dyDescent="0.3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3.9" customHeight="1" x14ac:dyDescent="0.3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3.9" customHeight="1" x14ac:dyDescent="0.3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3.9" customHeight="1" x14ac:dyDescent="0.3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3.9" customHeight="1" x14ac:dyDescent="0.3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3.9" customHeight="1" x14ac:dyDescent="0.3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3.9" customHeight="1" x14ac:dyDescent="0.3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3.9" customHeight="1" x14ac:dyDescent="0.3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3.9" customHeight="1" x14ac:dyDescent="0.3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3.9" customHeight="1" x14ac:dyDescent="0.3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3.9" customHeight="1" x14ac:dyDescent="0.3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3.9" customHeight="1" x14ac:dyDescent="0.3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3.9" customHeight="1" x14ac:dyDescent="0.3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3.9" customHeight="1" x14ac:dyDescent="0.3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3.9" customHeight="1" x14ac:dyDescent="0.3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3.9" customHeight="1" x14ac:dyDescent="0.3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3.9" customHeight="1" x14ac:dyDescent="0.3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3.9" customHeight="1" x14ac:dyDescent="0.3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3.9" customHeight="1" x14ac:dyDescent="0.3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3.9" customHeight="1" x14ac:dyDescent="0.3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3.9" customHeight="1" x14ac:dyDescent="0.3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3.9" customHeight="1" x14ac:dyDescent="0.3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3.9" customHeight="1" x14ac:dyDescent="0.3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3.9" customHeight="1" x14ac:dyDescent="0.3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3.9" customHeight="1" x14ac:dyDescent="0.3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3.9" customHeight="1" x14ac:dyDescent="0.3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3.9" customHeight="1" x14ac:dyDescent="0.3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3.9" customHeight="1" x14ac:dyDescent="0.3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3.9" customHeight="1" x14ac:dyDescent="0.3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3.9" customHeight="1" x14ac:dyDescent="0.3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3.9" customHeight="1" x14ac:dyDescent="0.3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3.9" customHeight="1" x14ac:dyDescent="0.3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3.9" customHeight="1" x14ac:dyDescent="0.3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3.9" customHeight="1" x14ac:dyDescent="0.3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3.9" customHeight="1" x14ac:dyDescent="0.3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3.9" customHeight="1" x14ac:dyDescent="0.3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3.9" customHeight="1" x14ac:dyDescent="0.3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3.9" customHeight="1" x14ac:dyDescent="0.3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3.9" customHeight="1" x14ac:dyDescent="0.3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3.9" customHeight="1" x14ac:dyDescent="0.3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3.9" customHeight="1" x14ac:dyDescent="0.3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3.9" customHeight="1" x14ac:dyDescent="0.3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3.9" customHeight="1" x14ac:dyDescent="0.3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3.9" customHeight="1" x14ac:dyDescent="0.3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3.9" customHeight="1" x14ac:dyDescent="0.3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3.9" customHeight="1" x14ac:dyDescent="0.3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3.9" customHeight="1" x14ac:dyDescent="0.3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3.9" customHeight="1" x14ac:dyDescent="0.3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3.9" customHeight="1" x14ac:dyDescent="0.3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3.9" customHeight="1" x14ac:dyDescent="0.3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3.9" customHeight="1" x14ac:dyDescent="0.3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3.9" customHeight="1" x14ac:dyDescent="0.3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3.9" customHeight="1" x14ac:dyDescent="0.3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3.9" customHeight="1" x14ac:dyDescent="0.3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3.9" customHeight="1" x14ac:dyDescent="0.3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3.9" customHeight="1" x14ac:dyDescent="0.3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3.9" customHeight="1" x14ac:dyDescent="0.3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3.9" customHeight="1" x14ac:dyDescent="0.3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3.9" customHeight="1" x14ac:dyDescent="0.3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3.9" customHeight="1" x14ac:dyDescent="0.3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3.9" customHeight="1" x14ac:dyDescent="0.3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3.9" customHeight="1" x14ac:dyDescent="0.3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3.9" customHeight="1" x14ac:dyDescent="0.3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3.9" customHeight="1" x14ac:dyDescent="0.3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3.9" customHeight="1" x14ac:dyDescent="0.3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3.9" customHeight="1" x14ac:dyDescent="0.3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3.9" customHeight="1" x14ac:dyDescent="0.3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3.9" customHeight="1" x14ac:dyDescent="0.3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3.9" customHeight="1" x14ac:dyDescent="0.3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3.9" customHeight="1" x14ac:dyDescent="0.3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3.9" customHeight="1" x14ac:dyDescent="0.3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3.9" customHeight="1" x14ac:dyDescent="0.3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3.9" customHeight="1" x14ac:dyDescent="0.3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3.9" customHeight="1" x14ac:dyDescent="0.3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3.9" customHeight="1" x14ac:dyDescent="0.3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3.9" customHeight="1" x14ac:dyDescent="0.3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3.9" customHeight="1" x14ac:dyDescent="0.3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3.9" customHeight="1" x14ac:dyDescent="0.3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3.9" customHeight="1" x14ac:dyDescent="0.3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3.9" customHeight="1" x14ac:dyDescent="0.3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3.9" customHeight="1" x14ac:dyDescent="0.3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3.9" customHeight="1" x14ac:dyDescent="0.3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3.9" customHeight="1" x14ac:dyDescent="0.3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3.9" customHeight="1" x14ac:dyDescent="0.3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3.9" customHeight="1" x14ac:dyDescent="0.3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3.9" customHeight="1" x14ac:dyDescent="0.3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3.9" customHeight="1" x14ac:dyDescent="0.3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3.9" customHeight="1" x14ac:dyDescent="0.3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3.9" customHeight="1" x14ac:dyDescent="0.3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3.9" customHeight="1" x14ac:dyDescent="0.3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3.9" customHeight="1" x14ac:dyDescent="0.3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3.9" customHeight="1" x14ac:dyDescent="0.3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3.9" customHeight="1" x14ac:dyDescent="0.3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3.9" customHeight="1" x14ac:dyDescent="0.3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3.9" customHeight="1" x14ac:dyDescent="0.3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3.9" customHeight="1" x14ac:dyDescent="0.3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3.9" customHeight="1" x14ac:dyDescent="0.3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3.9" customHeight="1" x14ac:dyDescent="0.3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3.9" customHeight="1" x14ac:dyDescent="0.3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3.9" customHeight="1" x14ac:dyDescent="0.3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3.9" customHeight="1" x14ac:dyDescent="0.3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3.9" customHeight="1" x14ac:dyDescent="0.3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3.9" customHeight="1" x14ac:dyDescent="0.3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3.9" customHeight="1" x14ac:dyDescent="0.3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3.9" customHeight="1" x14ac:dyDescent="0.3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3.9" customHeight="1" x14ac:dyDescent="0.3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3.9" customHeight="1" x14ac:dyDescent="0.3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3.9" customHeight="1" x14ac:dyDescent="0.3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3.9" customHeight="1" x14ac:dyDescent="0.3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3.9" customHeight="1" x14ac:dyDescent="0.3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3.9" customHeight="1" x14ac:dyDescent="0.3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3.9" customHeight="1" x14ac:dyDescent="0.3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3.9" customHeight="1" x14ac:dyDescent="0.3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3.9" customHeight="1" x14ac:dyDescent="0.3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3.9" customHeight="1" x14ac:dyDescent="0.3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3.9" customHeight="1" x14ac:dyDescent="0.3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3.9" customHeight="1" x14ac:dyDescent="0.3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3.9" customHeight="1" x14ac:dyDescent="0.3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3.9" customHeight="1" x14ac:dyDescent="0.3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3.9" customHeight="1" x14ac:dyDescent="0.3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3.9" customHeight="1" x14ac:dyDescent="0.3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3.9" customHeight="1" x14ac:dyDescent="0.3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3.9" customHeight="1" x14ac:dyDescent="0.3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3.9" customHeight="1" x14ac:dyDescent="0.3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3.9" customHeight="1" x14ac:dyDescent="0.3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3.9" customHeight="1" x14ac:dyDescent="0.3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3.9" customHeight="1" x14ac:dyDescent="0.3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3.9" customHeight="1" x14ac:dyDescent="0.3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3.9" customHeight="1" x14ac:dyDescent="0.3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3.9" customHeight="1" x14ac:dyDescent="0.3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3.9" customHeight="1" x14ac:dyDescent="0.3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3.9" customHeight="1" x14ac:dyDescent="0.3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3.9" customHeight="1" x14ac:dyDescent="0.3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3.9" customHeight="1" x14ac:dyDescent="0.3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3.9" customHeight="1" x14ac:dyDescent="0.3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3.9" customHeight="1" x14ac:dyDescent="0.3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3.9" customHeight="1" x14ac:dyDescent="0.3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3.9" customHeight="1" x14ac:dyDescent="0.3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3.9" customHeight="1" x14ac:dyDescent="0.3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3.9" customHeight="1" x14ac:dyDescent="0.3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3.9" customHeight="1" x14ac:dyDescent="0.3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3.9" customHeight="1" x14ac:dyDescent="0.3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3.9" customHeight="1" x14ac:dyDescent="0.3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3.9" customHeight="1" x14ac:dyDescent="0.3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3.9" customHeight="1" x14ac:dyDescent="0.3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3.9" customHeight="1" x14ac:dyDescent="0.3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3.9" customHeight="1" x14ac:dyDescent="0.3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3.9" customHeight="1" x14ac:dyDescent="0.3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3.9" customHeight="1" x14ac:dyDescent="0.3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3.9" customHeight="1" x14ac:dyDescent="0.3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3.9" customHeight="1" x14ac:dyDescent="0.3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3.9" customHeight="1" x14ac:dyDescent="0.3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3.9" customHeight="1" x14ac:dyDescent="0.3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3.9" customHeight="1" x14ac:dyDescent="0.3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3.9" customHeight="1" x14ac:dyDescent="0.3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3.9" customHeight="1" x14ac:dyDescent="0.3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3.9" customHeight="1" x14ac:dyDescent="0.3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3.9" customHeight="1" x14ac:dyDescent="0.3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3.9" customHeight="1" x14ac:dyDescent="0.3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3.9" customHeight="1" x14ac:dyDescent="0.3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3.9" customHeight="1" x14ac:dyDescent="0.3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3.9" customHeight="1" x14ac:dyDescent="0.3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3.9" customHeight="1" x14ac:dyDescent="0.3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3.9" customHeight="1" x14ac:dyDescent="0.3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3.9" customHeight="1" x14ac:dyDescent="0.3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3.9" customHeight="1" x14ac:dyDescent="0.3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3.9" customHeight="1" x14ac:dyDescent="0.3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3.9" customHeight="1" x14ac:dyDescent="0.3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3.9" customHeight="1" x14ac:dyDescent="0.3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3.9" customHeight="1" x14ac:dyDescent="0.3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3.9" customHeight="1" x14ac:dyDescent="0.3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3.9" customHeight="1" x14ac:dyDescent="0.3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3.9" customHeight="1" x14ac:dyDescent="0.3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3.9" customHeight="1" x14ac:dyDescent="0.3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3.9" customHeight="1" x14ac:dyDescent="0.3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3.9" customHeight="1" x14ac:dyDescent="0.3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3.9" customHeight="1" x14ac:dyDescent="0.3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3.9" customHeight="1" x14ac:dyDescent="0.3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3.9" customHeight="1" x14ac:dyDescent="0.3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3.9" customHeight="1" x14ac:dyDescent="0.3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3.9" customHeight="1" x14ac:dyDescent="0.3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3.9" customHeight="1" x14ac:dyDescent="0.3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3.9" customHeight="1" x14ac:dyDescent="0.3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3.9" customHeight="1" x14ac:dyDescent="0.3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3.9" customHeight="1" x14ac:dyDescent="0.3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3.9" customHeight="1" x14ac:dyDescent="0.3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3.9" customHeight="1" x14ac:dyDescent="0.3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3.9" customHeight="1" x14ac:dyDescent="0.3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3.9" customHeight="1" x14ac:dyDescent="0.3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3.9" customHeight="1" x14ac:dyDescent="0.3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3.9" customHeight="1" x14ac:dyDescent="0.3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3.9" customHeight="1" x14ac:dyDescent="0.3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3.9" customHeight="1" x14ac:dyDescent="0.3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3.9" customHeight="1" x14ac:dyDescent="0.3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3.9" customHeight="1" x14ac:dyDescent="0.3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3.9" customHeight="1" x14ac:dyDescent="0.3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3.9" customHeight="1" x14ac:dyDescent="0.3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3.9" customHeight="1" x14ac:dyDescent="0.3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3.9" customHeight="1" x14ac:dyDescent="0.3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3.9" customHeight="1" x14ac:dyDescent="0.3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3.9" customHeight="1" x14ac:dyDescent="0.3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3.9" customHeight="1" x14ac:dyDescent="0.3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3.9" customHeight="1" x14ac:dyDescent="0.3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3.9" customHeight="1" x14ac:dyDescent="0.3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3.9" customHeight="1" x14ac:dyDescent="0.3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3.9" customHeight="1" x14ac:dyDescent="0.3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3.9" customHeight="1" x14ac:dyDescent="0.3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3.9" customHeight="1" x14ac:dyDescent="0.3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3.9" customHeight="1" x14ac:dyDescent="0.3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3.9" customHeight="1" x14ac:dyDescent="0.3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3.9" customHeight="1" x14ac:dyDescent="0.3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3.9" customHeight="1" x14ac:dyDescent="0.3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3.9" customHeight="1" x14ac:dyDescent="0.3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3.9" customHeight="1" x14ac:dyDescent="0.3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3.9" customHeight="1" x14ac:dyDescent="0.3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3.9" customHeight="1" x14ac:dyDescent="0.3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3.9" customHeight="1" x14ac:dyDescent="0.3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3.9" customHeight="1" x14ac:dyDescent="0.3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3.9" customHeight="1" x14ac:dyDescent="0.3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3.9" customHeight="1" x14ac:dyDescent="0.3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3.9" customHeight="1" x14ac:dyDescent="0.3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3.9" customHeight="1" x14ac:dyDescent="0.3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3.9" customHeight="1" x14ac:dyDescent="0.3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3.9" customHeight="1" x14ac:dyDescent="0.3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3.9" customHeight="1" x14ac:dyDescent="0.3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3.9" customHeight="1" x14ac:dyDescent="0.3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3.9" customHeight="1" x14ac:dyDescent="0.3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3.9" customHeight="1" x14ac:dyDescent="0.3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3.9" customHeight="1" x14ac:dyDescent="0.3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3.9" customHeight="1" x14ac:dyDescent="0.3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3.9" customHeight="1" x14ac:dyDescent="0.3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3.9" customHeight="1" x14ac:dyDescent="0.3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3.9" customHeight="1" x14ac:dyDescent="0.3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3.9" customHeight="1" x14ac:dyDescent="0.3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3.9" customHeight="1" x14ac:dyDescent="0.3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3.9" customHeight="1" x14ac:dyDescent="0.3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3.9" customHeight="1" x14ac:dyDescent="0.3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3.9" customHeight="1" x14ac:dyDescent="0.3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3.9" customHeight="1" x14ac:dyDescent="0.3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3.9" customHeight="1" x14ac:dyDescent="0.3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3.9" customHeight="1" x14ac:dyDescent="0.3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3.9" customHeight="1" x14ac:dyDescent="0.3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3.9" customHeight="1" x14ac:dyDescent="0.3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3.9" customHeight="1" x14ac:dyDescent="0.3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3.9" customHeight="1" x14ac:dyDescent="0.3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3.9" customHeight="1" x14ac:dyDescent="0.3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3.9" customHeight="1" x14ac:dyDescent="0.3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3.9" customHeight="1" x14ac:dyDescent="0.3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3.9" customHeight="1" x14ac:dyDescent="0.3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3.9" customHeight="1" x14ac:dyDescent="0.3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3.9" customHeight="1" x14ac:dyDescent="0.3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3.9" customHeight="1" x14ac:dyDescent="0.3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3.9" customHeight="1" x14ac:dyDescent="0.3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3.9" customHeight="1" x14ac:dyDescent="0.3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3.9" customHeight="1" x14ac:dyDescent="0.3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3.9" customHeight="1" x14ac:dyDescent="0.3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3.9" customHeight="1" x14ac:dyDescent="0.3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3.9" customHeight="1" x14ac:dyDescent="0.3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3.9" customHeight="1" x14ac:dyDescent="0.3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3.9" customHeight="1" x14ac:dyDescent="0.3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3.9" customHeight="1" x14ac:dyDescent="0.3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3.9" customHeight="1" x14ac:dyDescent="0.3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3.9" customHeight="1" x14ac:dyDescent="0.3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3.9" customHeight="1" x14ac:dyDescent="0.3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3.9" customHeight="1" x14ac:dyDescent="0.3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3.9" customHeight="1" x14ac:dyDescent="0.3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3.9" customHeight="1" x14ac:dyDescent="0.3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3.9" customHeight="1" x14ac:dyDescent="0.3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3.9" customHeight="1" x14ac:dyDescent="0.3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3.9" customHeight="1" x14ac:dyDescent="0.3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3.9" customHeight="1" x14ac:dyDescent="0.3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3.9" customHeight="1" x14ac:dyDescent="0.3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3.9" customHeight="1" x14ac:dyDescent="0.3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3.9" customHeight="1" x14ac:dyDescent="0.3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3.9" customHeight="1" x14ac:dyDescent="0.3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3.9" customHeight="1" x14ac:dyDescent="0.3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3.9" customHeight="1" x14ac:dyDescent="0.3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3.9" customHeight="1" x14ac:dyDescent="0.3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3.9" customHeight="1" x14ac:dyDescent="0.3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3.9" customHeight="1" x14ac:dyDescent="0.3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3.9" customHeight="1" x14ac:dyDescent="0.3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3.9" customHeight="1" x14ac:dyDescent="0.3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3.9" customHeight="1" x14ac:dyDescent="0.3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3.9" customHeight="1" x14ac:dyDescent="0.3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3.9" customHeight="1" x14ac:dyDescent="0.3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3.9" customHeight="1" x14ac:dyDescent="0.3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3.9" customHeight="1" x14ac:dyDescent="0.3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3.9" customHeight="1" x14ac:dyDescent="0.3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3.9" customHeight="1" x14ac:dyDescent="0.3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3.9" customHeight="1" x14ac:dyDescent="0.3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3.9" customHeight="1" x14ac:dyDescent="0.3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3.9" customHeight="1" x14ac:dyDescent="0.3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3.9" customHeight="1" x14ac:dyDescent="0.3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3.9" customHeight="1" x14ac:dyDescent="0.3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3.9" customHeight="1" x14ac:dyDescent="0.3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3.9" customHeight="1" x14ac:dyDescent="0.3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3.9" customHeight="1" x14ac:dyDescent="0.3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3.9" customHeight="1" x14ac:dyDescent="0.3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3.9" customHeight="1" x14ac:dyDescent="0.3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3.9" customHeight="1" x14ac:dyDescent="0.3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3.9" customHeight="1" x14ac:dyDescent="0.3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3.9" customHeight="1" x14ac:dyDescent="0.3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3.9" customHeight="1" x14ac:dyDescent="0.3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3.9" customHeight="1" x14ac:dyDescent="0.3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3.9" customHeight="1" x14ac:dyDescent="0.3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3.9" customHeight="1" x14ac:dyDescent="0.3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3.9" customHeight="1" x14ac:dyDescent="0.3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3.9" customHeight="1" x14ac:dyDescent="0.3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3.9" customHeight="1" x14ac:dyDescent="0.3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3.9" customHeight="1" x14ac:dyDescent="0.3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3.9" customHeight="1" x14ac:dyDescent="0.3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3.9" customHeight="1" x14ac:dyDescent="0.3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3.9" customHeight="1" x14ac:dyDescent="0.3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3.9" customHeight="1" x14ac:dyDescent="0.3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3.9" customHeight="1" x14ac:dyDescent="0.3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3.9" customHeight="1" x14ac:dyDescent="0.3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3.9" customHeight="1" x14ac:dyDescent="0.3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3.9" customHeight="1" x14ac:dyDescent="0.3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3.9" customHeight="1" x14ac:dyDescent="0.3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3.9" customHeight="1" x14ac:dyDescent="0.3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3.9" customHeight="1" x14ac:dyDescent="0.3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3.9" customHeight="1" x14ac:dyDescent="0.3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3.9" customHeight="1" x14ac:dyDescent="0.3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3.9" customHeight="1" x14ac:dyDescent="0.3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3.9" customHeight="1" x14ac:dyDescent="0.3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3.9" customHeight="1" x14ac:dyDescent="0.3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3.9" customHeight="1" x14ac:dyDescent="0.3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3.9" customHeight="1" x14ac:dyDescent="0.3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3.9" customHeight="1" x14ac:dyDescent="0.3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3.9" customHeight="1" x14ac:dyDescent="0.3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3.9" customHeight="1" x14ac:dyDescent="0.3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3.9" customHeight="1" x14ac:dyDescent="0.3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3.9" customHeight="1" x14ac:dyDescent="0.3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3.9" customHeight="1" x14ac:dyDescent="0.3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3.9" customHeight="1" x14ac:dyDescent="0.3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3.9" customHeight="1" x14ac:dyDescent="0.3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3.9" customHeight="1" x14ac:dyDescent="0.3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3.9" customHeight="1" x14ac:dyDescent="0.3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3.9" customHeight="1" x14ac:dyDescent="0.3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3.9" customHeight="1" x14ac:dyDescent="0.3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3.9" customHeight="1" x14ac:dyDescent="0.3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3.9" customHeight="1" x14ac:dyDescent="0.3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3.9" customHeight="1" x14ac:dyDescent="0.3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3.9" customHeight="1" x14ac:dyDescent="0.3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3.9" customHeight="1" x14ac:dyDescent="0.3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3.9" customHeight="1" x14ac:dyDescent="0.3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3.9" customHeight="1" x14ac:dyDescent="0.3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3.9" customHeight="1" x14ac:dyDescent="0.3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3.9" customHeight="1" x14ac:dyDescent="0.3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3.9" customHeight="1" x14ac:dyDescent="0.3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3.9" customHeight="1" x14ac:dyDescent="0.3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3.9" customHeight="1" x14ac:dyDescent="0.3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3.9" customHeight="1" x14ac:dyDescent="0.3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3.9" customHeight="1" x14ac:dyDescent="0.3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3.9" customHeight="1" x14ac:dyDescent="0.3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3.9" customHeight="1" x14ac:dyDescent="0.3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3.9" customHeight="1" x14ac:dyDescent="0.3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3.9" customHeight="1" x14ac:dyDescent="0.3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3.9" customHeight="1" x14ac:dyDescent="0.3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3.9" customHeight="1" x14ac:dyDescent="0.3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3.9" customHeight="1" x14ac:dyDescent="0.3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3.9" customHeight="1" x14ac:dyDescent="0.3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3.9" customHeight="1" x14ac:dyDescent="0.3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3.9" customHeight="1" x14ac:dyDescent="0.3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3.9" customHeight="1" x14ac:dyDescent="0.3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3.9" customHeight="1" x14ac:dyDescent="0.3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3.9" customHeight="1" x14ac:dyDescent="0.3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3.9" customHeight="1" x14ac:dyDescent="0.3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3.9" customHeight="1" x14ac:dyDescent="0.3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3.9" customHeight="1" x14ac:dyDescent="0.3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3.9" customHeight="1" x14ac:dyDescent="0.3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3.9" customHeight="1" x14ac:dyDescent="0.3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3.9" customHeight="1" x14ac:dyDescent="0.3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3.9" customHeight="1" x14ac:dyDescent="0.3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3.9" customHeight="1" x14ac:dyDescent="0.3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3.9" customHeight="1" x14ac:dyDescent="0.3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3.9" customHeight="1" x14ac:dyDescent="0.3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3.9" customHeight="1" x14ac:dyDescent="0.3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3.9" customHeight="1" x14ac:dyDescent="0.3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3.9" customHeight="1" x14ac:dyDescent="0.3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3.9" customHeight="1" x14ac:dyDescent="0.3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3.9" customHeight="1" x14ac:dyDescent="0.3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3.9" customHeight="1" x14ac:dyDescent="0.3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3.9" customHeight="1" x14ac:dyDescent="0.3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3.9" customHeight="1" x14ac:dyDescent="0.3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3.9" customHeight="1" x14ac:dyDescent="0.3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3.9" customHeight="1" x14ac:dyDescent="0.3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3.9" customHeight="1" x14ac:dyDescent="0.3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3.9" customHeight="1" x14ac:dyDescent="0.3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3.9" customHeight="1" x14ac:dyDescent="0.3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3.9" customHeight="1" x14ac:dyDescent="0.3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3.9" customHeight="1" x14ac:dyDescent="0.3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3.9" customHeight="1" x14ac:dyDescent="0.3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3.9" customHeight="1" x14ac:dyDescent="0.3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3.9" customHeight="1" x14ac:dyDescent="0.3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3.9" customHeight="1" x14ac:dyDescent="0.3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3.9" customHeight="1" x14ac:dyDescent="0.3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3.9" customHeight="1" x14ac:dyDescent="0.3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3.9" customHeight="1" x14ac:dyDescent="0.3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3.9" customHeight="1" x14ac:dyDescent="0.3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3.9" customHeight="1" x14ac:dyDescent="0.3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3.9" customHeight="1" x14ac:dyDescent="0.3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3.9" customHeight="1" x14ac:dyDescent="0.3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3.9" customHeight="1" x14ac:dyDescent="0.3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3.9" customHeight="1" x14ac:dyDescent="0.3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3.9" customHeight="1" x14ac:dyDescent="0.3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3.9" customHeight="1" x14ac:dyDescent="0.3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3.9" customHeight="1" x14ac:dyDescent="0.3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3.9" customHeight="1" x14ac:dyDescent="0.3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3.9" customHeight="1" x14ac:dyDescent="0.3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3.9" customHeight="1" x14ac:dyDescent="0.3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3.9" customHeight="1" x14ac:dyDescent="0.3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3.9" customHeight="1" x14ac:dyDescent="0.3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3.9" customHeight="1" x14ac:dyDescent="0.3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3.9" customHeight="1" x14ac:dyDescent="0.3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3.9" customHeight="1" x14ac:dyDescent="0.3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3.9" customHeight="1" x14ac:dyDescent="0.3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3.9" customHeight="1" x14ac:dyDescent="0.3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3.9" customHeight="1" x14ac:dyDescent="0.3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3.9" customHeight="1" x14ac:dyDescent="0.3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3.9" customHeight="1" x14ac:dyDescent="0.3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3.9" customHeight="1" x14ac:dyDescent="0.3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3.9" customHeight="1" x14ac:dyDescent="0.3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3.9" customHeight="1" x14ac:dyDescent="0.3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3.9" customHeight="1" x14ac:dyDescent="0.3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3.9" customHeight="1" x14ac:dyDescent="0.3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3.9" customHeight="1" x14ac:dyDescent="0.3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3.9" customHeight="1" x14ac:dyDescent="0.3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3.9" customHeight="1" x14ac:dyDescent="0.3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3.9" customHeight="1" x14ac:dyDescent="0.3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3.9" customHeight="1" x14ac:dyDescent="0.3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3.9" customHeight="1" x14ac:dyDescent="0.3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3.9" customHeight="1" x14ac:dyDescent="0.3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3.9" customHeight="1" x14ac:dyDescent="0.3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3.9" customHeight="1" x14ac:dyDescent="0.3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3.9" customHeight="1" x14ac:dyDescent="0.3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3.9" customHeight="1" x14ac:dyDescent="0.3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3.9" customHeight="1" x14ac:dyDescent="0.3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3.9" customHeight="1" x14ac:dyDescent="0.3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3.9" customHeight="1" x14ac:dyDescent="0.3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3.9" customHeight="1" x14ac:dyDescent="0.3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3.9" customHeight="1" x14ac:dyDescent="0.3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3.9" customHeight="1" x14ac:dyDescent="0.3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3.9" customHeight="1" x14ac:dyDescent="0.3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3.9" customHeight="1" x14ac:dyDescent="0.3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3.9" customHeight="1" x14ac:dyDescent="0.3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3.9" customHeight="1" x14ac:dyDescent="0.3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3.9" customHeight="1" x14ac:dyDescent="0.3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3.9" customHeight="1" x14ac:dyDescent="0.3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3.9" customHeight="1" x14ac:dyDescent="0.3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3.9" customHeight="1" x14ac:dyDescent="0.3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3.9" customHeight="1" x14ac:dyDescent="0.3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3.9" customHeight="1" x14ac:dyDescent="0.3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3.9" customHeight="1" x14ac:dyDescent="0.3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3.9" customHeight="1" x14ac:dyDescent="0.3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3.9" customHeight="1" x14ac:dyDescent="0.3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3.9" customHeight="1" x14ac:dyDescent="0.3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3.9" customHeight="1" x14ac:dyDescent="0.3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3.9" customHeight="1" x14ac:dyDescent="0.3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3.9" customHeight="1" x14ac:dyDescent="0.3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3.9" customHeight="1" x14ac:dyDescent="0.3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3.9" customHeight="1" x14ac:dyDescent="0.3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3.9" customHeight="1" x14ac:dyDescent="0.3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3.9" customHeight="1" x14ac:dyDescent="0.3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3.9" customHeight="1" x14ac:dyDescent="0.3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3.9" customHeight="1" x14ac:dyDescent="0.3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3.9" customHeight="1" x14ac:dyDescent="0.3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3.9" customHeight="1" x14ac:dyDescent="0.3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3.9" customHeight="1" x14ac:dyDescent="0.3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3.9" customHeight="1" x14ac:dyDescent="0.3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3.9" customHeight="1" x14ac:dyDescent="0.3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3.9" customHeight="1" x14ac:dyDescent="0.3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3.9" customHeight="1" x14ac:dyDescent="0.3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3.9" customHeight="1" x14ac:dyDescent="0.3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3.9" customHeight="1" x14ac:dyDescent="0.3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3.9" customHeight="1" x14ac:dyDescent="0.3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3.9" customHeight="1" x14ac:dyDescent="0.3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3.9" customHeight="1" x14ac:dyDescent="0.3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3.9" customHeight="1" x14ac:dyDescent="0.3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3.9" customHeight="1" x14ac:dyDescent="0.3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3.9" customHeight="1" x14ac:dyDescent="0.3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3.9" customHeight="1" x14ac:dyDescent="0.3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3.9" customHeight="1" x14ac:dyDescent="0.3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3.9" customHeight="1" x14ac:dyDescent="0.3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3.9" customHeight="1" x14ac:dyDescent="0.3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3.9" customHeight="1" x14ac:dyDescent="0.3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3.9" customHeight="1" x14ac:dyDescent="0.3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3.9" customHeight="1" x14ac:dyDescent="0.3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3.9" customHeight="1" x14ac:dyDescent="0.3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3.9" customHeight="1" x14ac:dyDescent="0.3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3.9" customHeight="1" x14ac:dyDescent="0.3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3.9" customHeight="1" x14ac:dyDescent="0.3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3.9" customHeight="1" x14ac:dyDescent="0.3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3.9" customHeight="1" x14ac:dyDescent="0.3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3.9" customHeight="1" x14ac:dyDescent="0.3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3.9" customHeight="1" x14ac:dyDescent="0.3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3.9" customHeight="1" x14ac:dyDescent="0.3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3.9" customHeight="1" x14ac:dyDescent="0.3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3.9" customHeight="1" x14ac:dyDescent="0.3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3.9" customHeight="1" x14ac:dyDescent="0.3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3.9" customHeight="1" x14ac:dyDescent="0.3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3.9" customHeight="1" x14ac:dyDescent="0.3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3.9" customHeight="1" x14ac:dyDescent="0.3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3.9" customHeight="1" x14ac:dyDescent="0.3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3.9" customHeight="1" x14ac:dyDescent="0.3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3.9" customHeight="1" x14ac:dyDescent="0.3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3.9" customHeight="1" x14ac:dyDescent="0.3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3.9" customHeight="1" x14ac:dyDescent="0.3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3.9" customHeight="1" x14ac:dyDescent="0.3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3.9" customHeight="1" x14ac:dyDescent="0.3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3.9" customHeight="1" x14ac:dyDescent="0.3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3.9" customHeight="1" x14ac:dyDescent="0.3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3.9" customHeight="1" x14ac:dyDescent="0.3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3.9" customHeight="1" x14ac:dyDescent="0.3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3.9" customHeight="1" x14ac:dyDescent="0.3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3.9" customHeight="1" x14ac:dyDescent="0.3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3.9" customHeight="1" x14ac:dyDescent="0.3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3.9" customHeight="1" x14ac:dyDescent="0.3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3.9" customHeight="1" x14ac:dyDescent="0.3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3.9" customHeight="1" x14ac:dyDescent="0.3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3.9" customHeight="1" x14ac:dyDescent="0.3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3.9" customHeight="1" x14ac:dyDescent="0.3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3.9" customHeight="1" x14ac:dyDescent="0.3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3.9" customHeight="1" x14ac:dyDescent="0.3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3.9" customHeight="1" x14ac:dyDescent="0.3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3.9" customHeight="1" x14ac:dyDescent="0.3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3.9" customHeight="1" x14ac:dyDescent="0.3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3.9" customHeight="1" x14ac:dyDescent="0.3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3.9" customHeight="1" x14ac:dyDescent="0.3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3.9" customHeight="1" x14ac:dyDescent="0.3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3.9" customHeight="1" x14ac:dyDescent="0.3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3.9" customHeight="1" x14ac:dyDescent="0.3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3.9" customHeight="1" x14ac:dyDescent="0.3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3.9" customHeight="1" x14ac:dyDescent="0.3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3.9" customHeight="1" x14ac:dyDescent="0.3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3.9" customHeight="1" x14ac:dyDescent="0.3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3.9" customHeight="1" x14ac:dyDescent="0.3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3.9" customHeight="1" x14ac:dyDescent="0.3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3.9" customHeight="1" x14ac:dyDescent="0.3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3.9" customHeight="1" x14ac:dyDescent="0.3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3.9" customHeight="1" x14ac:dyDescent="0.3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3.9" customHeight="1" x14ac:dyDescent="0.3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3.9" customHeight="1" x14ac:dyDescent="0.3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3.9" customHeight="1" x14ac:dyDescent="0.3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3.9" customHeight="1" x14ac:dyDescent="0.3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3.9" customHeight="1" x14ac:dyDescent="0.3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3.9" customHeight="1" x14ac:dyDescent="0.3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3.9" customHeight="1" x14ac:dyDescent="0.3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3.9" customHeight="1" x14ac:dyDescent="0.3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3.9" customHeight="1" x14ac:dyDescent="0.3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3.9" customHeight="1" x14ac:dyDescent="0.3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3.9" customHeight="1" x14ac:dyDescent="0.3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3.9" customHeight="1" x14ac:dyDescent="0.3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3.9" customHeight="1" x14ac:dyDescent="0.3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3.9" customHeight="1" x14ac:dyDescent="0.3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3.9" customHeight="1" x14ac:dyDescent="0.3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3.9" customHeight="1" x14ac:dyDescent="0.3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3.9" customHeight="1" x14ac:dyDescent="0.3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3.9" customHeight="1" x14ac:dyDescent="0.3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3.9" customHeight="1" x14ac:dyDescent="0.3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3.9" customHeight="1" x14ac:dyDescent="0.3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3.9" customHeight="1" x14ac:dyDescent="0.3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3.9" customHeight="1" x14ac:dyDescent="0.3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3.9" customHeight="1" x14ac:dyDescent="0.3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3.9" customHeight="1" x14ac:dyDescent="0.3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3.9" customHeight="1" x14ac:dyDescent="0.3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3.9" customHeight="1" x14ac:dyDescent="0.3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3.9" customHeight="1" x14ac:dyDescent="0.3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3.9" customHeight="1" x14ac:dyDescent="0.3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3.9" customHeight="1" x14ac:dyDescent="0.3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3.9" customHeight="1" x14ac:dyDescent="0.3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3.9" customHeight="1" x14ac:dyDescent="0.3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3.9" customHeight="1" x14ac:dyDescent="0.3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3.9" customHeight="1" x14ac:dyDescent="0.3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3.9" customHeight="1" x14ac:dyDescent="0.3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3.9" customHeight="1" x14ac:dyDescent="0.3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3.9" customHeight="1" x14ac:dyDescent="0.3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3.9" customHeight="1" x14ac:dyDescent="0.3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3.9" customHeight="1" x14ac:dyDescent="0.3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3.9" customHeight="1" x14ac:dyDescent="0.3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3.9" customHeight="1" x14ac:dyDescent="0.3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3.9" customHeight="1" x14ac:dyDescent="0.3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3.9" customHeight="1" x14ac:dyDescent="0.3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3.9" customHeight="1" x14ac:dyDescent="0.3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3.9" customHeight="1" x14ac:dyDescent="0.3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3.9" customHeight="1" x14ac:dyDescent="0.3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3.9" customHeight="1" x14ac:dyDescent="0.3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3.9" customHeight="1" x14ac:dyDescent="0.3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3.9" customHeight="1" x14ac:dyDescent="0.3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3.9" customHeight="1" x14ac:dyDescent="0.3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3.9" customHeight="1" x14ac:dyDescent="0.3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3.9" customHeight="1" x14ac:dyDescent="0.3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3.9" customHeight="1" x14ac:dyDescent="0.3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3.9" customHeight="1" x14ac:dyDescent="0.3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3.9" customHeight="1" x14ac:dyDescent="0.3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3.9" customHeight="1" x14ac:dyDescent="0.3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3.9" customHeight="1" x14ac:dyDescent="0.3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3.9" customHeight="1" x14ac:dyDescent="0.3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3.9" customHeight="1" x14ac:dyDescent="0.3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3.9" customHeight="1" x14ac:dyDescent="0.3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3.9" customHeight="1" x14ac:dyDescent="0.3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3.9" customHeight="1" x14ac:dyDescent="0.3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3.9" customHeight="1" x14ac:dyDescent="0.3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3.9" customHeight="1" x14ac:dyDescent="0.3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3.9" customHeight="1" x14ac:dyDescent="0.3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3.9" customHeight="1" x14ac:dyDescent="0.3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3.9" customHeight="1" x14ac:dyDescent="0.3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3.9" customHeight="1" x14ac:dyDescent="0.3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3.9" customHeight="1" x14ac:dyDescent="0.3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3.9" customHeight="1" x14ac:dyDescent="0.3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3.9" customHeight="1" x14ac:dyDescent="0.3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3.9" customHeight="1" x14ac:dyDescent="0.3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3.9" customHeight="1" x14ac:dyDescent="0.3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3.9" customHeight="1" x14ac:dyDescent="0.3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3.9" customHeight="1" x14ac:dyDescent="0.3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3.9" customHeight="1" x14ac:dyDescent="0.3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3.9" customHeight="1" x14ac:dyDescent="0.3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3.9" customHeight="1" x14ac:dyDescent="0.3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3.9" customHeight="1" x14ac:dyDescent="0.3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3.9" customHeight="1" x14ac:dyDescent="0.3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3.9" customHeight="1" x14ac:dyDescent="0.3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3.9" customHeight="1" x14ac:dyDescent="0.3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3.9" customHeight="1" x14ac:dyDescent="0.3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3.9" customHeight="1" x14ac:dyDescent="0.3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3.9" customHeight="1" x14ac:dyDescent="0.3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3.9" customHeight="1" x14ac:dyDescent="0.3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3.9" customHeight="1" x14ac:dyDescent="0.3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3.9" customHeight="1" x14ac:dyDescent="0.3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3.9" customHeight="1" x14ac:dyDescent="0.3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3.9" customHeight="1" x14ac:dyDescent="0.3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3.9" customHeight="1" x14ac:dyDescent="0.3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3.9" customHeight="1" x14ac:dyDescent="0.3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3.9" customHeight="1" x14ac:dyDescent="0.3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3.9" customHeight="1" x14ac:dyDescent="0.3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3.9" customHeight="1" x14ac:dyDescent="0.3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3.9" customHeight="1" x14ac:dyDescent="0.3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3.9" customHeight="1" x14ac:dyDescent="0.3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3.9" customHeight="1" x14ac:dyDescent="0.3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3.9" customHeight="1" x14ac:dyDescent="0.3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3.9" customHeight="1" x14ac:dyDescent="0.3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3.9" customHeight="1" x14ac:dyDescent="0.3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3.9" customHeight="1" x14ac:dyDescent="0.3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3.9" customHeight="1" x14ac:dyDescent="0.3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3.9" customHeight="1" x14ac:dyDescent="0.3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3.9" customHeight="1" x14ac:dyDescent="0.3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3.9" customHeight="1" x14ac:dyDescent="0.3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3.9" customHeight="1" x14ac:dyDescent="0.3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3.9" customHeight="1" x14ac:dyDescent="0.3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3.9" customHeight="1" x14ac:dyDescent="0.3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3.9" customHeight="1" x14ac:dyDescent="0.3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3.9" customHeight="1" x14ac:dyDescent="0.3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3.9" customHeight="1" x14ac:dyDescent="0.3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3.9" customHeight="1" x14ac:dyDescent="0.3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3.9" customHeight="1" x14ac:dyDescent="0.3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3.9" customHeight="1" x14ac:dyDescent="0.3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3.9" customHeight="1" x14ac:dyDescent="0.3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3.9" customHeight="1" x14ac:dyDescent="0.3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3.9" customHeight="1" x14ac:dyDescent="0.3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3.9" customHeight="1" x14ac:dyDescent="0.3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3.9" customHeight="1" x14ac:dyDescent="0.3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3.9" customHeight="1" x14ac:dyDescent="0.3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3.9" customHeight="1" x14ac:dyDescent="0.3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3.9" customHeight="1" x14ac:dyDescent="0.3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3.9" customHeight="1" x14ac:dyDescent="0.3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3.9" customHeight="1" x14ac:dyDescent="0.3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3.9" customHeight="1" x14ac:dyDescent="0.3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3.9" customHeight="1" x14ac:dyDescent="0.3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3.9" customHeight="1" x14ac:dyDescent="0.3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3.9" customHeight="1" x14ac:dyDescent="0.3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3.9" customHeight="1" x14ac:dyDescent="0.3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3.9" customHeight="1" x14ac:dyDescent="0.3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3.9" customHeight="1" x14ac:dyDescent="0.3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3.9" customHeight="1" x14ac:dyDescent="0.3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3.9" customHeight="1" x14ac:dyDescent="0.3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3.9" customHeight="1" x14ac:dyDescent="0.3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3.9" customHeight="1" x14ac:dyDescent="0.3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3.9" customHeight="1" x14ac:dyDescent="0.3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3.9" customHeight="1" x14ac:dyDescent="0.3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3.9" customHeight="1" x14ac:dyDescent="0.3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3.9" customHeight="1" x14ac:dyDescent="0.3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3.9" customHeight="1" x14ac:dyDescent="0.3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3.9" customHeight="1" x14ac:dyDescent="0.3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3.9" customHeight="1" x14ac:dyDescent="0.3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3.9" customHeight="1" x14ac:dyDescent="0.3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3.9" customHeight="1" x14ac:dyDescent="0.3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3.9" customHeight="1" x14ac:dyDescent="0.3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3.9" customHeight="1" x14ac:dyDescent="0.3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3.9" customHeight="1" x14ac:dyDescent="0.3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3.9" customHeight="1" x14ac:dyDescent="0.3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3.9" customHeight="1" x14ac:dyDescent="0.3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3.9" customHeight="1" x14ac:dyDescent="0.3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3.9" customHeight="1" x14ac:dyDescent="0.3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3.9" customHeight="1" x14ac:dyDescent="0.3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3.9" customHeight="1" x14ac:dyDescent="0.3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3.9" customHeight="1" x14ac:dyDescent="0.3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3.9" customHeight="1" x14ac:dyDescent="0.3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3.9" customHeight="1" x14ac:dyDescent="0.3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3.9" customHeight="1" x14ac:dyDescent="0.3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3.9" customHeight="1" x14ac:dyDescent="0.3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3.9" customHeight="1" x14ac:dyDescent="0.3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3.9" customHeight="1" x14ac:dyDescent="0.3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3.9" customHeight="1" x14ac:dyDescent="0.3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3.9" customHeight="1" x14ac:dyDescent="0.3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3.9" customHeight="1" x14ac:dyDescent="0.3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3.9" customHeight="1" x14ac:dyDescent="0.3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3.9" customHeight="1" x14ac:dyDescent="0.3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3.9" customHeight="1" x14ac:dyDescent="0.3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3.9" customHeight="1" x14ac:dyDescent="0.3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3.9" customHeight="1" x14ac:dyDescent="0.3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3.9" customHeight="1" x14ac:dyDescent="0.3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3.9" customHeight="1" x14ac:dyDescent="0.3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3.9" customHeight="1" x14ac:dyDescent="0.3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3.9" customHeight="1" x14ac:dyDescent="0.3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3.9" customHeight="1" x14ac:dyDescent="0.3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3.9" customHeight="1" x14ac:dyDescent="0.3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3.9" customHeight="1" x14ac:dyDescent="0.3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3.9" customHeight="1" x14ac:dyDescent="0.3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3.9" customHeight="1" x14ac:dyDescent="0.3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3.9" customHeight="1" x14ac:dyDescent="0.3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3.9" customHeight="1" x14ac:dyDescent="0.3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3.9" customHeight="1" x14ac:dyDescent="0.3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3.9" customHeight="1" x14ac:dyDescent="0.3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3.9" customHeight="1" x14ac:dyDescent="0.3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3.9" customHeight="1" x14ac:dyDescent="0.3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3.9" customHeight="1" x14ac:dyDescent="0.3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3.9" customHeight="1" x14ac:dyDescent="0.3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3.9" customHeight="1" x14ac:dyDescent="0.3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3.9" customHeight="1" x14ac:dyDescent="0.3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3.9" customHeight="1" x14ac:dyDescent="0.3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3.9" customHeight="1" x14ac:dyDescent="0.3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3.9" customHeight="1" x14ac:dyDescent="0.3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3.9" customHeight="1" x14ac:dyDescent="0.3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3.9" customHeight="1" x14ac:dyDescent="0.3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3.9" customHeight="1" x14ac:dyDescent="0.3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3.9" customHeight="1" x14ac:dyDescent="0.3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3.9" customHeight="1" x14ac:dyDescent="0.3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3.9" customHeight="1" x14ac:dyDescent="0.3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3.9" customHeight="1" x14ac:dyDescent="0.3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3.9" customHeight="1" x14ac:dyDescent="0.3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3.9" customHeight="1" x14ac:dyDescent="0.3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3.9" customHeight="1" x14ac:dyDescent="0.3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3.9" customHeight="1" x14ac:dyDescent="0.3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3.9" customHeight="1" x14ac:dyDescent="0.3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3.9" customHeight="1" x14ac:dyDescent="0.3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3.9" customHeight="1" x14ac:dyDescent="0.3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3.9" customHeight="1" x14ac:dyDescent="0.3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3.9" customHeight="1" x14ac:dyDescent="0.3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3.9" customHeight="1" x14ac:dyDescent="0.3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3.9" customHeight="1" x14ac:dyDescent="0.3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3.9" customHeight="1" x14ac:dyDescent="0.3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3.9" customHeight="1" x14ac:dyDescent="0.3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3.9" customHeight="1" x14ac:dyDescent="0.3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3.9" customHeight="1" x14ac:dyDescent="0.3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3.9" customHeight="1" x14ac:dyDescent="0.3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3.9" customHeight="1" x14ac:dyDescent="0.3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3.9" customHeight="1" x14ac:dyDescent="0.3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3.9" customHeight="1" x14ac:dyDescent="0.3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3.9" customHeight="1" x14ac:dyDescent="0.3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3.9" customHeight="1" x14ac:dyDescent="0.3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3.9" customHeight="1" x14ac:dyDescent="0.3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3.9" customHeight="1" x14ac:dyDescent="0.3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3.9" customHeight="1" x14ac:dyDescent="0.3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3.9" customHeight="1" x14ac:dyDescent="0.3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3.9" customHeight="1" x14ac:dyDescent="0.3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3.9" customHeight="1" x14ac:dyDescent="0.3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3.9" customHeight="1" x14ac:dyDescent="0.3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3.9" customHeight="1" x14ac:dyDescent="0.3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3.9" customHeight="1" x14ac:dyDescent="0.3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3.9" customHeight="1" x14ac:dyDescent="0.3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3.9" customHeight="1" x14ac:dyDescent="0.3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3.9" customHeight="1" x14ac:dyDescent="0.3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3.9" customHeight="1" x14ac:dyDescent="0.3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3.9" customHeight="1" x14ac:dyDescent="0.3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3.9" customHeight="1" x14ac:dyDescent="0.3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3.9" customHeight="1" x14ac:dyDescent="0.3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3.9" customHeight="1" x14ac:dyDescent="0.3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3.9" customHeight="1" x14ac:dyDescent="0.3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3.9" customHeight="1" x14ac:dyDescent="0.3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3.9" customHeight="1" x14ac:dyDescent="0.3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3.9" customHeight="1" x14ac:dyDescent="0.3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3.9" customHeight="1" x14ac:dyDescent="0.3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3.9" customHeight="1" x14ac:dyDescent="0.3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3.9" customHeight="1" x14ac:dyDescent="0.3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3.9" customHeight="1" x14ac:dyDescent="0.3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3.9" customHeight="1" x14ac:dyDescent="0.3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3.9" customHeight="1" x14ac:dyDescent="0.3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3.9" customHeight="1" x14ac:dyDescent="0.3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3.9" customHeight="1" x14ac:dyDescent="0.3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3.9" customHeight="1" x14ac:dyDescent="0.3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3.9" customHeight="1" x14ac:dyDescent="0.3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3.9" customHeight="1" x14ac:dyDescent="0.3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3.9" customHeight="1" x14ac:dyDescent="0.3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3.9" customHeight="1" x14ac:dyDescent="0.3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3.9" customHeight="1" x14ac:dyDescent="0.3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3.9" customHeight="1" x14ac:dyDescent="0.3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3.9" customHeight="1" x14ac:dyDescent="0.3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3.9" customHeight="1" x14ac:dyDescent="0.3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3.9" customHeight="1" x14ac:dyDescent="0.3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3.9" customHeight="1" x14ac:dyDescent="0.3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3.9" customHeight="1" x14ac:dyDescent="0.3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3.9" customHeight="1" x14ac:dyDescent="0.3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3.9" customHeight="1" x14ac:dyDescent="0.3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3.9" customHeight="1" x14ac:dyDescent="0.3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3.9" customHeight="1" x14ac:dyDescent="0.3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3.9" customHeight="1" x14ac:dyDescent="0.3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3.9" customHeight="1" x14ac:dyDescent="0.3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3.9" customHeight="1" x14ac:dyDescent="0.3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3.9" customHeight="1" x14ac:dyDescent="0.3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3.9" customHeight="1" x14ac:dyDescent="0.3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3.9" customHeight="1" x14ac:dyDescent="0.3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3.9" customHeight="1" x14ac:dyDescent="0.3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3.9" customHeight="1" x14ac:dyDescent="0.3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3.9" customHeight="1" x14ac:dyDescent="0.3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3.9" customHeight="1" x14ac:dyDescent="0.3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3.9" customHeight="1" x14ac:dyDescent="0.3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3.9" customHeight="1" x14ac:dyDescent="0.3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3.9" customHeight="1" x14ac:dyDescent="0.3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3.9" customHeight="1" x14ac:dyDescent="0.3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3.9" customHeight="1" x14ac:dyDescent="0.3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3.9" customHeight="1" x14ac:dyDescent="0.3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3.9" customHeight="1" x14ac:dyDescent="0.3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3.9" customHeight="1" x14ac:dyDescent="0.3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3.9" customHeight="1" x14ac:dyDescent="0.3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3.9" customHeight="1" x14ac:dyDescent="0.3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3.9" customHeight="1" x14ac:dyDescent="0.3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3.9" customHeight="1" x14ac:dyDescent="0.3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3.9" customHeight="1" x14ac:dyDescent="0.3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3.9" customHeight="1" x14ac:dyDescent="0.3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3.9" customHeight="1" x14ac:dyDescent="0.3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3.9" customHeight="1" x14ac:dyDescent="0.3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3.9" customHeight="1" x14ac:dyDescent="0.3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3.9" customHeight="1" x14ac:dyDescent="0.3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3.9" customHeight="1" x14ac:dyDescent="0.3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3.9" customHeight="1" x14ac:dyDescent="0.3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3.9" customHeight="1" x14ac:dyDescent="0.3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3.9" customHeight="1" x14ac:dyDescent="0.3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3.9" customHeight="1" x14ac:dyDescent="0.3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3.9" customHeight="1" x14ac:dyDescent="0.3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3.9" customHeight="1" x14ac:dyDescent="0.3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3.9" customHeight="1" x14ac:dyDescent="0.3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3.9" customHeight="1" x14ac:dyDescent="0.3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3.9" customHeight="1" x14ac:dyDescent="0.3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3.9" customHeight="1" x14ac:dyDescent="0.3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3.9" customHeight="1" x14ac:dyDescent="0.3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3.9" customHeight="1" x14ac:dyDescent="0.3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3.9" customHeight="1" x14ac:dyDescent="0.3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3.9" customHeight="1" x14ac:dyDescent="0.3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3.9" customHeight="1" x14ac:dyDescent="0.3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3.9" customHeight="1" x14ac:dyDescent="0.3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3.9" customHeight="1" x14ac:dyDescent="0.3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3.9" customHeight="1" x14ac:dyDescent="0.3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3.9" customHeight="1" x14ac:dyDescent="0.3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3.9" customHeight="1" x14ac:dyDescent="0.3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3.9" customHeight="1" x14ac:dyDescent="0.3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3.9" customHeight="1" x14ac:dyDescent="0.3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3.9" customHeight="1" x14ac:dyDescent="0.3">
      <c r="G2124" s="44"/>
      <c r="H2124" s="44"/>
      <c r="I2124" s="44"/>
      <c r="J2124" s="44"/>
      <c r="K2124" s="44"/>
      <c r="L2124" s="44"/>
      <c r="M2124" s="44"/>
      <c r="N2124" s="44"/>
      <c r="O2124" s="44"/>
      <c r="P2124" s="44"/>
      <c r="Q2124" s="44"/>
      <c r="R2124" s="44"/>
      <c r="S2124" s="44"/>
      <c r="T2124" s="44"/>
      <c r="U2124" s="44"/>
      <c r="V2124" s="44"/>
      <c r="W2124" s="44"/>
      <c r="X2124" s="44"/>
      <c r="Y2124" s="44"/>
      <c r="Z2124" s="44"/>
      <c r="AA2124" s="35"/>
      <c r="AB2124" s="35"/>
      <c r="AC2124" s="35"/>
      <c r="AD2124" s="35"/>
      <c r="AE2124" s="35"/>
      <c r="AF2124" s="35"/>
      <c r="AG2124" s="35"/>
      <c r="AH2124" s="35"/>
      <c r="AI2124" s="35"/>
      <c r="AJ2124" s="35"/>
      <c r="AK2124" s="35"/>
    </row>
    <row r="2125" spans="7:37" s="13" customFormat="1" ht="13.9" customHeight="1" x14ac:dyDescent="0.3">
      <c r="G2125" s="44"/>
      <c r="H2125" s="44"/>
      <c r="I2125" s="44"/>
      <c r="J2125" s="44"/>
      <c r="K2125" s="44"/>
      <c r="L2125" s="44"/>
      <c r="M2125" s="44"/>
      <c r="N2125" s="44"/>
      <c r="O2125" s="44"/>
      <c r="P2125" s="44"/>
      <c r="Q2125" s="44"/>
      <c r="R2125" s="44"/>
      <c r="S2125" s="44"/>
      <c r="T2125" s="44"/>
      <c r="U2125" s="44"/>
      <c r="V2125" s="44"/>
      <c r="W2125" s="44"/>
      <c r="X2125" s="44"/>
      <c r="Y2125" s="44"/>
      <c r="Z2125" s="44"/>
      <c r="AA2125" s="35"/>
      <c r="AB2125" s="35"/>
      <c r="AC2125" s="35"/>
      <c r="AD2125" s="35"/>
      <c r="AE2125" s="35"/>
      <c r="AF2125" s="35"/>
      <c r="AG2125" s="35"/>
      <c r="AH2125" s="35"/>
      <c r="AI2125" s="35"/>
      <c r="AJ2125" s="35"/>
      <c r="AK2125" s="35"/>
    </row>
    <row r="2126" spans="7:37" s="13" customFormat="1" ht="13.9" customHeight="1" x14ac:dyDescent="0.3">
      <c r="G2126" s="44"/>
      <c r="H2126" s="44"/>
      <c r="I2126" s="44"/>
      <c r="J2126" s="44"/>
      <c r="K2126" s="44"/>
      <c r="L2126" s="44"/>
      <c r="M2126" s="44"/>
      <c r="N2126" s="44"/>
      <c r="O2126" s="44"/>
      <c r="P2126" s="44"/>
      <c r="Q2126" s="44"/>
      <c r="R2126" s="44"/>
      <c r="S2126" s="44"/>
      <c r="T2126" s="44"/>
      <c r="U2126" s="44"/>
      <c r="V2126" s="44"/>
      <c r="W2126" s="44"/>
      <c r="X2126" s="44"/>
      <c r="Y2126" s="44"/>
      <c r="Z2126" s="44"/>
      <c r="AA2126" s="35"/>
      <c r="AB2126" s="35"/>
      <c r="AC2126" s="35"/>
      <c r="AD2126" s="35"/>
      <c r="AE2126" s="35"/>
      <c r="AF2126" s="35"/>
      <c r="AG2126" s="35"/>
      <c r="AH2126" s="35"/>
      <c r="AI2126" s="35"/>
      <c r="AJ2126" s="35"/>
      <c r="AK2126" s="35"/>
    </row>
    <row r="2127" spans="7:37" s="13" customFormat="1" ht="13.9" customHeight="1" x14ac:dyDescent="0.3">
      <c r="G2127" s="44"/>
      <c r="H2127" s="44"/>
      <c r="I2127" s="44"/>
      <c r="J2127" s="44"/>
      <c r="K2127" s="44"/>
      <c r="L2127" s="44"/>
      <c r="M2127" s="44"/>
      <c r="N2127" s="44"/>
      <c r="O2127" s="44"/>
      <c r="P2127" s="44"/>
      <c r="Q2127" s="44"/>
      <c r="R2127" s="44"/>
      <c r="S2127" s="44"/>
      <c r="T2127" s="44"/>
      <c r="U2127" s="44"/>
      <c r="V2127" s="44"/>
      <c r="W2127" s="44"/>
      <c r="X2127" s="44"/>
      <c r="Y2127" s="44"/>
      <c r="Z2127" s="44"/>
      <c r="AA2127" s="35"/>
      <c r="AB2127" s="35"/>
      <c r="AC2127" s="35"/>
      <c r="AD2127" s="35"/>
      <c r="AE2127" s="35"/>
      <c r="AF2127" s="35"/>
      <c r="AG2127" s="35"/>
      <c r="AH2127" s="35"/>
      <c r="AI2127" s="35"/>
      <c r="AJ2127" s="35"/>
      <c r="AK2127" s="35"/>
    </row>
    <row r="2128" spans="7:37" s="13" customFormat="1" ht="13.9" customHeight="1" x14ac:dyDescent="0.3">
      <c r="G2128" s="44"/>
      <c r="H2128" s="44"/>
      <c r="I2128" s="44"/>
      <c r="J2128" s="44"/>
      <c r="K2128" s="44"/>
      <c r="L2128" s="44"/>
      <c r="M2128" s="44"/>
      <c r="N2128" s="44"/>
      <c r="O2128" s="44"/>
      <c r="P2128" s="44"/>
      <c r="Q2128" s="44"/>
      <c r="R2128" s="44"/>
      <c r="S2128" s="44"/>
      <c r="T2128" s="44"/>
      <c r="U2128" s="44"/>
      <c r="V2128" s="44"/>
      <c r="W2128" s="44"/>
      <c r="X2128" s="44"/>
      <c r="Y2128" s="44"/>
      <c r="Z2128" s="44"/>
      <c r="AA2128" s="35"/>
      <c r="AB2128" s="35"/>
      <c r="AC2128" s="35"/>
      <c r="AD2128" s="35"/>
      <c r="AE2128" s="35"/>
      <c r="AF2128" s="35"/>
      <c r="AG2128" s="35"/>
      <c r="AH2128" s="35"/>
      <c r="AI2128" s="35"/>
      <c r="AJ2128" s="35"/>
      <c r="AK2128" s="35"/>
    </row>
    <row r="2129" spans="7:37" s="13" customFormat="1" ht="13.9" customHeight="1" x14ac:dyDescent="0.3">
      <c r="G2129" s="44"/>
      <c r="H2129" s="44"/>
      <c r="I2129" s="44"/>
      <c r="J2129" s="44"/>
      <c r="K2129" s="44"/>
      <c r="L2129" s="44"/>
      <c r="M2129" s="44"/>
      <c r="N2129" s="44"/>
      <c r="O2129" s="44"/>
      <c r="P2129" s="44"/>
      <c r="Q2129" s="44"/>
      <c r="R2129" s="44"/>
      <c r="S2129" s="44"/>
      <c r="T2129" s="44"/>
      <c r="U2129" s="44"/>
      <c r="V2129" s="44"/>
      <c r="W2129" s="44"/>
      <c r="X2129" s="44"/>
      <c r="Y2129" s="44"/>
      <c r="Z2129" s="44"/>
      <c r="AA2129" s="35"/>
      <c r="AB2129" s="35"/>
      <c r="AC2129" s="35"/>
      <c r="AD2129" s="35"/>
      <c r="AE2129" s="35"/>
      <c r="AF2129" s="35"/>
      <c r="AG2129" s="35"/>
      <c r="AH2129" s="35"/>
      <c r="AI2129" s="35"/>
      <c r="AJ2129" s="35"/>
      <c r="AK2129" s="35"/>
    </row>
    <row r="2130" spans="7:37" s="13" customFormat="1" ht="13.9" customHeight="1" x14ac:dyDescent="0.3">
      <c r="G2130" s="44"/>
      <c r="H2130" s="44"/>
      <c r="I2130" s="44"/>
      <c r="J2130" s="44"/>
      <c r="K2130" s="44"/>
      <c r="L2130" s="44"/>
      <c r="M2130" s="44"/>
      <c r="N2130" s="44"/>
      <c r="O2130" s="44"/>
      <c r="P2130" s="44"/>
      <c r="Q2130" s="44"/>
      <c r="R2130" s="44"/>
      <c r="S2130" s="44"/>
      <c r="T2130" s="44"/>
      <c r="U2130" s="44"/>
      <c r="V2130" s="44"/>
      <c r="W2130" s="44"/>
      <c r="X2130" s="44"/>
      <c r="Y2130" s="44"/>
      <c r="Z2130" s="44"/>
      <c r="AA2130" s="35"/>
      <c r="AB2130" s="35"/>
      <c r="AC2130" s="35"/>
      <c r="AD2130" s="35"/>
      <c r="AE2130" s="35"/>
      <c r="AF2130" s="35"/>
      <c r="AG2130" s="35"/>
      <c r="AH2130" s="35"/>
      <c r="AI2130" s="35"/>
      <c r="AJ2130" s="35"/>
      <c r="AK2130" s="35"/>
    </row>
    <row r="2131" spans="7:37" s="13" customFormat="1" ht="13.9" customHeight="1" x14ac:dyDescent="0.3">
      <c r="G2131" s="44"/>
      <c r="H2131" s="44"/>
      <c r="I2131" s="44"/>
      <c r="J2131" s="44"/>
      <c r="K2131" s="44"/>
      <c r="L2131" s="44"/>
      <c r="M2131" s="44"/>
      <c r="N2131" s="44"/>
      <c r="O2131" s="44"/>
      <c r="P2131" s="44"/>
      <c r="Q2131" s="44"/>
      <c r="R2131" s="44"/>
      <c r="S2131" s="44"/>
      <c r="T2131" s="44"/>
      <c r="U2131" s="44"/>
      <c r="V2131" s="44"/>
      <c r="W2131" s="44"/>
      <c r="X2131" s="44"/>
      <c r="Y2131" s="44"/>
      <c r="Z2131" s="44"/>
      <c r="AA2131" s="35"/>
      <c r="AB2131" s="35"/>
      <c r="AC2131" s="35"/>
      <c r="AD2131" s="35"/>
      <c r="AE2131" s="35"/>
      <c r="AF2131" s="35"/>
      <c r="AG2131" s="35"/>
      <c r="AH2131" s="35"/>
      <c r="AI2131" s="35"/>
      <c r="AJ2131" s="35"/>
      <c r="AK2131" s="35"/>
    </row>
    <row r="2132" spans="7:37" s="13" customFormat="1" ht="13.9" customHeight="1" x14ac:dyDescent="0.3">
      <c r="G2132" s="44"/>
      <c r="H2132" s="44"/>
      <c r="I2132" s="44"/>
      <c r="J2132" s="44"/>
      <c r="K2132" s="44"/>
      <c r="L2132" s="44"/>
      <c r="M2132" s="44"/>
      <c r="N2132" s="44"/>
      <c r="O2132" s="44"/>
      <c r="P2132" s="44"/>
      <c r="Q2132" s="44"/>
      <c r="R2132" s="44"/>
      <c r="S2132" s="44"/>
      <c r="T2132" s="44"/>
      <c r="U2132" s="44"/>
      <c r="V2132" s="44"/>
      <c r="W2132" s="44"/>
      <c r="X2132" s="44"/>
      <c r="Y2132" s="44"/>
      <c r="Z2132" s="44"/>
      <c r="AA2132" s="35"/>
      <c r="AB2132" s="35"/>
      <c r="AC2132" s="35"/>
      <c r="AD2132" s="35"/>
      <c r="AE2132" s="35"/>
      <c r="AF2132" s="35"/>
      <c r="AG2132" s="35"/>
      <c r="AH2132" s="35"/>
      <c r="AI2132" s="35"/>
      <c r="AJ2132" s="35"/>
      <c r="AK2132" s="35"/>
    </row>
    <row r="2133" spans="7:37" s="13" customFormat="1" ht="13.9" customHeight="1" x14ac:dyDescent="0.3">
      <c r="G2133" s="44"/>
      <c r="H2133" s="44"/>
      <c r="I2133" s="44"/>
      <c r="J2133" s="44"/>
      <c r="K2133" s="44"/>
      <c r="L2133" s="44"/>
      <c r="M2133" s="44"/>
      <c r="N2133" s="44"/>
      <c r="O2133" s="44"/>
      <c r="P2133" s="44"/>
      <c r="Q2133" s="44"/>
      <c r="R2133" s="44"/>
      <c r="S2133" s="44"/>
      <c r="T2133" s="44"/>
      <c r="U2133" s="44"/>
      <c r="V2133" s="44"/>
      <c r="W2133" s="44"/>
      <c r="X2133" s="44"/>
      <c r="Y2133" s="44"/>
      <c r="Z2133" s="44"/>
      <c r="AA2133" s="35"/>
      <c r="AB2133" s="35"/>
      <c r="AC2133" s="35"/>
      <c r="AD2133" s="35"/>
      <c r="AE2133" s="35"/>
      <c r="AF2133" s="35"/>
      <c r="AG2133" s="35"/>
      <c r="AH2133" s="35"/>
      <c r="AI2133" s="35"/>
      <c r="AJ2133" s="35"/>
      <c r="AK2133" s="35"/>
    </row>
    <row r="2134" spans="7:37" s="13" customFormat="1" ht="13.9" customHeight="1" x14ac:dyDescent="0.3">
      <c r="G2134" s="44"/>
      <c r="H2134" s="44"/>
      <c r="I2134" s="44"/>
      <c r="J2134" s="44"/>
      <c r="K2134" s="44"/>
      <c r="L2134" s="44"/>
      <c r="M2134" s="44"/>
      <c r="N2134" s="44"/>
      <c r="O2134" s="44"/>
      <c r="P2134" s="44"/>
      <c r="Q2134" s="44"/>
      <c r="R2134" s="44"/>
      <c r="S2134" s="44"/>
      <c r="T2134" s="44"/>
      <c r="U2134" s="44"/>
      <c r="V2134" s="44"/>
      <c r="W2134" s="44"/>
      <c r="X2134" s="44"/>
      <c r="Y2134" s="44"/>
      <c r="Z2134" s="44"/>
      <c r="AA2134" s="35"/>
      <c r="AB2134" s="35"/>
      <c r="AC2134" s="35"/>
      <c r="AD2134" s="35"/>
      <c r="AE2134" s="35"/>
      <c r="AF2134" s="35"/>
      <c r="AG2134" s="35"/>
      <c r="AH2134" s="35"/>
      <c r="AI2134" s="35"/>
      <c r="AJ2134" s="35"/>
      <c r="AK2134" s="35"/>
    </row>
    <row r="2135" spans="7:37" s="13" customFormat="1" ht="13.9" customHeight="1" x14ac:dyDescent="0.3">
      <c r="G2135" s="44"/>
      <c r="H2135" s="44"/>
      <c r="I2135" s="44"/>
      <c r="J2135" s="44"/>
      <c r="K2135" s="44"/>
      <c r="L2135" s="44"/>
      <c r="M2135" s="44"/>
      <c r="N2135" s="44"/>
      <c r="O2135" s="44"/>
      <c r="P2135" s="44"/>
      <c r="Q2135" s="44"/>
      <c r="R2135" s="44"/>
      <c r="S2135" s="44"/>
      <c r="T2135" s="44"/>
      <c r="U2135" s="44"/>
      <c r="V2135" s="44"/>
      <c r="W2135" s="44"/>
      <c r="X2135" s="44"/>
      <c r="Y2135" s="44"/>
      <c r="Z2135" s="44"/>
      <c r="AA2135" s="35"/>
      <c r="AB2135" s="35"/>
      <c r="AC2135" s="35"/>
      <c r="AD2135" s="35"/>
      <c r="AE2135" s="35"/>
      <c r="AF2135" s="35"/>
      <c r="AG2135" s="35"/>
      <c r="AH2135" s="35"/>
      <c r="AI2135" s="35"/>
      <c r="AJ2135" s="35"/>
      <c r="AK2135" s="35"/>
    </row>
    <row r="2136" spans="7:37" s="13" customFormat="1" ht="13.9" customHeight="1" x14ac:dyDescent="0.3">
      <c r="G2136" s="44"/>
      <c r="H2136" s="44"/>
      <c r="I2136" s="44"/>
      <c r="J2136" s="44"/>
      <c r="K2136" s="44"/>
      <c r="L2136" s="44"/>
      <c r="M2136" s="44"/>
      <c r="N2136" s="44"/>
      <c r="O2136" s="44"/>
      <c r="P2136" s="44"/>
      <c r="Q2136" s="44"/>
      <c r="R2136" s="44"/>
      <c r="S2136" s="44"/>
      <c r="T2136" s="44"/>
      <c r="U2136" s="44"/>
      <c r="V2136" s="44"/>
      <c r="W2136" s="44"/>
      <c r="X2136" s="44"/>
      <c r="Y2136" s="44"/>
      <c r="Z2136" s="44"/>
      <c r="AA2136" s="35"/>
      <c r="AB2136" s="35"/>
      <c r="AC2136" s="35"/>
      <c r="AD2136" s="35"/>
      <c r="AE2136" s="35"/>
      <c r="AF2136" s="35"/>
      <c r="AG2136" s="35"/>
      <c r="AH2136" s="35"/>
      <c r="AI2136" s="35"/>
      <c r="AJ2136" s="35"/>
      <c r="AK2136" s="35"/>
    </row>
    <row r="2137" spans="7:37" s="13" customFormat="1" ht="13.9" customHeight="1" x14ac:dyDescent="0.3">
      <c r="G2137" s="44"/>
      <c r="H2137" s="44"/>
      <c r="I2137" s="44"/>
      <c r="J2137" s="44"/>
      <c r="K2137" s="44"/>
      <c r="L2137" s="44"/>
      <c r="M2137" s="44"/>
      <c r="N2137" s="44"/>
      <c r="O2137" s="44"/>
      <c r="P2137" s="44"/>
      <c r="Q2137" s="44"/>
      <c r="R2137" s="44"/>
      <c r="S2137" s="44"/>
      <c r="T2137" s="44"/>
      <c r="U2137" s="44"/>
      <c r="V2137" s="44"/>
      <c r="W2137" s="44"/>
      <c r="X2137" s="44"/>
      <c r="Y2137" s="44"/>
      <c r="Z2137" s="44"/>
      <c r="AA2137" s="35"/>
      <c r="AB2137" s="35"/>
      <c r="AC2137" s="35"/>
      <c r="AD2137" s="35"/>
      <c r="AE2137" s="35"/>
      <c r="AF2137" s="35"/>
      <c r="AG2137" s="35"/>
      <c r="AH2137" s="35"/>
      <c r="AI2137" s="35"/>
      <c r="AJ2137" s="35"/>
      <c r="AK2137" s="35"/>
    </row>
    <row r="2138" spans="7:37" s="13" customFormat="1" ht="13.9" customHeight="1" x14ac:dyDescent="0.3">
      <c r="G2138" s="44"/>
      <c r="H2138" s="44"/>
      <c r="I2138" s="44"/>
      <c r="J2138" s="44"/>
      <c r="K2138" s="44"/>
      <c r="L2138" s="44"/>
      <c r="M2138" s="44"/>
      <c r="N2138" s="44"/>
      <c r="O2138" s="44"/>
      <c r="P2138" s="44"/>
      <c r="Q2138" s="44"/>
      <c r="R2138" s="44"/>
      <c r="S2138" s="44"/>
      <c r="T2138" s="44"/>
      <c r="U2138" s="44"/>
      <c r="V2138" s="44"/>
      <c r="W2138" s="44"/>
      <c r="X2138" s="44"/>
      <c r="Y2138" s="44"/>
      <c r="Z2138" s="44"/>
      <c r="AA2138" s="35"/>
      <c r="AB2138" s="35"/>
      <c r="AC2138" s="35"/>
      <c r="AD2138" s="35"/>
      <c r="AE2138" s="35"/>
      <c r="AF2138" s="35"/>
      <c r="AG2138" s="35"/>
      <c r="AH2138" s="35"/>
      <c r="AI2138" s="35"/>
      <c r="AJ2138" s="35"/>
      <c r="AK2138" s="35"/>
    </row>
    <row r="2139" spans="7:37" s="13" customFormat="1" ht="13.9" customHeight="1" x14ac:dyDescent="0.3">
      <c r="G2139" s="44"/>
      <c r="H2139" s="44"/>
      <c r="I2139" s="44"/>
      <c r="J2139" s="44"/>
      <c r="K2139" s="44"/>
      <c r="L2139" s="44"/>
      <c r="M2139" s="44"/>
      <c r="N2139" s="44"/>
      <c r="O2139" s="44"/>
      <c r="P2139" s="44"/>
      <c r="Q2139" s="44"/>
      <c r="R2139" s="44"/>
      <c r="S2139" s="44"/>
      <c r="T2139" s="44"/>
      <c r="U2139" s="44"/>
      <c r="V2139" s="44"/>
      <c r="W2139" s="44"/>
      <c r="X2139" s="44"/>
      <c r="Y2139" s="44"/>
      <c r="Z2139" s="44"/>
      <c r="AA2139" s="35"/>
      <c r="AB2139" s="35"/>
      <c r="AC2139" s="35"/>
      <c r="AD2139" s="35"/>
      <c r="AE2139" s="35"/>
      <c r="AF2139" s="35"/>
      <c r="AG2139" s="35"/>
      <c r="AH2139" s="35"/>
      <c r="AI2139" s="35"/>
      <c r="AJ2139" s="35"/>
      <c r="AK2139" s="35"/>
    </row>
    <row r="2140" spans="7:37" s="13" customFormat="1" ht="13.9" customHeight="1" x14ac:dyDescent="0.3">
      <c r="G2140" s="44"/>
      <c r="H2140" s="44"/>
      <c r="I2140" s="44"/>
      <c r="J2140" s="44"/>
      <c r="K2140" s="44"/>
      <c r="L2140" s="44"/>
      <c r="M2140" s="44"/>
      <c r="N2140" s="44"/>
      <c r="O2140" s="44"/>
      <c r="P2140" s="44"/>
      <c r="Q2140" s="44"/>
      <c r="R2140" s="44"/>
      <c r="S2140" s="44"/>
      <c r="T2140" s="44"/>
      <c r="U2140" s="44"/>
      <c r="V2140" s="44"/>
      <c r="W2140" s="44"/>
      <c r="X2140" s="44"/>
      <c r="Y2140" s="44"/>
      <c r="Z2140" s="44"/>
      <c r="AA2140" s="35"/>
      <c r="AB2140" s="35"/>
      <c r="AC2140" s="35"/>
      <c r="AD2140" s="35"/>
      <c r="AE2140" s="35"/>
      <c r="AF2140" s="35"/>
      <c r="AG2140" s="35"/>
      <c r="AH2140" s="35"/>
      <c r="AI2140" s="35"/>
      <c r="AJ2140" s="35"/>
      <c r="AK2140" s="35"/>
    </row>
    <row r="2141" spans="7:37" s="13" customFormat="1" ht="13.9" customHeight="1" x14ac:dyDescent="0.3">
      <c r="G2141" s="44"/>
      <c r="H2141" s="44"/>
      <c r="I2141" s="44"/>
      <c r="J2141" s="44"/>
      <c r="K2141" s="44"/>
      <c r="L2141" s="44"/>
      <c r="M2141" s="44"/>
      <c r="N2141" s="44"/>
      <c r="O2141" s="44"/>
      <c r="P2141" s="44"/>
      <c r="Q2141" s="44"/>
      <c r="R2141" s="44"/>
      <c r="S2141" s="44"/>
      <c r="T2141" s="44"/>
      <c r="U2141" s="44"/>
      <c r="V2141" s="44"/>
      <c r="W2141" s="44"/>
      <c r="X2141" s="44"/>
      <c r="Y2141" s="44"/>
      <c r="Z2141" s="44"/>
      <c r="AA2141" s="35"/>
      <c r="AB2141" s="35"/>
      <c r="AC2141" s="35"/>
      <c r="AD2141" s="35"/>
      <c r="AE2141" s="35"/>
      <c r="AF2141" s="35"/>
      <c r="AG2141" s="35"/>
      <c r="AH2141" s="35"/>
      <c r="AI2141" s="35"/>
      <c r="AJ2141" s="35"/>
      <c r="AK2141" s="35"/>
    </row>
    <row r="2142" spans="7:37" s="13" customFormat="1" ht="13.9" customHeight="1" x14ac:dyDescent="0.3">
      <c r="G2142" s="44"/>
      <c r="H2142" s="44"/>
      <c r="I2142" s="44"/>
      <c r="J2142" s="44"/>
      <c r="K2142" s="44"/>
      <c r="L2142" s="44"/>
      <c r="M2142" s="44"/>
      <c r="N2142" s="44"/>
      <c r="O2142" s="44"/>
      <c r="P2142" s="44"/>
      <c r="Q2142" s="44"/>
      <c r="R2142" s="44"/>
      <c r="S2142" s="44"/>
      <c r="T2142" s="44"/>
      <c r="U2142" s="44"/>
      <c r="V2142" s="44"/>
      <c r="W2142" s="44"/>
      <c r="X2142" s="44"/>
      <c r="Y2142" s="44"/>
      <c r="Z2142" s="44"/>
      <c r="AA2142" s="35"/>
      <c r="AB2142" s="35"/>
      <c r="AC2142" s="35"/>
      <c r="AD2142" s="35"/>
      <c r="AE2142" s="35"/>
      <c r="AF2142" s="35"/>
      <c r="AG2142" s="35"/>
      <c r="AH2142" s="35"/>
      <c r="AI2142" s="35"/>
      <c r="AJ2142" s="35"/>
      <c r="AK2142" s="35"/>
    </row>
    <row r="2143" spans="7:37" s="13" customFormat="1" ht="13.9" customHeight="1" x14ac:dyDescent="0.3">
      <c r="G2143" s="44"/>
      <c r="H2143" s="44"/>
      <c r="I2143" s="44"/>
      <c r="J2143" s="44"/>
      <c r="K2143" s="44"/>
      <c r="L2143" s="44"/>
      <c r="M2143" s="44"/>
      <c r="N2143" s="44"/>
      <c r="O2143" s="44"/>
      <c r="P2143" s="44"/>
      <c r="Q2143" s="44"/>
      <c r="R2143" s="44"/>
      <c r="S2143" s="44"/>
      <c r="T2143" s="44"/>
      <c r="U2143" s="44"/>
      <c r="V2143" s="44"/>
      <c r="W2143" s="44"/>
      <c r="X2143" s="44"/>
      <c r="Y2143" s="44"/>
      <c r="Z2143" s="44"/>
      <c r="AA2143" s="35"/>
      <c r="AB2143" s="35"/>
      <c r="AC2143" s="35"/>
      <c r="AD2143" s="35"/>
      <c r="AE2143" s="35"/>
      <c r="AF2143" s="35"/>
      <c r="AG2143" s="35"/>
      <c r="AH2143" s="35"/>
      <c r="AI2143" s="35"/>
      <c r="AJ2143" s="35"/>
      <c r="AK2143" s="35"/>
    </row>
    <row r="2144" spans="7:37" s="13" customFormat="1" ht="13.9" customHeight="1" x14ac:dyDescent="0.3">
      <c r="G2144" s="44"/>
      <c r="H2144" s="44"/>
      <c r="I2144" s="44"/>
      <c r="J2144" s="44"/>
      <c r="K2144" s="44"/>
      <c r="L2144" s="44"/>
      <c r="M2144" s="44"/>
      <c r="N2144" s="44"/>
      <c r="O2144" s="44"/>
      <c r="P2144" s="44"/>
      <c r="Q2144" s="44"/>
      <c r="R2144" s="44"/>
      <c r="S2144" s="44"/>
      <c r="T2144" s="44"/>
      <c r="U2144" s="44"/>
      <c r="V2144" s="44"/>
      <c r="W2144" s="44"/>
      <c r="X2144" s="44"/>
      <c r="Y2144" s="44"/>
      <c r="Z2144" s="44"/>
      <c r="AA2144" s="35"/>
      <c r="AB2144" s="35"/>
      <c r="AC2144" s="35"/>
      <c r="AD2144" s="35"/>
      <c r="AE2144" s="35"/>
      <c r="AF2144" s="35"/>
      <c r="AG2144" s="35"/>
      <c r="AH2144" s="35"/>
      <c r="AI2144" s="35"/>
      <c r="AJ2144" s="35"/>
      <c r="AK2144" s="35"/>
    </row>
    <row r="2145" spans="7:37" s="13" customFormat="1" ht="13.9" customHeight="1" x14ac:dyDescent="0.3">
      <c r="G2145" s="44"/>
      <c r="H2145" s="44"/>
      <c r="I2145" s="44"/>
      <c r="J2145" s="44"/>
      <c r="K2145" s="44"/>
      <c r="L2145" s="44"/>
      <c r="M2145" s="44"/>
      <c r="N2145" s="44"/>
      <c r="O2145" s="44"/>
      <c r="P2145" s="44"/>
      <c r="Q2145" s="44"/>
      <c r="R2145" s="44"/>
      <c r="S2145" s="44"/>
      <c r="T2145" s="44"/>
      <c r="U2145" s="44"/>
      <c r="V2145" s="44"/>
      <c r="W2145" s="44"/>
      <c r="X2145" s="44"/>
      <c r="Y2145" s="44"/>
      <c r="Z2145" s="44"/>
      <c r="AA2145" s="35"/>
      <c r="AB2145" s="35"/>
      <c r="AC2145" s="35"/>
      <c r="AD2145" s="35"/>
      <c r="AE2145" s="35"/>
      <c r="AF2145" s="35"/>
      <c r="AG2145" s="35"/>
      <c r="AH2145" s="35"/>
      <c r="AI2145" s="35"/>
      <c r="AJ2145" s="35"/>
      <c r="AK2145" s="35"/>
    </row>
    <row r="2146" spans="7:37" s="13" customFormat="1" ht="13.9" customHeight="1" x14ac:dyDescent="0.3">
      <c r="G2146" s="44"/>
      <c r="H2146" s="44"/>
      <c r="I2146" s="44"/>
      <c r="J2146" s="44"/>
      <c r="K2146" s="44"/>
      <c r="L2146" s="44"/>
      <c r="M2146" s="44"/>
      <c r="N2146" s="44"/>
      <c r="O2146" s="44"/>
      <c r="P2146" s="44"/>
      <c r="Q2146" s="44"/>
      <c r="R2146" s="44"/>
      <c r="S2146" s="44"/>
      <c r="T2146" s="44"/>
      <c r="U2146" s="44"/>
      <c r="V2146" s="44"/>
      <c r="W2146" s="44"/>
      <c r="X2146" s="44"/>
      <c r="Y2146" s="44"/>
      <c r="Z2146" s="44"/>
      <c r="AA2146" s="35"/>
      <c r="AB2146" s="35"/>
      <c r="AC2146" s="35"/>
      <c r="AD2146" s="35"/>
      <c r="AE2146" s="35"/>
      <c r="AF2146" s="35"/>
      <c r="AG2146" s="35"/>
      <c r="AH2146" s="35"/>
      <c r="AI2146" s="35"/>
      <c r="AJ2146" s="35"/>
      <c r="AK2146" s="35"/>
    </row>
    <row r="2147" spans="7:37" s="13" customFormat="1" ht="13.9" customHeight="1" x14ac:dyDescent="0.3">
      <c r="G2147" s="44"/>
      <c r="H2147" s="44"/>
      <c r="I2147" s="44"/>
      <c r="J2147" s="44"/>
      <c r="K2147" s="44"/>
      <c r="L2147" s="44"/>
      <c r="M2147" s="44"/>
      <c r="N2147" s="44"/>
      <c r="O2147" s="44"/>
      <c r="P2147" s="44"/>
      <c r="Q2147" s="44"/>
      <c r="R2147" s="44"/>
      <c r="S2147" s="44"/>
      <c r="T2147" s="44"/>
      <c r="U2147" s="44"/>
      <c r="V2147" s="44"/>
      <c r="W2147" s="44"/>
      <c r="X2147" s="44"/>
      <c r="Y2147" s="44"/>
      <c r="Z2147" s="44"/>
      <c r="AA2147" s="35"/>
      <c r="AB2147" s="35"/>
      <c r="AC2147" s="35"/>
      <c r="AD2147" s="35"/>
      <c r="AE2147" s="35"/>
      <c r="AF2147" s="35"/>
      <c r="AG2147" s="35"/>
      <c r="AH2147" s="35"/>
      <c r="AI2147" s="35"/>
      <c r="AJ2147" s="35"/>
      <c r="AK2147" s="35"/>
    </row>
    <row r="2148" spans="7:37" s="13" customFormat="1" ht="13.9" customHeight="1" x14ac:dyDescent="0.3">
      <c r="G2148" s="44"/>
      <c r="H2148" s="44"/>
      <c r="I2148" s="44"/>
      <c r="J2148" s="44"/>
      <c r="K2148" s="44"/>
      <c r="L2148" s="44"/>
      <c r="M2148" s="44"/>
      <c r="N2148" s="44"/>
      <c r="O2148" s="44"/>
      <c r="P2148" s="44"/>
      <c r="Q2148" s="44"/>
      <c r="R2148" s="44"/>
      <c r="S2148" s="44"/>
      <c r="T2148" s="44"/>
      <c r="U2148" s="44"/>
      <c r="V2148" s="44"/>
      <c r="W2148" s="44"/>
      <c r="X2148" s="44"/>
      <c r="Y2148" s="44"/>
      <c r="Z2148" s="44"/>
      <c r="AA2148" s="35"/>
      <c r="AB2148" s="35"/>
      <c r="AC2148" s="35"/>
      <c r="AD2148" s="35"/>
      <c r="AE2148" s="35"/>
      <c r="AF2148" s="35"/>
      <c r="AG2148" s="35"/>
      <c r="AH2148" s="35"/>
      <c r="AI2148" s="35"/>
      <c r="AJ2148" s="35"/>
      <c r="AK2148" s="35"/>
    </row>
    <row r="2149" spans="7:37" s="13" customFormat="1" ht="13.9" customHeight="1" x14ac:dyDescent="0.3">
      <c r="G2149" s="44"/>
      <c r="H2149" s="44"/>
      <c r="I2149" s="44"/>
      <c r="J2149" s="44"/>
      <c r="K2149" s="44"/>
      <c r="L2149" s="44"/>
      <c r="M2149" s="44"/>
      <c r="N2149" s="44"/>
      <c r="O2149" s="44"/>
      <c r="P2149" s="44"/>
      <c r="Q2149" s="44"/>
      <c r="R2149" s="44"/>
      <c r="S2149" s="44"/>
      <c r="T2149" s="44"/>
      <c r="U2149" s="44"/>
      <c r="V2149" s="44"/>
      <c r="W2149" s="44"/>
      <c r="X2149" s="44"/>
      <c r="Y2149" s="44"/>
      <c r="Z2149" s="44"/>
      <c r="AA2149" s="35"/>
      <c r="AB2149" s="35"/>
      <c r="AC2149" s="35"/>
      <c r="AD2149" s="35"/>
      <c r="AE2149" s="35"/>
      <c r="AF2149" s="35"/>
      <c r="AG2149" s="35"/>
      <c r="AH2149" s="35"/>
      <c r="AI2149" s="35"/>
      <c r="AJ2149" s="35"/>
      <c r="AK2149" s="35"/>
    </row>
    <row r="2150" spans="7:37" s="13" customFormat="1" ht="13.9" customHeight="1" x14ac:dyDescent="0.3">
      <c r="G2150" s="44"/>
      <c r="H2150" s="44"/>
      <c r="I2150" s="44"/>
      <c r="J2150" s="44"/>
      <c r="K2150" s="44"/>
      <c r="L2150" s="44"/>
      <c r="M2150" s="44"/>
      <c r="N2150" s="44"/>
      <c r="O2150" s="44"/>
      <c r="P2150" s="44"/>
      <c r="Q2150" s="44"/>
      <c r="R2150" s="44"/>
      <c r="S2150" s="44"/>
      <c r="T2150" s="44"/>
      <c r="U2150" s="44"/>
      <c r="V2150" s="44"/>
      <c r="W2150" s="44"/>
      <c r="X2150" s="44"/>
      <c r="Y2150" s="44"/>
      <c r="Z2150" s="44"/>
      <c r="AA2150" s="35"/>
      <c r="AB2150" s="35"/>
      <c r="AC2150" s="35"/>
      <c r="AD2150" s="35"/>
      <c r="AE2150" s="35"/>
      <c r="AF2150" s="35"/>
      <c r="AG2150" s="35"/>
      <c r="AH2150" s="35"/>
      <c r="AI2150" s="35"/>
      <c r="AJ2150" s="35"/>
      <c r="AK2150" s="35"/>
    </row>
    <row r="2151" spans="7:37" s="13" customFormat="1" ht="13.9" customHeight="1" x14ac:dyDescent="0.3">
      <c r="G2151" s="44"/>
      <c r="H2151" s="44"/>
      <c r="I2151" s="44"/>
      <c r="J2151" s="44"/>
      <c r="K2151" s="44"/>
      <c r="L2151" s="44"/>
      <c r="M2151" s="44"/>
      <c r="N2151" s="44"/>
      <c r="O2151" s="44"/>
      <c r="P2151" s="44"/>
      <c r="Q2151" s="44"/>
      <c r="R2151" s="44"/>
      <c r="S2151" s="44"/>
      <c r="T2151" s="44"/>
      <c r="U2151" s="44"/>
      <c r="V2151" s="44"/>
      <c r="W2151" s="44"/>
      <c r="X2151" s="44"/>
      <c r="Y2151" s="44"/>
      <c r="Z2151" s="44"/>
      <c r="AA2151" s="35"/>
      <c r="AB2151" s="35"/>
      <c r="AC2151" s="35"/>
      <c r="AD2151" s="35"/>
      <c r="AE2151" s="35"/>
      <c r="AF2151" s="35"/>
      <c r="AG2151" s="35"/>
      <c r="AH2151" s="35"/>
      <c r="AI2151" s="35"/>
      <c r="AJ2151" s="35"/>
      <c r="AK2151" s="35"/>
    </row>
    <row r="2152" spans="7:37" s="13" customFormat="1" ht="13.9" customHeight="1" x14ac:dyDescent="0.3">
      <c r="G2152" s="44"/>
      <c r="H2152" s="44"/>
      <c r="I2152" s="44"/>
      <c r="J2152" s="44"/>
      <c r="K2152" s="44"/>
      <c r="L2152" s="44"/>
      <c r="M2152" s="44"/>
      <c r="N2152" s="44"/>
      <c r="O2152" s="44"/>
      <c r="P2152" s="44"/>
      <c r="Q2152" s="44"/>
      <c r="R2152" s="44"/>
      <c r="S2152" s="44"/>
      <c r="T2152" s="44"/>
      <c r="U2152" s="44"/>
      <c r="V2152" s="44"/>
      <c r="W2152" s="44"/>
      <c r="X2152" s="44"/>
      <c r="Y2152" s="44"/>
      <c r="Z2152" s="44"/>
      <c r="AA2152" s="35"/>
      <c r="AB2152" s="35"/>
      <c r="AC2152" s="35"/>
      <c r="AD2152" s="35"/>
      <c r="AE2152" s="35"/>
      <c r="AF2152" s="35"/>
      <c r="AG2152" s="35"/>
      <c r="AH2152" s="35"/>
      <c r="AI2152" s="35"/>
      <c r="AJ2152" s="35"/>
      <c r="AK2152" s="35"/>
    </row>
    <row r="2153" spans="7:37" s="13" customFormat="1" ht="13.9" customHeight="1" x14ac:dyDescent="0.3">
      <c r="G2153" s="44"/>
      <c r="H2153" s="44"/>
      <c r="I2153" s="44"/>
      <c r="J2153" s="44"/>
      <c r="K2153" s="44"/>
      <c r="L2153" s="44"/>
      <c r="M2153" s="44"/>
      <c r="N2153" s="44"/>
      <c r="O2153" s="44"/>
      <c r="P2153" s="44"/>
      <c r="Q2153" s="44"/>
      <c r="R2153" s="44"/>
      <c r="S2153" s="44"/>
      <c r="T2153" s="44"/>
      <c r="U2153" s="44"/>
      <c r="V2153" s="44"/>
      <c r="W2153" s="44"/>
      <c r="X2153" s="44"/>
      <c r="Y2153" s="44"/>
      <c r="Z2153" s="44"/>
      <c r="AA2153" s="35"/>
      <c r="AB2153" s="35"/>
      <c r="AC2153" s="35"/>
      <c r="AD2153" s="35"/>
      <c r="AE2153" s="35"/>
      <c r="AF2153" s="35"/>
      <c r="AG2153" s="35"/>
      <c r="AH2153" s="35"/>
      <c r="AI2153" s="35"/>
      <c r="AJ2153" s="35"/>
      <c r="AK2153" s="35"/>
    </row>
    <row r="2154" spans="7:37" s="13" customFormat="1" ht="13.9" customHeight="1" x14ac:dyDescent="0.3">
      <c r="G2154" s="44"/>
      <c r="H2154" s="44"/>
      <c r="I2154" s="44"/>
      <c r="J2154" s="44"/>
      <c r="K2154" s="44"/>
      <c r="L2154" s="44"/>
      <c r="M2154" s="44"/>
      <c r="N2154" s="44"/>
      <c r="O2154" s="44"/>
      <c r="P2154" s="44"/>
      <c r="Q2154" s="44"/>
      <c r="R2154" s="44"/>
      <c r="S2154" s="44"/>
      <c r="T2154" s="44"/>
      <c r="U2154" s="44"/>
      <c r="V2154" s="44"/>
      <c r="W2154" s="44"/>
      <c r="X2154" s="44"/>
      <c r="Y2154" s="44"/>
      <c r="Z2154" s="44"/>
      <c r="AA2154" s="35"/>
      <c r="AB2154" s="35"/>
      <c r="AC2154" s="35"/>
      <c r="AD2154" s="35"/>
      <c r="AE2154" s="35"/>
      <c r="AF2154" s="35"/>
      <c r="AG2154" s="35"/>
      <c r="AH2154" s="35"/>
      <c r="AI2154" s="35"/>
      <c r="AJ2154" s="35"/>
      <c r="AK2154" s="35"/>
    </row>
    <row r="2155" spans="7:37" s="13" customFormat="1" ht="13.9" customHeight="1" x14ac:dyDescent="0.3">
      <c r="G2155" s="44"/>
      <c r="H2155" s="44"/>
      <c r="I2155" s="44"/>
      <c r="J2155" s="44"/>
      <c r="K2155" s="44"/>
      <c r="L2155" s="44"/>
      <c r="M2155" s="44"/>
      <c r="N2155" s="44"/>
      <c r="O2155" s="44"/>
      <c r="P2155" s="44"/>
      <c r="Q2155" s="44"/>
      <c r="R2155" s="44"/>
      <c r="S2155" s="44"/>
      <c r="T2155" s="44"/>
      <c r="U2155" s="44"/>
      <c r="V2155" s="44"/>
      <c r="W2155" s="44"/>
      <c r="X2155" s="44"/>
      <c r="Y2155" s="44"/>
      <c r="Z2155" s="44"/>
      <c r="AA2155" s="35"/>
      <c r="AB2155" s="35"/>
      <c r="AC2155" s="35"/>
      <c r="AD2155" s="35"/>
      <c r="AE2155" s="35"/>
      <c r="AF2155" s="35"/>
      <c r="AG2155" s="35"/>
      <c r="AH2155" s="35"/>
      <c r="AI2155" s="35"/>
      <c r="AJ2155" s="35"/>
      <c r="AK2155" s="35"/>
    </row>
    <row r="2156" spans="7:37" s="13" customFormat="1" ht="13.9" customHeight="1" x14ac:dyDescent="0.3">
      <c r="G2156" s="44"/>
      <c r="H2156" s="44"/>
      <c r="I2156" s="44"/>
      <c r="J2156" s="44"/>
      <c r="K2156" s="44"/>
      <c r="L2156" s="44"/>
      <c r="M2156" s="44"/>
      <c r="N2156" s="44"/>
      <c r="O2156" s="44"/>
      <c r="P2156" s="44"/>
      <c r="Q2156" s="44"/>
      <c r="R2156" s="44"/>
      <c r="S2156" s="44"/>
      <c r="T2156" s="44"/>
      <c r="U2156" s="44"/>
      <c r="V2156" s="44"/>
      <c r="W2156" s="44"/>
      <c r="X2156" s="44"/>
      <c r="Y2156" s="44"/>
      <c r="Z2156" s="44"/>
      <c r="AA2156" s="35"/>
      <c r="AB2156" s="35"/>
      <c r="AC2156" s="35"/>
      <c r="AD2156" s="35"/>
      <c r="AE2156" s="35"/>
      <c r="AF2156" s="35"/>
      <c r="AG2156" s="35"/>
      <c r="AH2156" s="35"/>
      <c r="AI2156" s="35"/>
      <c r="AJ2156" s="35"/>
      <c r="AK2156" s="35"/>
    </row>
    <row r="2157" spans="7:37" s="13" customFormat="1" ht="13.9" customHeight="1" x14ac:dyDescent="0.3">
      <c r="G2157" s="44"/>
      <c r="H2157" s="44"/>
      <c r="I2157" s="44"/>
      <c r="J2157" s="44"/>
      <c r="K2157" s="44"/>
      <c r="L2157" s="44"/>
      <c r="M2157" s="44"/>
      <c r="N2157" s="44"/>
      <c r="O2157" s="44"/>
      <c r="P2157" s="44"/>
      <c r="Q2157" s="44"/>
      <c r="R2157" s="44"/>
      <c r="S2157" s="44"/>
      <c r="T2157" s="44"/>
      <c r="U2157" s="44"/>
      <c r="V2157" s="44"/>
      <c r="W2157" s="44"/>
      <c r="X2157" s="44"/>
      <c r="Y2157" s="44"/>
      <c r="Z2157" s="44"/>
      <c r="AA2157" s="35"/>
      <c r="AB2157" s="35"/>
      <c r="AC2157" s="35"/>
      <c r="AD2157" s="35"/>
      <c r="AE2157" s="35"/>
      <c r="AF2157" s="35"/>
      <c r="AG2157" s="35"/>
      <c r="AH2157" s="35"/>
      <c r="AI2157" s="35"/>
      <c r="AJ2157" s="35"/>
      <c r="AK2157" s="35"/>
    </row>
    <row r="2158" spans="7:37" s="13" customFormat="1" ht="13.9" customHeight="1" x14ac:dyDescent="0.3">
      <c r="G2158" s="44"/>
      <c r="H2158" s="44"/>
      <c r="I2158" s="44"/>
      <c r="J2158" s="44"/>
      <c r="K2158" s="44"/>
      <c r="L2158" s="44"/>
      <c r="M2158" s="44"/>
      <c r="N2158" s="44"/>
      <c r="O2158" s="44"/>
      <c r="P2158" s="44"/>
      <c r="Q2158" s="44"/>
      <c r="R2158" s="44"/>
      <c r="S2158" s="44"/>
      <c r="T2158" s="44"/>
      <c r="U2158" s="44"/>
      <c r="V2158" s="44"/>
      <c r="W2158" s="44"/>
      <c r="X2158" s="44"/>
      <c r="Y2158" s="44"/>
      <c r="Z2158" s="44"/>
      <c r="AA2158" s="35"/>
      <c r="AB2158" s="35"/>
      <c r="AC2158" s="35"/>
      <c r="AD2158" s="35"/>
      <c r="AE2158" s="35"/>
      <c r="AF2158" s="35"/>
      <c r="AG2158" s="35"/>
      <c r="AH2158" s="35"/>
      <c r="AI2158" s="35"/>
      <c r="AJ2158" s="35"/>
      <c r="AK2158" s="35"/>
    </row>
    <row r="2159" spans="7:37" s="13" customFormat="1" ht="13.9" customHeight="1" x14ac:dyDescent="0.3">
      <c r="G2159" s="44"/>
      <c r="H2159" s="44"/>
      <c r="I2159" s="44"/>
      <c r="J2159" s="44"/>
      <c r="K2159" s="44"/>
      <c r="L2159" s="44"/>
      <c r="M2159" s="44"/>
      <c r="N2159" s="44"/>
      <c r="O2159" s="44"/>
      <c r="P2159" s="44"/>
      <c r="Q2159" s="44"/>
      <c r="R2159" s="44"/>
      <c r="S2159" s="44"/>
      <c r="T2159" s="44"/>
      <c r="U2159" s="44"/>
      <c r="V2159" s="44"/>
      <c r="W2159" s="44"/>
      <c r="X2159" s="44"/>
      <c r="Y2159" s="44"/>
      <c r="Z2159" s="44"/>
      <c r="AA2159" s="35"/>
      <c r="AB2159" s="35"/>
      <c r="AC2159" s="35"/>
      <c r="AD2159" s="35"/>
      <c r="AE2159" s="35"/>
      <c r="AF2159" s="35"/>
      <c r="AG2159" s="35"/>
      <c r="AH2159" s="35"/>
      <c r="AI2159" s="35"/>
      <c r="AJ2159" s="35"/>
      <c r="AK2159" s="35"/>
    </row>
    <row r="2160" spans="7:37" s="13" customFormat="1" ht="13.9" customHeight="1" x14ac:dyDescent="0.3">
      <c r="G2160" s="44"/>
      <c r="H2160" s="44"/>
      <c r="I2160" s="44"/>
      <c r="J2160" s="44"/>
      <c r="K2160" s="44"/>
      <c r="L2160" s="44"/>
      <c r="M2160" s="44"/>
      <c r="N2160" s="44"/>
      <c r="O2160" s="44"/>
      <c r="P2160" s="44"/>
      <c r="Q2160" s="44"/>
      <c r="R2160" s="44"/>
      <c r="S2160" s="44"/>
      <c r="T2160" s="44"/>
      <c r="U2160" s="44"/>
      <c r="V2160" s="44"/>
      <c r="W2160" s="44"/>
      <c r="X2160" s="44"/>
      <c r="Y2160" s="44"/>
      <c r="Z2160" s="44"/>
      <c r="AA2160" s="35"/>
      <c r="AB2160" s="35"/>
      <c r="AC2160" s="35"/>
      <c r="AD2160" s="35"/>
      <c r="AE2160" s="35"/>
      <c r="AF2160" s="35"/>
      <c r="AG2160" s="35"/>
      <c r="AH2160" s="35"/>
      <c r="AI2160" s="35"/>
      <c r="AJ2160" s="35"/>
      <c r="AK2160" s="35"/>
    </row>
    <row r="2161" spans="7:37" s="13" customFormat="1" ht="13.9" customHeight="1" x14ac:dyDescent="0.3">
      <c r="G2161" s="44"/>
      <c r="H2161" s="44"/>
      <c r="I2161" s="44"/>
      <c r="J2161" s="44"/>
      <c r="K2161" s="44"/>
      <c r="L2161" s="44"/>
      <c r="M2161" s="44"/>
      <c r="N2161" s="44"/>
      <c r="O2161" s="44"/>
      <c r="P2161" s="44"/>
      <c r="Q2161" s="44"/>
      <c r="R2161" s="44"/>
      <c r="S2161" s="44"/>
      <c r="T2161" s="44"/>
      <c r="U2161" s="44"/>
      <c r="V2161" s="44"/>
      <c r="W2161" s="44"/>
      <c r="X2161" s="44"/>
      <c r="Y2161" s="44"/>
      <c r="Z2161" s="44"/>
      <c r="AA2161" s="35"/>
      <c r="AB2161" s="35"/>
      <c r="AC2161" s="35"/>
      <c r="AD2161" s="35"/>
      <c r="AE2161" s="35"/>
      <c r="AF2161" s="35"/>
      <c r="AG2161" s="35"/>
      <c r="AH2161" s="35"/>
      <c r="AI2161" s="35"/>
      <c r="AJ2161" s="35"/>
      <c r="AK2161" s="35"/>
    </row>
    <row r="2162" spans="7:37" s="13" customFormat="1" ht="13.9" customHeight="1" x14ac:dyDescent="0.3">
      <c r="G2162" s="44"/>
      <c r="H2162" s="44"/>
      <c r="I2162" s="44"/>
      <c r="J2162" s="44"/>
      <c r="K2162" s="44"/>
      <c r="L2162" s="44"/>
      <c r="M2162" s="44"/>
      <c r="N2162" s="44"/>
      <c r="O2162" s="44"/>
      <c r="P2162" s="44"/>
      <c r="Q2162" s="44"/>
      <c r="R2162" s="44"/>
      <c r="S2162" s="44"/>
      <c r="T2162" s="44"/>
      <c r="U2162" s="44"/>
      <c r="V2162" s="44"/>
      <c r="W2162" s="44"/>
      <c r="X2162" s="44"/>
      <c r="Y2162" s="44"/>
      <c r="Z2162" s="44"/>
      <c r="AA2162" s="35"/>
      <c r="AB2162" s="35"/>
      <c r="AC2162" s="35"/>
      <c r="AD2162" s="35"/>
      <c r="AE2162" s="35"/>
      <c r="AF2162" s="35"/>
      <c r="AG2162" s="35"/>
      <c r="AH2162" s="35"/>
      <c r="AI2162" s="35"/>
      <c r="AJ2162" s="35"/>
      <c r="AK2162" s="35"/>
    </row>
    <row r="2163" spans="7:37" s="13" customFormat="1" ht="13.9" customHeight="1" x14ac:dyDescent="0.3">
      <c r="G2163" s="44"/>
      <c r="H2163" s="44"/>
      <c r="I2163" s="44"/>
      <c r="J2163" s="44"/>
      <c r="K2163" s="44"/>
      <c r="L2163" s="44"/>
      <c r="M2163" s="44"/>
      <c r="N2163" s="44"/>
      <c r="O2163" s="44"/>
      <c r="P2163" s="44"/>
      <c r="Q2163" s="44"/>
      <c r="R2163" s="44"/>
      <c r="S2163" s="44"/>
      <c r="T2163" s="44"/>
      <c r="U2163" s="44"/>
      <c r="V2163" s="44"/>
      <c r="W2163" s="44"/>
      <c r="X2163" s="44"/>
      <c r="Y2163" s="44"/>
      <c r="Z2163" s="44"/>
      <c r="AA2163" s="35"/>
      <c r="AB2163" s="35"/>
      <c r="AC2163" s="35"/>
      <c r="AD2163" s="35"/>
      <c r="AE2163" s="35"/>
      <c r="AF2163" s="35"/>
      <c r="AG2163" s="35"/>
      <c r="AH2163" s="35"/>
      <c r="AI2163" s="35"/>
      <c r="AJ2163" s="35"/>
      <c r="AK2163" s="35"/>
    </row>
    <row r="2164" spans="7:37" s="13" customFormat="1" ht="13.9" customHeight="1" x14ac:dyDescent="0.3">
      <c r="G2164" s="44"/>
      <c r="H2164" s="44"/>
      <c r="I2164" s="44"/>
      <c r="J2164" s="44"/>
      <c r="K2164" s="44"/>
      <c r="L2164" s="44"/>
      <c r="M2164" s="44"/>
      <c r="N2164" s="44"/>
      <c r="O2164" s="44"/>
      <c r="P2164" s="44"/>
      <c r="Q2164" s="44"/>
      <c r="R2164" s="44"/>
      <c r="S2164" s="44"/>
      <c r="T2164" s="44"/>
      <c r="U2164" s="44"/>
      <c r="V2164" s="44"/>
      <c r="W2164" s="44"/>
      <c r="X2164" s="44"/>
      <c r="Y2164" s="44"/>
      <c r="Z2164" s="44"/>
      <c r="AA2164" s="35"/>
      <c r="AB2164" s="35"/>
      <c r="AC2164" s="35"/>
      <c r="AD2164" s="35"/>
      <c r="AE2164" s="35"/>
      <c r="AF2164" s="35"/>
      <c r="AG2164" s="35"/>
      <c r="AH2164" s="35"/>
      <c r="AI2164" s="35"/>
      <c r="AJ2164" s="35"/>
      <c r="AK2164" s="35"/>
    </row>
    <row r="2165" spans="7:37" s="13" customFormat="1" ht="13.9" customHeight="1" x14ac:dyDescent="0.3">
      <c r="G2165" s="44"/>
      <c r="H2165" s="44"/>
      <c r="I2165" s="44"/>
      <c r="J2165" s="44"/>
      <c r="K2165" s="44"/>
      <c r="L2165" s="44"/>
      <c r="M2165" s="44"/>
      <c r="N2165" s="44"/>
      <c r="O2165" s="44"/>
      <c r="P2165" s="44"/>
      <c r="Q2165" s="44"/>
      <c r="R2165" s="44"/>
      <c r="S2165" s="44"/>
      <c r="T2165" s="44"/>
      <c r="U2165" s="44"/>
      <c r="V2165" s="44"/>
      <c r="W2165" s="44"/>
      <c r="X2165" s="44"/>
      <c r="Y2165" s="44"/>
      <c r="Z2165" s="44"/>
      <c r="AA2165" s="35"/>
      <c r="AB2165" s="35"/>
      <c r="AC2165" s="35"/>
      <c r="AD2165" s="35"/>
      <c r="AE2165" s="35"/>
      <c r="AF2165" s="35"/>
      <c r="AG2165" s="35"/>
      <c r="AH2165" s="35"/>
      <c r="AI2165" s="35"/>
      <c r="AJ2165" s="35"/>
      <c r="AK2165" s="35"/>
    </row>
    <row r="2166" spans="7:37" s="13" customFormat="1" ht="13.9" customHeight="1" x14ac:dyDescent="0.3">
      <c r="G2166" s="44"/>
      <c r="H2166" s="44"/>
      <c r="I2166" s="44"/>
      <c r="J2166" s="44"/>
      <c r="K2166" s="44"/>
      <c r="L2166" s="44"/>
      <c r="M2166" s="44"/>
      <c r="N2166" s="44"/>
      <c r="O2166" s="44"/>
      <c r="P2166" s="44"/>
      <c r="Q2166" s="44"/>
      <c r="R2166" s="44"/>
      <c r="S2166" s="44"/>
      <c r="T2166" s="44"/>
      <c r="U2166" s="44"/>
      <c r="V2166" s="44"/>
      <c r="W2166" s="44"/>
      <c r="X2166" s="44"/>
      <c r="Y2166" s="44"/>
      <c r="Z2166" s="44"/>
      <c r="AA2166" s="35"/>
      <c r="AB2166" s="35"/>
      <c r="AC2166" s="35"/>
      <c r="AD2166" s="35"/>
      <c r="AE2166" s="35"/>
      <c r="AF2166" s="35"/>
      <c r="AG2166" s="35"/>
      <c r="AH2166" s="35"/>
      <c r="AI2166" s="35"/>
      <c r="AJ2166" s="35"/>
      <c r="AK2166" s="35"/>
    </row>
    <row r="2167" spans="7:37" s="13" customFormat="1" ht="13.9" customHeight="1" x14ac:dyDescent="0.3">
      <c r="G2167" s="44"/>
      <c r="H2167" s="44"/>
      <c r="I2167" s="44"/>
      <c r="J2167" s="44"/>
      <c r="K2167" s="44"/>
      <c r="L2167" s="44"/>
      <c r="M2167" s="44"/>
      <c r="N2167" s="44"/>
      <c r="O2167" s="44"/>
      <c r="P2167" s="44"/>
      <c r="Q2167" s="44"/>
      <c r="R2167" s="44"/>
      <c r="S2167" s="44"/>
      <c r="T2167" s="44"/>
      <c r="U2167" s="44"/>
      <c r="V2167" s="44"/>
      <c r="W2167" s="44"/>
      <c r="X2167" s="44"/>
      <c r="Y2167" s="44"/>
      <c r="Z2167" s="44"/>
      <c r="AA2167" s="35"/>
      <c r="AB2167" s="35"/>
      <c r="AC2167" s="35"/>
      <c r="AD2167" s="35"/>
      <c r="AE2167" s="35"/>
      <c r="AF2167" s="35"/>
      <c r="AG2167" s="35"/>
      <c r="AH2167" s="35"/>
      <c r="AI2167" s="35"/>
      <c r="AJ2167" s="35"/>
      <c r="AK2167" s="35"/>
    </row>
    <row r="2168" spans="7:37" s="13" customFormat="1" ht="13.9" customHeight="1" x14ac:dyDescent="0.3">
      <c r="G2168" s="44"/>
      <c r="H2168" s="44"/>
      <c r="I2168" s="44"/>
      <c r="J2168" s="44"/>
      <c r="K2168" s="44"/>
      <c r="L2168" s="44"/>
      <c r="M2168" s="44"/>
      <c r="N2168" s="44"/>
      <c r="O2168" s="44"/>
      <c r="P2168" s="44"/>
      <c r="Q2168" s="44"/>
      <c r="R2168" s="44"/>
      <c r="S2168" s="44"/>
      <c r="T2168" s="44"/>
      <c r="U2168" s="44"/>
      <c r="V2168" s="44"/>
      <c r="W2168" s="44"/>
      <c r="X2168" s="44"/>
      <c r="Y2168" s="44"/>
      <c r="Z2168" s="44"/>
      <c r="AA2168" s="35"/>
      <c r="AB2168" s="35"/>
      <c r="AC2168" s="35"/>
      <c r="AD2168" s="35"/>
      <c r="AE2168" s="35"/>
      <c r="AF2168" s="35"/>
      <c r="AG2168" s="35"/>
      <c r="AH2168" s="35"/>
      <c r="AI2168" s="35"/>
      <c r="AJ2168" s="35"/>
      <c r="AK2168" s="35"/>
    </row>
    <row r="2169" spans="7:37" s="13" customFormat="1" ht="13.9" customHeight="1" x14ac:dyDescent="0.3">
      <c r="G2169" s="44"/>
      <c r="H2169" s="44"/>
      <c r="I2169" s="44"/>
      <c r="J2169" s="44"/>
      <c r="K2169" s="44"/>
      <c r="L2169" s="44"/>
      <c r="M2169" s="44"/>
      <c r="N2169" s="44"/>
      <c r="O2169" s="44"/>
      <c r="P2169" s="44"/>
      <c r="Q2169" s="44"/>
      <c r="R2169" s="44"/>
      <c r="S2169" s="44"/>
      <c r="T2169" s="44"/>
      <c r="U2169" s="44"/>
      <c r="V2169" s="44"/>
      <c r="W2169" s="44"/>
      <c r="X2169" s="44"/>
      <c r="Y2169" s="44"/>
      <c r="Z2169" s="44"/>
      <c r="AA2169" s="35"/>
      <c r="AB2169" s="35"/>
      <c r="AC2169" s="35"/>
      <c r="AD2169" s="35"/>
      <c r="AE2169" s="35"/>
      <c r="AF2169" s="35"/>
      <c r="AG2169" s="35"/>
      <c r="AH2169" s="35"/>
      <c r="AI2169" s="35"/>
      <c r="AJ2169" s="35"/>
      <c r="AK2169" s="35"/>
    </row>
    <row r="2170" spans="7:37" s="13" customFormat="1" ht="13.9" customHeight="1" x14ac:dyDescent="0.3">
      <c r="G2170" s="44"/>
      <c r="H2170" s="44"/>
      <c r="I2170" s="44"/>
      <c r="J2170" s="44"/>
      <c r="K2170" s="44"/>
      <c r="L2170" s="44"/>
      <c r="M2170" s="44"/>
      <c r="N2170" s="44"/>
      <c r="O2170" s="44"/>
      <c r="P2170" s="44"/>
      <c r="Q2170" s="44"/>
      <c r="R2170" s="44"/>
      <c r="S2170" s="44"/>
      <c r="T2170" s="44"/>
      <c r="U2170" s="44"/>
      <c r="V2170" s="44"/>
      <c r="W2170" s="44"/>
      <c r="X2170" s="44"/>
      <c r="Y2170" s="44"/>
      <c r="Z2170" s="44"/>
      <c r="AA2170" s="35"/>
      <c r="AB2170" s="35"/>
      <c r="AC2170" s="35"/>
      <c r="AD2170" s="35"/>
      <c r="AE2170" s="35"/>
      <c r="AF2170" s="35"/>
      <c r="AG2170" s="35"/>
      <c r="AH2170" s="35"/>
      <c r="AI2170" s="35"/>
      <c r="AJ2170" s="35"/>
      <c r="AK2170" s="35"/>
    </row>
    <row r="2171" spans="7:37" s="13" customFormat="1" ht="13.9" customHeight="1" x14ac:dyDescent="0.3">
      <c r="G2171" s="44"/>
      <c r="H2171" s="44"/>
      <c r="I2171" s="44"/>
      <c r="J2171" s="44"/>
      <c r="K2171" s="44"/>
      <c r="L2171" s="44"/>
      <c r="M2171" s="44"/>
      <c r="N2171" s="44"/>
      <c r="O2171" s="44"/>
      <c r="P2171" s="44"/>
      <c r="Q2171" s="44"/>
      <c r="R2171" s="44"/>
      <c r="S2171" s="44"/>
      <c r="T2171" s="44"/>
      <c r="U2171" s="44"/>
      <c r="V2171" s="44"/>
      <c r="W2171" s="44"/>
      <c r="X2171" s="44"/>
      <c r="Y2171" s="44"/>
      <c r="Z2171" s="44"/>
      <c r="AA2171" s="35"/>
      <c r="AB2171" s="35"/>
      <c r="AC2171" s="35"/>
      <c r="AD2171" s="35"/>
      <c r="AE2171" s="35"/>
      <c r="AF2171" s="35"/>
      <c r="AG2171" s="35"/>
      <c r="AH2171" s="35"/>
      <c r="AI2171" s="35"/>
      <c r="AJ2171" s="35"/>
      <c r="AK2171" s="35"/>
    </row>
    <row r="2172" spans="7:37" s="13" customFormat="1" ht="13.9" customHeight="1" x14ac:dyDescent="0.3">
      <c r="G2172" s="44"/>
      <c r="H2172" s="44"/>
      <c r="I2172" s="44"/>
      <c r="J2172" s="44"/>
      <c r="K2172" s="44"/>
      <c r="L2172" s="44"/>
      <c r="M2172" s="44"/>
      <c r="N2172" s="44"/>
      <c r="O2172" s="44"/>
      <c r="P2172" s="44"/>
      <c r="Q2172" s="44"/>
      <c r="R2172" s="44"/>
      <c r="S2172" s="44"/>
      <c r="T2172" s="44"/>
      <c r="U2172" s="44"/>
      <c r="V2172" s="44"/>
      <c r="W2172" s="44"/>
      <c r="X2172" s="44"/>
      <c r="Y2172" s="44"/>
      <c r="Z2172" s="44"/>
      <c r="AA2172" s="35"/>
      <c r="AB2172" s="35"/>
      <c r="AC2172" s="35"/>
      <c r="AD2172" s="35"/>
      <c r="AE2172" s="35"/>
      <c r="AF2172" s="35"/>
      <c r="AG2172" s="35"/>
      <c r="AH2172" s="35"/>
      <c r="AI2172" s="35"/>
      <c r="AJ2172" s="35"/>
      <c r="AK2172" s="35"/>
    </row>
    <row r="2173" spans="7:37" s="13" customFormat="1" ht="13.9" customHeight="1" x14ac:dyDescent="0.3">
      <c r="G2173" s="44"/>
      <c r="H2173" s="44"/>
      <c r="I2173" s="44"/>
      <c r="J2173" s="44"/>
      <c r="K2173" s="44"/>
      <c r="L2173" s="44"/>
      <c r="M2173" s="44"/>
      <c r="N2173" s="44"/>
      <c r="O2173" s="44"/>
      <c r="P2173" s="44"/>
      <c r="Q2173" s="44"/>
      <c r="R2173" s="44"/>
      <c r="S2173" s="44"/>
      <c r="T2173" s="44"/>
      <c r="U2173" s="44"/>
      <c r="V2173" s="44"/>
      <c r="W2173" s="44"/>
      <c r="X2173" s="44"/>
      <c r="Y2173" s="44"/>
      <c r="Z2173" s="44"/>
      <c r="AA2173" s="35"/>
      <c r="AB2173" s="35"/>
      <c r="AC2173" s="35"/>
      <c r="AD2173" s="35"/>
      <c r="AE2173" s="35"/>
      <c r="AF2173" s="35"/>
      <c r="AG2173" s="35"/>
      <c r="AH2173" s="35"/>
      <c r="AI2173" s="35"/>
      <c r="AJ2173" s="35"/>
      <c r="AK2173" s="35"/>
    </row>
    <row r="2174" spans="7:37" s="13" customFormat="1" ht="13.9" customHeight="1" x14ac:dyDescent="0.3">
      <c r="G2174" s="44"/>
      <c r="H2174" s="44"/>
      <c r="I2174" s="44"/>
      <c r="J2174" s="44"/>
      <c r="K2174" s="44"/>
      <c r="L2174" s="44"/>
      <c r="M2174" s="44"/>
      <c r="N2174" s="44"/>
      <c r="O2174" s="44"/>
      <c r="P2174" s="44"/>
      <c r="Q2174" s="44"/>
      <c r="R2174" s="44"/>
      <c r="S2174" s="44"/>
      <c r="T2174" s="44"/>
      <c r="U2174" s="44"/>
      <c r="V2174" s="44"/>
      <c r="W2174" s="44"/>
      <c r="X2174" s="44"/>
      <c r="Y2174" s="44"/>
      <c r="Z2174" s="44"/>
      <c r="AA2174" s="35"/>
      <c r="AB2174" s="35"/>
      <c r="AC2174" s="35"/>
      <c r="AD2174" s="35"/>
      <c r="AE2174" s="35"/>
      <c r="AF2174" s="35"/>
      <c r="AG2174" s="35"/>
      <c r="AH2174" s="35"/>
      <c r="AI2174" s="35"/>
      <c r="AJ2174" s="35"/>
      <c r="AK2174" s="35"/>
    </row>
    <row r="2175" spans="7:37" s="13" customFormat="1" ht="13.9" customHeight="1" x14ac:dyDescent="0.3">
      <c r="G2175" s="44"/>
      <c r="H2175" s="44"/>
      <c r="I2175" s="44"/>
      <c r="J2175" s="44"/>
      <c r="K2175" s="44"/>
      <c r="L2175" s="44"/>
      <c r="M2175" s="44"/>
      <c r="N2175" s="44"/>
      <c r="O2175" s="44"/>
      <c r="P2175" s="44"/>
      <c r="Q2175" s="44"/>
      <c r="R2175" s="44"/>
      <c r="S2175" s="44"/>
      <c r="T2175" s="44"/>
      <c r="U2175" s="44"/>
      <c r="V2175" s="44"/>
      <c r="W2175" s="44"/>
      <c r="X2175" s="44"/>
      <c r="Y2175" s="44"/>
      <c r="Z2175" s="44"/>
      <c r="AA2175" s="35"/>
      <c r="AB2175" s="35"/>
      <c r="AC2175" s="35"/>
      <c r="AD2175" s="35"/>
      <c r="AE2175" s="35"/>
      <c r="AF2175" s="35"/>
      <c r="AG2175" s="35"/>
      <c r="AH2175" s="35"/>
      <c r="AI2175" s="35"/>
      <c r="AJ2175" s="35"/>
      <c r="AK2175" s="35"/>
    </row>
    <row r="2176" spans="7:37" s="13" customFormat="1" ht="13.9" customHeight="1" x14ac:dyDescent="0.3">
      <c r="G2176" s="44"/>
      <c r="H2176" s="44"/>
      <c r="I2176" s="44"/>
      <c r="J2176" s="44"/>
      <c r="K2176" s="44"/>
      <c r="L2176" s="44"/>
      <c r="M2176" s="44"/>
      <c r="N2176" s="44"/>
      <c r="O2176" s="44"/>
      <c r="P2176" s="44"/>
      <c r="Q2176" s="44"/>
      <c r="R2176" s="44"/>
      <c r="S2176" s="44"/>
      <c r="T2176" s="44"/>
      <c r="U2176" s="44"/>
      <c r="V2176" s="44"/>
      <c r="W2176" s="44"/>
      <c r="X2176" s="44"/>
      <c r="Y2176" s="44"/>
      <c r="Z2176" s="44"/>
      <c r="AA2176" s="35"/>
      <c r="AB2176" s="35"/>
      <c r="AC2176" s="35"/>
      <c r="AD2176" s="35"/>
      <c r="AE2176" s="35"/>
      <c r="AF2176" s="35"/>
      <c r="AG2176" s="35"/>
      <c r="AH2176" s="35"/>
      <c r="AI2176" s="35"/>
      <c r="AJ2176" s="35"/>
      <c r="AK2176" s="35"/>
    </row>
    <row r="2177" spans="7:37" s="13" customFormat="1" ht="13.9" customHeight="1" x14ac:dyDescent="0.3">
      <c r="G2177" s="44"/>
      <c r="H2177" s="44"/>
      <c r="I2177" s="44"/>
      <c r="J2177" s="44"/>
      <c r="K2177" s="44"/>
      <c r="L2177" s="44"/>
      <c r="M2177" s="44"/>
      <c r="N2177" s="44"/>
      <c r="O2177" s="44"/>
      <c r="P2177" s="44"/>
      <c r="Q2177" s="44"/>
      <c r="R2177" s="44"/>
      <c r="S2177" s="44"/>
      <c r="T2177" s="44"/>
      <c r="U2177" s="44"/>
      <c r="V2177" s="44"/>
      <c r="W2177" s="44"/>
      <c r="X2177" s="44"/>
      <c r="Y2177" s="44"/>
      <c r="Z2177" s="44"/>
      <c r="AA2177" s="35"/>
      <c r="AB2177" s="35"/>
      <c r="AC2177" s="35"/>
      <c r="AD2177" s="35"/>
      <c r="AE2177" s="35"/>
      <c r="AF2177" s="35"/>
      <c r="AG2177" s="35"/>
      <c r="AH2177" s="35"/>
      <c r="AI2177" s="35"/>
      <c r="AJ2177" s="35"/>
      <c r="AK2177" s="35"/>
    </row>
    <row r="2178" spans="7:37" s="13" customFormat="1" ht="13.9" customHeight="1" x14ac:dyDescent="0.3">
      <c r="G2178" s="44"/>
      <c r="H2178" s="44"/>
      <c r="I2178" s="44"/>
      <c r="J2178" s="44"/>
      <c r="K2178" s="44"/>
      <c r="L2178" s="44"/>
      <c r="M2178" s="44"/>
      <c r="N2178" s="44"/>
      <c r="O2178" s="44"/>
      <c r="P2178" s="44"/>
      <c r="Q2178" s="44"/>
      <c r="R2178" s="44"/>
      <c r="S2178" s="44"/>
      <c r="T2178" s="44"/>
      <c r="U2178" s="44"/>
      <c r="V2178" s="44"/>
      <c r="W2178" s="44"/>
      <c r="X2178" s="44"/>
      <c r="Y2178" s="44"/>
      <c r="Z2178" s="44"/>
      <c r="AA2178" s="35"/>
      <c r="AB2178" s="35"/>
      <c r="AC2178" s="35"/>
      <c r="AD2178" s="35"/>
      <c r="AE2178" s="35"/>
      <c r="AF2178" s="35"/>
      <c r="AG2178" s="35"/>
      <c r="AH2178" s="35"/>
      <c r="AI2178" s="35"/>
      <c r="AJ2178" s="35"/>
      <c r="AK2178" s="35"/>
    </row>
    <row r="2179" spans="7:37" s="13" customFormat="1" ht="13.9" customHeight="1" x14ac:dyDescent="0.3">
      <c r="G2179" s="44"/>
      <c r="H2179" s="44"/>
      <c r="I2179" s="44"/>
      <c r="J2179" s="44"/>
      <c r="K2179" s="44"/>
      <c r="L2179" s="44"/>
      <c r="M2179" s="44"/>
      <c r="N2179" s="44"/>
      <c r="O2179" s="44"/>
      <c r="P2179" s="44"/>
      <c r="Q2179" s="44"/>
      <c r="R2179" s="44"/>
      <c r="S2179" s="44"/>
      <c r="T2179" s="44"/>
      <c r="U2179" s="44"/>
      <c r="V2179" s="44"/>
      <c r="W2179" s="44"/>
      <c r="X2179" s="44"/>
      <c r="Y2179" s="44"/>
      <c r="Z2179" s="44"/>
      <c r="AA2179" s="35"/>
      <c r="AB2179" s="35"/>
      <c r="AC2179" s="35"/>
      <c r="AD2179" s="35"/>
      <c r="AE2179" s="35"/>
      <c r="AF2179" s="35"/>
      <c r="AG2179" s="35"/>
      <c r="AH2179" s="35"/>
      <c r="AI2179" s="35"/>
      <c r="AJ2179" s="35"/>
      <c r="AK2179" s="35"/>
    </row>
    <row r="2180" spans="7:37" s="13" customFormat="1" ht="13.9" customHeight="1" x14ac:dyDescent="0.3">
      <c r="G2180" s="44"/>
      <c r="H2180" s="44"/>
      <c r="I2180" s="44"/>
      <c r="J2180" s="44"/>
      <c r="K2180" s="44"/>
      <c r="L2180" s="44"/>
      <c r="M2180" s="44"/>
      <c r="N2180" s="44"/>
      <c r="O2180" s="44"/>
      <c r="P2180" s="44"/>
      <c r="Q2180" s="44"/>
      <c r="R2180" s="44"/>
      <c r="S2180" s="44"/>
      <c r="T2180" s="44"/>
      <c r="U2180" s="44"/>
      <c r="V2180" s="44"/>
      <c r="W2180" s="44"/>
      <c r="X2180" s="44"/>
      <c r="Y2180" s="44"/>
      <c r="Z2180" s="44"/>
      <c r="AA2180" s="35"/>
      <c r="AB2180" s="35"/>
      <c r="AC2180" s="35"/>
      <c r="AD2180" s="35"/>
      <c r="AE2180" s="35"/>
      <c r="AF2180" s="35"/>
      <c r="AG2180" s="35"/>
      <c r="AH2180" s="35"/>
      <c r="AI2180" s="35"/>
      <c r="AJ2180" s="35"/>
      <c r="AK2180" s="35"/>
    </row>
    <row r="2181" spans="7:37" s="13" customFormat="1" ht="13.9" customHeight="1" x14ac:dyDescent="0.3">
      <c r="G2181" s="44"/>
      <c r="H2181" s="44"/>
      <c r="I2181" s="44"/>
      <c r="J2181" s="44"/>
      <c r="K2181" s="44"/>
      <c r="L2181" s="44"/>
      <c r="M2181" s="44"/>
      <c r="N2181" s="44"/>
      <c r="O2181" s="44"/>
      <c r="P2181" s="44"/>
      <c r="Q2181" s="44"/>
      <c r="R2181" s="44"/>
      <c r="S2181" s="44"/>
      <c r="T2181" s="44"/>
      <c r="U2181" s="44"/>
      <c r="V2181" s="44"/>
      <c r="W2181" s="44"/>
      <c r="X2181" s="44"/>
      <c r="Y2181" s="44"/>
      <c r="Z2181" s="44"/>
      <c r="AA2181" s="35"/>
      <c r="AB2181" s="35"/>
      <c r="AC2181" s="35"/>
      <c r="AD2181" s="35"/>
      <c r="AE2181" s="35"/>
      <c r="AF2181" s="35"/>
      <c r="AG2181" s="35"/>
      <c r="AH2181" s="35"/>
      <c r="AI2181" s="35"/>
      <c r="AJ2181" s="35"/>
      <c r="AK2181" s="35"/>
    </row>
    <row r="2182" spans="7:37" s="13" customFormat="1" ht="13.9" customHeight="1" x14ac:dyDescent="0.3">
      <c r="G2182" s="44"/>
      <c r="H2182" s="44"/>
      <c r="I2182" s="44"/>
      <c r="J2182" s="44"/>
      <c r="K2182" s="44"/>
      <c r="L2182" s="44"/>
      <c r="M2182" s="44"/>
      <c r="N2182" s="44"/>
      <c r="O2182" s="44"/>
      <c r="P2182" s="44"/>
      <c r="Q2182" s="44"/>
      <c r="R2182" s="44"/>
      <c r="S2182" s="44"/>
      <c r="T2182" s="44"/>
      <c r="U2182" s="44"/>
      <c r="V2182" s="44"/>
      <c r="W2182" s="44"/>
      <c r="X2182" s="44"/>
      <c r="Y2182" s="44"/>
      <c r="Z2182" s="44"/>
      <c r="AA2182" s="35"/>
      <c r="AB2182" s="35"/>
      <c r="AC2182" s="35"/>
      <c r="AD2182" s="35"/>
      <c r="AE2182" s="35"/>
      <c r="AF2182" s="35"/>
      <c r="AG2182" s="35"/>
      <c r="AH2182" s="35"/>
      <c r="AI2182" s="35"/>
      <c r="AJ2182" s="35"/>
      <c r="AK2182" s="35"/>
    </row>
    <row r="2183" spans="7:37" s="13" customFormat="1" ht="13.9" customHeight="1" x14ac:dyDescent="0.3">
      <c r="G2183" s="44"/>
      <c r="H2183" s="44"/>
      <c r="I2183" s="44"/>
      <c r="J2183" s="44"/>
      <c r="K2183" s="44"/>
      <c r="L2183" s="44"/>
      <c r="M2183" s="44"/>
      <c r="N2183" s="44"/>
      <c r="O2183" s="44"/>
      <c r="P2183" s="44"/>
      <c r="Q2183" s="44"/>
      <c r="R2183" s="44"/>
      <c r="S2183" s="44"/>
      <c r="T2183" s="44"/>
      <c r="U2183" s="44"/>
      <c r="V2183" s="44"/>
      <c r="W2183" s="44"/>
      <c r="X2183" s="44"/>
      <c r="Y2183" s="44"/>
      <c r="Z2183" s="44"/>
      <c r="AA2183" s="35"/>
      <c r="AB2183" s="35"/>
      <c r="AC2183" s="35"/>
      <c r="AD2183" s="35"/>
      <c r="AE2183" s="35"/>
      <c r="AF2183" s="35"/>
      <c r="AG2183" s="35"/>
      <c r="AH2183" s="35"/>
      <c r="AI2183" s="35"/>
      <c r="AJ2183" s="35"/>
      <c r="AK2183" s="35"/>
    </row>
    <row r="2184" spans="7:37" s="13" customFormat="1" ht="13.9" customHeight="1" x14ac:dyDescent="0.3">
      <c r="G2184" s="44"/>
      <c r="H2184" s="44"/>
      <c r="I2184" s="44"/>
      <c r="J2184" s="44"/>
      <c r="K2184" s="44"/>
      <c r="L2184" s="44"/>
      <c r="M2184" s="44"/>
      <c r="N2184" s="44"/>
      <c r="O2184" s="44"/>
      <c r="P2184" s="44"/>
      <c r="Q2184" s="44"/>
      <c r="R2184" s="44"/>
      <c r="S2184" s="44"/>
      <c r="T2184" s="44"/>
      <c r="U2184" s="44"/>
      <c r="V2184" s="44"/>
      <c r="W2184" s="44"/>
      <c r="X2184" s="44"/>
      <c r="Y2184" s="44"/>
      <c r="Z2184" s="44"/>
      <c r="AA2184" s="35"/>
      <c r="AB2184" s="35"/>
      <c r="AC2184" s="35"/>
      <c r="AD2184" s="35"/>
      <c r="AE2184" s="35"/>
      <c r="AF2184" s="35"/>
      <c r="AG2184" s="35"/>
      <c r="AH2184" s="35"/>
      <c r="AI2184" s="35"/>
      <c r="AJ2184" s="35"/>
      <c r="AK2184" s="35"/>
    </row>
    <row r="2185" spans="7:37" s="13" customFormat="1" ht="13.9" customHeight="1" x14ac:dyDescent="0.3">
      <c r="G2185" s="44"/>
      <c r="H2185" s="44"/>
      <c r="I2185" s="44"/>
      <c r="J2185" s="44"/>
      <c r="K2185" s="44"/>
      <c r="L2185" s="44"/>
      <c r="M2185" s="44"/>
      <c r="N2185" s="44"/>
      <c r="O2185" s="44"/>
      <c r="P2185" s="44"/>
      <c r="Q2185" s="44"/>
      <c r="R2185" s="44"/>
      <c r="S2185" s="44"/>
      <c r="T2185" s="44"/>
      <c r="U2185" s="44"/>
      <c r="V2185" s="44"/>
      <c r="W2185" s="44"/>
      <c r="X2185" s="44"/>
      <c r="Y2185" s="44"/>
      <c r="Z2185" s="44"/>
      <c r="AA2185" s="35"/>
      <c r="AB2185" s="35"/>
      <c r="AC2185" s="35"/>
      <c r="AD2185" s="35"/>
      <c r="AE2185" s="35"/>
      <c r="AF2185" s="35"/>
      <c r="AG2185" s="35"/>
      <c r="AH2185" s="35"/>
      <c r="AI2185" s="35"/>
      <c r="AJ2185" s="35"/>
      <c r="AK2185" s="35"/>
    </row>
    <row r="2186" spans="7:37" s="13" customFormat="1" ht="13.9" customHeight="1" x14ac:dyDescent="0.3">
      <c r="G2186" s="44"/>
      <c r="H2186" s="44"/>
      <c r="I2186" s="44"/>
      <c r="J2186" s="44"/>
      <c r="K2186" s="44"/>
      <c r="L2186" s="44"/>
      <c r="M2186" s="44"/>
      <c r="N2186" s="44"/>
      <c r="O2186" s="44"/>
      <c r="P2186" s="44"/>
      <c r="Q2186" s="44"/>
      <c r="R2186" s="44"/>
      <c r="S2186" s="44"/>
      <c r="T2186" s="44"/>
      <c r="U2186" s="44"/>
      <c r="V2186" s="44"/>
      <c r="W2186" s="44"/>
      <c r="X2186" s="44"/>
      <c r="Y2186" s="44"/>
      <c r="Z2186" s="44"/>
      <c r="AA2186" s="35"/>
      <c r="AB2186" s="35"/>
      <c r="AC2186" s="35"/>
      <c r="AD2186" s="35"/>
      <c r="AE2186" s="35"/>
      <c r="AF2186" s="35"/>
      <c r="AG2186" s="35"/>
      <c r="AH2186" s="35"/>
      <c r="AI2186" s="35"/>
      <c r="AJ2186" s="35"/>
      <c r="AK2186" s="35"/>
    </row>
    <row r="2187" spans="7:37" s="13" customFormat="1" ht="13.9" customHeight="1" x14ac:dyDescent="0.3">
      <c r="G2187" s="44"/>
      <c r="H2187" s="44"/>
      <c r="I2187" s="44"/>
      <c r="J2187" s="44"/>
      <c r="K2187" s="44"/>
      <c r="L2187" s="44"/>
      <c r="M2187" s="44"/>
      <c r="N2187" s="44"/>
      <c r="O2187" s="44"/>
      <c r="P2187" s="44"/>
      <c r="Q2187" s="44"/>
      <c r="R2187" s="44"/>
      <c r="S2187" s="44"/>
      <c r="T2187" s="44"/>
      <c r="U2187" s="44"/>
      <c r="V2187" s="44"/>
      <c r="W2187" s="44"/>
      <c r="X2187" s="44"/>
      <c r="Y2187" s="44"/>
      <c r="Z2187" s="44"/>
      <c r="AA2187" s="35"/>
      <c r="AB2187" s="35"/>
      <c r="AC2187" s="35"/>
      <c r="AD2187" s="35"/>
      <c r="AE2187" s="35"/>
      <c r="AF2187" s="35"/>
      <c r="AG2187" s="35"/>
      <c r="AH2187" s="35"/>
      <c r="AI2187" s="35"/>
      <c r="AJ2187" s="35"/>
      <c r="AK2187" s="35"/>
    </row>
    <row r="2188" spans="7:37" s="13" customFormat="1" ht="13.9" customHeight="1" x14ac:dyDescent="0.3">
      <c r="G2188" s="44"/>
      <c r="H2188" s="44"/>
      <c r="I2188" s="44"/>
      <c r="J2188" s="44"/>
      <c r="K2188" s="44"/>
      <c r="L2188" s="44"/>
      <c r="M2188" s="44"/>
      <c r="N2188" s="44"/>
      <c r="O2188" s="44"/>
      <c r="P2188" s="44"/>
      <c r="Q2188" s="44"/>
      <c r="R2188" s="44"/>
      <c r="S2188" s="44"/>
      <c r="T2188" s="44"/>
      <c r="U2188" s="44"/>
      <c r="V2188" s="44"/>
      <c r="W2188" s="44"/>
      <c r="X2188" s="44"/>
      <c r="Y2188" s="44"/>
      <c r="Z2188" s="44"/>
      <c r="AA2188" s="35"/>
      <c r="AB2188" s="35"/>
      <c r="AC2188" s="35"/>
      <c r="AD2188" s="35"/>
      <c r="AE2188" s="35"/>
      <c r="AF2188" s="35"/>
      <c r="AG2188" s="35"/>
      <c r="AH2188" s="35"/>
      <c r="AI2188" s="35"/>
      <c r="AJ2188" s="35"/>
      <c r="AK2188" s="35"/>
    </row>
    <row r="2189" spans="7:37" s="13" customFormat="1" ht="13.9" customHeight="1" x14ac:dyDescent="0.3">
      <c r="G2189" s="44"/>
      <c r="H2189" s="44"/>
      <c r="I2189" s="44"/>
      <c r="J2189" s="44"/>
      <c r="K2189" s="44"/>
      <c r="L2189" s="44"/>
      <c r="M2189" s="44"/>
      <c r="N2189" s="44"/>
      <c r="O2189" s="44"/>
      <c r="P2189" s="44"/>
      <c r="Q2189" s="44"/>
      <c r="R2189" s="44"/>
      <c r="S2189" s="44"/>
      <c r="T2189" s="44"/>
      <c r="U2189" s="44"/>
      <c r="V2189" s="44"/>
      <c r="W2189" s="44"/>
      <c r="X2189" s="44"/>
      <c r="Y2189" s="44"/>
      <c r="Z2189" s="44"/>
      <c r="AA2189" s="35"/>
      <c r="AB2189" s="35"/>
      <c r="AC2189" s="35"/>
      <c r="AD2189" s="35"/>
      <c r="AE2189" s="35"/>
      <c r="AF2189" s="35"/>
      <c r="AG2189" s="35"/>
      <c r="AH2189" s="35"/>
      <c r="AI2189" s="35"/>
      <c r="AJ2189" s="35"/>
      <c r="AK2189" s="35"/>
    </row>
    <row r="2190" spans="7:37" s="13" customFormat="1" ht="13.9" customHeight="1" x14ac:dyDescent="0.3">
      <c r="G2190" s="44"/>
      <c r="H2190" s="44"/>
      <c r="I2190" s="44"/>
      <c r="J2190" s="44"/>
      <c r="K2190" s="44"/>
      <c r="L2190" s="44"/>
      <c r="M2190" s="44"/>
      <c r="N2190" s="44"/>
      <c r="O2190" s="44"/>
      <c r="P2190" s="44"/>
      <c r="Q2190" s="44"/>
      <c r="R2190" s="44"/>
      <c r="S2190" s="44"/>
      <c r="T2190" s="44"/>
      <c r="U2190" s="44"/>
      <c r="V2190" s="44"/>
      <c r="W2190" s="44"/>
      <c r="X2190" s="44"/>
      <c r="Y2190" s="44"/>
      <c r="Z2190" s="44"/>
      <c r="AA2190" s="35"/>
      <c r="AB2190" s="35"/>
      <c r="AC2190" s="35"/>
      <c r="AD2190" s="35"/>
      <c r="AE2190" s="35"/>
      <c r="AF2190" s="35"/>
      <c r="AG2190" s="35"/>
      <c r="AH2190" s="35"/>
      <c r="AI2190" s="35"/>
      <c r="AJ2190" s="35"/>
      <c r="AK2190" s="35"/>
    </row>
    <row r="2191" spans="7:37" s="13" customFormat="1" ht="13.9" customHeight="1" x14ac:dyDescent="0.3">
      <c r="G2191" s="44"/>
      <c r="H2191" s="44"/>
      <c r="I2191" s="44"/>
      <c r="J2191" s="44"/>
      <c r="K2191" s="44"/>
      <c r="L2191" s="44"/>
      <c r="M2191" s="44"/>
      <c r="N2191" s="44"/>
      <c r="O2191" s="44"/>
      <c r="P2191" s="44"/>
      <c r="Q2191" s="44"/>
      <c r="R2191" s="44"/>
      <c r="S2191" s="44"/>
      <c r="T2191" s="44"/>
      <c r="U2191" s="44"/>
      <c r="V2191" s="44"/>
      <c r="W2191" s="44"/>
      <c r="X2191" s="44"/>
      <c r="Y2191" s="44"/>
      <c r="Z2191" s="44"/>
      <c r="AA2191" s="35"/>
      <c r="AB2191" s="35"/>
      <c r="AC2191" s="35"/>
      <c r="AD2191" s="35"/>
      <c r="AE2191" s="35"/>
      <c r="AF2191" s="35"/>
      <c r="AG2191" s="35"/>
      <c r="AH2191" s="35"/>
      <c r="AI2191" s="35"/>
      <c r="AJ2191" s="35"/>
      <c r="AK2191" s="35"/>
    </row>
    <row r="2192" spans="7:37" s="13" customFormat="1" ht="13.9" customHeight="1" x14ac:dyDescent="0.3">
      <c r="G2192" s="44"/>
      <c r="H2192" s="44"/>
      <c r="I2192" s="44"/>
      <c r="J2192" s="44"/>
      <c r="K2192" s="44"/>
      <c r="L2192" s="44"/>
      <c r="M2192" s="44"/>
      <c r="N2192" s="44"/>
      <c r="O2192" s="44"/>
      <c r="P2192" s="44"/>
      <c r="Q2192" s="44"/>
      <c r="R2192" s="44"/>
      <c r="S2192" s="44"/>
      <c r="T2192" s="44"/>
      <c r="U2192" s="44"/>
      <c r="V2192" s="44"/>
      <c r="W2192" s="44"/>
      <c r="X2192" s="44"/>
      <c r="Y2192" s="44"/>
      <c r="Z2192" s="44"/>
      <c r="AA2192" s="35"/>
      <c r="AB2192" s="35"/>
      <c r="AC2192" s="35"/>
      <c r="AD2192" s="35"/>
      <c r="AE2192" s="35"/>
      <c r="AF2192" s="35"/>
      <c r="AG2192" s="35"/>
      <c r="AH2192" s="35"/>
      <c r="AI2192" s="35"/>
      <c r="AJ2192" s="35"/>
      <c r="AK2192" s="35"/>
    </row>
    <row r="2193" spans="7:37" s="13" customFormat="1" ht="13.9" customHeight="1" x14ac:dyDescent="0.3">
      <c r="G2193" s="44"/>
      <c r="H2193" s="44"/>
      <c r="I2193" s="44"/>
      <c r="J2193" s="44"/>
      <c r="K2193" s="44"/>
      <c r="L2193" s="44"/>
      <c r="M2193" s="44"/>
      <c r="N2193" s="44"/>
      <c r="O2193" s="44"/>
      <c r="P2193" s="44"/>
      <c r="Q2193" s="44"/>
      <c r="R2193" s="44"/>
      <c r="S2193" s="44"/>
      <c r="T2193" s="44"/>
      <c r="U2193" s="44"/>
      <c r="V2193" s="44"/>
      <c r="W2193" s="44"/>
      <c r="X2193" s="44"/>
      <c r="Y2193" s="44"/>
      <c r="Z2193" s="44"/>
      <c r="AA2193" s="35"/>
      <c r="AB2193" s="35"/>
      <c r="AC2193" s="35"/>
      <c r="AD2193" s="35"/>
      <c r="AE2193" s="35"/>
      <c r="AF2193" s="35"/>
      <c r="AG2193" s="35"/>
      <c r="AH2193" s="35"/>
      <c r="AI2193" s="35"/>
      <c r="AJ2193" s="35"/>
      <c r="AK2193" s="35"/>
    </row>
    <row r="2194" spans="7:37" s="13" customFormat="1" ht="13.9" customHeight="1" x14ac:dyDescent="0.3">
      <c r="G2194" s="44"/>
      <c r="H2194" s="44"/>
      <c r="I2194" s="44"/>
      <c r="J2194" s="44"/>
      <c r="K2194" s="44"/>
      <c r="L2194" s="44"/>
      <c r="M2194" s="44"/>
      <c r="N2194" s="44"/>
      <c r="O2194" s="44"/>
      <c r="P2194" s="44"/>
      <c r="Q2194" s="44"/>
      <c r="R2194" s="44"/>
      <c r="S2194" s="44"/>
      <c r="T2194" s="44"/>
      <c r="U2194" s="44"/>
      <c r="V2194" s="44"/>
      <c r="W2194" s="44"/>
      <c r="X2194" s="44"/>
      <c r="Y2194" s="44"/>
      <c r="Z2194" s="44"/>
      <c r="AA2194" s="35"/>
      <c r="AB2194" s="35"/>
      <c r="AC2194" s="35"/>
      <c r="AD2194" s="35"/>
      <c r="AE2194" s="35"/>
      <c r="AF2194" s="35"/>
      <c r="AG2194" s="35"/>
      <c r="AH2194" s="35"/>
      <c r="AI2194" s="35"/>
      <c r="AJ2194" s="35"/>
      <c r="AK2194" s="35"/>
    </row>
    <row r="2195" spans="7:37" s="13" customFormat="1" ht="13.9" customHeight="1" x14ac:dyDescent="0.3">
      <c r="G2195" s="44"/>
      <c r="H2195" s="44"/>
      <c r="I2195" s="44"/>
      <c r="J2195" s="44"/>
      <c r="K2195" s="44"/>
      <c r="L2195" s="44"/>
      <c r="M2195" s="44"/>
      <c r="N2195" s="44"/>
      <c r="O2195" s="44"/>
      <c r="P2195" s="44"/>
      <c r="Q2195" s="44"/>
      <c r="R2195" s="44"/>
      <c r="S2195" s="44"/>
      <c r="T2195" s="44"/>
      <c r="U2195" s="44"/>
      <c r="V2195" s="44"/>
      <c r="W2195" s="44"/>
      <c r="X2195" s="44"/>
      <c r="Y2195" s="44"/>
      <c r="Z2195" s="44"/>
      <c r="AA2195" s="35"/>
      <c r="AB2195" s="35"/>
      <c r="AC2195" s="35"/>
      <c r="AD2195" s="35"/>
      <c r="AE2195" s="35"/>
      <c r="AF2195" s="35"/>
      <c r="AG2195" s="35"/>
      <c r="AH2195" s="35"/>
      <c r="AI2195" s="35"/>
      <c r="AJ2195" s="35"/>
      <c r="AK2195" s="35"/>
    </row>
    <row r="2196" spans="7:37" s="13" customFormat="1" ht="13.9" customHeight="1" x14ac:dyDescent="0.3">
      <c r="G2196" s="44"/>
      <c r="H2196" s="44"/>
      <c r="I2196" s="44"/>
      <c r="J2196" s="44"/>
      <c r="K2196" s="44"/>
      <c r="L2196" s="44"/>
      <c r="M2196" s="44"/>
      <c r="N2196" s="44"/>
      <c r="O2196" s="44"/>
      <c r="P2196" s="44"/>
      <c r="Q2196" s="44"/>
      <c r="R2196" s="44"/>
      <c r="S2196" s="44"/>
      <c r="T2196" s="44"/>
      <c r="U2196" s="44"/>
      <c r="V2196" s="44"/>
      <c r="W2196" s="44"/>
      <c r="X2196" s="44"/>
      <c r="Y2196" s="44"/>
      <c r="Z2196" s="44"/>
      <c r="AA2196" s="35"/>
      <c r="AB2196" s="35"/>
      <c r="AC2196" s="35"/>
      <c r="AD2196" s="35"/>
      <c r="AE2196" s="35"/>
      <c r="AF2196" s="35"/>
      <c r="AG2196" s="35"/>
      <c r="AH2196" s="35"/>
      <c r="AI2196" s="35"/>
      <c r="AJ2196" s="35"/>
      <c r="AK2196" s="35"/>
    </row>
    <row r="2197" spans="7:37" s="13" customFormat="1" ht="13.9" customHeight="1" x14ac:dyDescent="0.3">
      <c r="G2197" s="44"/>
      <c r="H2197" s="44"/>
      <c r="I2197" s="44"/>
      <c r="J2197" s="44"/>
      <c r="K2197" s="44"/>
      <c r="L2197" s="44"/>
      <c r="M2197" s="44"/>
      <c r="N2197" s="44"/>
      <c r="O2197" s="44"/>
      <c r="P2197" s="44"/>
      <c r="Q2197" s="44"/>
      <c r="R2197" s="44"/>
      <c r="S2197" s="44"/>
      <c r="T2197" s="44"/>
      <c r="U2197" s="44"/>
      <c r="V2197" s="44"/>
      <c r="W2197" s="44"/>
      <c r="X2197" s="44"/>
      <c r="Y2197" s="44"/>
      <c r="Z2197" s="44"/>
      <c r="AA2197" s="35"/>
      <c r="AB2197" s="35"/>
      <c r="AC2197" s="35"/>
      <c r="AD2197" s="35"/>
      <c r="AE2197" s="35"/>
      <c r="AF2197" s="35"/>
      <c r="AG2197" s="35"/>
      <c r="AH2197" s="35"/>
      <c r="AI2197" s="35"/>
      <c r="AJ2197" s="35"/>
      <c r="AK2197" s="35"/>
    </row>
    <row r="2198" spans="7:37" s="13" customFormat="1" ht="13.9" customHeight="1" x14ac:dyDescent="0.3">
      <c r="G2198" s="44"/>
      <c r="H2198" s="44"/>
      <c r="I2198" s="44"/>
      <c r="J2198" s="44"/>
      <c r="K2198" s="44"/>
      <c r="L2198" s="44"/>
      <c r="M2198" s="44"/>
      <c r="N2198" s="44"/>
      <c r="O2198" s="44"/>
      <c r="P2198" s="44"/>
      <c r="Q2198" s="44"/>
      <c r="R2198" s="44"/>
      <c r="S2198" s="44"/>
      <c r="T2198" s="44"/>
      <c r="U2198" s="44"/>
      <c r="V2198" s="44"/>
      <c r="W2198" s="44"/>
      <c r="X2198" s="44"/>
      <c r="Y2198" s="44"/>
      <c r="Z2198" s="44"/>
      <c r="AA2198" s="35"/>
      <c r="AB2198" s="35"/>
      <c r="AC2198" s="35"/>
      <c r="AD2198" s="35"/>
      <c r="AE2198" s="35"/>
      <c r="AF2198" s="35"/>
      <c r="AG2198" s="35"/>
      <c r="AH2198" s="35"/>
      <c r="AI2198" s="35"/>
      <c r="AJ2198" s="35"/>
      <c r="AK2198" s="35"/>
    </row>
    <row r="2199" spans="7:37" s="13" customFormat="1" ht="13.9" customHeight="1" x14ac:dyDescent="0.3">
      <c r="G2199" s="44"/>
      <c r="H2199" s="44"/>
      <c r="I2199" s="44"/>
      <c r="J2199" s="44"/>
      <c r="K2199" s="44"/>
      <c r="L2199" s="44"/>
      <c r="M2199" s="44"/>
      <c r="N2199" s="44"/>
      <c r="O2199" s="44"/>
      <c r="P2199" s="44"/>
      <c r="Q2199" s="44"/>
      <c r="R2199" s="44"/>
      <c r="S2199" s="44"/>
      <c r="T2199" s="44"/>
      <c r="U2199" s="44"/>
      <c r="V2199" s="44"/>
      <c r="W2199" s="44"/>
      <c r="X2199" s="44"/>
      <c r="Y2199" s="44"/>
      <c r="Z2199" s="44"/>
      <c r="AA2199" s="35"/>
      <c r="AB2199" s="35"/>
      <c r="AC2199" s="35"/>
      <c r="AD2199" s="35"/>
      <c r="AE2199" s="35"/>
      <c r="AF2199" s="35"/>
      <c r="AG2199" s="35"/>
      <c r="AH2199" s="35"/>
      <c r="AI2199" s="35"/>
      <c r="AJ2199" s="35"/>
      <c r="AK2199" s="35"/>
    </row>
    <row r="2200" spans="7:37" s="13" customFormat="1" ht="13.9" customHeight="1" x14ac:dyDescent="0.3">
      <c r="G2200" s="44"/>
      <c r="H2200" s="44"/>
      <c r="I2200" s="44"/>
      <c r="J2200" s="44"/>
      <c r="K2200" s="44"/>
      <c r="L2200" s="44"/>
      <c r="M2200" s="44"/>
      <c r="N2200" s="44"/>
      <c r="O2200" s="44"/>
      <c r="P2200" s="44"/>
      <c r="Q2200" s="44"/>
      <c r="R2200" s="44"/>
      <c r="S2200" s="44"/>
      <c r="T2200" s="44"/>
      <c r="U2200" s="44"/>
      <c r="V2200" s="44"/>
      <c r="W2200" s="44"/>
      <c r="X2200" s="44"/>
      <c r="Y2200" s="44"/>
      <c r="Z2200" s="44"/>
      <c r="AA2200" s="35"/>
      <c r="AB2200" s="35"/>
      <c r="AC2200" s="35"/>
      <c r="AD2200" s="35"/>
      <c r="AE2200" s="35"/>
      <c r="AF2200" s="35"/>
      <c r="AG2200" s="35"/>
      <c r="AH2200" s="35"/>
      <c r="AI2200" s="35"/>
      <c r="AJ2200" s="35"/>
      <c r="AK2200" s="35"/>
    </row>
    <row r="2201" spans="7:37" s="13" customFormat="1" ht="13.9" customHeight="1" x14ac:dyDescent="0.3">
      <c r="G2201" s="44"/>
      <c r="H2201" s="44"/>
      <c r="I2201" s="44"/>
      <c r="J2201" s="44"/>
      <c r="K2201" s="44"/>
      <c r="L2201" s="44"/>
      <c r="M2201" s="44"/>
      <c r="N2201" s="44"/>
      <c r="O2201" s="44"/>
      <c r="P2201" s="44"/>
      <c r="Q2201" s="44"/>
      <c r="R2201" s="44"/>
      <c r="S2201" s="44"/>
      <c r="T2201" s="44"/>
      <c r="U2201" s="44"/>
      <c r="V2201" s="44"/>
      <c r="W2201" s="44"/>
      <c r="X2201" s="44"/>
      <c r="Y2201" s="44"/>
      <c r="Z2201" s="44"/>
      <c r="AA2201" s="35"/>
      <c r="AB2201" s="35"/>
      <c r="AC2201" s="35"/>
      <c r="AD2201" s="35"/>
      <c r="AE2201" s="35"/>
      <c r="AF2201" s="35"/>
      <c r="AG2201" s="35"/>
      <c r="AH2201" s="35"/>
      <c r="AI2201" s="35"/>
      <c r="AJ2201" s="35"/>
      <c r="AK2201" s="35"/>
    </row>
    <row r="2202" spans="7:37" s="13" customFormat="1" ht="13.9" customHeight="1" x14ac:dyDescent="0.3">
      <c r="G2202" s="44"/>
      <c r="H2202" s="44"/>
      <c r="I2202" s="44"/>
      <c r="J2202" s="44"/>
      <c r="K2202" s="44"/>
      <c r="L2202" s="44"/>
      <c r="M2202" s="44"/>
      <c r="N2202" s="44"/>
      <c r="O2202" s="44"/>
      <c r="P2202" s="44"/>
      <c r="Q2202" s="44"/>
      <c r="R2202" s="44"/>
      <c r="S2202" s="44"/>
      <c r="T2202" s="44"/>
      <c r="U2202" s="44"/>
      <c r="V2202" s="44"/>
      <c r="W2202" s="44"/>
      <c r="X2202" s="44"/>
      <c r="Y2202" s="44"/>
      <c r="Z2202" s="44"/>
      <c r="AA2202" s="35"/>
      <c r="AB2202" s="35"/>
      <c r="AC2202" s="35"/>
      <c r="AD2202" s="35"/>
      <c r="AE2202" s="35"/>
      <c r="AF2202" s="35"/>
      <c r="AG2202" s="35"/>
      <c r="AH2202" s="35"/>
      <c r="AI2202" s="35"/>
      <c r="AJ2202" s="35"/>
      <c r="AK2202" s="35"/>
    </row>
    <row r="2203" spans="7:37" s="13" customFormat="1" ht="13.9" customHeight="1" x14ac:dyDescent="0.3">
      <c r="G2203" s="44"/>
      <c r="H2203" s="44"/>
      <c r="I2203" s="44"/>
      <c r="J2203" s="44"/>
      <c r="K2203" s="44"/>
      <c r="L2203" s="44"/>
      <c r="M2203" s="44"/>
      <c r="N2203" s="44"/>
      <c r="O2203" s="44"/>
      <c r="P2203" s="44"/>
      <c r="Q2203" s="44"/>
      <c r="R2203" s="44"/>
      <c r="S2203" s="44"/>
      <c r="T2203" s="44"/>
      <c r="U2203" s="44"/>
      <c r="V2203" s="44"/>
      <c r="W2203" s="44"/>
      <c r="X2203" s="44"/>
      <c r="Y2203" s="44"/>
      <c r="Z2203" s="44"/>
      <c r="AA2203" s="35"/>
      <c r="AB2203" s="35"/>
      <c r="AC2203" s="35"/>
      <c r="AD2203" s="35"/>
      <c r="AE2203" s="35"/>
      <c r="AF2203" s="35"/>
      <c r="AG2203" s="35"/>
      <c r="AH2203" s="35"/>
      <c r="AI2203" s="35"/>
      <c r="AJ2203" s="35"/>
      <c r="AK2203" s="35"/>
    </row>
    <row r="2204" spans="7:37" s="13" customFormat="1" ht="13.9" customHeight="1" x14ac:dyDescent="0.3">
      <c r="G2204" s="44"/>
      <c r="H2204" s="44"/>
      <c r="I2204" s="44"/>
      <c r="J2204" s="44"/>
      <c r="K2204" s="44"/>
      <c r="L2204" s="44"/>
      <c r="M2204" s="44"/>
      <c r="N2204" s="44"/>
      <c r="O2204" s="44"/>
      <c r="P2204" s="44"/>
      <c r="Q2204" s="44"/>
      <c r="R2204" s="44"/>
      <c r="S2204" s="44"/>
      <c r="T2204" s="44"/>
      <c r="U2204" s="44"/>
      <c r="V2204" s="44"/>
      <c r="W2204" s="44"/>
      <c r="X2204" s="44"/>
      <c r="Y2204" s="44"/>
      <c r="Z2204" s="44"/>
      <c r="AA2204" s="35"/>
      <c r="AB2204" s="35"/>
      <c r="AC2204" s="35"/>
      <c r="AD2204" s="35"/>
      <c r="AE2204" s="35"/>
      <c r="AF2204" s="35"/>
      <c r="AG2204" s="35"/>
      <c r="AH2204" s="35"/>
      <c r="AI2204" s="35"/>
      <c r="AJ2204" s="35"/>
      <c r="AK2204" s="35"/>
    </row>
    <row r="2205" spans="7:37" s="13" customFormat="1" ht="13.9" customHeight="1" x14ac:dyDescent="0.3">
      <c r="G2205" s="44"/>
      <c r="H2205" s="44"/>
      <c r="I2205" s="44"/>
      <c r="J2205" s="44"/>
      <c r="K2205" s="44"/>
      <c r="L2205" s="44"/>
      <c r="M2205" s="44"/>
      <c r="N2205" s="44"/>
      <c r="O2205" s="44"/>
      <c r="P2205" s="44"/>
      <c r="Q2205" s="44"/>
      <c r="R2205" s="44"/>
      <c r="S2205" s="44"/>
      <c r="T2205" s="44"/>
      <c r="U2205" s="44"/>
      <c r="V2205" s="44"/>
      <c r="W2205" s="44"/>
      <c r="X2205" s="44"/>
      <c r="Y2205" s="44"/>
      <c r="Z2205" s="44"/>
      <c r="AA2205" s="35"/>
      <c r="AB2205" s="35"/>
      <c r="AC2205" s="35"/>
      <c r="AD2205" s="35"/>
      <c r="AE2205" s="35"/>
      <c r="AF2205" s="35"/>
      <c r="AG2205" s="35"/>
      <c r="AH2205" s="35"/>
      <c r="AI2205" s="35"/>
      <c r="AJ2205" s="35"/>
      <c r="AK2205" s="35"/>
    </row>
    <row r="2206" spans="7:37" s="13" customFormat="1" ht="13.9" customHeight="1" x14ac:dyDescent="0.3">
      <c r="G2206" s="44"/>
      <c r="H2206" s="44"/>
      <c r="I2206" s="44"/>
      <c r="J2206" s="44"/>
      <c r="K2206" s="44"/>
      <c r="L2206" s="44"/>
      <c r="M2206" s="44"/>
      <c r="N2206" s="44"/>
      <c r="O2206" s="44"/>
      <c r="P2206" s="44"/>
      <c r="Q2206" s="44"/>
      <c r="R2206" s="44"/>
      <c r="S2206" s="44"/>
      <c r="T2206" s="44"/>
      <c r="U2206" s="44"/>
      <c r="V2206" s="44"/>
      <c r="W2206" s="44"/>
      <c r="X2206" s="44"/>
      <c r="Y2206" s="44"/>
      <c r="Z2206" s="44"/>
      <c r="AA2206" s="35"/>
      <c r="AB2206" s="35"/>
      <c r="AC2206" s="35"/>
      <c r="AD2206" s="35"/>
      <c r="AE2206" s="35"/>
      <c r="AF2206" s="35"/>
      <c r="AG2206" s="35"/>
      <c r="AH2206" s="35"/>
      <c r="AI2206" s="35"/>
      <c r="AJ2206" s="35"/>
      <c r="AK2206" s="35"/>
    </row>
    <row r="2207" spans="7:37" s="13" customFormat="1" ht="13.9" customHeight="1" x14ac:dyDescent="0.3">
      <c r="G2207" s="44"/>
      <c r="H2207" s="44"/>
      <c r="I2207" s="44"/>
      <c r="J2207" s="44"/>
      <c r="K2207" s="44"/>
      <c r="L2207" s="44"/>
      <c r="M2207" s="44"/>
      <c r="N2207" s="44"/>
      <c r="O2207" s="44"/>
      <c r="P2207" s="44"/>
      <c r="Q2207" s="44"/>
      <c r="R2207" s="44"/>
      <c r="S2207" s="44"/>
      <c r="T2207" s="44"/>
      <c r="U2207" s="44"/>
      <c r="V2207" s="44"/>
      <c r="W2207" s="44"/>
      <c r="X2207" s="44"/>
      <c r="Y2207" s="44"/>
      <c r="Z2207" s="44"/>
      <c r="AA2207" s="35"/>
      <c r="AB2207" s="35"/>
      <c r="AC2207" s="35"/>
      <c r="AD2207" s="35"/>
      <c r="AE2207" s="35"/>
      <c r="AF2207" s="35"/>
      <c r="AG2207" s="35"/>
      <c r="AH2207" s="35"/>
      <c r="AI2207" s="35"/>
      <c r="AJ2207" s="35"/>
      <c r="AK2207" s="35"/>
    </row>
    <row r="2208" spans="7:37" s="13" customFormat="1" ht="13.9" customHeight="1" x14ac:dyDescent="0.3">
      <c r="G2208" s="44"/>
      <c r="H2208" s="44"/>
      <c r="I2208" s="44"/>
      <c r="J2208" s="44"/>
      <c r="K2208" s="44"/>
      <c r="L2208" s="44"/>
      <c r="M2208" s="44"/>
      <c r="N2208" s="44"/>
      <c r="O2208" s="44"/>
      <c r="P2208" s="44"/>
      <c r="Q2208" s="44"/>
      <c r="R2208" s="44"/>
      <c r="S2208" s="44"/>
      <c r="T2208" s="44"/>
      <c r="U2208" s="44"/>
      <c r="V2208" s="44"/>
      <c r="W2208" s="44"/>
      <c r="X2208" s="44"/>
      <c r="Y2208" s="44"/>
      <c r="Z2208" s="44"/>
      <c r="AA2208" s="35"/>
      <c r="AB2208" s="35"/>
      <c r="AC2208" s="35"/>
      <c r="AD2208" s="35"/>
      <c r="AE2208" s="35"/>
      <c r="AF2208" s="35"/>
      <c r="AG2208" s="35"/>
      <c r="AH2208" s="35"/>
      <c r="AI2208" s="35"/>
      <c r="AJ2208" s="35"/>
      <c r="AK2208" s="35"/>
    </row>
    <row r="2209" spans="7:37" s="13" customFormat="1" ht="13.9" customHeight="1" x14ac:dyDescent="0.3">
      <c r="G2209" s="44"/>
      <c r="H2209" s="44"/>
      <c r="I2209" s="44"/>
      <c r="J2209" s="44"/>
      <c r="K2209" s="44"/>
      <c r="L2209" s="44"/>
      <c r="M2209" s="44"/>
      <c r="N2209" s="44"/>
      <c r="O2209" s="44"/>
      <c r="P2209" s="44"/>
      <c r="Q2209" s="44"/>
      <c r="R2209" s="44"/>
      <c r="S2209" s="44"/>
      <c r="T2209" s="44"/>
      <c r="U2209" s="44"/>
      <c r="V2209" s="44"/>
      <c r="W2209" s="44"/>
      <c r="X2209" s="44"/>
      <c r="Y2209" s="44"/>
      <c r="Z2209" s="44"/>
      <c r="AA2209" s="35"/>
      <c r="AB2209" s="35"/>
      <c r="AC2209" s="35"/>
      <c r="AD2209" s="35"/>
      <c r="AE2209" s="35"/>
      <c r="AF2209" s="35"/>
      <c r="AG2209" s="35"/>
      <c r="AH2209" s="35"/>
      <c r="AI2209" s="35"/>
      <c r="AJ2209" s="35"/>
      <c r="AK2209" s="35"/>
    </row>
    <row r="2210" spans="7:37" s="13" customFormat="1" ht="13.9" customHeight="1" x14ac:dyDescent="0.3">
      <c r="G2210" s="44"/>
      <c r="H2210" s="44"/>
      <c r="I2210" s="44"/>
      <c r="J2210" s="44"/>
      <c r="K2210" s="44"/>
      <c r="L2210" s="44"/>
      <c r="M2210" s="44"/>
      <c r="N2210" s="44"/>
      <c r="O2210" s="44"/>
      <c r="P2210" s="44"/>
      <c r="Q2210" s="44"/>
      <c r="R2210" s="44"/>
      <c r="S2210" s="44"/>
      <c r="T2210" s="44"/>
      <c r="U2210" s="44"/>
      <c r="V2210" s="44"/>
      <c r="W2210" s="44"/>
      <c r="X2210" s="44"/>
      <c r="Y2210" s="44"/>
      <c r="Z2210" s="44"/>
      <c r="AA2210" s="35"/>
      <c r="AB2210" s="35"/>
      <c r="AC2210" s="35"/>
      <c r="AD2210" s="35"/>
      <c r="AE2210" s="35"/>
      <c r="AF2210" s="35"/>
      <c r="AG2210" s="35"/>
      <c r="AH2210" s="35"/>
      <c r="AI2210" s="35"/>
      <c r="AJ2210" s="35"/>
      <c r="AK2210" s="35"/>
    </row>
    <row r="2211" spans="7:37" s="13" customFormat="1" ht="13.9" customHeight="1" x14ac:dyDescent="0.3">
      <c r="G2211" s="44"/>
      <c r="H2211" s="44"/>
      <c r="I2211" s="44"/>
      <c r="J2211" s="44"/>
      <c r="K2211" s="44"/>
      <c r="L2211" s="44"/>
      <c r="M2211" s="44"/>
      <c r="N2211" s="44"/>
      <c r="O2211" s="44"/>
      <c r="P2211" s="44"/>
      <c r="Q2211" s="44"/>
      <c r="R2211" s="44"/>
      <c r="S2211" s="44"/>
      <c r="T2211" s="44"/>
      <c r="U2211" s="44"/>
      <c r="V2211" s="44"/>
      <c r="W2211" s="44"/>
      <c r="X2211" s="44"/>
      <c r="Y2211" s="44"/>
      <c r="Z2211" s="44"/>
      <c r="AA2211" s="35"/>
      <c r="AB2211" s="35"/>
      <c r="AC2211" s="35"/>
      <c r="AD2211" s="35"/>
      <c r="AE2211" s="35"/>
      <c r="AF2211" s="35"/>
      <c r="AG2211" s="35"/>
      <c r="AH2211" s="35"/>
      <c r="AI2211" s="35"/>
      <c r="AJ2211" s="35"/>
      <c r="AK2211" s="35"/>
    </row>
    <row r="2212" spans="7:37" s="13" customFormat="1" ht="13.9" customHeight="1" x14ac:dyDescent="0.3">
      <c r="G2212" s="44"/>
      <c r="H2212" s="44"/>
      <c r="I2212" s="44"/>
      <c r="J2212" s="44"/>
      <c r="K2212" s="44"/>
      <c r="L2212" s="44"/>
      <c r="M2212" s="44"/>
      <c r="N2212" s="44"/>
      <c r="O2212" s="44"/>
      <c r="P2212" s="44"/>
      <c r="Q2212" s="44"/>
      <c r="R2212" s="44"/>
      <c r="S2212" s="44"/>
      <c r="T2212" s="44"/>
      <c r="U2212" s="44"/>
      <c r="V2212" s="44"/>
      <c r="W2212" s="44"/>
      <c r="X2212" s="44"/>
      <c r="Y2212" s="44"/>
      <c r="Z2212" s="44"/>
      <c r="AA2212" s="35"/>
      <c r="AB2212" s="35"/>
      <c r="AC2212" s="35"/>
      <c r="AD2212" s="35"/>
      <c r="AE2212" s="35"/>
      <c r="AF2212" s="35"/>
      <c r="AG2212" s="35"/>
      <c r="AH2212" s="35"/>
      <c r="AI2212" s="35"/>
      <c r="AJ2212" s="35"/>
      <c r="AK2212" s="35"/>
    </row>
    <row r="2213" spans="7:37" s="13" customFormat="1" ht="13.9" customHeight="1" x14ac:dyDescent="0.3">
      <c r="G2213" s="44"/>
      <c r="H2213" s="44"/>
      <c r="I2213" s="44"/>
      <c r="J2213" s="44"/>
      <c r="K2213" s="44"/>
      <c r="L2213" s="44"/>
      <c r="M2213" s="44"/>
      <c r="N2213" s="44"/>
      <c r="O2213" s="44"/>
      <c r="P2213" s="44"/>
      <c r="Q2213" s="44"/>
      <c r="R2213" s="44"/>
      <c r="S2213" s="44"/>
      <c r="T2213" s="44"/>
      <c r="U2213" s="44"/>
      <c r="V2213" s="44"/>
      <c r="W2213" s="44"/>
      <c r="X2213" s="44"/>
      <c r="Y2213" s="44"/>
      <c r="Z2213" s="44"/>
      <c r="AA2213" s="35"/>
      <c r="AB2213" s="35"/>
      <c r="AC2213" s="35"/>
      <c r="AD2213" s="35"/>
      <c r="AE2213" s="35"/>
      <c r="AF2213" s="35"/>
      <c r="AG2213" s="35"/>
      <c r="AH2213" s="35"/>
      <c r="AI2213" s="35"/>
      <c r="AJ2213" s="35"/>
      <c r="AK2213" s="35"/>
    </row>
    <row r="2214" spans="7:37" s="13" customFormat="1" ht="13.9" customHeight="1" x14ac:dyDescent="0.3">
      <c r="G2214" s="44"/>
      <c r="H2214" s="44"/>
      <c r="I2214" s="44"/>
      <c r="J2214" s="44"/>
      <c r="K2214" s="44"/>
      <c r="L2214" s="44"/>
      <c r="M2214" s="44"/>
      <c r="N2214" s="44"/>
      <c r="O2214" s="44"/>
      <c r="P2214" s="44"/>
      <c r="Q2214" s="44"/>
      <c r="R2214" s="44"/>
      <c r="S2214" s="44"/>
      <c r="T2214" s="44"/>
      <c r="U2214" s="44"/>
      <c r="V2214" s="44"/>
      <c r="W2214" s="44"/>
      <c r="X2214" s="44"/>
      <c r="Y2214" s="44"/>
      <c r="Z2214" s="44"/>
      <c r="AA2214" s="35"/>
      <c r="AB2214" s="35"/>
      <c r="AC2214" s="35"/>
      <c r="AD2214" s="35"/>
      <c r="AE2214" s="35"/>
      <c r="AF2214" s="35"/>
      <c r="AG2214" s="35"/>
      <c r="AH2214" s="35"/>
      <c r="AI2214" s="35"/>
      <c r="AJ2214" s="35"/>
      <c r="AK2214" s="35"/>
    </row>
    <row r="2215" spans="7:37" s="13" customFormat="1" ht="13.9" customHeight="1" x14ac:dyDescent="0.3">
      <c r="G2215" s="44"/>
      <c r="H2215" s="44"/>
      <c r="I2215" s="44"/>
      <c r="J2215" s="44"/>
      <c r="K2215" s="44"/>
      <c r="L2215" s="44"/>
      <c r="M2215" s="44"/>
      <c r="N2215" s="44"/>
      <c r="O2215" s="44"/>
      <c r="P2215" s="44"/>
      <c r="Q2215" s="44"/>
      <c r="R2215" s="44"/>
      <c r="S2215" s="44"/>
      <c r="T2215" s="44"/>
      <c r="U2215" s="44"/>
      <c r="V2215" s="44"/>
      <c r="W2215" s="44"/>
      <c r="X2215" s="44"/>
      <c r="Y2215" s="44"/>
      <c r="Z2215" s="44"/>
      <c r="AA2215" s="35"/>
      <c r="AB2215" s="35"/>
      <c r="AC2215" s="35"/>
      <c r="AD2215" s="35"/>
      <c r="AE2215" s="35"/>
      <c r="AF2215" s="35"/>
      <c r="AG2215" s="35"/>
      <c r="AH2215" s="35"/>
      <c r="AI2215" s="35"/>
      <c r="AJ2215" s="35"/>
      <c r="AK2215" s="35"/>
    </row>
    <row r="2216" spans="7:37" s="13" customFormat="1" ht="13.9" customHeight="1" x14ac:dyDescent="0.3">
      <c r="G2216" s="44"/>
      <c r="H2216" s="44"/>
      <c r="I2216" s="44"/>
      <c r="J2216" s="44"/>
      <c r="K2216" s="44"/>
      <c r="L2216" s="44"/>
      <c r="M2216" s="44"/>
      <c r="N2216" s="44"/>
      <c r="O2216" s="44"/>
      <c r="P2216" s="44"/>
      <c r="Q2216" s="44"/>
      <c r="R2216" s="44"/>
      <c r="S2216" s="44"/>
      <c r="T2216" s="44"/>
      <c r="U2216" s="44"/>
      <c r="V2216" s="44"/>
      <c r="W2216" s="44"/>
      <c r="X2216" s="44"/>
      <c r="Y2216" s="44"/>
      <c r="Z2216" s="44"/>
      <c r="AA2216" s="35"/>
      <c r="AB2216" s="35"/>
      <c r="AC2216" s="35"/>
      <c r="AD2216" s="35"/>
      <c r="AE2216" s="35"/>
      <c r="AF2216" s="35"/>
      <c r="AG2216" s="35"/>
      <c r="AH2216" s="35"/>
      <c r="AI2216" s="35"/>
      <c r="AJ2216" s="35"/>
      <c r="AK2216" s="35"/>
    </row>
    <row r="2217" spans="7:37" s="13" customFormat="1" ht="13.9" customHeight="1" x14ac:dyDescent="0.3">
      <c r="G2217" s="44"/>
      <c r="H2217" s="44"/>
      <c r="I2217" s="44"/>
      <c r="J2217" s="44"/>
      <c r="K2217" s="44"/>
      <c r="L2217" s="44"/>
      <c r="M2217" s="44"/>
      <c r="N2217" s="44"/>
      <c r="O2217" s="44"/>
      <c r="P2217" s="44"/>
      <c r="Q2217" s="44"/>
      <c r="R2217" s="44"/>
      <c r="S2217" s="44"/>
      <c r="T2217" s="44"/>
      <c r="U2217" s="44"/>
      <c r="V2217" s="44"/>
      <c r="W2217" s="44"/>
      <c r="X2217" s="44"/>
      <c r="Y2217" s="44"/>
      <c r="Z2217" s="44"/>
      <c r="AA2217" s="35"/>
      <c r="AB2217" s="35"/>
      <c r="AC2217" s="35"/>
      <c r="AD2217" s="35"/>
      <c r="AE2217" s="35"/>
      <c r="AF2217" s="35"/>
      <c r="AG2217" s="35"/>
      <c r="AH2217" s="35"/>
      <c r="AI2217" s="35"/>
      <c r="AJ2217" s="35"/>
      <c r="AK2217" s="35"/>
    </row>
    <row r="2218" spans="7:37" s="13" customFormat="1" ht="13.9" customHeight="1" x14ac:dyDescent="0.3">
      <c r="G2218" s="44"/>
      <c r="H2218" s="44"/>
      <c r="I2218" s="44"/>
      <c r="J2218" s="44"/>
      <c r="K2218" s="44"/>
      <c r="L2218" s="44"/>
      <c r="M2218" s="44"/>
      <c r="N2218" s="44"/>
      <c r="O2218" s="44"/>
      <c r="P2218" s="44"/>
      <c r="Q2218" s="44"/>
      <c r="R2218" s="44"/>
      <c r="S2218" s="44"/>
      <c r="T2218" s="44"/>
      <c r="U2218" s="44"/>
      <c r="V2218" s="44"/>
      <c r="W2218" s="44"/>
      <c r="X2218" s="44"/>
      <c r="Y2218" s="44"/>
      <c r="Z2218" s="44"/>
      <c r="AA2218" s="35"/>
      <c r="AB2218" s="35"/>
      <c r="AC2218" s="35"/>
      <c r="AD2218" s="35"/>
      <c r="AE2218" s="35"/>
      <c r="AF2218" s="35"/>
      <c r="AG2218" s="35"/>
      <c r="AH2218" s="35"/>
      <c r="AI2218" s="35"/>
      <c r="AJ2218" s="35"/>
      <c r="AK2218" s="35"/>
    </row>
    <row r="2219" spans="7:37" s="13" customFormat="1" ht="13.9" customHeight="1" x14ac:dyDescent="0.3">
      <c r="G2219" s="44"/>
      <c r="H2219" s="44"/>
      <c r="I2219" s="44"/>
      <c r="J2219" s="44"/>
      <c r="K2219" s="44"/>
      <c r="L2219" s="44"/>
      <c r="M2219" s="44"/>
      <c r="N2219" s="44"/>
      <c r="O2219" s="44"/>
      <c r="P2219" s="44"/>
      <c r="Q2219" s="44"/>
      <c r="R2219" s="44"/>
      <c r="S2219" s="44"/>
      <c r="T2219" s="44"/>
      <c r="U2219" s="44"/>
      <c r="V2219" s="44"/>
      <c r="W2219" s="44"/>
      <c r="X2219" s="44"/>
      <c r="Y2219" s="44"/>
      <c r="Z2219" s="44"/>
      <c r="AA2219" s="35"/>
      <c r="AB2219" s="35"/>
      <c r="AC2219" s="35"/>
      <c r="AD2219" s="35"/>
      <c r="AE2219" s="35"/>
      <c r="AF2219" s="35"/>
      <c r="AG2219" s="35"/>
      <c r="AH2219" s="35"/>
      <c r="AI2219" s="35"/>
      <c r="AJ2219" s="35"/>
      <c r="AK2219" s="35"/>
    </row>
    <row r="2220" spans="7:37" s="13" customFormat="1" ht="13.9" customHeight="1" x14ac:dyDescent="0.3">
      <c r="G2220" s="44"/>
      <c r="H2220" s="44"/>
      <c r="I2220" s="44"/>
      <c r="J2220" s="44"/>
      <c r="K2220" s="44"/>
      <c r="L2220" s="44"/>
      <c r="M2220" s="44"/>
      <c r="N2220" s="44"/>
      <c r="O2220" s="44"/>
      <c r="P2220" s="44"/>
      <c r="Q2220" s="44"/>
      <c r="R2220" s="44"/>
      <c r="S2220" s="44"/>
      <c r="T2220" s="44"/>
      <c r="U2220" s="44"/>
      <c r="V2220" s="44"/>
      <c r="W2220" s="44"/>
      <c r="X2220" s="44"/>
      <c r="Y2220" s="44"/>
      <c r="Z2220" s="44"/>
      <c r="AA2220" s="35"/>
      <c r="AB2220" s="35"/>
      <c r="AC2220" s="35"/>
      <c r="AD2220" s="35"/>
      <c r="AE2220" s="35"/>
      <c r="AF2220" s="35"/>
      <c r="AG2220" s="35"/>
      <c r="AH2220" s="35"/>
      <c r="AI2220" s="35"/>
      <c r="AJ2220" s="35"/>
      <c r="AK2220" s="35"/>
    </row>
    <row r="2221" spans="7:37" s="13" customFormat="1" ht="13.9" customHeight="1" x14ac:dyDescent="0.3">
      <c r="G2221" s="44"/>
      <c r="H2221" s="44"/>
      <c r="I2221" s="44"/>
      <c r="J2221" s="44"/>
      <c r="K2221" s="44"/>
      <c r="L2221" s="44"/>
      <c r="M2221" s="44"/>
      <c r="N2221" s="44"/>
      <c r="O2221" s="44"/>
      <c r="P2221" s="44"/>
      <c r="Q2221" s="44"/>
      <c r="R2221" s="44"/>
      <c r="S2221" s="44"/>
      <c r="T2221" s="44"/>
      <c r="U2221" s="44"/>
      <c r="V2221" s="44"/>
      <c r="W2221" s="44"/>
      <c r="X2221" s="44"/>
      <c r="Y2221" s="44"/>
      <c r="Z2221" s="44"/>
      <c r="AA2221" s="35"/>
      <c r="AB2221" s="35"/>
      <c r="AC2221" s="35"/>
      <c r="AD2221" s="35"/>
      <c r="AE2221" s="35"/>
      <c r="AF2221" s="35"/>
      <c r="AG2221" s="35"/>
      <c r="AH2221" s="35"/>
      <c r="AI2221" s="35"/>
      <c r="AJ2221" s="35"/>
      <c r="AK2221" s="35"/>
    </row>
    <row r="2222" spans="7:37" s="13" customFormat="1" ht="13.9" customHeight="1" x14ac:dyDescent="0.3">
      <c r="G2222" s="44"/>
      <c r="H2222" s="44"/>
      <c r="I2222" s="44"/>
      <c r="J2222" s="44"/>
      <c r="K2222" s="44"/>
      <c r="L2222" s="44"/>
      <c r="M2222" s="44"/>
      <c r="N2222" s="44"/>
      <c r="O2222" s="44"/>
      <c r="P2222" s="44"/>
      <c r="Q2222" s="44"/>
      <c r="R2222" s="44"/>
      <c r="S2222" s="44"/>
      <c r="T2222" s="44"/>
      <c r="U2222" s="44"/>
      <c r="V2222" s="44"/>
      <c r="W2222" s="44"/>
      <c r="X2222" s="44"/>
      <c r="Y2222" s="44"/>
      <c r="Z2222" s="44"/>
      <c r="AA2222" s="35"/>
      <c r="AB2222" s="35"/>
      <c r="AC2222" s="35"/>
      <c r="AD2222" s="35"/>
      <c r="AE2222" s="35"/>
      <c r="AF2222" s="35"/>
      <c r="AG2222" s="35"/>
      <c r="AH2222" s="35"/>
      <c r="AI2222" s="35"/>
      <c r="AJ2222" s="35"/>
      <c r="AK2222" s="35"/>
    </row>
    <row r="2223" spans="7:37" s="13" customFormat="1" ht="13.9" customHeight="1" x14ac:dyDescent="0.3">
      <c r="G2223" s="44"/>
      <c r="H2223" s="44"/>
      <c r="I2223" s="44"/>
      <c r="J2223" s="44"/>
      <c r="K2223" s="44"/>
      <c r="L2223" s="44"/>
      <c r="M2223" s="44"/>
      <c r="N2223" s="44"/>
      <c r="O2223" s="44"/>
      <c r="P2223" s="44"/>
      <c r="Q2223" s="44"/>
      <c r="R2223" s="44"/>
      <c r="S2223" s="44"/>
      <c r="T2223" s="44"/>
      <c r="U2223" s="44"/>
      <c r="V2223" s="44"/>
      <c r="W2223" s="44"/>
      <c r="X2223" s="44"/>
      <c r="Y2223" s="44"/>
      <c r="Z2223" s="44"/>
      <c r="AA2223" s="35"/>
      <c r="AB2223" s="35"/>
      <c r="AC2223" s="35"/>
      <c r="AD2223" s="35"/>
      <c r="AE2223" s="35"/>
      <c r="AF2223" s="35"/>
      <c r="AG2223" s="35"/>
      <c r="AH2223" s="35"/>
      <c r="AI2223" s="35"/>
      <c r="AJ2223" s="35"/>
      <c r="AK2223" s="35"/>
    </row>
    <row r="2224" spans="7:37" s="13" customFormat="1" ht="13.9" customHeight="1" x14ac:dyDescent="0.3">
      <c r="G2224" s="44"/>
      <c r="H2224" s="44"/>
      <c r="I2224" s="44"/>
      <c r="J2224" s="44"/>
      <c r="K2224" s="44"/>
      <c r="L2224" s="44"/>
      <c r="M2224" s="44"/>
      <c r="N2224" s="44"/>
      <c r="O2224" s="44"/>
      <c r="P2224" s="44"/>
      <c r="Q2224" s="44"/>
      <c r="R2224" s="44"/>
      <c r="S2224" s="44"/>
      <c r="T2224" s="44"/>
      <c r="U2224" s="44"/>
      <c r="V2224" s="44"/>
      <c r="W2224" s="44"/>
      <c r="X2224" s="44"/>
      <c r="Y2224" s="44"/>
      <c r="Z2224" s="44"/>
      <c r="AA2224" s="35"/>
      <c r="AB2224" s="35"/>
      <c r="AC2224" s="35"/>
      <c r="AD2224" s="35"/>
      <c r="AE2224" s="35"/>
      <c r="AF2224" s="35"/>
      <c r="AG2224" s="35"/>
      <c r="AH2224" s="35"/>
      <c r="AI2224" s="35"/>
      <c r="AJ2224" s="35"/>
      <c r="AK2224" s="35"/>
    </row>
    <row r="2225" spans="7:37" s="13" customFormat="1" ht="13.9" customHeight="1" x14ac:dyDescent="0.3">
      <c r="G2225" s="44"/>
      <c r="H2225" s="44"/>
      <c r="I2225" s="44"/>
      <c r="J2225" s="44"/>
      <c r="K2225" s="44"/>
      <c r="L2225" s="44"/>
      <c r="M2225" s="44"/>
      <c r="N2225" s="44"/>
      <c r="O2225" s="44"/>
      <c r="P2225" s="44"/>
      <c r="Q2225" s="44"/>
      <c r="R2225" s="44"/>
      <c r="S2225" s="44"/>
      <c r="T2225" s="44"/>
      <c r="U2225" s="44"/>
      <c r="V2225" s="44"/>
      <c r="W2225" s="44"/>
      <c r="X2225" s="44"/>
      <c r="Y2225" s="44"/>
      <c r="Z2225" s="44"/>
      <c r="AA2225" s="35"/>
      <c r="AB2225" s="35"/>
      <c r="AC2225" s="35"/>
      <c r="AD2225" s="35"/>
      <c r="AE2225" s="35"/>
      <c r="AF2225" s="35"/>
      <c r="AG2225" s="35"/>
      <c r="AH2225" s="35"/>
      <c r="AI2225" s="35"/>
      <c r="AJ2225" s="35"/>
      <c r="AK2225" s="35"/>
    </row>
    <row r="2226" spans="7:37" s="13" customFormat="1" ht="13.9" customHeight="1" x14ac:dyDescent="0.3">
      <c r="G2226" s="44"/>
      <c r="H2226" s="44"/>
      <c r="I2226" s="44"/>
      <c r="J2226" s="44"/>
      <c r="K2226" s="44"/>
      <c r="L2226" s="44"/>
      <c r="M2226" s="44"/>
      <c r="N2226" s="44"/>
      <c r="O2226" s="44"/>
      <c r="P2226" s="44"/>
      <c r="Q2226" s="44"/>
      <c r="R2226" s="44"/>
      <c r="S2226" s="44"/>
      <c r="T2226" s="44"/>
      <c r="U2226" s="44"/>
      <c r="V2226" s="44"/>
      <c r="W2226" s="44"/>
      <c r="X2226" s="44"/>
      <c r="Y2226" s="44"/>
      <c r="Z2226" s="44"/>
      <c r="AA2226" s="35"/>
      <c r="AB2226" s="35"/>
      <c r="AC2226" s="35"/>
      <c r="AD2226" s="35"/>
      <c r="AE2226" s="35"/>
      <c r="AF2226" s="35"/>
      <c r="AG2226" s="35"/>
      <c r="AH2226" s="35"/>
      <c r="AI2226" s="35"/>
      <c r="AJ2226" s="35"/>
      <c r="AK2226" s="35"/>
    </row>
    <row r="2227" spans="7:37" s="13" customFormat="1" ht="13.9" customHeight="1" x14ac:dyDescent="0.3">
      <c r="G2227" s="44"/>
      <c r="H2227" s="44"/>
      <c r="I2227" s="44"/>
      <c r="J2227" s="44"/>
      <c r="K2227" s="44"/>
      <c r="L2227" s="44"/>
      <c r="M2227" s="44"/>
      <c r="N2227" s="44"/>
      <c r="O2227" s="44"/>
      <c r="P2227" s="44"/>
      <c r="Q2227" s="44"/>
      <c r="R2227" s="44"/>
      <c r="S2227" s="44"/>
      <c r="T2227" s="44"/>
      <c r="U2227" s="44"/>
      <c r="V2227" s="44"/>
      <c r="W2227" s="44"/>
      <c r="X2227" s="44"/>
      <c r="Y2227" s="44"/>
      <c r="Z2227" s="44"/>
      <c r="AA2227" s="35"/>
      <c r="AB2227" s="35"/>
      <c r="AC2227" s="35"/>
      <c r="AD2227" s="35"/>
      <c r="AE2227" s="35"/>
      <c r="AF2227" s="35"/>
      <c r="AG2227" s="35"/>
      <c r="AH2227" s="35"/>
      <c r="AI2227" s="35"/>
      <c r="AJ2227" s="35"/>
      <c r="AK2227" s="35"/>
    </row>
    <row r="2228" spans="7:37" s="13" customFormat="1" ht="13.9" customHeight="1" x14ac:dyDescent="0.3">
      <c r="G2228" s="44"/>
      <c r="H2228" s="44"/>
      <c r="I2228" s="44"/>
      <c r="J2228" s="44"/>
      <c r="K2228" s="44"/>
      <c r="L2228" s="44"/>
      <c r="M2228" s="44"/>
      <c r="N2228" s="44"/>
      <c r="O2228" s="44"/>
      <c r="P2228" s="44"/>
      <c r="Q2228" s="44"/>
      <c r="R2228" s="44"/>
      <c r="S2228" s="44"/>
      <c r="T2228" s="44"/>
      <c r="U2228" s="44"/>
      <c r="V2228" s="44"/>
      <c r="W2228" s="44"/>
      <c r="X2228" s="44"/>
      <c r="Y2228" s="44"/>
      <c r="Z2228" s="44"/>
      <c r="AA2228" s="35"/>
      <c r="AB2228" s="35"/>
      <c r="AC2228" s="35"/>
      <c r="AD2228" s="35"/>
      <c r="AE2228" s="35"/>
      <c r="AF2228" s="35"/>
      <c r="AG2228" s="35"/>
      <c r="AH2228" s="35"/>
      <c r="AI2228" s="35"/>
      <c r="AJ2228" s="35"/>
      <c r="AK2228" s="35"/>
    </row>
    <row r="2229" spans="7:37" s="13" customFormat="1" ht="13.9" customHeight="1" x14ac:dyDescent="0.3">
      <c r="G2229" s="44"/>
      <c r="H2229" s="44"/>
      <c r="I2229" s="44"/>
      <c r="J2229" s="44"/>
      <c r="K2229" s="44"/>
      <c r="L2229" s="44"/>
      <c r="M2229" s="44"/>
      <c r="N2229" s="44"/>
      <c r="O2229" s="44"/>
      <c r="P2229" s="44"/>
      <c r="Q2229" s="44"/>
      <c r="R2229" s="44"/>
      <c r="S2229" s="44"/>
      <c r="T2229" s="44"/>
      <c r="U2229" s="44"/>
      <c r="V2229" s="44"/>
      <c r="W2229" s="44"/>
      <c r="X2229" s="44"/>
      <c r="Y2229" s="44"/>
      <c r="Z2229" s="44"/>
      <c r="AA2229" s="35"/>
      <c r="AB2229" s="35"/>
      <c r="AC2229" s="35"/>
      <c r="AD2229" s="35"/>
      <c r="AE2229" s="35"/>
      <c r="AF2229" s="35"/>
      <c r="AG2229" s="35"/>
      <c r="AH2229" s="35"/>
      <c r="AI2229" s="35"/>
      <c r="AJ2229" s="35"/>
      <c r="AK2229" s="35"/>
    </row>
    <row r="2230" spans="7:37" s="13" customFormat="1" ht="13.9" customHeight="1" x14ac:dyDescent="0.3">
      <c r="G2230" s="44"/>
      <c r="H2230" s="44"/>
      <c r="I2230" s="44"/>
      <c r="J2230" s="44"/>
      <c r="K2230" s="44"/>
      <c r="L2230" s="44"/>
      <c r="M2230" s="44"/>
      <c r="N2230" s="44"/>
      <c r="O2230" s="44"/>
      <c r="P2230" s="44"/>
      <c r="Q2230" s="44"/>
      <c r="R2230" s="44"/>
      <c r="S2230" s="44"/>
      <c r="T2230" s="44"/>
      <c r="U2230" s="44"/>
      <c r="V2230" s="44"/>
      <c r="W2230" s="44"/>
      <c r="X2230" s="44"/>
      <c r="Y2230" s="44"/>
      <c r="Z2230" s="44"/>
      <c r="AA2230" s="35"/>
      <c r="AB2230" s="35"/>
      <c r="AC2230" s="35"/>
      <c r="AD2230" s="35"/>
      <c r="AE2230" s="35"/>
      <c r="AF2230" s="35"/>
      <c r="AG2230" s="35"/>
      <c r="AH2230" s="35"/>
      <c r="AI2230" s="35"/>
      <c r="AJ2230" s="35"/>
      <c r="AK2230" s="35"/>
    </row>
    <row r="2231" spans="7:37" s="13" customFormat="1" ht="13.9" customHeight="1" x14ac:dyDescent="0.3">
      <c r="G2231" s="44"/>
      <c r="H2231" s="44"/>
      <c r="I2231" s="44"/>
      <c r="J2231" s="44"/>
      <c r="K2231" s="44"/>
      <c r="L2231" s="44"/>
      <c r="M2231" s="44"/>
      <c r="N2231" s="44"/>
      <c r="O2231" s="44"/>
      <c r="P2231" s="44"/>
      <c r="Q2231" s="44"/>
      <c r="R2231" s="44"/>
      <c r="S2231" s="44"/>
      <c r="T2231" s="44"/>
      <c r="U2231" s="44"/>
      <c r="V2231" s="44"/>
      <c r="W2231" s="44"/>
      <c r="X2231" s="44"/>
      <c r="Y2231" s="44"/>
      <c r="Z2231" s="44"/>
      <c r="AA2231" s="35"/>
      <c r="AB2231" s="35"/>
      <c r="AC2231" s="35"/>
      <c r="AD2231" s="35"/>
      <c r="AE2231" s="35"/>
      <c r="AF2231" s="35"/>
      <c r="AG2231" s="35"/>
      <c r="AH2231" s="35"/>
      <c r="AI2231" s="35"/>
      <c r="AJ2231" s="35"/>
      <c r="AK2231" s="35"/>
    </row>
    <row r="2232" spans="7:37" s="13" customFormat="1" ht="13.9" customHeight="1" x14ac:dyDescent="0.3">
      <c r="G2232" s="44"/>
      <c r="H2232" s="44"/>
      <c r="I2232" s="44"/>
      <c r="J2232" s="44"/>
      <c r="K2232" s="44"/>
      <c r="L2232" s="44"/>
      <c r="M2232" s="44"/>
      <c r="N2232" s="44"/>
      <c r="O2232" s="44"/>
      <c r="P2232" s="44"/>
      <c r="Q2232" s="44"/>
      <c r="R2232" s="44"/>
      <c r="S2232" s="44"/>
      <c r="T2232" s="44"/>
      <c r="U2232" s="44"/>
      <c r="V2232" s="44"/>
      <c r="W2232" s="44"/>
      <c r="X2232" s="44"/>
      <c r="Y2232" s="44"/>
      <c r="Z2232" s="44"/>
      <c r="AA2232" s="35"/>
      <c r="AB2232" s="35"/>
      <c r="AC2232" s="35"/>
      <c r="AD2232" s="35"/>
      <c r="AE2232" s="35"/>
      <c r="AF2232" s="35"/>
      <c r="AG2232" s="35"/>
      <c r="AH2232" s="35"/>
      <c r="AI2232" s="35"/>
      <c r="AJ2232" s="35"/>
      <c r="AK2232" s="35"/>
    </row>
    <row r="2233" spans="7:37" s="13" customFormat="1" ht="13.9" customHeight="1" x14ac:dyDescent="0.3">
      <c r="G2233" s="44"/>
      <c r="H2233" s="44"/>
      <c r="I2233" s="44"/>
      <c r="J2233" s="44"/>
      <c r="K2233" s="44"/>
      <c r="L2233" s="44"/>
      <c r="M2233" s="44"/>
      <c r="N2233" s="44"/>
      <c r="O2233" s="44"/>
      <c r="P2233" s="44"/>
      <c r="Q2233" s="44"/>
      <c r="R2233" s="44"/>
      <c r="S2233" s="44"/>
      <c r="T2233" s="44"/>
      <c r="U2233" s="44"/>
      <c r="V2233" s="44"/>
      <c r="W2233" s="44"/>
      <c r="X2233" s="44"/>
      <c r="Y2233" s="44"/>
      <c r="Z2233" s="44"/>
      <c r="AA2233" s="35"/>
      <c r="AB2233" s="35"/>
      <c r="AC2233" s="35"/>
      <c r="AD2233" s="35"/>
      <c r="AE2233" s="35"/>
      <c r="AF2233" s="35"/>
      <c r="AG2233" s="35"/>
      <c r="AH2233" s="35"/>
      <c r="AI2233" s="35"/>
      <c r="AJ2233" s="35"/>
      <c r="AK2233" s="35"/>
    </row>
    <row r="2234" spans="7:37" s="13" customFormat="1" ht="13.9" customHeight="1" x14ac:dyDescent="0.3">
      <c r="G2234" s="44"/>
      <c r="H2234" s="44"/>
      <c r="I2234" s="44"/>
      <c r="J2234" s="44"/>
      <c r="K2234" s="44"/>
      <c r="L2234" s="44"/>
      <c r="M2234" s="44"/>
      <c r="N2234" s="44"/>
      <c r="O2234" s="44"/>
      <c r="P2234" s="44"/>
      <c r="Q2234" s="44"/>
      <c r="R2234" s="44"/>
      <c r="S2234" s="44"/>
      <c r="T2234" s="44"/>
      <c r="U2234" s="44"/>
      <c r="V2234" s="44"/>
      <c r="W2234" s="44"/>
      <c r="X2234" s="44"/>
      <c r="Y2234" s="44"/>
      <c r="Z2234" s="44"/>
      <c r="AA2234" s="35"/>
      <c r="AB2234" s="35"/>
      <c r="AC2234" s="35"/>
      <c r="AD2234" s="35"/>
      <c r="AE2234" s="35"/>
      <c r="AF2234" s="35"/>
      <c r="AG2234" s="35"/>
      <c r="AH2234" s="35"/>
      <c r="AI2234" s="35"/>
      <c r="AJ2234" s="35"/>
      <c r="AK2234" s="35"/>
    </row>
    <row r="2235" spans="7:37" s="13" customFormat="1" ht="13.9" customHeight="1" x14ac:dyDescent="0.3">
      <c r="G2235" s="44"/>
      <c r="H2235" s="44"/>
      <c r="I2235" s="44"/>
      <c r="J2235" s="44"/>
      <c r="K2235" s="44"/>
      <c r="L2235" s="44"/>
      <c r="M2235" s="44"/>
      <c r="N2235" s="44"/>
      <c r="O2235" s="44"/>
      <c r="P2235" s="44"/>
      <c r="Q2235" s="44"/>
      <c r="R2235" s="44"/>
      <c r="S2235" s="44"/>
      <c r="T2235" s="44"/>
      <c r="U2235" s="44"/>
      <c r="V2235" s="44"/>
      <c r="W2235" s="44"/>
      <c r="X2235" s="44"/>
      <c r="Y2235" s="44"/>
      <c r="Z2235" s="44"/>
      <c r="AA2235" s="35"/>
      <c r="AB2235" s="35"/>
      <c r="AC2235" s="35"/>
      <c r="AD2235" s="35"/>
      <c r="AE2235" s="35"/>
      <c r="AF2235" s="35"/>
      <c r="AG2235" s="35"/>
      <c r="AH2235" s="35"/>
      <c r="AI2235" s="35"/>
      <c r="AJ2235" s="35"/>
      <c r="AK2235" s="35"/>
    </row>
    <row r="2236" spans="7:37" s="13" customFormat="1" ht="13.9" customHeight="1" x14ac:dyDescent="0.3">
      <c r="G2236" s="44"/>
      <c r="H2236" s="44"/>
      <c r="I2236" s="44"/>
      <c r="J2236" s="44"/>
      <c r="K2236" s="44"/>
      <c r="L2236" s="44"/>
      <c r="M2236" s="44"/>
      <c r="N2236" s="44"/>
      <c r="O2236" s="44"/>
      <c r="P2236" s="44"/>
      <c r="Q2236" s="44"/>
      <c r="R2236" s="44"/>
      <c r="S2236" s="44"/>
      <c r="T2236" s="44"/>
      <c r="U2236" s="44"/>
      <c r="V2236" s="44"/>
      <c r="W2236" s="44"/>
      <c r="X2236" s="44"/>
      <c r="Y2236" s="44"/>
      <c r="Z2236" s="44"/>
      <c r="AA2236" s="35"/>
      <c r="AB2236" s="35"/>
      <c r="AC2236" s="35"/>
      <c r="AD2236" s="35"/>
      <c r="AE2236" s="35"/>
      <c r="AF2236" s="35"/>
      <c r="AG2236" s="35"/>
      <c r="AH2236" s="35"/>
      <c r="AI2236" s="35"/>
      <c r="AJ2236" s="35"/>
      <c r="AK2236" s="35"/>
    </row>
    <row r="2237" spans="7:37" s="13" customFormat="1" ht="13.9" customHeight="1" x14ac:dyDescent="0.3">
      <c r="G2237" s="44"/>
      <c r="H2237" s="44"/>
      <c r="I2237" s="44"/>
      <c r="J2237" s="44"/>
      <c r="K2237" s="44"/>
      <c r="L2237" s="44"/>
      <c r="M2237" s="44"/>
      <c r="N2237" s="44"/>
      <c r="O2237" s="44"/>
      <c r="P2237" s="44"/>
      <c r="Q2237" s="44"/>
      <c r="R2237" s="44"/>
      <c r="S2237" s="44"/>
      <c r="T2237" s="44"/>
      <c r="U2237" s="44"/>
      <c r="V2237" s="44"/>
      <c r="W2237" s="44"/>
      <c r="X2237" s="44"/>
      <c r="Y2237" s="44"/>
      <c r="Z2237" s="44"/>
      <c r="AA2237" s="35"/>
      <c r="AB2237" s="35"/>
      <c r="AC2237" s="35"/>
      <c r="AD2237" s="35"/>
      <c r="AE2237" s="35"/>
      <c r="AF2237" s="35"/>
      <c r="AG2237" s="35"/>
      <c r="AH2237" s="35"/>
      <c r="AI2237" s="35"/>
      <c r="AJ2237" s="35"/>
      <c r="AK2237" s="35"/>
    </row>
    <row r="2238" spans="7:37" s="13" customFormat="1" ht="13.9" customHeight="1" x14ac:dyDescent="0.3">
      <c r="G2238" s="44"/>
      <c r="H2238" s="44"/>
      <c r="I2238" s="44"/>
      <c r="J2238" s="44"/>
      <c r="K2238" s="44"/>
      <c r="L2238" s="44"/>
      <c r="M2238" s="44"/>
      <c r="N2238" s="44"/>
      <c r="O2238" s="44"/>
      <c r="P2238" s="44"/>
      <c r="Q2238" s="44"/>
      <c r="R2238" s="44"/>
      <c r="S2238" s="44"/>
      <c r="T2238" s="44"/>
      <c r="U2238" s="44"/>
      <c r="V2238" s="44"/>
      <c r="W2238" s="44"/>
      <c r="X2238" s="44"/>
      <c r="Y2238" s="44"/>
      <c r="Z2238" s="44"/>
      <c r="AA2238" s="35"/>
      <c r="AB2238" s="35"/>
      <c r="AC2238" s="35"/>
      <c r="AD2238" s="35"/>
      <c r="AE2238" s="35"/>
      <c r="AF2238" s="35"/>
      <c r="AG2238" s="35"/>
      <c r="AH2238" s="35"/>
      <c r="AI2238" s="35"/>
      <c r="AJ2238" s="35"/>
      <c r="AK2238" s="35"/>
    </row>
    <row r="2239" spans="7:37" s="13" customFormat="1" ht="13.9" customHeight="1" x14ac:dyDescent="0.3">
      <c r="G2239" s="44"/>
      <c r="H2239" s="44"/>
      <c r="I2239" s="44"/>
      <c r="J2239" s="44"/>
      <c r="K2239" s="44"/>
      <c r="L2239" s="44"/>
      <c r="M2239" s="44"/>
      <c r="N2239" s="44"/>
      <c r="O2239" s="44"/>
      <c r="P2239" s="44"/>
      <c r="Q2239" s="44"/>
      <c r="R2239" s="44"/>
      <c r="S2239" s="44"/>
      <c r="T2239" s="44"/>
      <c r="U2239" s="44"/>
      <c r="V2239" s="44"/>
      <c r="W2239" s="44"/>
      <c r="X2239" s="44"/>
      <c r="Y2239" s="44"/>
      <c r="Z2239" s="44"/>
      <c r="AA2239" s="35"/>
      <c r="AB2239" s="35"/>
      <c r="AC2239" s="35"/>
      <c r="AD2239" s="35"/>
      <c r="AE2239" s="35"/>
      <c r="AF2239" s="35"/>
      <c r="AG2239" s="35"/>
      <c r="AH2239" s="35"/>
      <c r="AI2239" s="35"/>
      <c r="AJ2239" s="35"/>
      <c r="AK2239" s="35"/>
    </row>
    <row r="2240" spans="7:37" s="13" customFormat="1" ht="13.9" customHeight="1" x14ac:dyDescent="0.3">
      <c r="G2240" s="44"/>
      <c r="H2240" s="44"/>
      <c r="I2240" s="44"/>
      <c r="J2240" s="44"/>
      <c r="K2240" s="44"/>
      <c r="L2240" s="44"/>
      <c r="M2240" s="44"/>
      <c r="N2240" s="44"/>
      <c r="O2240" s="44"/>
      <c r="P2240" s="44"/>
      <c r="Q2240" s="44"/>
      <c r="R2240" s="44"/>
      <c r="S2240" s="44"/>
      <c r="T2240" s="44"/>
      <c r="U2240" s="44"/>
      <c r="V2240" s="44"/>
      <c r="W2240" s="44"/>
      <c r="X2240" s="44"/>
      <c r="Y2240" s="44"/>
      <c r="Z2240" s="44"/>
      <c r="AA2240" s="35"/>
      <c r="AB2240" s="35"/>
      <c r="AC2240" s="35"/>
      <c r="AD2240" s="35"/>
      <c r="AE2240" s="35"/>
      <c r="AF2240" s="35"/>
      <c r="AG2240" s="35"/>
      <c r="AH2240" s="35"/>
      <c r="AI2240" s="35"/>
      <c r="AJ2240" s="35"/>
      <c r="AK2240" s="35"/>
    </row>
    <row r="2241" spans="7:37" s="13" customFormat="1" ht="13.9" customHeight="1" x14ac:dyDescent="0.3">
      <c r="G2241" s="44"/>
      <c r="H2241" s="44"/>
      <c r="I2241" s="44"/>
      <c r="J2241" s="44"/>
      <c r="K2241" s="44"/>
      <c r="L2241" s="44"/>
      <c r="M2241" s="44"/>
      <c r="N2241" s="44"/>
      <c r="O2241" s="44"/>
      <c r="P2241" s="44"/>
      <c r="Q2241" s="44"/>
      <c r="R2241" s="44"/>
      <c r="S2241" s="44"/>
      <c r="T2241" s="44"/>
      <c r="U2241" s="44"/>
      <c r="V2241" s="44"/>
      <c r="W2241" s="44"/>
      <c r="X2241" s="44"/>
      <c r="Y2241" s="44"/>
      <c r="Z2241" s="44"/>
      <c r="AA2241" s="35"/>
      <c r="AB2241" s="35"/>
      <c r="AC2241" s="35"/>
      <c r="AD2241" s="35"/>
      <c r="AE2241" s="35"/>
      <c r="AF2241" s="35"/>
      <c r="AG2241" s="35"/>
      <c r="AH2241" s="35"/>
      <c r="AI2241" s="35"/>
      <c r="AJ2241" s="35"/>
      <c r="AK2241" s="35"/>
    </row>
    <row r="2242" spans="7:37" s="13" customFormat="1" ht="13.9" customHeight="1" x14ac:dyDescent="0.3">
      <c r="G2242" s="44"/>
      <c r="H2242" s="44"/>
      <c r="I2242" s="44"/>
      <c r="J2242" s="44"/>
      <c r="K2242" s="44"/>
      <c r="L2242" s="44"/>
      <c r="M2242" s="44"/>
      <c r="N2242" s="44"/>
      <c r="O2242" s="44"/>
      <c r="P2242" s="44"/>
      <c r="Q2242" s="44"/>
      <c r="R2242" s="44"/>
      <c r="S2242" s="44"/>
      <c r="T2242" s="44"/>
      <c r="U2242" s="44"/>
      <c r="V2242" s="44"/>
      <c r="W2242" s="44"/>
      <c r="X2242" s="44"/>
      <c r="Y2242" s="44"/>
      <c r="Z2242" s="44"/>
      <c r="AA2242" s="35"/>
      <c r="AB2242" s="35"/>
      <c r="AC2242" s="35"/>
      <c r="AD2242" s="35"/>
      <c r="AE2242" s="35"/>
      <c r="AF2242" s="35"/>
      <c r="AG2242" s="35"/>
      <c r="AH2242" s="35"/>
      <c r="AI2242" s="35"/>
      <c r="AJ2242" s="35"/>
      <c r="AK2242" s="35"/>
    </row>
    <row r="2243" spans="7:37" s="13" customFormat="1" ht="13.9" customHeight="1" x14ac:dyDescent="0.3">
      <c r="G2243" s="44"/>
      <c r="H2243" s="44"/>
      <c r="I2243" s="44"/>
      <c r="J2243" s="44"/>
      <c r="K2243" s="44"/>
      <c r="L2243" s="44"/>
      <c r="M2243" s="44"/>
      <c r="N2243" s="44"/>
      <c r="O2243" s="44"/>
      <c r="P2243" s="44"/>
      <c r="Q2243" s="44"/>
      <c r="R2243" s="44"/>
      <c r="S2243" s="44"/>
      <c r="T2243" s="44"/>
      <c r="U2243" s="44"/>
      <c r="V2243" s="44"/>
      <c r="W2243" s="44"/>
      <c r="X2243" s="44"/>
      <c r="Y2243" s="44"/>
      <c r="Z2243" s="44"/>
      <c r="AA2243" s="35"/>
      <c r="AB2243" s="35"/>
      <c r="AC2243" s="35"/>
      <c r="AD2243" s="35"/>
      <c r="AE2243" s="35"/>
      <c r="AF2243" s="35"/>
      <c r="AG2243" s="35"/>
      <c r="AH2243" s="35"/>
      <c r="AI2243" s="35"/>
      <c r="AJ2243" s="35"/>
      <c r="AK2243" s="35"/>
    </row>
    <row r="2244" spans="7:37" s="13" customFormat="1" ht="13.9" customHeight="1" x14ac:dyDescent="0.3">
      <c r="G2244" s="44"/>
      <c r="H2244" s="44"/>
      <c r="I2244" s="44"/>
      <c r="J2244" s="44"/>
      <c r="K2244" s="44"/>
      <c r="L2244" s="44"/>
      <c r="M2244" s="44"/>
      <c r="N2244" s="44"/>
      <c r="O2244" s="44"/>
      <c r="P2244" s="44"/>
      <c r="Q2244" s="44"/>
      <c r="R2244" s="44"/>
      <c r="S2244" s="44"/>
      <c r="T2244" s="44"/>
      <c r="U2244" s="44"/>
      <c r="V2244" s="44"/>
      <c r="W2244" s="44"/>
      <c r="X2244" s="44"/>
      <c r="Y2244" s="44"/>
      <c r="Z2244" s="44"/>
      <c r="AA2244" s="35"/>
      <c r="AB2244" s="35"/>
      <c r="AC2244" s="35"/>
      <c r="AD2244" s="35"/>
      <c r="AE2244" s="35"/>
      <c r="AF2244" s="35"/>
      <c r="AG2244" s="35"/>
      <c r="AH2244" s="35"/>
      <c r="AI2244" s="35"/>
      <c r="AJ2244" s="35"/>
      <c r="AK2244" s="35"/>
    </row>
    <row r="2245" spans="7:37" s="13" customFormat="1" ht="13.9" customHeight="1" x14ac:dyDescent="0.3">
      <c r="G2245" s="44"/>
      <c r="H2245" s="44"/>
      <c r="I2245" s="44"/>
      <c r="J2245" s="44"/>
      <c r="K2245" s="44"/>
      <c r="L2245" s="44"/>
      <c r="M2245" s="44"/>
      <c r="N2245" s="44"/>
      <c r="O2245" s="44"/>
      <c r="P2245" s="44"/>
      <c r="Q2245" s="44"/>
      <c r="R2245" s="44"/>
      <c r="S2245" s="44"/>
      <c r="T2245" s="44"/>
      <c r="U2245" s="44"/>
      <c r="V2245" s="44"/>
      <c r="W2245" s="44"/>
      <c r="X2245" s="44"/>
      <c r="Y2245" s="44"/>
      <c r="Z2245" s="44"/>
      <c r="AA2245" s="35"/>
      <c r="AB2245" s="35"/>
      <c r="AC2245" s="35"/>
      <c r="AD2245" s="35"/>
      <c r="AE2245" s="35"/>
      <c r="AF2245" s="35"/>
      <c r="AG2245" s="35"/>
      <c r="AH2245" s="35"/>
      <c r="AI2245" s="35"/>
      <c r="AJ2245" s="35"/>
      <c r="AK2245" s="35"/>
    </row>
    <row r="2246" spans="7:37" s="13" customFormat="1" ht="13.9" customHeight="1" x14ac:dyDescent="0.3">
      <c r="G2246" s="44"/>
      <c r="H2246" s="44"/>
      <c r="I2246" s="44"/>
      <c r="J2246" s="44"/>
      <c r="K2246" s="44"/>
      <c r="L2246" s="44"/>
      <c r="M2246" s="44"/>
      <c r="N2246" s="44"/>
      <c r="O2246" s="44"/>
      <c r="P2246" s="44"/>
      <c r="Q2246" s="44"/>
      <c r="R2246" s="44"/>
      <c r="S2246" s="44"/>
      <c r="T2246" s="44"/>
      <c r="U2246" s="44"/>
      <c r="V2246" s="44"/>
      <c r="W2246" s="44"/>
      <c r="X2246" s="44"/>
      <c r="Y2246" s="44"/>
      <c r="Z2246" s="44"/>
      <c r="AA2246" s="35"/>
      <c r="AB2246" s="35"/>
      <c r="AC2246" s="35"/>
      <c r="AD2246" s="35"/>
      <c r="AE2246" s="35"/>
      <c r="AF2246" s="35"/>
      <c r="AG2246" s="35"/>
      <c r="AH2246" s="35"/>
      <c r="AI2246" s="35"/>
      <c r="AJ2246" s="35"/>
      <c r="AK2246" s="35"/>
    </row>
    <row r="2247" spans="7:37" s="13" customFormat="1" ht="13.9" customHeight="1" x14ac:dyDescent="0.3">
      <c r="G2247" s="44"/>
      <c r="H2247" s="44"/>
      <c r="I2247" s="44"/>
      <c r="J2247" s="44"/>
      <c r="K2247" s="44"/>
      <c r="L2247" s="44"/>
      <c r="M2247" s="44"/>
      <c r="N2247" s="44"/>
      <c r="O2247" s="44"/>
      <c r="P2247" s="44"/>
      <c r="Q2247" s="44"/>
      <c r="R2247" s="44"/>
      <c r="S2247" s="44"/>
      <c r="T2247" s="44"/>
      <c r="U2247" s="44"/>
      <c r="V2247" s="44"/>
      <c r="W2247" s="44"/>
      <c r="X2247" s="44"/>
      <c r="Y2247" s="44"/>
      <c r="Z2247" s="44"/>
      <c r="AA2247" s="35"/>
      <c r="AB2247" s="35"/>
      <c r="AC2247" s="35"/>
      <c r="AD2247" s="35"/>
      <c r="AE2247" s="35"/>
      <c r="AF2247" s="35"/>
      <c r="AG2247" s="35"/>
      <c r="AH2247" s="35"/>
      <c r="AI2247" s="35"/>
      <c r="AJ2247" s="35"/>
      <c r="AK2247" s="35"/>
    </row>
    <row r="2248" spans="7:37" s="13" customFormat="1" ht="13.9" customHeight="1" x14ac:dyDescent="0.3">
      <c r="G2248" s="44"/>
      <c r="H2248" s="44"/>
      <c r="I2248" s="44"/>
      <c r="J2248" s="44"/>
      <c r="K2248" s="44"/>
      <c r="L2248" s="44"/>
      <c r="M2248" s="44"/>
      <c r="N2248" s="44"/>
      <c r="O2248" s="44"/>
      <c r="P2248" s="44"/>
      <c r="Q2248" s="44"/>
      <c r="R2248" s="44"/>
      <c r="S2248" s="44"/>
      <c r="T2248" s="44"/>
      <c r="U2248" s="44"/>
      <c r="V2248" s="44"/>
      <c r="W2248" s="44"/>
      <c r="X2248" s="44"/>
      <c r="Y2248" s="44"/>
      <c r="Z2248" s="44"/>
      <c r="AA2248" s="35"/>
      <c r="AB2248" s="35"/>
      <c r="AC2248" s="35"/>
      <c r="AD2248" s="35"/>
      <c r="AE2248" s="35"/>
      <c r="AF2248" s="35"/>
      <c r="AG2248" s="35"/>
      <c r="AH2248" s="35"/>
      <c r="AI2248" s="35"/>
      <c r="AJ2248" s="35"/>
      <c r="AK2248" s="35"/>
    </row>
    <row r="2249" spans="7:37" s="13" customFormat="1" ht="13.9" customHeight="1" x14ac:dyDescent="0.3">
      <c r="G2249" s="44"/>
      <c r="H2249" s="44"/>
      <c r="I2249" s="44"/>
      <c r="J2249" s="44"/>
      <c r="K2249" s="44"/>
      <c r="L2249" s="44"/>
      <c r="M2249" s="44"/>
      <c r="N2249" s="44"/>
      <c r="O2249" s="44"/>
      <c r="P2249" s="44"/>
      <c r="Q2249" s="44"/>
      <c r="R2249" s="44"/>
      <c r="S2249" s="44"/>
      <c r="T2249" s="44"/>
      <c r="U2249" s="44"/>
      <c r="V2249" s="44"/>
      <c r="W2249" s="44"/>
      <c r="X2249" s="44"/>
      <c r="Y2249" s="44"/>
      <c r="Z2249" s="44"/>
      <c r="AA2249" s="35"/>
      <c r="AB2249" s="35"/>
      <c r="AC2249" s="35"/>
      <c r="AD2249" s="35"/>
      <c r="AE2249" s="35"/>
      <c r="AF2249" s="35"/>
      <c r="AG2249" s="35"/>
      <c r="AH2249" s="35"/>
      <c r="AI2249" s="35"/>
      <c r="AJ2249" s="35"/>
      <c r="AK2249" s="35"/>
    </row>
    <row r="2250" spans="7:37" s="13" customFormat="1" ht="13.9" customHeight="1" x14ac:dyDescent="0.3">
      <c r="G2250" s="44"/>
      <c r="H2250" s="44"/>
      <c r="I2250" s="44"/>
      <c r="J2250" s="44"/>
      <c r="K2250" s="44"/>
      <c r="L2250" s="44"/>
      <c r="M2250" s="44"/>
      <c r="N2250" s="44"/>
      <c r="O2250" s="44"/>
      <c r="P2250" s="44"/>
      <c r="Q2250" s="44"/>
      <c r="R2250" s="44"/>
      <c r="S2250" s="44"/>
      <c r="T2250" s="44"/>
      <c r="U2250" s="44"/>
      <c r="V2250" s="44"/>
      <c r="W2250" s="44"/>
      <c r="X2250" s="44"/>
      <c r="Y2250" s="44"/>
      <c r="Z2250" s="44"/>
      <c r="AA2250" s="35"/>
      <c r="AB2250" s="35"/>
      <c r="AC2250" s="35"/>
      <c r="AD2250" s="35"/>
      <c r="AE2250" s="35"/>
      <c r="AF2250" s="35"/>
      <c r="AG2250" s="35"/>
      <c r="AH2250" s="35"/>
      <c r="AI2250" s="35"/>
      <c r="AJ2250" s="35"/>
      <c r="AK2250" s="35"/>
    </row>
    <row r="2251" spans="7:37" s="13" customFormat="1" ht="13.9" customHeight="1" x14ac:dyDescent="0.3">
      <c r="G2251" s="44"/>
      <c r="H2251" s="44"/>
      <c r="I2251" s="44"/>
      <c r="J2251" s="44"/>
      <c r="K2251" s="44"/>
      <c r="L2251" s="44"/>
      <c r="M2251" s="44"/>
      <c r="N2251" s="44"/>
      <c r="O2251" s="44"/>
      <c r="P2251" s="44"/>
      <c r="Q2251" s="44"/>
      <c r="R2251" s="44"/>
      <c r="S2251" s="44"/>
      <c r="T2251" s="44"/>
      <c r="U2251" s="44"/>
      <c r="V2251" s="44"/>
      <c r="W2251" s="44"/>
      <c r="X2251" s="44"/>
      <c r="Y2251" s="44"/>
      <c r="Z2251" s="44"/>
      <c r="AA2251" s="35"/>
      <c r="AB2251" s="35"/>
      <c r="AC2251" s="35"/>
      <c r="AD2251" s="35"/>
      <c r="AE2251" s="35"/>
      <c r="AF2251" s="35"/>
      <c r="AG2251" s="35"/>
      <c r="AH2251" s="35"/>
      <c r="AI2251" s="35"/>
      <c r="AJ2251" s="35"/>
      <c r="AK2251" s="35"/>
    </row>
    <row r="2252" spans="7:37" s="13" customFormat="1" ht="13.9" customHeight="1" x14ac:dyDescent="0.3">
      <c r="G2252" s="44"/>
      <c r="H2252" s="44"/>
      <c r="I2252" s="44"/>
      <c r="J2252" s="44"/>
      <c r="K2252" s="44"/>
      <c r="L2252" s="44"/>
      <c r="M2252" s="44"/>
      <c r="N2252" s="44"/>
      <c r="O2252" s="44"/>
      <c r="P2252" s="44"/>
      <c r="Q2252" s="44"/>
      <c r="R2252" s="44"/>
      <c r="S2252" s="44"/>
      <c r="T2252" s="44"/>
      <c r="U2252" s="44"/>
      <c r="V2252" s="44"/>
      <c r="W2252" s="44"/>
      <c r="X2252" s="44"/>
      <c r="Y2252" s="44"/>
      <c r="Z2252" s="44"/>
      <c r="AA2252" s="35"/>
      <c r="AB2252" s="35"/>
      <c r="AC2252" s="35"/>
      <c r="AD2252" s="35"/>
      <c r="AE2252" s="35"/>
      <c r="AF2252" s="35"/>
      <c r="AG2252" s="35"/>
      <c r="AH2252" s="35"/>
      <c r="AI2252" s="35"/>
      <c r="AJ2252" s="35"/>
      <c r="AK2252" s="35"/>
    </row>
    <row r="2253" spans="7:37" s="13" customFormat="1" ht="13.9" customHeight="1" x14ac:dyDescent="0.3">
      <c r="G2253" s="44"/>
      <c r="H2253" s="44"/>
      <c r="I2253" s="44"/>
      <c r="J2253" s="44"/>
      <c r="K2253" s="44"/>
      <c r="L2253" s="44"/>
      <c r="M2253" s="44"/>
      <c r="N2253" s="44"/>
      <c r="O2253" s="44"/>
      <c r="P2253" s="44"/>
      <c r="Q2253" s="44"/>
      <c r="R2253" s="44"/>
      <c r="S2253" s="44"/>
      <c r="T2253" s="44"/>
      <c r="U2253" s="44"/>
      <c r="V2253" s="44"/>
      <c r="W2253" s="44"/>
      <c r="X2253" s="44"/>
      <c r="Y2253" s="44"/>
      <c r="Z2253" s="44"/>
      <c r="AA2253" s="35"/>
      <c r="AB2253" s="35"/>
      <c r="AC2253" s="35"/>
      <c r="AD2253" s="35"/>
      <c r="AE2253" s="35"/>
      <c r="AF2253" s="35"/>
      <c r="AG2253" s="35"/>
      <c r="AH2253" s="35"/>
      <c r="AI2253" s="35"/>
      <c r="AJ2253" s="35"/>
      <c r="AK2253" s="35"/>
    </row>
    <row r="2254" spans="7:37" s="13" customFormat="1" ht="13.9" customHeight="1" x14ac:dyDescent="0.3">
      <c r="G2254" s="44"/>
      <c r="H2254" s="44"/>
      <c r="I2254" s="44"/>
      <c r="J2254" s="44"/>
      <c r="K2254" s="44"/>
      <c r="L2254" s="44"/>
      <c r="M2254" s="44"/>
      <c r="N2254" s="44"/>
      <c r="O2254" s="44"/>
      <c r="P2254" s="44"/>
      <c r="Q2254" s="44"/>
      <c r="R2254" s="44"/>
      <c r="S2254" s="44"/>
      <c r="T2254" s="44"/>
      <c r="U2254" s="44"/>
      <c r="V2254" s="44"/>
      <c r="W2254" s="44"/>
      <c r="X2254" s="44"/>
      <c r="Y2254" s="44"/>
      <c r="Z2254" s="44"/>
      <c r="AA2254" s="35"/>
      <c r="AB2254" s="35"/>
      <c r="AC2254" s="35"/>
      <c r="AD2254" s="35"/>
      <c r="AE2254" s="35"/>
      <c r="AF2254" s="35"/>
      <c r="AG2254" s="35"/>
      <c r="AH2254" s="35"/>
      <c r="AI2254" s="35"/>
      <c r="AJ2254" s="35"/>
      <c r="AK2254" s="35"/>
    </row>
    <row r="2255" spans="7:37" s="13" customFormat="1" ht="13.9" customHeight="1" x14ac:dyDescent="0.3">
      <c r="G2255" s="44"/>
      <c r="H2255" s="44"/>
      <c r="I2255" s="44"/>
      <c r="J2255" s="44"/>
      <c r="K2255" s="44"/>
      <c r="L2255" s="44"/>
      <c r="M2255" s="44"/>
      <c r="N2255" s="44"/>
      <c r="O2255" s="44"/>
      <c r="P2255" s="44"/>
      <c r="Q2255" s="44"/>
      <c r="R2255" s="44"/>
      <c r="S2255" s="44"/>
      <c r="T2255" s="44"/>
      <c r="U2255" s="44"/>
      <c r="V2255" s="44"/>
      <c r="W2255" s="44"/>
      <c r="X2255" s="44"/>
      <c r="Y2255" s="44"/>
      <c r="Z2255" s="44"/>
      <c r="AA2255" s="35"/>
      <c r="AB2255" s="35"/>
      <c r="AC2255" s="35"/>
      <c r="AD2255" s="35"/>
      <c r="AE2255" s="35"/>
      <c r="AF2255" s="35"/>
      <c r="AG2255" s="35"/>
      <c r="AH2255" s="35"/>
      <c r="AI2255" s="35"/>
      <c r="AJ2255" s="35"/>
      <c r="AK2255" s="35"/>
    </row>
    <row r="2256" spans="7:37" s="13" customFormat="1" ht="13.9" customHeight="1" x14ac:dyDescent="0.3">
      <c r="G2256" s="44"/>
      <c r="H2256" s="44"/>
      <c r="I2256" s="44"/>
      <c r="J2256" s="44"/>
      <c r="K2256" s="44"/>
      <c r="L2256" s="44"/>
      <c r="M2256" s="44"/>
      <c r="N2256" s="44"/>
      <c r="O2256" s="44"/>
      <c r="P2256" s="44"/>
      <c r="Q2256" s="44"/>
      <c r="R2256" s="44"/>
      <c r="S2256" s="44"/>
      <c r="T2256" s="44"/>
      <c r="U2256" s="44"/>
      <c r="V2256" s="44"/>
      <c r="W2256" s="44"/>
      <c r="X2256" s="44"/>
      <c r="Y2256" s="44"/>
      <c r="Z2256" s="44"/>
      <c r="AA2256" s="35"/>
      <c r="AB2256" s="35"/>
      <c r="AC2256" s="35"/>
      <c r="AD2256" s="35"/>
      <c r="AE2256" s="35"/>
      <c r="AF2256" s="35"/>
      <c r="AG2256" s="35"/>
      <c r="AH2256" s="35"/>
      <c r="AI2256" s="35"/>
      <c r="AJ2256" s="35"/>
      <c r="AK2256" s="35"/>
    </row>
    <row r="2257" spans="7:37" s="13" customFormat="1" ht="13.9" customHeight="1" x14ac:dyDescent="0.3">
      <c r="G2257" s="44"/>
      <c r="H2257" s="44"/>
      <c r="I2257" s="44"/>
      <c r="J2257" s="44"/>
      <c r="K2257" s="44"/>
      <c r="L2257" s="44"/>
      <c r="M2257" s="44"/>
      <c r="N2257" s="44"/>
      <c r="O2257" s="44"/>
      <c r="P2257" s="44"/>
      <c r="Q2257" s="44"/>
      <c r="R2257" s="44"/>
      <c r="S2257" s="44"/>
      <c r="T2257" s="44"/>
      <c r="U2257" s="44"/>
      <c r="V2257" s="44"/>
      <c r="W2257" s="44"/>
      <c r="X2257" s="44"/>
      <c r="Y2257" s="44"/>
      <c r="Z2257" s="44"/>
      <c r="AA2257" s="35"/>
      <c r="AB2257" s="35"/>
      <c r="AC2257" s="35"/>
      <c r="AD2257" s="35"/>
      <c r="AE2257" s="35"/>
      <c r="AF2257" s="35"/>
      <c r="AG2257" s="35"/>
      <c r="AH2257" s="35"/>
      <c r="AI2257" s="35"/>
      <c r="AJ2257" s="35"/>
      <c r="AK2257" s="35"/>
    </row>
    <row r="2258" spans="7:37" s="13" customFormat="1" ht="13.9" customHeight="1" x14ac:dyDescent="0.3">
      <c r="G2258" s="44"/>
      <c r="H2258" s="44"/>
      <c r="I2258" s="44"/>
      <c r="J2258" s="44"/>
      <c r="K2258" s="44"/>
      <c r="L2258" s="44"/>
      <c r="M2258" s="44"/>
      <c r="N2258" s="44"/>
      <c r="O2258" s="44"/>
      <c r="P2258" s="44"/>
      <c r="Q2258" s="44"/>
      <c r="R2258" s="44"/>
      <c r="S2258" s="44"/>
      <c r="T2258" s="44"/>
      <c r="U2258" s="44"/>
      <c r="V2258" s="44"/>
      <c r="W2258" s="44"/>
      <c r="X2258" s="44"/>
      <c r="Y2258" s="44"/>
      <c r="Z2258" s="44"/>
      <c r="AA2258" s="35"/>
      <c r="AB2258" s="35"/>
      <c r="AC2258" s="35"/>
      <c r="AD2258" s="35"/>
      <c r="AE2258" s="35"/>
      <c r="AF2258" s="35"/>
      <c r="AG2258" s="35"/>
      <c r="AH2258" s="35"/>
      <c r="AI2258" s="35"/>
      <c r="AJ2258" s="35"/>
      <c r="AK2258" s="35"/>
    </row>
    <row r="2259" spans="7:37" s="13" customFormat="1" ht="13.9" customHeight="1" x14ac:dyDescent="0.3">
      <c r="G2259" s="44"/>
      <c r="H2259" s="44"/>
      <c r="I2259" s="44"/>
      <c r="J2259" s="44"/>
      <c r="K2259" s="44"/>
      <c r="L2259" s="44"/>
      <c r="M2259" s="44"/>
      <c r="N2259" s="44"/>
      <c r="O2259" s="44"/>
      <c r="P2259" s="44"/>
      <c r="Q2259" s="44"/>
      <c r="R2259" s="44"/>
      <c r="S2259" s="44"/>
      <c r="T2259" s="44"/>
      <c r="U2259" s="44"/>
      <c r="V2259" s="44"/>
      <c r="W2259" s="44"/>
      <c r="X2259" s="44"/>
      <c r="Y2259" s="44"/>
      <c r="Z2259" s="44"/>
      <c r="AA2259" s="35"/>
      <c r="AB2259" s="35"/>
      <c r="AC2259" s="35"/>
      <c r="AD2259" s="35"/>
      <c r="AE2259" s="35"/>
      <c r="AF2259" s="35"/>
      <c r="AG2259" s="35"/>
      <c r="AH2259" s="35"/>
      <c r="AI2259" s="35"/>
      <c r="AJ2259" s="35"/>
      <c r="AK2259" s="35"/>
    </row>
    <row r="2260" spans="7:37" s="13" customFormat="1" ht="13.9" customHeight="1" x14ac:dyDescent="0.3">
      <c r="G2260" s="44"/>
      <c r="H2260" s="44"/>
      <c r="I2260" s="44"/>
      <c r="J2260" s="44"/>
      <c r="K2260" s="44"/>
      <c r="L2260" s="44"/>
      <c r="M2260" s="44"/>
      <c r="N2260" s="44"/>
      <c r="O2260" s="44"/>
      <c r="P2260" s="44"/>
      <c r="Q2260" s="44"/>
      <c r="R2260" s="44"/>
      <c r="S2260" s="44"/>
      <c r="T2260" s="44"/>
      <c r="U2260" s="44"/>
      <c r="V2260" s="44"/>
      <c r="W2260" s="44"/>
      <c r="X2260" s="44"/>
      <c r="Y2260" s="44"/>
      <c r="Z2260" s="44"/>
      <c r="AA2260" s="35"/>
      <c r="AB2260" s="35"/>
      <c r="AC2260" s="35"/>
      <c r="AD2260" s="35"/>
      <c r="AE2260" s="35"/>
      <c r="AF2260" s="35"/>
      <c r="AG2260" s="35"/>
      <c r="AH2260" s="35"/>
      <c r="AI2260" s="35"/>
      <c r="AJ2260" s="35"/>
      <c r="AK2260" s="35"/>
    </row>
    <row r="2261" spans="7:37" s="13" customFormat="1" ht="13.9" customHeight="1" x14ac:dyDescent="0.3">
      <c r="G2261" s="44"/>
      <c r="H2261" s="44"/>
      <c r="I2261" s="44"/>
      <c r="J2261" s="44"/>
      <c r="K2261" s="44"/>
      <c r="L2261" s="44"/>
      <c r="M2261" s="44"/>
      <c r="N2261" s="44"/>
      <c r="O2261" s="44"/>
      <c r="P2261" s="44"/>
      <c r="Q2261" s="44"/>
      <c r="R2261" s="44"/>
      <c r="S2261" s="44"/>
      <c r="T2261" s="44"/>
      <c r="U2261" s="44"/>
      <c r="V2261" s="44"/>
      <c r="W2261" s="44"/>
      <c r="X2261" s="44"/>
      <c r="Y2261" s="44"/>
      <c r="Z2261" s="44"/>
      <c r="AA2261" s="35"/>
      <c r="AB2261" s="35"/>
      <c r="AC2261" s="35"/>
      <c r="AD2261" s="35"/>
      <c r="AE2261" s="35"/>
      <c r="AF2261" s="35"/>
      <c r="AG2261" s="35"/>
      <c r="AH2261" s="35"/>
      <c r="AI2261" s="35"/>
      <c r="AJ2261" s="35"/>
      <c r="AK2261" s="35"/>
    </row>
    <row r="2262" spans="7:37" s="13" customFormat="1" ht="13.9" customHeight="1" x14ac:dyDescent="0.3">
      <c r="G2262" s="44"/>
      <c r="H2262" s="44"/>
      <c r="I2262" s="44"/>
      <c r="J2262" s="44"/>
      <c r="K2262" s="44"/>
      <c r="L2262" s="44"/>
      <c r="M2262" s="44"/>
      <c r="N2262" s="44"/>
      <c r="O2262" s="44"/>
      <c r="P2262" s="44"/>
      <c r="Q2262" s="44"/>
      <c r="R2262" s="44"/>
      <c r="S2262" s="44"/>
      <c r="T2262" s="44"/>
      <c r="U2262" s="44"/>
      <c r="V2262" s="44"/>
      <c r="W2262" s="44"/>
      <c r="X2262" s="44"/>
      <c r="Y2262" s="44"/>
      <c r="Z2262" s="44"/>
      <c r="AA2262" s="35"/>
      <c r="AB2262" s="35"/>
      <c r="AC2262" s="35"/>
      <c r="AD2262" s="35"/>
      <c r="AE2262" s="35"/>
      <c r="AF2262" s="35"/>
      <c r="AG2262" s="35"/>
      <c r="AH2262" s="35"/>
      <c r="AI2262" s="35"/>
      <c r="AJ2262" s="35"/>
      <c r="AK2262" s="35"/>
    </row>
    <row r="2263" spans="7:37" s="13" customFormat="1" ht="13.9" customHeight="1" x14ac:dyDescent="0.3">
      <c r="G2263" s="44"/>
      <c r="H2263" s="44"/>
      <c r="I2263" s="44"/>
      <c r="J2263" s="44"/>
      <c r="K2263" s="44"/>
      <c r="L2263" s="44"/>
      <c r="M2263" s="44"/>
      <c r="N2263" s="44"/>
      <c r="O2263" s="44"/>
      <c r="P2263" s="44"/>
      <c r="Q2263" s="44"/>
      <c r="R2263" s="44"/>
      <c r="S2263" s="44"/>
      <c r="T2263" s="44"/>
      <c r="U2263" s="44"/>
      <c r="V2263" s="44"/>
      <c r="W2263" s="44"/>
      <c r="X2263" s="44"/>
      <c r="Y2263" s="44"/>
      <c r="Z2263" s="44"/>
      <c r="AA2263" s="35"/>
      <c r="AB2263" s="35"/>
      <c r="AC2263" s="35"/>
      <c r="AD2263" s="35"/>
      <c r="AE2263" s="35"/>
      <c r="AF2263" s="35"/>
      <c r="AG2263" s="35"/>
      <c r="AH2263" s="35"/>
      <c r="AI2263" s="35"/>
      <c r="AJ2263" s="35"/>
      <c r="AK2263" s="35"/>
    </row>
    <row r="2264" spans="7:37" s="13" customFormat="1" ht="13.9" customHeight="1" x14ac:dyDescent="0.3">
      <c r="G2264" s="44"/>
      <c r="H2264" s="44"/>
      <c r="I2264" s="44"/>
      <c r="J2264" s="44"/>
      <c r="K2264" s="44"/>
      <c r="L2264" s="44"/>
      <c r="M2264" s="44"/>
      <c r="N2264" s="44"/>
      <c r="O2264" s="44"/>
      <c r="P2264" s="44"/>
      <c r="Q2264" s="44"/>
      <c r="R2264" s="44"/>
      <c r="S2264" s="44"/>
      <c r="T2264" s="44"/>
      <c r="U2264" s="44"/>
      <c r="V2264" s="44"/>
      <c r="W2264" s="44"/>
      <c r="X2264" s="44"/>
      <c r="Y2264" s="44"/>
      <c r="Z2264" s="44"/>
      <c r="AA2264" s="35"/>
      <c r="AB2264" s="35"/>
      <c r="AC2264" s="35"/>
      <c r="AD2264" s="35"/>
      <c r="AE2264" s="35"/>
      <c r="AF2264" s="35"/>
      <c r="AG2264" s="35"/>
      <c r="AH2264" s="35"/>
      <c r="AI2264" s="35"/>
      <c r="AJ2264" s="35"/>
      <c r="AK2264" s="35"/>
    </row>
    <row r="2265" spans="7:37" s="13" customFormat="1" ht="13.9" customHeight="1" x14ac:dyDescent="0.3">
      <c r="G2265" s="44"/>
      <c r="H2265" s="44"/>
      <c r="I2265" s="44"/>
      <c r="J2265" s="44"/>
      <c r="K2265" s="44"/>
      <c r="L2265" s="44"/>
      <c r="M2265" s="44"/>
      <c r="N2265" s="44"/>
      <c r="O2265" s="44"/>
      <c r="P2265" s="44"/>
      <c r="Q2265" s="44"/>
      <c r="R2265" s="44"/>
      <c r="S2265" s="44"/>
      <c r="T2265" s="44"/>
      <c r="U2265" s="44"/>
      <c r="V2265" s="44"/>
      <c r="W2265" s="44"/>
      <c r="X2265" s="44"/>
      <c r="Y2265" s="44"/>
      <c r="Z2265" s="44"/>
      <c r="AA2265" s="35"/>
      <c r="AB2265" s="35"/>
      <c r="AC2265" s="35"/>
      <c r="AD2265" s="35"/>
      <c r="AE2265" s="35"/>
      <c r="AF2265" s="35"/>
      <c r="AG2265" s="35"/>
      <c r="AH2265" s="35"/>
      <c r="AI2265" s="35"/>
      <c r="AJ2265" s="35"/>
      <c r="AK2265" s="35"/>
    </row>
    <row r="2266" spans="7:37" s="13" customFormat="1" ht="13.9" customHeight="1" x14ac:dyDescent="0.3">
      <c r="G2266" s="44"/>
      <c r="H2266" s="44"/>
      <c r="I2266" s="44"/>
      <c r="J2266" s="44"/>
      <c r="K2266" s="44"/>
      <c r="L2266" s="44"/>
      <c r="M2266" s="44"/>
      <c r="N2266" s="44"/>
      <c r="O2266" s="44"/>
      <c r="P2266" s="44"/>
      <c r="Q2266" s="44"/>
      <c r="R2266" s="44"/>
      <c r="S2266" s="44"/>
      <c r="T2266" s="44"/>
      <c r="U2266" s="44"/>
      <c r="V2266" s="44"/>
      <c r="W2266" s="44"/>
      <c r="X2266" s="44"/>
      <c r="Y2266" s="44"/>
      <c r="Z2266" s="44"/>
      <c r="AA2266" s="35"/>
      <c r="AB2266" s="35"/>
      <c r="AC2266" s="35"/>
      <c r="AD2266" s="35"/>
      <c r="AE2266" s="35"/>
      <c r="AF2266" s="35"/>
      <c r="AG2266" s="35"/>
      <c r="AH2266" s="35"/>
      <c r="AI2266" s="35"/>
      <c r="AJ2266" s="35"/>
      <c r="AK2266" s="35"/>
    </row>
    <row r="2267" spans="7:37" s="13" customFormat="1" ht="13.9" customHeight="1" x14ac:dyDescent="0.3">
      <c r="G2267" s="44"/>
      <c r="H2267" s="44"/>
      <c r="I2267" s="44"/>
      <c r="J2267" s="44"/>
      <c r="K2267" s="44"/>
      <c r="L2267" s="44"/>
      <c r="M2267" s="44"/>
      <c r="N2267" s="44"/>
      <c r="O2267" s="44"/>
      <c r="P2267" s="44"/>
      <c r="Q2267" s="44"/>
      <c r="R2267" s="44"/>
      <c r="S2267" s="44"/>
      <c r="T2267" s="44"/>
      <c r="U2267" s="44"/>
      <c r="V2267" s="44"/>
      <c r="W2267" s="44"/>
      <c r="X2267" s="44"/>
      <c r="Y2267" s="44"/>
      <c r="Z2267" s="44"/>
      <c r="AA2267" s="35"/>
      <c r="AB2267" s="35"/>
      <c r="AC2267" s="35"/>
      <c r="AD2267" s="35"/>
      <c r="AE2267" s="35"/>
      <c r="AF2267" s="35"/>
      <c r="AG2267" s="35"/>
      <c r="AH2267" s="35"/>
      <c r="AI2267" s="35"/>
      <c r="AJ2267" s="35"/>
      <c r="AK2267" s="35"/>
    </row>
    <row r="2268" spans="7:37" s="13" customFormat="1" ht="13.9" customHeight="1" x14ac:dyDescent="0.3">
      <c r="G2268" s="44"/>
      <c r="H2268" s="44"/>
      <c r="I2268" s="44"/>
      <c r="J2268" s="44"/>
      <c r="K2268" s="44"/>
      <c r="L2268" s="44"/>
      <c r="M2268" s="44"/>
      <c r="N2268" s="44"/>
      <c r="O2268" s="44"/>
      <c r="P2268" s="44"/>
      <c r="Q2268" s="44"/>
      <c r="R2268" s="44"/>
      <c r="S2268" s="44"/>
      <c r="T2268" s="44"/>
      <c r="U2268" s="44"/>
      <c r="V2268" s="44"/>
      <c r="W2268" s="44"/>
      <c r="X2268" s="44"/>
      <c r="Y2268" s="44"/>
      <c r="Z2268" s="44"/>
      <c r="AA2268" s="35"/>
      <c r="AB2268" s="35"/>
      <c r="AC2268" s="35"/>
      <c r="AD2268" s="35"/>
      <c r="AE2268" s="35"/>
      <c r="AF2268" s="35"/>
      <c r="AG2268" s="35"/>
      <c r="AH2268" s="35"/>
      <c r="AI2268" s="35"/>
      <c r="AJ2268" s="35"/>
      <c r="AK2268" s="35"/>
    </row>
    <row r="2269" spans="7:37" s="13" customFormat="1" ht="13.9" customHeight="1" x14ac:dyDescent="0.3">
      <c r="G2269" s="44"/>
      <c r="H2269" s="44"/>
      <c r="I2269" s="44"/>
      <c r="J2269" s="44"/>
      <c r="K2269" s="44"/>
      <c r="L2269" s="44"/>
      <c r="M2269" s="44"/>
      <c r="N2269" s="44"/>
      <c r="O2269" s="44"/>
      <c r="P2269" s="44"/>
      <c r="Q2269" s="44"/>
      <c r="R2269" s="44"/>
      <c r="S2269" s="44"/>
      <c r="T2269" s="44"/>
      <c r="U2269" s="44"/>
      <c r="V2269" s="44"/>
      <c r="W2269" s="44"/>
      <c r="X2269" s="44"/>
      <c r="Y2269" s="44"/>
      <c r="Z2269" s="44"/>
      <c r="AA2269" s="35"/>
      <c r="AB2269" s="35"/>
      <c r="AC2269" s="35"/>
      <c r="AD2269" s="35"/>
      <c r="AE2269" s="35"/>
      <c r="AF2269" s="35"/>
      <c r="AG2269" s="35"/>
      <c r="AH2269" s="35"/>
      <c r="AI2269" s="35"/>
      <c r="AJ2269" s="35"/>
      <c r="AK2269" s="35"/>
    </row>
    <row r="2270" spans="7:37" s="13" customFormat="1" ht="13.9" customHeight="1" x14ac:dyDescent="0.3">
      <c r="G2270" s="44"/>
      <c r="H2270" s="44"/>
      <c r="I2270" s="44"/>
      <c r="J2270" s="44"/>
      <c r="K2270" s="44"/>
      <c r="L2270" s="44"/>
      <c r="M2270" s="44"/>
      <c r="N2270" s="44"/>
      <c r="O2270" s="44"/>
      <c r="P2270" s="44"/>
      <c r="Q2270" s="44"/>
      <c r="R2270" s="44"/>
      <c r="S2270" s="44"/>
      <c r="T2270" s="44"/>
      <c r="U2270" s="44"/>
      <c r="V2270" s="44"/>
      <c r="W2270" s="44"/>
      <c r="X2270" s="44"/>
      <c r="Y2270" s="44"/>
      <c r="Z2270" s="44"/>
      <c r="AA2270" s="35"/>
      <c r="AB2270" s="35"/>
      <c r="AC2270" s="35"/>
      <c r="AD2270" s="35"/>
      <c r="AE2270" s="35"/>
      <c r="AF2270" s="35"/>
      <c r="AG2270" s="35"/>
      <c r="AH2270" s="35"/>
      <c r="AI2270" s="35"/>
      <c r="AJ2270" s="35"/>
      <c r="AK2270" s="35"/>
    </row>
    <row r="2271" spans="7:37" s="13" customFormat="1" ht="13.9" customHeight="1" x14ac:dyDescent="0.3">
      <c r="G2271" s="44"/>
      <c r="H2271" s="44"/>
      <c r="I2271" s="44"/>
      <c r="J2271" s="44"/>
      <c r="K2271" s="44"/>
      <c r="L2271" s="44"/>
      <c r="M2271" s="44"/>
      <c r="N2271" s="44"/>
      <c r="O2271" s="44"/>
      <c r="P2271" s="44"/>
      <c r="Q2271" s="44"/>
      <c r="R2271" s="44"/>
      <c r="S2271" s="44"/>
      <c r="T2271" s="44"/>
      <c r="U2271" s="44"/>
      <c r="V2271" s="44"/>
      <c r="W2271" s="44"/>
      <c r="X2271" s="44"/>
      <c r="Y2271" s="44"/>
      <c r="Z2271" s="44"/>
      <c r="AA2271" s="35"/>
      <c r="AB2271" s="35"/>
      <c r="AC2271" s="35"/>
      <c r="AD2271" s="35"/>
      <c r="AE2271" s="35"/>
      <c r="AF2271" s="35"/>
      <c r="AG2271" s="35"/>
      <c r="AH2271" s="35"/>
      <c r="AI2271" s="35"/>
      <c r="AJ2271" s="35"/>
      <c r="AK2271" s="35"/>
    </row>
    <row r="2272" spans="7:37" s="13" customFormat="1" ht="13.9" customHeight="1" x14ac:dyDescent="0.3">
      <c r="G2272" s="44"/>
      <c r="H2272" s="44"/>
      <c r="I2272" s="44"/>
      <c r="J2272" s="44"/>
      <c r="K2272" s="44"/>
      <c r="L2272" s="44"/>
      <c r="M2272" s="44"/>
      <c r="N2272" s="44"/>
      <c r="O2272" s="44"/>
      <c r="P2272" s="44"/>
      <c r="Q2272" s="44"/>
      <c r="R2272" s="44"/>
      <c r="S2272" s="44"/>
      <c r="T2272" s="44"/>
      <c r="U2272" s="44"/>
      <c r="V2272" s="44"/>
      <c r="W2272" s="44"/>
      <c r="X2272" s="44"/>
      <c r="Y2272" s="44"/>
      <c r="Z2272" s="44"/>
      <c r="AA2272" s="35"/>
      <c r="AB2272" s="35"/>
      <c r="AC2272" s="35"/>
      <c r="AD2272" s="35"/>
      <c r="AE2272" s="35"/>
      <c r="AF2272" s="35"/>
      <c r="AG2272" s="35"/>
      <c r="AH2272" s="35"/>
      <c r="AI2272" s="35"/>
      <c r="AJ2272" s="35"/>
      <c r="AK2272" s="35"/>
    </row>
    <row r="2273" spans="7:37" s="13" customFormat="1" ht="13.9" customHeight="1" x14ac:dyDescent="0.3">
      <c r="G2273" s="44"/>
      <c r="H2273" s="44"/>
      <c r="I2273" s="44"/>
      <c r="J2273" s="44"/>
      <c r="K2273" s="44"/>
      <c r="L2273" s="44"/>
      <c r="M2273" s="44"/>
      <c r="N2273" s="44"/>
      <c r="O2273" s="44"/>
      <c r="P2273" s="44"/>
      <c r="Q2273" s="44"/>
      <c r="R2273" s="44"/>
      <c r="S2273" s="44"/>
      <c r="T2273" s="44"/>
      <c r="U2273" s="44"/>
      <c r="V2273" s="44"/>
      <c r="W2273" s="44"/>
      <c r="X2273" s="44"/>
      <c r="Y2273" s="44"/>
      <c r="Z2273" s="44"/>
      <c r="AA2273" s="35"/>
      <c r="AB2273" s="35"/>
      <c r="AC2273" s="35"/>
      <c r="AD2273" s="35"/>
      <c r="AE2273" s="35"/>
      <c r="AF2273" s="35"/>
      <c r="AG2273" s="35"/>
      <c r="AH2273" s="35"/>
      <c r="AI2273" s="35"/>
      <c r="AJ2273" s="35"/>
      <c r="AK2273" s="35"/>
    </row>
    <row r="2274" spans="7:37" s="13" customFormat="1" ht="13.9" customHeight="1" x14ac:dyDescent="0.3">
      <c r="G2274" s="44"/>
      <c r="H2274" s="44"/>
      <c r="I2274" s="44"/>
      <c r="J2274" s="44"/>
      <c r="K2274" s="44"/>
      <c r="L2274" s="44"/>
      <c r="M2274" s="44"/>
      <c r="N2274" s="44"/>
      <c r="O2274" s="44"/>
      <c r="P2274" s="44"/>
      <c r="Q2274" s="44"/>
      <c r="R2274" s="44"/>
      <c r="S2274" s="44"/>
      <c r="T2274" s="44"/>
      <c r="U2274" s="44"/>
      <c r="V2274" s="44"/>
      <c r="W2274" s="44"/>
      <c r="X2274" s="44"/>
      <c r="Y2274" s="44"/>
      <c r="Z2274" s="44"/>
      <c r="AA2274" s="35"/>
      <c r="AB2274" s="35"/>
      <c r="AC2274" s="35"/>
      <c r="AD2274" s="35"/>
      <c r="AE2274" s="35"/>
      <c r="AF2274" s="35"/>
      <c r="AG2274" s="35"/>
      <c r="AH2274" s="35"/>
      <c r="AI2274" s="35"/>
      <c r="AJ2274" s="35"/>
      <c r="AK2274" s="35"/>
    </row>
    <row r="2275" spans="7:37" s="13" customFormat="1" ht="13.9" customHeight="1" x14ac:dyDescent="0.3">
      <c r="G2275" s="44"/>
      <c r="H2275" s="44"/>
      <c r="I2275" s="44"/>
      <c r="J2275" s="44"/>
      <c r="K2275" s="44"/>
      <c r="L2275" s="44"/>
      <c r="M2275" s="44"/>
      <c r="N2275" s="44"/>
      <c r="O2275" s="44"/>
      <c r="P2275" s="44"/>
      <c r="Q2275" s="44"/>
      <c r="R2275" s="44"/>
      <c r="S2275" s="44"/>
      <c r="T2275" s="44"/>
      <c r="U2275" s="44"/>
      <c r="V2275" s="44"/>
      <c r="W2275" s="44"/>
      <c r="X2275" s="44"/>
      <c r="Y2275" s="44"/>
      <c r="Z2275" s="44"/>
      <c r="AA2275" s="35"/>
      <c r="AB2275" s="35"/>
      <c r="AC2275" s="35"/>
      <c r="AD2275" s="35"/>
      <c r="AE2275" s="35"/>
      <c r="AF2275" s="35"/>
      <c r="AG2275" s="35"/>
      <c r="AH2275" s="35"/>
      <c r="AI2275" s="35"/>
      <c r="AJ2275" s="35"/>
      <c r="AK2275" s="35"/>
    </row>
    <row r="2276" spans="7:37" s="13" customFormat="1" ht="13.9" customHeight="1" x14ac:dyDescent="0.3">
      <c r="G2276" s="44"/>
      <c r="H2276" s="44"/>
      <c r="I2276" s="44"/>
      <c r="J2276" s="44"/>
      <c r="K2276" s="44"/>
      <c r="L2276" s="44"/>
      <c r="M2276" s="44"/>
      <c r="N2276" s="44"/>
      <c r="O2276" s="44"/>
      <c r="P2276" s="44"/>
      <c r="Q2276" s="44"/>
      <c r="R2276" s="44"/>
      <c r="S2276" s="44"/>
      <c r="T2276" s="44"/>
      <c r="U2276" s="44"/>
      <c r="V2276" s="44"/>
      <c r="W2276" s="44"/>
      <c r="X2276" s="44"/>
      <c r="Y2276" s="44"/>
      <c r="Z2276" s="44"/>
      <c r="AA2276" s="35"/>
      <c r="AB2276" s="35"/>
      <c r="AC2276" s="35"/>
      <c r="AD2276" s="35"/>
      <c r="AE2276" s="35"/>
      <c r="AF2276" s="35"/>
      <c r="AG2276" s="35"/>
      <c r="AH2276" s="35"/>
      <c r="AI2276" s="35"/>
      <c r="AJ2276" s="35"/>
      <c r="AK2276" s="35"/>
    </row>
    <row r="2277" spans="7:37" s="13" customFormat="1" ht="13.9" customHeight="1" x14ac:dyDescent="0.3">
      <c r="G2277" s="44"/>
      <c r="H2277" s="44"/>
      <c r="I2277" s="44"/>
      <c r="J2277" s="44"/>
      <c r="K2277" s="44"/>
      <c r="L2277" s="44"/>
      <c r="M2277" s="44"/>
      <c r="N2277" s="44"/>
      <c r="O2277" s="44"/>
      <c r="P2277" s="44"/>
      <c r="Q2277" s="44"/>
      <c r="R2277" s="44"/>
      <c r="S2277" s="44"/>
      <c r="T2277" s="44"/>
      <c r="U2277" s="44"/>
      <c r="V2277" s="44"/>
      <c r="W2277" s="44"/>
      <c r="X2277" s="44"/>
      <c r="Y2277" s="44"/>
      <c r="Z2277" s="44"/>
      <c r="AA2277" s="35"/>
      <c r="AB2277" s="35"/>
      <c r="AC2277" s="35"/>
      <c r="AD2277" s="35"/>
      <c r="AE2277" s="35"/>
      <c r="AF2277" s="35"/>
      <c r="AG2277" s="35"/>
      <c r="AH2277" s="35"/>
      <c r="AI2277" s="35"/>
      <c r="AJ2277" s="35"/>
      <c r="AK2277" s="35"/>
    </row>
    <row r="2278" spans="7:37" s="13" customFormat="1" ht="13.9" customHeight="1" x14ac:dyDescent="0.3">
      <c r="G2278" s="44"/>
      <c r="H2278" s="44"/>
      <c r="I2278" s="44"/>
      <c r="J2278" s="44"/>
      <c r="K2278" s="44"/>
      <c r="L2278" s="44"/>
      <c r="M2278" s="44"/>
      <c r="N2278" s="44"/>
      <c r="O2278" s="44"/>
      <c r="P2278" s="44"/>
      <c r="Q2278" s="44"/>
      <c r="R2278" s="44"/>
      <c r="S2278" s="44"/>
      <c r="T2278" s="44"/>
      <c r="U2278" s="44"/>
      <c r="V2278" s="44"/>
      <c r="W2278" s="44"/>
      <c r="X2278" s="44"/>
      <c r="Y2278" s="44"/>
      <c r="Z2278" s="44"/>
      <c r="AA2278" s="35"/>
      <c r="AB2278" s="35"/>
      <c r="AC2278" s="35"/>
      <c r="AD2278" s="35"/>
      <c r="AE2278" s="35"/>
      <c r="AF2278" s="35"/>
      <c r="AG2278" s="35"/>
      <c r="AH2278" s="35"/>
      <c r="AI2278" s="35"/>
      <c r="AJ2278" s="35"/>
      <c r="AK2278" s="35"/>
    </row>
    <row r="2279" spans="7:37" s="13" customFormat="1" ht="13.9" customHeight="1" x14ac:dyDescent="0.3">
      <c r="G2279" s="44"/>
      <c r="H2279" s="44"/>
      <c r="I2279" s="44"/>
      <c r="J2279" s="44"/>
      <c r="K2279" s="44"/>
      <c r="L2279" s="44"/>
      <c r="M2279" s="44"/>
      <c r="N2279" s="44"/>
      <c r="O2279" s="44"/>
      <c r="P2279" s="44"/>
      <c r="Q2279" s="44"/>
      <c r="R2279" s="44"/>
      <c r="S2279" s="44"/>
      <c r="T2279" s="44"/>
      <c r="U2279" s="44"/>
      <c r="V2279" s="44"/>
      <c r="W2279" s="44"/>
      <c r="X2279" s="44"/>
      <c r="Y2279" s="44"/>
      <c r="Z2279" s="44"/>
      <c r="AA2279" s="35"/>
      <c r="AB2279" s="35"/>
      <c r="AC2279" s="35"/>
      <c r="AD2279" s="35"/>
      <c r="AE2279" s="35"/>
      <c r="AF2279" s="35"/>
      <c r="AG2279" s="35"/>
      <c r="AH2279" s="35"/>
      <c r="AI2279" s="35"/>
      <c r="AJ2279" s="35"/>
      <c r="AK2279" s="35"/>
    </row>
    <row r="2280" spans="7:37" s="13" customFormat="1" ht="13.9" customHeight="1" x14ac:dyDescent="0.3">
      <c r="G2280" s="44"/>
      <c r="H2280" s="44"/>
      <c r="I2280" s="44"/>
      <c r="J2280" s="44"/>
      <c r="K2280" s="44"/>
      <c r="L2280" s="44"/>
      <c r="M2280" s="44"/>
      <c r="N2280" s="44"/>
      <c r="O2280" s="44"/>
      <c r="P2280" s="44"/>
      <c r="Q2280" s="44"/>
      <c r="R2280" s="44"/>
      <c r="S2280" s="44"/>
      <c r="T2280" s="44"/>
      <c r="U2280" s="44"/>
      <c r="V2280" s="44"/>
      <c r="W2280" s="44"/>
      <c r="X2280" s="44"/>
      <c r="Y2280" s="44"/>
      <c r="Z2280" s="44"/>
      <c r="AA2280" s="35"/>
      <c r="AB2280" s="35"/>
      <c r="AC2280" s="35"/>
      <c r="AD2280" s="35"/>
      <c r="AE2280" s="35"/>
      <c r="AF2280" s="35"/>
      <c r="AG2280" s="35"/>
      <c r="AH2280" s="35"/>
      <c r="AI2280" s="35"/>
      <c r="AJ2280" s="35"/>
      <c r="AK2280" s="35"/>
    </row>
    <row r="2281" spans="7:37" s="13" customFormat="1" ht="13.9" customHeight="1" x14ac:dyDescent="0.3">
      <c r="G2281" s="44"/>
      <c r="H2281" s="44"/>
      <c r="I2281" s="44"/>
      <c r="J2281" s="44"/>
      <c r="K2281" s="44"/>
      <c r="L2281" s="44"/>
      <c r="M2281" s="44"/>
      <c r="N2281" s="44"/>
      <c r="O2281" s="44"/>
      <c r="P2281" s="44"/>
      <c r="Q2281" s="44"/>
      <c r="R2281" s="44"/>
      <c r="S2281" s="44"/>
      <c r="T2281" s="44"/>
      <c r="U2281" s="44"/>
      <c r="V2281" s="44"/>
      <c r="W2281" s="44"/>
      <c r="X2281" s="44"/>
      <c r="Y2281" s="44"/>
      <c r="Z2281" s="44"/>
      <c r="AA2281" s="35"/>
      <c r="AB2281" s="35"/>
      <c r="AC2281" s="35"/>
      <c r="AD2281" s="35"/>
      <c r="AE2281" s="35"/>
      <c r="AF2281" s="35"/>
      <c r="AG2281" s="35"/>
      <c r="AH2281" s="35"/>
      <c r="AI2281" s="35"/>
      <c r="AJ2281" s="35"/>
      <c r="AK2281" s="35"/>
    </row>
    <row r="2282" spans="7:37" s="13" customFormat="1" ht="13.9" customHeight="1" x14ac:dyDescent="0.3">
      <c r="G2282" s="44"/>
      <c r="H2282" s="44"/>
      <c r="I2282" s="44"/>
      <c r="J2282" s="44"/>
      <c r="K2282" s="44"/>
      <c r="L2282" s="44"/>
      <c r="M2282" s="44"/>
      <c r="N2282" s="44"/>
      <c r="O2282" s="44"/>
      <c r="P2282" s="44"/>
      <c r="Q2282" s="44"/>
      <c r="R2282" s="44"/>
      <c r="S2282" s="44"/>
      <c r="T2282" s="44"/>
      <c r="U2282" s="44"/>
      <c r="V2282" s="44"/>
      <c r="W2282" s="44"/>
      <c r="X2282" s="44"/>
      <c r="Y2282" s="44"/>
      <c r="Z2282" s="44"/>
      <c r="AA2282" s="35"/>
      <c r="AB2282" s="35"/>
      <c r="AC2282" s="35"/>
      <c r="AD2282" s="35"/>
      <c r="AE2282" s="35"/>
      <c r="AF2282" s="35"/>
      <c r="AG2282" s="35"/>
      <c r="AH2282" s="35"/>
      <c r="AI2282" s="35"/>
      <c r="AJ2282" s="35"/>
      <c r="AK2282" s="35"/>
    </row>
    <row r="2283" spans="7:37" s="13" customFormat="1" ht="13.9" customHeight="1" x14ac:dyDescent="0.3">
      <c r="G2283" s="44"/>
      <c r="H2283" s="44"/>
      <c r="I2283" s="44"/>
      <c r="J2283" s="44"/>
      <c r="K2283" s="44"/>
      <c r="L2283" s="44"/>
      <c r="M2283" s="44"/>
      <c r="N2283" s="44"/>
      <c r="O2283" s="44"/>
      <c r="P2283" s="44"/>
      <c r="Q2283" s="44"/>
      <c r="R2283" s="44"/>
      <c r="S2283" s="44"/>
      <c r="T2283" s="44"/>
      <c r="U2283" s="44"/>
      <c r="V2283" s="44"/>
      <c r="W2283" s="44"/>
      <c r="X2283" s="44"/>
      <c r="Y2283" s="44"/>
      <c r="Z2283" s="44"/>
      <c r="AA2283" s="35"/>
      <c r="AB2283" s="35"/>
      <c r="AC2283" s="35"/>
      <c r="AD2283" s="35"/>
      <c r="AE2283" s="35"/>
      <c r="AF2283" s="35"/>
      <c r="AG2283" s="35"/>
      <c r="AH2283" s="35"/>
      <c r="AI2283" s="35"/>
      <c r="AJ2283" s="35"/>
      <c r="AK2283" s="35"/>
    </row>
    <row r="2284" spans="7:37" s="13" customFormat="1" ht="13.9" customHeight="1" x14ac:dyDescent="0.3">
      <c r="G2284" s="44"/>
      <c r="H2284" s="44"/>
      <c r="I2284" s="44"/>
      <c r="J2284" s="44"/>
      <c r="K2284" s="44"/>
      <c r="L2284" s="44"/>
      <c r="M2284" s="44"/>
      <c r="N2284" s="44"/>
      <c r="O2284" s="44"/>
      <c r="P2284" s="44"/>
      <c r="Q2284" s="44"/>
      <c r="R2284" s="44"/>
      <c r="S2284" s="44"/>
      <c r="T2284" s="44"/>
      <c r="U2284" s="44"/>
      <c r="V2284" s="44"/>
      <c r="W2284" s="44"/>
      <c r="X2284" s="44"/>
      <c r="Y2284" s="44"/>
      <c r="Z2284" s="44"/>
      <c r="AA2284" s="35"/>
      <c r="AB2284" s="35"/>
      <c r="AC2284" s="35"/>
      <c r="AD2284" s="35"/>
      <c r="AE2284" s="35"/>
      <c r="AF2284" s="35"/>
      <c r="AG2284" s="35"/>
      <c r="AH2284" s="35"/>
      <c r="AI2284" s="35"/>
      <c r="AJ2284" s="35"/>
      <c r="AK2284" s="35"/>
    </row>
    <row r="2285" spans="7:37" s="13" customFormat="1" ht="13.9" customHeight="1" x14ac:dyDescent="0.3">
      <c r="G2285" s="44"/>
      <c r="H2285" s="44"/>
      <c r="I2285" s="44"/>
      <c r="J2285" s="44"/>
      <c r="K2285" s="44"/>
      <c r="L2285" s="44"/>
      <c r="M2285" s="44"/>
      <c r="N2285" s="44"/>
      <c r="O2285" s="44"/>
      <c r="P2285" s="44"/>
      <c r="Q2285" s="44"/>
      <c r="R2285" s="44"/>
      <c r="S2285" s="44"/>
      <c r="T2285" s="44"/>
      <c r="U2285" s="44"/>
      <c r="V2285" s="44"/>
      <c r="W2285" s="44"/>
      <c r="X2285" s="44"/>
      <c r="Y2285" s="44"/>
      <c r="Z2285" s="44"/>
      <c r="AA2285" s="35"/>
      <c r="AB2285" s="35"/>
      <c r="AC2285" s="35"/>
      <c r="AD2285" s="35"/>
      <c r="AE2285" s="35"/>
      <c r="AF2285" s="35"/>
      <c r="AG2285" s="35"/>
      <c r="AH2285" s="35"/>
      <c r="AI2285" s="35"/>
      <c r="AJ2285" s="35"/>
      <c r="AK2285" s="35"/>
    </row>
    <row r="2286" spans="7:37" s="13" customFormat="1" ht="13.9" customHeight="1" x14ac:dyDescent="0.3">
      <c r="G2286" s="44"/>
      <c r="H2286" s="44"/>
      <c r="I2286" s="44"/>
      <c r="J2286" s="44"/>
      <c r="K2286" s="44"/>
      <c r="L2286" s="44"/>
      <c r="M2286" s="44"/>
      <c r="N2286" s="44"/>
      <c r="O2286" s="44"/>
      <c r="P2286" s="44"/>
      <c r="Q2286" s="44"/>
      <c r="R2286" s="44"/>
      <c r="S2286" s="44"/>
      <c r="T2286" s="44"/>
      <c r="U2286" s="44"/>
      <c r="V2286" s="44"/>
      <c r="W2286" s="44"/>
      <c r="X2286" s="44"/>
      <c r="Y2286" s="44"/>
      <c r="Z2286" s="44"/>
      <c r="AA2286" s="35"/>
      <c r="AB2286" s="35"/>
      <c r="AC2286" s="35"/>
      <c r="AD2286" s="35"/>
      <c r="AE2286" s="35"/>
      <c r="AF2286" s="35"/>
      <c r="AG2286" s="35"/>
      <c r="AH2286" s="35"/>
      <c r="AI2286" s="35"/>
      <c r="AJ2286" s="35"/>
      <c r="AK2286" s="35"/>
    </row>
    <row r="2287" spans="7:37" s="13" customFormat="1" ht="13.9" customHeight="1" x14ac:dyDescent="0.3">
      <c r="G2287" s="44"/>
      <c r="H2287" s="44"/>
      <c r="I2287" s="44"/>
      <c r="J2287" s="44"/>
      <c r="K2287" s="44"/>
      <c r="L2287" s="44"/>
      <c r="M2287" s="44"/>
      <c r="N2287" s="44"/>
      <c r="O2287" s="44"/>
      <c r="P2287" s="44"/>
      <c r="Q2287" s="44"/>
      <c r="R2287" s="44"/>
      <c r="S2287" s="44"/>
      <c r="T2287" s="44"/>
      <c r="U2287" s="44"/>
      <c r="V2287" s="44"/>
      <c r="W2287" s="44"/>
      <c r="X2287" s="44"/>
      <c r="Y2287" s="44"/>
      <c r="Z2287" s="44"/>
      <c r="AA2287" s="35"/>
      <c r="AB2287" s="35"/>
      <c r="AC2287" s="35"/>
      <c r="AD2287" s="35"/>
      <c r="AE2287" s="35"/>
      <c r="AF2287" s="35"/>
      <c r="AG2287" s="35"/>
      <c r="AH2287" s="35"/>
      <c r="AI2287" s="35"/>
      <c r="AJ2287" s="35"/>
      <c r="AK2287" s="35"/>
    </row>
    <row r="2288" spans="7:37" s="13" customFormat="1" ht="13.9" customHeight="1" x14ac:dyDescent="0.3">
      <c r="G2288" s="44"/>
      <c r="H2288" s="44"/>
      <c r="I2288" s="44"/>
      <c r="J2288" s="44"/>
      <c r="K2288" s="44"/>
      <c r="L2288" s="44"/>
      <c r="M2288" s="44"/>
      <c r="N2288" s="44"/>
      <c r="O2288" s="44"/>
      <c r="P2288" s="44"/>
      <c r="Q2288" s="44"/>
      <c r="R2288" s="44"/>
      <c r="S2288" s="44"/>
      <c r="T2288" s="44"/>
      <c r="U2288" s="44"/>
      <c r="V2288" s="44"/>
      <c r="W2288" s="44"/>
      <c r="X2288" s="44"/>
      <c r="Y2288" s="44"/>
      <c r="Z2288" s="44"/>
      <c r="AA2288" s="35"/>
      <c r="AB2288" s="35"/>
      <c r="AC2288" s="35"/>
      <c r="AD2288" s="35"/>
      <c r="AE2288" s="35"/>
      <c r="AF2288" s="35"/>
      <c r="AG2288" s="35"/>
      <c r="AH2288" s="35"/>
      <c r="AI2288" s="35"/>
      <c r="AJ2288" s="35"/>
      <c r="AK2288" s="35"/>
    </row>
    <row r="2289" spans="7:37" s="13" customFormat="1" ht="13.9" customHeight="1" x14ac:dyDescent="0.3">
      <c r="G2289" s="44"/>
      <c r="H2289" s="44"/>
      <c r="I2289" s="44"/>
      <c r="J2289" s="44"/>
      <c r="K2289" s="44"/>
      <c r="L2289" s="44"/>
      <c r="M2289" s="44"/>
      <c r="N2289" s="44"/>
      <c r="O2289" s="44"/>
      <c r="P2289" s="44"/>
      <c r="Q2289" s="44"/>
      <c r="R2289" s="44"/>
      <c r="S2289" s="44"/>
      <c r="T2289" s="44"/>
      <c r="U2289" s="44"/>
      <c r="V2289" s="44"/>
      <c r="W2289" s="44"/>
      <c r="X2289" s="44"/>
      <c r="Y2289" s="44"/>
      <c r="Z2289" s="44"/>
      <c r="AA2289" s="35"/>
      <c r="AB2289" s="35"/>
      <c r="AC2289" s="35"/>
      <c r="AD2289" s="35"/>
      <c r="AE2289" s="35"/>
      <c r="AF2289" s="35"/>
      <c r="AG2289" s="35"/>
      <c r="AH2289" s="35"/>
      <c r="AI2289" s="35"/>
      <c r="AJ2289" s="35"/>
      <c r="AK2289" s="35"/>
    </row>
    <row r="2290" spans="7:37" s="13" customFormat="1" ht="13.9" customHeight="1" x14ac:dyDescent="0.3">
      <c r="G2290" s="44"/>
      <c r="H2290" s="44"/>
      <c r="I2290" s="44"/>
      <c r="J2290" s="44"/>
      <c r="K2290" s="44"/>
      <c r="L2290" s="44"/>
      <c r="M2290" s="44"/>
      <c r="N2290" s="44"/>
      <c r="O2290" s="44"/>
      <c r="P2290" s="44"/>
      <c r="Q2290" s="44"/>
      <c r="R2290" s="44"/>
      <c r="S2290" s="44"/>
      <c r="T2290" s="44"/>
      <c r="U2290" s="44"/>
      <c r="V2290" s="44"/>
      <c r="W2290" s="44"/>
      <c r="X2290" s="44"/>
      <c r="Y2290" s="44"/>
      <c r="Z2290" s="44"/>
      <c r="AA2290" s="35"/>
      <c r="AB2290" s="35"/>
      <c r="AC2290" s="35"/>
      <c r="AD2290" s="35"/>
      <c r="AE2290" s="35"/>
      <c r="AF2290" s="35"/>
      <c r="AG2290" s="35"/>
      <c r="AH2290" s="35"/>
      <c r="AI2290" s="35"/>
      <c r="AJ2290" s="35"/>
      <c r="AK2290" s="35"/>
    </row>
    <row r="2291" spans="7:37" s="13" customFormat="1" ht="13.9" customHeight="1" x14ac:dyDescent="0.3">
      <c r="G2291" s="44"/>
      <c r="H2291" s="44"/>
      <c r="I2291" s="44"/>
      <c r="J2291" s="44"/>
      <c r="K2291" s="44"/>
      <c r="L2291" s="44"/>
      <c r="M2291" s="44"/>
      <c r="N2291" s="44"/>
      <c r="O2291" s="44"/>
      <c r="P2291" s="44"/>
      <c r="Q2291" s="44"/>
      <c r="R2291" s="44"/>
      <c r="S2291" s="44"/>
      <c r="T2291" s="44"/>
      <c r="U2291" s="44"/>
      <c r="V2291" s="44"/>
      <c r="W2291" s="44"/>
      <c r="X2291" s="44"/>
      <c r="Y2291" s="44"/>
      <c r="Z2291" s="44"/>
      <c r="AA2291" s="35"/>
      <c r="AB2291" s="35"/>
      <c r="AC2291" s="35"/>
      <c r="AD2291" s="35"/>
      <c r="AE2291" s="35"/>
      <c r="AF2291" s="35"/>
      <c r="AG2291" s="35"/>
      <c r="AH2291" s="35"/>
      <c r="AI2291" s="35"/>
      <c r="AJ2291" s="35"/>
      <c r="AK2291" s="35"/>
    </row>
    <row r="2292" spans="7:37" s="13" customFormat="1" ht="13.9" customHeight="1" x14ac:dyDescent="0.3">
      <c r="G2292" s="44"/>
      <c r="H2292" s="44"/>
      <c r="I2292" s="44"/>
      <c r="J2292" s="44"/>
      <c r="K2292" s="44"/>
      <c r="L2292" s="44"/>
      <c r="M2292" s="44"/>
      <c r="N2292" s="44"/>
      <c r="O2292" s="44"/>
      <c r="P2292" s="44"/>
      <c r="Q2292" s="44"/>
      <c r="R2292" s="44"/>
      <c r="S2292" s="44"/>
      <c r="T2292" s="44"/>
      <c r="U2292" s="44"/>
      <c r="V2292" s="44"/>
      <c r="W2292" s="44"/>
      <c r="X2292" s="44"/>
      <c r="Y2292" s="44"/>
      <c r="Z2292" s="44"/>
      <c r="AA2292" s="35"/>
      <c r="AB2292" s="35"/>
      <c r="AC2292" s="35"/>
      <c r="AD2292" s="35"/>
      <c r="AE2292" s="35"/>
      <c r="AF2292" s="35"/>
      <c r="AG2292" s="35"/>
      <c r="AH2292" s="35"/>
      <c r="AI2292" s="35"/>
      <c r="AJ2292" s="35"/>
      <c r="AK2292" s="35"/>
    </row>
    <row r="2293" spans="7:37" s="13" customFormat="1" ht="13.9" customHeight="1" x14ac:dyDescent="0.3">
      <c r="G2293" s="44"/>
      <c r="H2293" s="44"/>
      <c r="I2293" s="44"/>
      <c r="J2293" s="44"/>
      <c r="K2293" s="44"/>
      <c r="L2293" s="44"/>
      <c r="M2293" s="44"/>
      <c r="N2293" s="44"/>
      <c r="O2293" s="44"/>
      <c r="P2293" s="44"/>
      <c r="Q2293" s="44"/>
      <c r="R2293" s="44"/>
      <c r="S2293" s="44"/>
      <c r="T2293" s="44"/>
      <c r="U2293" s="44"/>
      <c r="V2293" s="44"/>
      <c r="W2293" s="44"/>
      <c r="X2293" s="44"/>
      <c r="Y2293" s="44"/>
      <c r="Z2293" s="44"/>
      <c r="AA2293" s="35"/>
      <c r="AB2293" s="35"/>
      <c r="AC2293" s="35"/>
      <c r="AD2293" s="35"/>
      <c r="AE2293" s="35"/>
      <c r="AF2293" s="35"/>
      <c r="AG2293" s="35"/>
      <c r="AH2293" s="35"/>
      <c r="AI2293" s="35"/>
      <c r="AJ2293" s="35"/>
      <c r="AK2293" s="35"/>
    </row>
    <row r="2294" spans="7:37" s="13" customFormat="1" ht="13.9" customHeight="1" x14ac:dyDescent="0.3">
      <c r="G2294" s="44"/>
      <c r="H2294" s="44"/>
      <c r="I2294" s="44"/>
      <c r="J2294" s="44"/>
      <c r="K2294" s="44"/>
      <c r="L2294" s="44"/>
      <c r="M2294" s="44"/>
      <c r="N2294" s="44"/>
      <c r="O2294" s="44"/>
      <c r="P2294" s="44"/>
      <c r="Q2294" s="44"/>
      <c r="R2294" s="44"/>
      <c r="S2294" s="44"/>
      <c r="T2294" s="44"/>
      <c r="U2294" s="44"/>
      <c r="V2294" s="44"/>
      <c r="W2294" s="44"/>
      <c r="X2294" s="44"/>
      <c r="Y2294" s="44"/>
      <c r="Z2294" s="44"/>
      <c r="AA2294" s="35"/>
      <c r="AB2294" s="35"/>
      <c r="AC2294" s="35"/>
      <c r="AD2294" s="35"/>
      <c r="AE2294" s="35"/>
      <c r="AF2294" s="35"/>
      <c r="AG2294" s="35"/>
      <c r="AH2294" s="35"/>
      <c r="AI2294" s="35"/>
      <c r="AJ2294" s="35"/>
      <c r="AK2294" s="35"/>
    </row>
    <row r="2295" spans="7:37" s="13" customFormat="1" ht="13.9" customHeight="1" x14ac:dyDescent="0.3">
      <c r="G2295" s="44"/>
      <c r="H2295" s="44"/>
      <c r="I2295" s="44"/>
      <c r="J2295" s="44"/>
      <c r="K2295" s="44"/>
      <c r="L2295" s="44"/>
      <c r="M2295" s="44"/>
      <c r="N2295" s="44"/>
      <c r="O2295" s="44"/>
      <c r="P2295" s="44"/>
      <c r="Q2295" s="44"/>
      <c r="R2295" s="44"/>
      <c r="S2295" s="44"/>
      <c r="T2295" s="44"/>
      <c r="U2295" s="44"/>
      <c r="V2295" s="44"/>
      <c r="W2295" s="44"/>
      <c r="X2295" s="44"/>
      <c r="Y2295" s="44"/>
      <c r="Z2295" s="44"/>
      <c r="AA2295" s="35"/>
      <c r="AB2295" s="35"/>
      <c r="AC2295" s="35"/>
      <c r="AD2295" s="35"/>
      <c r="AE2295" s="35"/>
      <c r="AF2295" s="35"/>
      <c r="AG2295" s="35"/>
      <c r="AH2295" s="35"/>
      <c r="AI2295" s="35"/>
      <c r="AJ2295" s="35"/>
      <c r="AK2295" s="35"/>
    </row>
    <row r="2296" spans="7:37" s="13" customFormat="1" ht="13.9" customHeight="1" x14ac:dyDescent="0.3">
      <c r="G2296" s="44"/>
      <c r="H2296" s="44"/>
      <c r="I2296" s="44"/>
      <c r="J2296" s="44"/>
      <c r="K2296" s="44"/>
      <c r="L2296" s="44"/>
      <c r="M2296" s="44"/>
      <c r="N2296" s="44"/>
      <c r="O2296" s="44"/>
      <c r="P2296" s="44"/>
      <c r="Q2296" s="44"/>
      <c r="R2296" s="44"/>
      <c r="S2296" s="44"/>
      <c r="T2296" s="44"/>
      <c r="U2296" s="44"/>
      <c r="V2296" s="44"/>
      <c r="W2296" s="44"/>
      <c r="X2296" s="44"/>
      <c r="Y2296" s="44"/>
      <c r="Z2296" s="44"/>
      <c r="AA2296" s="35"/>
      <c r="AB2296" s="35"/>
      <c r="AC2296" s="35"/>
      <c r="AD2296" s="35"/>
      <c r="AE2296" s="35"/>
      <c r="AF2296" s="35"/>
      <c r="AG2296" s="35"/>
      <c r="AH2296" s="35"/>
      <c r="AI2296" s="35"/>
      <c r="AJ2296" s="35"/>
      <c r="AK2296" s="35"/>
    </row>
    <row r="2297" spans="7:37" s="13" customFormat="1" ht="13.9" customHeight="1" x14ac:dyDescent="0.3">
      <c r="G2297" s="44"/>
      <c r="H2297" s="44"/>
      <c r="I2297" s="44"/>
      <c r="J2297" s="44"/>
      <c r="K2297" s="44"/>
      <c r="L2297" s="44"/>
      <c r="M2297" s="44"/>
      <c r="N2297" s="44"/>
      <c r="O2297" s="44"/>
      <c r="P2297" s="44"/>
      <c r="Q2297" s="44"/>
      <c r="R2297" s="44"/>
      <c r="S2297" s="44"/>
      <c r="T2297" s="44"/>
      <c r="U2297" s="44"/>
      <c r="V2297" s="44"/>
      <c r="W2297" s="44"/>
      <c r="X2297" s="44"/>
      <c r="Y2297" s="44"/>
      <c r="Z2297" s="44"/>
      <c r="AA2297" s="35"/>
      <c r="AB2297" s="35"/>
      <c r="AC2297" s="35"/>
      <c r="AD2297" s="35"/>
      <c r="AE2297" s="35"/>
      <c r="AF2297" s="35"/>
      <c r="AG2297" s="35"/>
      <c r="AH2297" s="35"/>
      <c r="AI2297" s="35"/>
      <c r="AJ2297" s="35"/>
      <c r="AK2297" s="35"/>
    </row>
    <row r="2298" spans="7:37" s="13" customFormat="1" ht="13.9" customHeight="1" x14ac:dyDescent="0.3">
      <c r="G2298" s="44"/>
      <c r="H2298" s="44"/>
      <c r="I2298" s="44"/>
      <c r="J2298" s="44"/>
      <c r="K2298" s="44"/>
      <c r="L2298" s="44"/>
      <c r="M2298" s="44"/>
      <c r="N2298" s="44"/>
      <c r="O2298" s="44"/>
      <c r="P2298" s="44"/>
      <c r="Q2298" s="44"/>
      <c r="R2298" s="44"/>
      <c r="S2298" s="44"/>
      <c r="T2298" s="44"/>
      <c r="U2298" s="44"/>
      <c r="V2298" s="44"/>
      <c r="W2298" s="44"/>
      <c r="X2298" s="44"/>
      <c r="Y2298" s="44"/>
      <c r="Z2298" s="44"/>
      <c r="AA2298" s="35"/>
      <c r="AB2298" s="35"/>
      <c r="AC2298" s="35"/>
      <c r="AD2298" s="35"/>
      <c r="AE2298" s="35"/>
      <c r="AF2298" s="35"/>
      <c r="AG2298" s="35"/>
      <c r="AH2298" s="35"/>
      <c r="AI2298" s="35"/>
      <c r="AJ2298" s="35"/>
      <c r="AK2298" s="35"/>
    </row>
    <row r="2299" spans="7:37" s="13" customFormat="1" ht="13.9" customHeight="1" x14ac:dyDescent="0.3">
      <c r="G2299" s="44"/>
      <c r="H2299" s="44"/>
      <c r="I2299" s="44"/>
      <c r="J2299" s="44"/>
      <c r="K2299" s="44"/>
      <c r="L2299" s="44"/>
      <c r="M2299" s="44"/>
      <c r="N2299" s="44"/>
      <c r="O2299" s="44"/>
      <c r="P2299" s="44"/>
      <c r="Q2299" s="44"/>
      <c r="R2299" s="44"/>
      <c r="S2299" s="44"/>
      <c r="T2299" s="44"/>
      <c r="U2299" s="44"/>
      <c r="V2299" s="44"/>
      <c r="W2299" s="44"/>
      <c r="X2299" s="44"/>
      <c r="Y2299" s="44"/>
      <c r="Z2299" s="44"/>
      <c r="AA2299" s="35"/>
      <c r="AB2299" s="35"/>
      <c r="AC2299" s="35"/>
      <c r="AD2299" s="35"/>
      <c r="AE2299" s="35"/>
      <c r="AF2299" s="35"/>
      <c r="AG2299" s="35"/>
      <c r="AH2299" s="35"/>
      <c r="AI2299" s="35"/>
      <c r="AJ2299" s="35"/>
      <c r="AK2299" s="35"/>
    </row>
    <row r="2300" spans="7:37" s="13" customFormat="1" ht="13.9" customHeight="1" x14ac:dyDescent="0.3">
      <c r="G2300" s="44"/>
      <c r="H2300" s="44"/>
      <c r="I2300" s="44"/>
      <c r="J2300" s="44"/>
      <c r="K2300" s="44"/>
      <c r="L2300" s="44"/>
      <c r="M2300" s="44"/>
      <c r="N2300" s="44"/>
      <c r="O2300" s="44"/>
      <c r="P2300" s="44"/>
      <c r="Q2300" s="44"/>
      <c r="R2300" s="44"/>
      <c r="S2300" s="44"/>
      <c r="T2300" s="44"/>
      <c r="U2300" s="44"/>
      <c r="V2300" s="44"/>
      <c r="W2300" s="44"/>
      <c r="X2300" s="44"/>
      <c r="Y2300" s="44"/>
      <c r="Z2300" s="44"/>
      <c r="AA2300" s="35"/>
      <c r="AB2300" s="35"/>
      <c r="AC2300" s="35"/>
      <c r="AD2300" s="35"/>
      <c r="AE2300" s="35"/>
      <c r="AF2300" s="35"/>
      <c r="AG2300" s="35"/>
      <c r="AH2300" s="35"/>
      <c r="AI2300" s="35"/>
      <c r="AJ2300" s="35"/>
      <c r="AK2300" s="35"/>
    </row>
    <row r="2301" spans="7:37" s="13" customFormat="1" ht="13.9" customHeight="1" x14ac:dyDescent="0.3">
      <c r="G2301" s="44"/>
      <c r="H2301" s="44"/>
      <c r="I2301" s="44"/>
      <c r="J2301" s="44"/>
      <c r="K2301" s="44"/>
      <c r="L2301" s="44"/>
      <c r="M2301" s="44"/>
      <c r="N2301" s="44"/>
      <c r="O2301" s="44"/>
      <c r="P2301" s="44"/>
      <c r="Q2301" s="44"/>
      <c r="R2301" s="44"/>
      <c r="S2301" s="44"/>
      <c r="T2301" s="44"/>
      <c r="U2301" s="44"/>
      <c r="V2301" s="44"/>
      <c r="W2301" s="44"/>
      <c r="X2301" s="44"/>
      <c r="Y2301" s="44"/>
      <c r="Z2301" s="44"/>
      <c r="AA2301" s="35"/>
      <c r="AB2301" s="35"/>
      <c r="AC2301" s="35"/>
      <c r="AD2301" s="35"/>
      <c r="AE2301" s="35"/>
      <c r="AF2301" s="35"/>
      <c r="AG2301" s="35"/>
      <c r="AH2301" s="35"/>
      <c r="AI2301" s="35"/>
      <c r="AJ2301" s="35"/>
      <c r="AK2301" s="35"/>
    </row>
    <row r="2302" spans="7:37" s="13" customFormat="1" ht="13.9" customHeight="1" x14ac:dyDescent="0.3">
      <c r="G2302" s="44"/>
      <c r="H2302" s="44"/>
      <c r="I2302" s="44"/>
      <c r="J2302" s="44"/>
      <c r="K2302" s="44"/>
      <c r="L2302" s="44"/>
      <c r="M2302" s="44"/>
      <c r="N2302" s="44"/>
      <c r="O2302" s="44"/>
      <c r="P2302" s="44"/>
      <c r="Q2302" s="44"/>
      <c r="R2302" s="44"/>
      <c r="S2302" s="44"/>
      <c r="T2302" s="44"/>
      <c r="U2302" s="44"/>
      <c r="V2302" s="44"/>
      <c r="W2302" s="44"/>
      <c r="X2302" s="44"/>
      <c r="Y2302" s="44"/>
      <c r="Z2302" s="44"/>
      <c r="AA2302" s="35"/>
      <c r="AB2302" s="35"/>
      <c r="AC2302" s="35"/>
      <c r="AD2302" s="35"/>
      <c r="AE2302" s="35"/>
      <c r="AF2302" s="35"/>
      <c r="AG2302" s="35"/>
      <c r="AH2302" s="35"/>
      <c r="AI2302" s="35"/>
      <c r="AJ2302" s="35"/>
      <c r="AK2302" s="35"/>
    </row>
    <row r="2303" spans="7:37" s="13" customFormat="1" ht="13.9" customHeight="1" x14ac:dyDescent="0.3">
      <c r="G2303" s="44"/>
      <c r="H2303" s="44"/>
      <c r="I2303" s="44"/>
      <c r="J2303" s="44"/>
      <c r="K2303" s="44"/>
      <c r="L2303" s="44"/>
      <c r="M2303" s="44"/>
      <c r="N2303" s="44"/>
      <c r="O2303" s="44"/>
      <c r="P2303" s="44"/>
      <c r="Q2303" s="44"/>
      <c r="R2303" s="44"/>
      <c r="S2303" s="44"/>
      <c r="T2303" s="44"/>
      <c r="U2303" s="44"/>
      <c r="V2303" s="44"/>
      <c r="W2303" s="44"/>
      <c r="X2303" s="44"/>
      <c r="Y2303" s="44"/>
      <c r="Z2303" s="44"/>
      <c r="AA2303" s="35"/>
      <c r="AB2303" s="35"/>
      <c r="AC2303" s="35"/>
      <c r="AD2303" s="35"/>
      <c r="AE2303" s="35"/>
      <c r="AF2303" s="35"/>
      <c r="AG2303" s="35"/>
      <c r="AH2303" s="35"/>
      <c r="AI2303" s="35"/>
      <c r="AJ2303" s="35"/>
      <c r="AK2303" s="35"/>
    </row>
    <row r="2304" spans="7:37" s="13" customFormat="1" ht="13.9" customHeight="1" x14ac:dyDescent="0.3">
      <c r="G2304" s="44"/>
      <c r="H2304" s="44"/>
      <c r="I2304" s="44"/>
      <c r="J2304" s="44"/>
      <c r="K2304" s="44"/>
      <c r="L2304" s="44"/>
      <c r="M2304" s="44"/>
      <c r="N2304" s="44"/>
      <c r="O2304" s="44"/>
      <c r="P2304" s="44"/>
      <c r="Q2304" s="44"/>
      <c r="R2304" s="44"/>
      <c r="S2304" s="44"/>
      <c r="T2304" s="44"/>
      <c r="U2304" s="44"/>
      <c r="V2304" s="44"/>
      <c r="W2304" s="44"/>
      <c r="X2304" s="44"/>
      <c r="Y2304" s="44"/>
      <c r="Z2304" s="44"/>
      <c r="AA2304" s="35"/>
      <c r="AB2304" s="35"/>
      <c r="AC2304" s="35"/>
      <c r="AD2304" s="35"/>
      <c r="AE2304" s="35"/>
      <c r="AF2304" s="35"/>
      <c r="AG2304" s="35"/>
      <c r="AH2304" s="35"/>
      <c r="AI2304" s="35"/>
      <c r="AJ2304" s="35"/>
      <c r="AK2304" s="35"/>
    </row>
    <row r="2305" spans="7:37" s="13" customFormat="1" ht="13.9" customHeight="1" x14ac:dyDescent="0.3">
      <c r="G2305" s="44"/>
      <c r="H2305" s="44"/>
      <c r="I2305" s="44"/>
      <c r="J2305" s="44"/>
      <c r="K2305" s="44"/>
      <c r="L2305" s="44"/>
      <c r="M2305" s="44"/>
      <c r="N2305" s="44"/>
      <c r="O2305" s="44"/>
      <c r="P2305" s="44"/>
      <c r="Q2305" s="44"/>
      <c r="R2305" s="44"/>
      <c r="S2305" s="44"/>
      <c r="T2305" s="44"/>
      <c r="U2305" s="44"/>
      <c r="V2305" s="44"/>
      <c r="W2305" s="44"/>
      <c r="X2305" s="44"/>
      <c r="Y2305" s="44"/>
      <c r="Z2305" s="44"/>
      <c r="AA2305" s="35"/>
      <c r="AB2305" s="35"/>
      <c r="AC2305" s="35"/>
      <c r="AD2305" s="35"/>
      <c r="AE2305" s="35"/>
      <c r="AF2305" s="35"/>
      <c r="AG2305" s="35"/>
      <c r="AH2305" s="35"/>
      <c r="AI2305" s="35"/>
      <c r="AJ2305" s="35"/>
      <c r="AK2305" s="35"/>
    </row>
    <row r="2306" spans="7:37" s="13" customFormat="1" ht="13.9" customHeight="1" x14ac:dyDescent="0.3">
      <c r="G2306" s="44"/>
      <c r="H2306" s="44"/>
      <c r="I2306" s="44"/>
      <c r="J2306" s="44"/>
      <c r="K2306" s="44"/>
      <c r="L2306" s="44"/>
      <c r="M2306" s="44"/>
      <c r="N2306" s="44"/>
      <c r="O2306" s="44"/>
      <c r="P2306" s="44"/>
      <c r="Q2306" s="44"/>
      <c r="R2306" s="44"/>
      <c r="S2306" s="44"/>
      <c r="T2306" s="44"/>
      <c r="U2306" s="44"/>
      <c r="V2306" s="44"/>
      <c r="W2306" s="44"/>
      <c r="X2306" s="44"/>
      <c r="Y2306" s="44"/>
      <c r="Z2306" s="44"/>
      <c r="AA2306" s="35"/>
      <c r="AB2306" s="35"/>
      <c r="AC2306" s="35"/>
      <c r="AD2306" s="35"/>
      <c r="AE2306" s="35"/>
      <c r="AF2306" s="35"/>
      <c r="AG2306" s="35"/>
      <c r="AH2306" s="35"/>
      <c r="AI2306" s="35"/>
      <c r="AJ2306" s="35"/>
      <c r="AK2306" s="35"/>
    </row>
    <row r="2307" spans="7:37" s="13" customFormat="1" ht="13.9" customHeight="1" x14ac:dyDescent="0.3">
      <c r="G2307" s="44"/>
      <c r="H2307" s="44"/>
      <c r="I2307" s="44"/>
      <c r="J2307" s="44"/>
      <c r="K2307" s="44"/>
      <c r="L2307" s="44"/>
      <c r="M2307" s="44"/>
      <c r="N2307" s="44"/>
      <c r="O2307" s="44"/>
      <c r="P2307" s="44"/>
      <c r="Q2307" s="44"/>
      <c r="R2307" s="44"/>
      <c r="S2307" s="44"/>
      <c r="T2307" s="44"/>
      <c r="U2307" s="44"/>
      <c r="V2307" s="44"/>
      <c r="W2307" s="44"/>
      <c r="X2307" s="44"/>
      <c r="Y2307" s="44"/>
      <c r="Z2307" s="44"/>
      <c r="AA2307" s="35"/>
      <c r="AB2307" s="35"/>
      <c r="AC2307" s="35"/>
      <c r="AD2307" s="35"/>
      <c r="AE2307" s="35"/>
      <c r="AF2307" s="35"/>
      <c r="AG2307" s="35"/>
      <c r="AH2307" s="35"/>
      <c r="AI2307" s="35"/>
      <c r="AJ2307" s="35"/>
      <c r="AK2307" s="35"/>
    </row>
    <row r="2308" spans="7:37" s="13" customFormat="1" ht="13.9" customHeight="1" x14ac:dyDescent="0.3">
      <c r="G2308" s="44"/>
      <c r="H2308" s="44"/>
      <c r="I2308" s="44"/>
      <c r="J2308" s="44"/>
      <c r="K2308" s="44"/>
      <c r="L2308" s="44"/>
      <c r="M2308" s="44"/>
      <c r="N2308" s="44"/>
      <c r="O2308" s="44"/>
      <c r="P2308" s="44"/>
      <c r="Q2308" s="44"/>
      <c r="R2308" s="44"/>
      <c r="S2308" s="44"/>
      <c r="T2308" s="44"/>
      <c r="U2308" s="44"/>
      <c r="V2308" s="44"/>
      <c r="W2308" s="44"/>
      <c r="X2308" s="44"/>
      <c r="Y2308" s="44"/>
      <c r="Z2308" s="44"/>
      <c r="AA2308" s="35"/>
      <c r="AB2308" s="35"/>
      <c r="AC2308" s="35"/>
      <c r="AD2308" s="35"/>
      <c r="AE2308" s="35"/>
      <c r="AF2308" s="35"/>
      <c r="AG2308" s="35"/>
      <c r="AH2308" s="35"/>
      <c r="AI2308" s="35"/>
      <c r="AJ2308" s="35"/>
      <c r="AK2308" s="35"/>
    </row>
    <row r="2309" spans="7:37" s="13" customFormat="1" ht="13.9" customHeight="1" x14ac:dyDescent="0.3">
      <c r="G2309" s="44"/>
      <c r="H2309" s="44"/>
      <c r="I2309" s="44"/>
      <c r="J2309" s="44"/>
      <c r="K2309" s="44"/>
      <c r="L2309" s="44"/>
      <c r="M2309" s="44"/>
      <c r="N2309" s="44"/>
      <c r="O2309" s="44"/>
      <c r="P2309" s="44"/>
      <c r="Q2309" s="44"/>
      <c r="R2309" s="44"/>
      <c r="S2309" s="44"/>
      <c r="T2309" s="44"/>
      <c r="U2309" s="44"/>
      <c r="V2309" s="44"/>
      <c r="W2309" s="44"/>
      <c r="X2309" s="44"/>
      <c r="Y2309" s="44"/>
      <c r="Z2309" s="44"/>
      <c r="AA2309" s="35"/>
      <c r="AB2309" s="35"/>
      <c r="AC2309" s="35"/>
      <c r="AD2309" s="35"/>
      <c r="AE2309" s="35"/>
      <c r="AF2309" s="35"/>
      <c r="AG2309" s="35"/>
      <c r="AH2309" s="35"/>
      <c r="AI2309" s="35"/>
      <c r="AJ2309" s="35"/>
      <c r="AK2309" s="35"/>
    </row>
    <row r="2310" spans="7:37" s="13" customFormat="1" ht="13.9" customHeight="1" x14ac:dyDescent="0.3">
      <c r="G2310" s="44"/>
      <c r="H2310" s="44"/>
      <c r="I2310" s="44"/>
      <c r="J2310" s="44"/>
      <c r="K2310" s="44"/>
      <c r="L2310" s="44"/>
      <c r="M2310" s="44"/>
      <c r="N2310" s="44"/>
      <c r="O2310" s="44"/>
      <c r="P2310" s="44"/>
      <c r="Q2310" s="44"/>
      <c r="R2310" s="44"/>
      <c r="S2310" s="44"/>
      <c r="T2310" s="44"/>
      <c r="U2310" s="44"/>
      <c r="V2310" s="44"/>
      <c r="W2310" s="44"/>
      <c r="X2310" s="44"/>
      <c r="Y2310" s="44"/>
      <c r="Z2310" s="44"/>
      <c r="AA2310" s="35"/>
      <c r="AB2310" s="35"/>
      <c r="AC2310" s="35"/>
      <c r="AD2310" s="35"/>
      <c r="AE2310" s="35"/>
      <c r="AF2310" s="35"/>
      <c r="AG2310" s="35"/>
      <c r="AH2310" s="35"/>
      <c r="AI2310" s="35"/>
      <c r="AJ2310" s="35"/>
      <c r="AK2310" s="35"/>
    </row>
    <row r="2311" spans="7:37" s="13" customFormat="1" ht="13.9" customHeight="1" x14ac:dyDescent="0.3">
      <c r="G2311" s="44"/>
      <c r="H2311" s="44"/>
      <c r="I2311" s="44"/>
      <c r="J2311" s="44"/>
      <c r="K2311" s="44"/>
      <c r="L2311" s="44"/>
      <c r="M2311" s="44"/>
      <c r="N2311" s="44"/>
      <c r="O2311" s="44"/>
      <c r="P2311" s="44"/>
      <c r="Q2311" s="44"/>
      <c r="R2311" s="44"/>
      <c r="S2311" s="44"/>
      <c r="T2311" s="44"/>
      <c r="U2311" s="44"/>
      <c r="V2311" s="44"/>
      <c r="W2311" s="44"/>
      <c r="X2311" s="44"/>
      <c r="Y2311" s="44"/>
      <c r="Z2311" s="44"/>
      <c r="AA2311" s="35"/>
      <c r="AB2311" s="35"/>
      <c r="AC2311" s="35"/>
      <c r="AD2311" s="35"/>
      <c r="AE2311" s="35"/>
      <c r="AF2311" s="35"/>
      <c r="AG2311" s="35"/>
      <c r="AH2311" s="35"/>
      <c r="AI2311" s="35"/>
      <c r="AJ2311" s="35"/>
      <c r="AK2311" s="35"/>
    </row>
    <row r="2312" spans="7:37" s="13" customFormat="1" ht="13.9" customHeight="1" x14ac:dyDescent="0.3">
      <c r="G2312" s="44"/>
      <c r="H2312" s="44"/>
      <c r="I2312" s="44"/>
      <c r="J2312" s="44"/>
      <c r="K2312" s="44"/>
      <c r="L2312" s="44"/>
      <c r="M2312" s="44"/>
      <c r="N2312" s="44"/>
      <c r="O2312" s="44"/>
      <c r="P2312" s="44"/>
      <c r="Q2312" s="44"/>
      <c r="R2312" s="44"/>
      <c r="S2312" s="44"/>
      <c r="T2312" s="44"/>
      <c r="U2312" s="44"/>
      <c r="V2312" s="44"/>
      <c r="W2312" s="44"/>
      <c r="X2312" s="44"/>
      <c r="Y2312" s="44"/>
      <c r="Z2312" s="44"/>
      <c r="AA2312" s="35"/>
      <c r="AB2312" s="35"/>
      <c r="AC2312" s="35"/>
      <c r="AD2312" s="35"/>
      <c r="AE2312" s="35"/>
      <c r="AF2312" s="35"/>
      <c r="AG2312" s="35"/>
      <c r="AH2312" s="35"/>
      <c r="AI2312" s="35"/>
      <c r="AJ2312" s="35"/>
      <c r="AK2312" s="35"/>
    </row>
    <row r="2313" spans="7:37" s="13" customFormat="1" ht="13.9" customHeight="1" x14ac:dyDescent="0.3">
      <c r="G2313" s="44"/>
      <c r="H2313" s="44"/>
      <c r="I2313" s="44"/>
      <c r="J2313" s="44"/>
      <c r="K2313" s="44"/>
      <c r="L2313" s="44"/>
      <c r="M2313" s="44"/>
      <c r="N2313" s="44"/>
      <c r="O2313" s="44"/>
      <c r="P2313" s="44"/>
      <c r="Q2313" s="44"/>
      <c r="R2313" s="44"/>
      <c r="S2313" s="44"/>
      <c r="T2313" s="44"/>
      <c r="U2313" s="44"/>
      <c r="V2313" s="44"/>
      <c r="W2313" s="44"/>
      <c r="X2313" s="44"/>
      <c r="Y2313" s="44"/>
      <c r="Z2313" s="44"/>
      <c r="AA2313" s="35"/>
      <c r="AB2313" s="35"/>
      <c r="AC2313" s="35"/>
      <c r="AD2313" s="35"/>
      <c r="AE2313" s="35"/>
      <c r="AF2313" s="35"/>
      <c r="AG2313" s="35"/>
      <c r="AH2313" s="35"/>
      <c r="AI2313" s="35"/>
      <c r="AJ2313" s="35"/>
      <c r="AK2313" s="35"/>
    </row>
    <row r="2314" spans="7:37" s="13" customFormat="1" ht="13.9" customHeight="1" x14ac:dyDescent="0.3">
      <c r="G2314" s="44"/>
      <c r="H2314" s="44"/>
      <c r="I2314" s="44"/>
      <c r="J2314" s="44"/>
      <c r="K2314" s="44"/>
      <c r="L2314" s="44"/>
      <c r="M2314" s="44"/>
      <c r="N2314" s="44"/>
      <c r="O2314" s="44"/>
      <c r="P2314" s="44"/>
      <c r="Q2314" s="44"/>
      <c r="R2314" s="44"/>
      <c r="S2314" s="44"/>
      <c r="T2314" s="44"/>
      <c r="U2314" s="44"/>
      <c r="V2314" s="44"/>
      <c r="W2314" s="44"/>
      <c r="X2314" s="44"/>
      <c r="Y2314" s="44"/>
      <c r="Z2314" s="44"/>
      <c r="AA2314" s="35"/>
      <c r="AB2314" s="35"/>
      <c r="AC2314" s="35"/>
      <c r="AD2314" s="35"/>
      <c r="AE2314" s="35"/>
      <c r="AF2314" s="35"/>
      <c r="AG2314" s="35"/>
      <c r="AH2314" s="35"/>
      <c r="AI2314" s="35"/>
      <c r="AJ2314" s="35"/>
      <c r="AK2314" s="35"/>
    </row>
    <row r="2315" spans="7:37" s="13" customFormat="1" ht="13.9" customHeight="1" x14ac:dyDescent="0.3">
      <c r="G2315" s="44"/>
      <c r="H2315" s="44"/>
      <c r="I2315" s="44"/>
      <c r="J2315" s="44"/>
      <c r="K2315" s="44"/>
      <c r="L2315" s="44"/>
      <c r="M2315" s="44"/>
      <c r="N2315" s="44"/>
      <c r="O2315" s="44"/>
      <c r="P2315" s="44"/>
      <c r="Q2315" s="44"/>
      <c r="R2315" s="44"/>
      <c r="S2315" s="44"/>
      <c r="T2315" s="44"/>
      <c r="U2315" s="44"/>
      <c r="V2315" s="44"/>
      <c r="W2315" s="44"/>
      <c r="X2315" s="44"/>
      <c r="Y2315" s="44"/>
      <c r="Z2315" s="44"/>
      <c r="AA2315" s="35"/>
      <c r="AB2315" s="35"/>
      <c r="AC2315" s="35"/>
      <c r="AD2315" s="35"/>
      <c r="AE2315" s="35"/>
      <c r="AF2315" s="35"/>
      <c r="AG2315" s="35"/>
      <c r="AH2315" s="35"/>
      <c r="AI2315" s="35"/>
      <c r="AJ2315" s="35"/>
      <c r="AK2315" s="35"/>
    </row>
    <row r="2316" spans="7:37" s="13" customFormat="1" ht="13.9" customHeight="1" x14ac:dyDescent="0.3">
      <c r="G2316" s="44"/>
      <c r="H2316" s="44"/>
      <c r="I2316" s="44"/>
      <c r="J2316" s="44"/>
      <c r="K2316" s="44"/>
      <c r="L2316" s="44"/>
      <c r="M2316" s="44"/>
      <c r="N2316" s="44"/>
      <c r="O2316" s="44"/>
      <c r="P2316" s="44"/>
      <c r="Q2316" s="44"/>
      <c r="R2316" s="44"/>
      <c r="S2316" s="44"/>
      <c r="T2316" s="44"/>
      <c r="U2316" s="44"/>
      <c r="V2316" s="44"/>
      <c r="W2316" s="44"/>
      <c r="X2316" s="44"/>
      <c r="Y2316" s="44"/>
      <c r="Z2316" s="44"/>
      <c r="AA2316" s="35"/>
      <c r="AB2316" s="35"/>
      <c r="AC2316" s="35"/>
      <c r="AD2316" s="35"/>
      <c r="AE2316" s="35"/>
      <c r="AF2316" s="35"/>
      <c r="AG2316" s="35"/>
      <c r="AH2316" s="35"/>
      <c r="AI2316" s="35"/>
      <c r="AJ2316" s="35"/>
      <c r="AK2316" s="35"/>
    </row>
    <row r="2317" spans="7:37" s="13" customFormat="1" ht="13.9" customHeight="1" x14ac:dyDescent="0.3">
      <c r="G2317" s="44"/>
      <c r="H2317" s="44"/>
      <c r="I2317" s="44"/>
      <c r="J2317" s="44"/>
      <c r="K2317" s="44"/>
      <c r="L2317" s="44"/>
      <c r="M2317" s="44"/>
      <c r="N2317" s="44"/>
      <c r="O2317" s="44"/>
      <c r="P2317" s="44"/>
      <c r="Q2317" s="44"/>
      <c r="R2317" s="44"/>
      <c r="S2317" s="44"/>
      <c r="T2317" s="44"/>
      <c r="U2317" s="44"/>
      <c r="V2317" s="44"/>
      <c r="W2317" s="44"/>
      <c r="X2317" s="44"/>
      <c r="Y2317" s="44"/>
      <c r="Z2317" s="44"/>
      <c r="AA2317" s="35"/>
      <c r="AB2317" s="35"/>
      <c r="AC2317" s="35"/>
      <c r="AD2317" s="35"/>
      <c r="AE2317" s="35"/>
      <c r="AF2317" s="35"/>
      <c r="AG2317" s="35"/>
      <c r="AH2317" s="35"/>
      <c r="AI2317" s="35"/>
      <c r="AJ2317" s="35"/>
      <c r="AK2317" s="35"/>
    </row>
    <row r="2318" spans="7:37" s="13" customFormat="1" ht="13.9" customHeight="1" x14ac:dyDescent="0.3">
      <c r="G2318" s="44"/>
      <c r="H2318" s="44"/>
      <c r="I2318" s="44"/>
      <c r="J2318" s="44"/>
      <c r="K2318" s="44"/>
      <c r="L2318" s="44"/>
      <c r="M2318" s="44"/>
      <c r="N2318" s="44"/>
      <c r="O2318" s="44"/>
      <c r="P2318" s="44"/>
      <c r="Q2318" s="44"/>
      <c r="R2318" s="44"/>
      <c r="S2318" s="44"/>
      <c r="T2318" s="44"/>
      <c r="U2318" s="44"/>
      <c r="V2318" s="44"/>
      <c r="W2318" s="44"/>
      <c r="X2318" s="44"/>
      <c r="Y2318" s="44"/>
      <c r="Z2318" s="44"/>
      <c r="AA2318" s="35"/>
      <c r="AB2318" s="35"/>
      <c r="AC2318" s="35"/>
      <c r="AD2318" s="35"/>
      <c r="AE2318" s="35"/>
      <c r="AF2318" s="35"/>
      <c r="AG2318" s="35"/>
      <c r="AH2318" s="35"/>
      <c r="AI2318" s="35"/>
      <c r="AJ2318" s="35"/>
      <c r="AK2318" s="35"/>
    </row>
    <row r="2319" spans="7:37" s="13" customFormat="1" ht="13.9" customHeight="1" x14ac:dyDescent="0.3">
      <c r="G2319" s="44"/>
      <c r="H2319" s="44"/>
      <c r="I2319" s="44"/>
      <c r="J2319" s="44"/>
      <c r="K2319" s="44"/>
      <c r="L2319" s="44"/>
      <c r="M2319" s="44"/>
      <c r="N2319" s="44"/>
      <c r="O2319" s="44"/>
      <c r="P2319" s="44"/>
      <c r="Q2319" s="44"/>
      <c r="R2319" s="44"/>
      <c r="S2319" s="44"/>
      <c r="T2319" s="44"/>
      <c r="U2319" s="44"/>
      <c r="V2319" s="44"/>
      <c r="W2319" s="44"/>
      <c r="X2319" s="44"/>
      <c r="Y2319" s="44"/>
      <c r="Z2319" s="44"/>
      <c r="AA2319" s="35"/>
      <c r="AB2319" s="35"/>
      <c r="AC2319" s="35"/>
      <c r="AD2319" s="35"/>
      <c r="AE2319" s="35"/>
      <c r="AF2319" s="35"/>
      <c r="AG2319" s="35"/>
      <c r="AH2319" s="35"/>
      <c r="AI2319" s="35"/>
      <c r="AJ2319" s="35"/>
      <c r="AK2319" s="35"/>
    </row>
    <row r="2320" spans="7:37" s="13" customFormat="1" ht="13.9" customHeight="1" x14ac:dyDescent="0.3">
      <c r="G2320" s="44"/>
      <c r="H2320" s="44"/>
      <c r="I2320" s="44"/>
      <c r="J2320" s="44"/>
      <c r="K2320" s="44"/>
      <c r="L2320" s="44"/>
      <c r="M2320" s="44"/>
      <c r="N2320" s="44"/>
      <c r="O2320" s="44"/>
      <c r="P2320" s="44"/>
      <c r="Q2320" s="44"/>
      <c r="R2320" s="44"/>
      <c r="S2320" s="44"/>
      <c r="T2320" s="44"/>
      <c r="U2320" s="44"/>
      <c r="V2320" s="44"/>
      <c r="W2320" s="44"/>
      <c r="X2320" s="44"/>
      <c r="Y2320" s="44"/>
      <c r="Z2320" s="44"/>
      <c r="AA2320" s="35"/>
      <c r="AB2320" s="35"/>
      <c r="AC2320" s="35"/>
      <c r="AD2320" s="35"/>
      <c r="AE2320" s="35"/>
      <c r="AF2320" s="35"/>
      <c r="AG2320" s="35"/>
      <c r="AH2320" s="35"/>
      <c r="AI2320" s="35"/>
      <c r="AJ2320" s="35"/>
      <c r="AK2320" s="35"/>
    </row>
    <row r="2321" spans="7:37" s="13" customFormat="1" ht="13.9" customHeight="1" x14ac:dyDescent="0.3">
      <c r="G2321" s="44"/>
      <c r="H2321" s="44"/>
      <c r="I2321" s="44"/>
      <c r="J2321" s="44"/>
      <c r="K2321" s="44"/>
      <c r="L2321" s="44"/>
      <c r="M2321" s="44"/>
      <c r="N2321" s="44"/>
      <c r="O2321" s="44"/>
      <c r="P2321" s="44"/>
      <c r="Q2321" s="44"/>
      <c r="R2321" s="44"/>
      <c r="S2321" s="44"/>
      <c r="T2321" s="44"/>
      <c r="U2321" s="44"/>
      <c r="V2321" s="44"/>
      <c r="W2321" s="44"/>
      <c r="X2321" s="44"/>
      <c r="Y2321" s="44"/>
      <c r="Z2321" s="44"/>
      <c r="AA2321" s="35"/>
      <c r="AB2321" s="35"/>
      <c r="AC2321" s="35"/>
      <c r="AD2321" s="35"/>
      <c r="AE2321" s="35"/>
      <c r="AF2321" s="35"/>
      <c r="AG2321" s="35"/>
      <c r="AH2321" s="35"/>
      <c r="AI2321" s="35"/>
      <c r="AJ2321" s="35"/>
      <c r="AK2321" s="35"/>
    </row>
    <row r="2322" spans="7:37" s="13" customFormat="1" ht="13.9" customHeight="1" x14ac:dyDescent="0.3">
      <c r="G2322" s="44"/>
      <c r="H2322" s="44"/>
      <c r="I2322" s="44"/>
      <c r="J2322" s="44"/>
      <c r="K2322" s="44"/>
      <c r="L2322" s="44"/>
      <c r="M2322" s="44"/>
      <c r="N2322" s="44"/>
      <c r="O2322" s="44"/>
      <c r="P2322" s="44"/>
      <c r="Q2322" s="44"/>
      <c r="R2322" s="44"/>
      <c r="S2322" s="44"/>
      <c r="T2322" s="44"/>
      <c r="U2322" s="44"/>
      <c r="V2322" s="44"/>
      <c r="W2322" s="44"/>
      <c r="X2322" s="44"/>
      <c r="Y2322" s="44"/>
      <c r="Z2322" s="44"/>
      <c r="AA2322" s="35"/>
      <c r="AB2322" s="35"/>
      <c r="AC2322" s="35"/>
      <c r="AD2322" s="35"/>
      <c r="AE2322" s="35"/>
      <c r="AF2322" s="35"/>
      <c r="AG2322" s="35"/>
      <c r="AH2322" s="35"/>
      <c r="AI2322" s="35"/>
      <c r="AJ2322" s="35"/>
      <c r="AK2322" s="35"/>
    </row>
    <row r="2323" spans="7:37" s="13" customFormat="1" ht="13.9" customHeight="1" x14ac:dyDescent="0.3">
      <c r="G2323" s="44"/>
      <c r="H2323" s="44"/>
      <c r="I2323" s="44"/>
      <c r="J2323" s="44"/>
      <c r="K2323" s="44"/>
      <c r="L2323" s="44"/>
      <c r="M2323" s="44"/>
      <c r="N2323" s="44"/>
      <c r="O2323" s="44"/>
      <c r="P2323" s="44"/>
      <c r="Q2323" s="44"/>
      <c r="R2323" s="44"/>
      <c r="S2323" s="44"/>
      <c r="T2323" s="44"/>
      <c r="U2323" s="44"/>
      <c r="V2323" s="44"/>
      <c r="W2323" s="44"/>
      <c r="X2323" s="44"/>
      <c r="Y2323" s="44"/>
      <c r="Z2323" s="44"/>
      <c r="AA2323" s="35"/>
      <c r="AB2323" s="35"/>
      <c r="AC2323" s="35"/>
      <c r="AD2323" s="35"/>
      <c r="AE2323" s="35"/>
      <c r="AF2323" s="35"/>
      <c r="AG2323" s="35"/>
      <c r="AH2323" s="35"/>
      <c r="AI2323" s="35"/>
      <c r="AJ2323" s="35"/>
      <c r="AK2323" s="35"/>
    </row>
    <row r="2324" spans="7:37" s="13" customFormat="1" ht="13.9" customHeight="1" x14ac:dyDescent="0.3">
      <c r="G2324" s="44"/>
      <c r="H2324" s="44"/>
      <c r="I2324" s="44"/>
      <c r="J2324" s="44"/>
      <c r="K2324" s="44"/>
      <c r="L2324" s="44"/>
      <c r="M2324" s="44"/>
      <c r="N2324" s="44"/>
      <c r="O2324" s="44"/>
      <c r="P2324" s="44"/>
      <c r="Q2324" s="44"/>
      <c r="R2324" s="44"/>
      <c r="S2324" s="44"/>
      <c r="T2324" s="44"/>
      <c r="U2324" s="44"/>
      <c r="V2324" s="44"/>
      <c r="W2324" s="44"/>
      <c r="X2324" s="44"/>
      <c r="Y2324" s="44"/>
      <c r="Z2324" s="44"/>
      <c r="AA2324" s="35"/>
      <c r="AB2324" s="35"/>
      <c r="AC2324" s="35"/>
      <c r="AD2324" s="35"/>
      <c r="AE2324" s="35"/>
      <c r="AF2324" s="35"/>
      <c r="AG2324" s="35"/>
      <c r="AH2324" s="35"/>
      <c r="AI2324" s="35"/>
      <c r="AJ2324" s="35"/>
      <c r="AK2324" s="35"/>
    </row>
    <row r="2325" spans="7:37" s="13" customFormat="1" ht="13.9" customHeight="1" x14ac:dyDescent="0.3">
      <c r="G2325" s="44"/>
      <c r="H2325" s="44"/>
      <c r="I2325" s="44"/>
      <c r="J2325" s="44"/>
      <c r="K2325" s="44"/>
      <c r="L2325" s="44"/>
      <c r="M2325" s="44"/>
      <c r="N2325" s="44"/>
      <c r="O2325" s="44"/>
      <c r="P2325" s="44"/>
      <c r="Q2325" s="44"/>
      <c r="R2325" s="44"/>
      <c r="S2325" s="44"/>
      <c r="T2325" s="44"/>
      <c r="U2325" s="44"/>
      <c r="V2325" s="44"/>
      <c r="W2325" s="44"/>
      <c r="X2325" s="44"/>
      <c r="Y2325" s="44"/>
      <c r="Z2325" s="44"/>
      <c r="AA2325" s="35"/>
      <c r="AB2325" s="35"/>
      <c r="AC2325" s="35"/>
      <c r="AD2325" s="35"/>
      <c r="AE2325" s="35"/>
      <c r="AF2325" s="35"/>
      <c r="AG2325" s="35"/>
      <c r="AH2325" s="35"/>
      <c r="AI2325" s="35"/>
      <c r="AJ2325" s="35"/>
      <c r="AK2325" s="35"/>
    </row>
    <row r="2326" spans="7:37" s="13" customFormat="1" ht="13.9" customHeight="1" x14ac:dyDescent="0.3">
      <c r="G2326" s="44"/>
      <c r="H2326" s="44"/>
      <c r="I2326" s="44"/>
      <c r="J2326" s="44"/>
      <c r="K2326" s="44"/>
      <c r="L2326" s="44"/>
      <c r="M2326" s="44"/>
      <c r="N2326" s="44"/>
      <c r="O2326" s="44"/>
      <c r="P2326" s="44"/>
      <c r="Q2326" s="44"/>
      <c r="R2326" s="44"/>
      <c r="S2326" s="44"/>
      <c r="T2326" s="44"/>
      <c r="U2326" s="44"/>
      <c r="V2326" s="44"/>
      <c r="W2326" s="44"/>
      <c r="X2326" s="44"/>
      <c r="Y2326" s="44"/>
      <c r="Z2326" s="44"/>
      <c r="AA2326" s="35"/>
      <c r="AB2326" s="35"/>
      <c r="AC2326" s="35"/>
      <c r="AD2326" s="35"/>
      <c r="AE2326" s="35"/>
      <c r="AF2326" s="35"/>
      <c r="AG2326" s="35"/>
      <c r="AH2326" s="35"/>
      <c r="AI2326" s="35"/>
      <c r="AJ2326" s="35"/>
      <c r="AK2326" s="35"/>
    </row>
    <row r="2327" spans="7:37" s="13" customFormat="1" ht="13.9" customHeight="1" x14ac:dyDescent="0.3">
      <c r="G2327" s="44"/>
      <c r="H2327" s="44"/>
      <c r="I2327" s="44"/>
      <c r="J2327" s="44"/>
      <c r="K2327" s="44"/>
      <c r="L2327" s="44"/>
      <c r="M2327" s="44"/>
      <c r="N2327" s="44"/>
      <c r="O2327" s="44"/>
      <c r="P2327" s="44"/>
      <c r="Q2327" s="44"/>
      <c r="R2327" s="44"/>
      <c r="S2327" s="44"/>
      <c r="T2327" s="44"/>
      <c r="U2327" s="44"/>
      <c r="V2327" s="44"/>
      <c r="W2327" s="44"/>
      <c r="X2327" s="44"/>
      <c r="Y2327" s="44"/>
      <c r="Z2327" s="44"/>
      <c r="AA2327" s="35"/>
      <c r="AB2327" s="35"/>
      <c r="AC2327" s="35"/>
      <c r="AD2327" s="35"/>
      <c r="AE2327" s="35"/>
      <c r="AF2327" s="35"/>
      <c r="AG2327" s="35"/>
      <c r="AH2327" s="35"/>
      <c r="AI2327" s="35"/>
      <c r="AJ2327" s="35"/>
      <c r="AK2327" s="35"/>
    </row>
    <row r="2328" spans="7:37" s="13" customFormat="1" ht="13.9" customHeight="1" x14ac:dyDescent="0.3">
      <c r="G2328" s="44"/>
      <c r="H2328" s="44"/>
      <c r="I2328" s="44"/>
      <c r="J2328" s="44"/>
      <c r="K2328" s="44"/>
      <c r="L2328" s="44"/>
      <c r="M2328" s="44"/>
      <c r="N2328" s="44"/>
      <c r="O2328" s="44"/>
      <c r="P2328" s="44"/>
      <c r="Q2328" s="44"/>
      <c r="R2328" s="44"/>
      <c r="S2328" s="44"/>
      <c r="T2328" s="44"/>
      <c r="U2328" s="44"/>
      <c r="V2328" s="44"/>
      <c r="W2328" s="44"/>
      <c r="X2328" s="44"/>
      <c r="Y2328" s="44"/>
      <c r="Z2328" s="44"/>
      <c r="AA2328" s="35"/>
      <c r="AB2328" s="35"/>
      <c r="AC2328" s="35"/>
      <c r="AD2328" s="35"/>
      <c r="AE2328" s="35"/>
      <c r="AF2328" s="35"/>
      <c r="AG2328" s="35"/>
      <c r="AH2328" s="35"/>
      <c r="AI2328" s="35"/>
      <c r="AJ2328" s="35"/>
      <c r="AK2328" s="35"/>
    </row>
    <row r="2329" spans="7:37" s="13" customFormat="1" ht="13.9" customHeight="1" x14ac:dyDescent="0.3">
      <c r="G2329" s="44"/>
      <c r="H2329" s="44"/>
      <c r="I2329" s="44"/>
      <c r="J2329" s="44"/>
      <c r="K2329" s="44"/>
      <c r="L2329" s="44"/>
      <c r="M2329" s="44"/>
      <c r="N2329" s="44"/>
      <c r="O2329" s="44"/>
      <c r="P2329" s="44"/>
      <c r="Q2329" s="44"/>
      <c r="R2329" s="44"/>
      <c r="S2329" s="44"/>
      <c r="T2329" s="44"/>
      <c r="U2329" s="44"/>
      <c r="V2329" s="44"/>
      <c r="W2329" s="44"/>
      <c r="X2329" s="44"/>
      <c r="Y2329" s="44"/>
      <c r="Z2329" s="44"/>
      <c r="AA2329" s="35"/>
      <c r="AB2329" s="35"/>
      <c r="AC2329" s="35"/>
      <c r="AD2329" s="35"/>
      <c r="AE2329" s="35"/>
      <c r="AF2329" s="35"/>
      <c r="AG2329" s="35"/>
      <c r="AH2329" s="35"/>
      <c r="AI2329" s="35"/>
      <c r="AJ2329" s="35"/>
      <c r="AK2329" s="35"/>
    </row>
    <row r="2330" spans="7:37" s="13" customFormat="1" ht="13.9" customHeight="1" x14ac:dyDescent="0.3">
      <c r="G2330" s="44"/>
      <c r="H2330" s="44"/>
      <c r="I2330" s="44"/>
      <c r="J2330" s="44"/>
      <c r="K2330" s="44"/>
      <c r="L2330" s="44"/>
      <c r="M2330" s="44"/>
      <c r="N2330" s="44"/>
      <c r="O2330" s="44"/>
      <c r="P2330" s="44"/>
      <c r="Q2330" s="44"/>
      <c r="R2330" s="44"/>
      <c r="S2330" s="44"/>
      <c r="T2330" s="44"/>
      <c r="U2330" s="44"/>
      <c r="V2330" s="44"/>
      <c r="W2330" s="44"/>
      <c r="X2330" s="44"/>
      <c r="Y2330" s="44"/>
      <c r="Z2330" s="44"/>
      <c r="AA2330" s="35"/>
      <c r="AB2330" s="35"/>
      <c r="AC2330" s="35"/>
      <c r="AD2330" s="35"/>
      <c r="AE2330" s="35"/>
      <c r="AF2330" s="35"/>
      <c r="AG2330" s="35"/>
      <c r="AH2330" s="35"/>
      <c r="AI2330" s="35"/>
      <c r="AJ2330" s="35"/>
      <c r="AK2330" s="35"/>
    </row>
    <row r="2331" spans="7:37" s="13" customFormat="1" ht="13.9" customHeight="1" x14ac:dyDescent="0.3">
      <c r="G2331" s="44"/>
      <c r="H2331" s="44"/>
      <c r="I2331" s="44"/>
      <c r="J2331" s="44"/>
      <c r="K2331" s="44"/>
      <c r="L2331" s="44"/>
      <c r="M2331" s="44"/>
      <c r="N2331" s="44"/>
      <c r="O2331" s="44"/>
      <c r="P2331" s="44"/>
      <c r="Q2331" s="44"/>
      <c r="R2331" s="44"/>
      <c r="S2331" s="44"/>
      <c r="T2331" s="44"/>
      <c r="U2331" s="44"/>
      <c r="V2331" s="44"/>
      <c r="W2331" s="44"/>
      <c r="X2331" s="44"/>
      <c r="Y2331" s="44"/>
      <c r="Z2331" s="44"/>
      <c r="AA2331" s="35"/>
      <c r="AB2331" s="35"/>
      <c r="AC2331" s="35"/>
      <c r="AD2331" s="35"/>
      <c r="AE2331" s="35"/>
      <c r="AF2331" s="35"/>
      <c r="AG2331" s="35"/>
      <c r="AH2331" s="35"/>
      <c r="AI2331" s="35"/>
      <c r="AJ2331" s="35"/>
      <c r="AK2331" s="35"/>
    </row>
    <row r="2332" spans="7:37" s="13" customFormat="1" ht="13.9" customHeight="1" x14ac:dyDescent="0.3">
      <c r="G2332" s="44"/>
      <c r="H2332" s="44"/>
      <c r="I2332" s="44"/>
      <c r="J2332" s="44"/>
      <c r="K2332" s="44"/>
      <c r="L2332" s="44"/>
      <c r="M2332" s="44"/>
      <c r="N2332" s="44"/>
      <c r="O2332" s="44"/>
      <c r="P2332" s="44"/>
      <c r="Q2332" s="44"/>
      <c r="R2332" s="44"/>
      <c r="S2332" s="44"/>
      <c r="T2332" s="44"/>
      <c r="U2332" s="44"/>
      <c r="V2332" s="44"/>
      <c r="W2332" s="44"/>
      <c r="X2332" s="44"/>
      <c r="Y2332" s="44"/>
      <c r="Z2332" s="44"/>
      <c r="AA2332" s="35"/>
      <c r="AB2332" s="35"/>
      <c r="AC2332" s="35"/>
      <c r="AD2332" s="35"/>
      <c r="AE2332" s="35"/>
      <c r="AF2332" s="35"/>
      <c r="AG2332" s="35"/>
      <c r="AH2332" s="35"/>
      <c r="AI2332" s="35"/>
      <c r="AJ2332" s="35"/>
      <c r="AK2332" s="35"/>
    </row>
    <row r="2333" spans="7:37" s="13" customFormat="1" ht="13.9" customHeight="1" x14ac:dyDescent="0.3">
      <c r="G2333" s="44"/>
      <c r="H2333" s="44"/>
      <c r="I2333" s="44"/>
      <c r="J2333" s="44"/>
      <c r="K2333" s="44"/>
      <c r="L2333" s="44"/>
      <c r="M2333" s="44"/>
      <c r="N2333" s="44"/>
      <c r="O2333" s="44"/>
      <c r="P2333" s="44"/>
      <c r="Q2333" s="44"/>
      <c r="R2333" s="44"/>
      <c r="S2333" s="44"/>
      <c r="T2333" s="44"/>
      <c r="U2333" s="44"/>
      <c r="V2333" s="44"/>
      <c r="W2333" s="44"/>
      <c r="X2333" s="44"/>
      <c r="Y2333" s="44"/>
      <c r="Z2333" s="44"/>
      <c r="AA2333" s="35"/>
      <c r="AB2333" s="35"/>
      <c r="AC2333" s="35"/>
      <c r="AD2333" s="35"/>
      <c r="AE2333" s="35"/>
      <c r="AF2333" s="35"/>
      <c r="AG2333" s="35"/>
      <c r="AH2333" s="35"/>
      <c r="AI2333" s="35"/>
      <c r="AJ2333" s="35"/>
      <c r="AK2333" s="35"/>
    </row>
    <row r="2334" spans="7:37" s="13" customFormat="1" ht="13.9" customHeight="1" x14ac:dyDescent="0.3">
      <c r="G2334" s="44"/>
      <c r="H2334" s="44"/>
      <c r="I2334" s="44"/>
      <c r="J2334" s="44"/>
      <c r="K2334" s="44"/>
      <c r="L2334" s="44"/>
      <c r="M2334" s="44"/>
      <c r="N2334" s="44"/>
      <c r="O2334" s="44"/>
      <c r="P2334" s="44"/>
      <c r="Q2334" s="44"/>
      <c r="R2334" s="44"/>
      <c r="S2334" s="44"/>
      <c r="T2334" s="44"/>
      <c r="U2334" s="44"/>
      <c r="V2334" s="44"/>
      <c r="W2334" s="44"/>
      <c r="X2334" s="44"/>
      <c r="Y2334" s="44"/>
      <c r="Z2334" s="44"/>
      <c r="AA2334" s="35"/>
      <c r="AB2334" s="35"/>
      <c r="AC2334" s="35"/>
      <c r="AD2334" s="35"/>
      <c r="AE2334" s="35"/>
      <c r="AF2334" s="35"/>
      <c r="AG2334" s="35"/>
      <c r="AH2334" s="35"/>
      <c r="AI2334" s="35"/>
      <c r="AJ2334" s="35"/>
      <c r="AK2334" s="35"/>
    </row>
    <row r="2335" spans="7:37" s="13" customFormat="1" ht="13.9" customHeight="1" x14ac:dyDescent="0.3">
      <c r="G2335" s="44"/>
      <c r="H2335" s="44"/>
      <c r="I2335" s="44"/>
      <c r="J2335" s="44"/>
      <c r="K2335" s="44"/>
      <c r="L2335" s="44"/>
      <c r="M2335" s="44"/>
      <c r="N2335" s="44"/>
      <c r="O2335" s="44"/>
      <c r="P2335" s="44"/>
      <c r="Q2335" s="44"/>
      <c r="R2335" s="44"/>
      <c r="S2335" s="44"/>
      <c r="T2335" s="44"/>
      <c r="U2335" s="44"/>
      <c r="V2335" s="44"/>
      <c r="W2335" s="44"/>
      <c r="X2335" s="44"/>
      <c r="Y2335" s="44"/>
      <c r="Z2335" s="44"/>
      <c r="AA2335" s="35"/>
      <c r="AB2335" s="35"/>
      <c r="AC2335" s="35"/>
      <c r="AD2335" s="35"/>
      <c r="AE2335" s="35"/>
      <c r="AF2335" s="35"/>
      <c r="AG2335" s="35"/>
      <c r="AH2335" s="35"/>
      <c r="AI2335" s="35"/>
      <c r="AJ2335" s="35"/>
      <c r="AK2335" s="35"/>
    </row>
    <row r="2336" spans="7:37" s="13" customFormat="1" ht="13.9" customHeight="1" x14ac:dyDescent="0.3">
      <c r="G2336" s="44"/>
      <c r="H2336" s="44"/>
      <c r="I2336" s="44"/>
      <c r="J2336" s="44"/>
      <c r="K2336" s="44"/>
      <c r="L2336" s="44"/>
      <c r="M2336" s="44"/>
      <c r="N2336" s="44"/>
      <c r="O2336" s="44"/>
      <c r="P2336" s="44"/>
      <c r="Q2336" s="44"/>
      <c r="R2336" s="44"/>
      <c r="S2336" s="44"/>
      <c r="T2336" s="44"/>
      <c r="U2336" s="44"/>
      <c r="V2336" s="44"/>
      <c r="W2336" s="44"/>
      <c r="X2336" s="44"/>
      <c r="Y2336" s="44"/>
      <c r="Z2336" s="44"/>
      <c r="AA2336" s="35"/>
      <c r="AB2336" s="35"/>
      <c r="AC2336" s="35"/>
      <c r="AD2336" s="35"/>
      <c r="AE2336" s="35"/>
      <c r="AF2336" s="35"/>
      <c r="AG2336" s="35"/>
      <c r="AH2336" s="35"/>
      <c r="AI2336" s="35"/>
      <c r="AJ2336" s="35"/>
      <c r="AK2336" s="35"/>
    </row>
    <row r="2337" spans="7:37" s="13" customFormat="1" ht="13.9" customHeight="1" x14ac:dyDescent="0.3">
      <c r="G2337" s="44"/>
      <c r="H2337" s="44"/>
      <c r="I2337" s="44"/>
      <c r="J2337" s="44"/>
      <c r="K2337" s="44"/>
      <c r="L2337" s="44"/>
      <c r="M2337" s="44"/>
      <c r="N2337" s="44"/>
      <c r="O2337" s="44"/>
      <c r="P2337" s="44"/>
      <c r="Q2337" s="44"/>
      <c r="R2337" s="44"/>
      <c r="S2337" s="44"/>
      <c r="T2337" s="44"/>
      <c r="U2337" s="44"/>
      <c r="V2337" s="44"/>
      <c r="W2337" s="44"/>
      <c r="X2337" s="44"/>
      <c r="Y2337" s="44"/>
      <c r="Z2337" s="44"/>
      <c r="AA2337" s="35"/>
      <c r="AB2337" s="35"/>
      <c r="AC2337" s="35"/>
      <c r="AD2337" s="35"/>
      <c r="AE2337" s="35"/>
      <c r="AF2337" s="35"/>
      <c r="AG2337" s="35"/>
      <c r="AH2337" s="35"/>
      <c r="AI2337" s="35"/>
      <c r="AJ2337" s="35"/>
      <c r="AK2337" s="35"/>
    </row>
    <row r="2338" spans="7:37" s="13" customFormat="1" ht="13.9" customHeight="1" x14ac:dyDescent="0.3">
      <c r="G2338" s="44"/>
      <c r="H2338" s="44"/>
      <c r="I2338" s="44"/>
      <c r="J2338" s="44"/>
      <c r="K2338" s="44"/>
      <c r="L2338" s="44"/>
      <c r="M2338" s="44"/>
      <c r="N2338" s="44"/>
      <c r="O2338" s="44"/>
      <c r="P2338" s="44"/>
      <c r="Q2338" s="44"/>
      <c r="R2338" s="44"/>
      <c r="S2338" s="44"/>
      <c r="T2338" s="44"/>
      <c r="U2338" s="44"/>
      <c r="V2338" s="44"/>
      <c r="W2338" s="44"/>
      <c r="X2338" s="44"/>
      <c r="Y2338" s="44"/>
      <c r="Z2338" s="44"/>
      <c r="AA2338" s="35"/>
      <c r="AB2338" s="35"/>
      <c r="AC2338" s="35"/>
      <c r="AD2338" s="35"/>
      <c r="AE2338" s="35"/>
      <c r="AF2338" s="35"/>
      <c r="AG2338" s="35"/>
      <c r="AH2338" s="35"/>
      <c r="AI2338" s="35"/>
      <c r="AJ2338" s="35"/>
      <c r="AK2338" s="35"/>
    </row>
    <row r="2339" spans="7:37" s="13" customFormat="1" ht="13.9" customHeight="1" x14ac:dyDescent="0.3">
      <c r="G2339" s="44"/>
      <c r="H2339" s="44"/>
      <c r="I2339" s="44"/>
      <c r="J2339" s="44"/>
      <c r="K2339" s="44"/>
      <c r="L2339" s="44"/>
      <c r="M2339" s="44"/>
      <c r="N2339" s="44"/>
      <c r="O2339" s="44"/>
      <c r="P2339" s="44"/>
      <c r="Q2339" s="44"/>
      <c r="R2339" s="44"/>
      <c r="S2339" s="44"/>
      <c r="T2339" s="44"/>
      <c r="U2339" s="44"/>
      <c r="V2339" s="44"/>
      <c r="W2339" s="44"/>
      <c r="X2339" s="44"/>
      <c r="Y2339" s="44"/>
      <c r="Z2339" s="44"/>
      <c r="AA2339" s="35"/>
      <c r="AB2339" s="35"/>
      <c r="AC2339" s="35"/>
      <c r="AD2339" s="35"/>
      <c r="AE2339" s="35"/>
      <c r="AF2339" s="35"/>
      <c r="AG2339" s="35"/>
      <c r="AH2339" s="35"/>
      <c r="AI2339" s="35"/>
      <c r="AJ2339" s="35"/>
      <c r="AK2339" s="35"/>
    </row>
    <row r="2340" spans="7:37" s="13" customFormat="1" ht="13.9" customHeight="1" x14ac:dyDescent="0.3">
      <c r="G2340" s="44"/>
      <c r="H2340" s="44"/>
      <c r="I2340" s="44"/>
      <c r="J2340" s="44"/>
      <c r="K2340" s="44"/>
      <c r="L2340" s="44"/>
      <c r="M2340" s="44"/>
      <c r="N2340" s="44"/>
      <c r="O2340" s="44"/>
      <c r="P2340" s="44"/>
      <c r="Q2340" s="44"/>
      <c r="R2340" s="44"/>
      <c r="S2340" s="44"/>
      <c r="T2340" s="44"/>
      <c r="U2340" s="44"/>
      <c r="V2340" s="44"/>
      <c r="W2340" s="44"/>
      <c r="X2340" s="44"/>
      <c r="Y2340" s="44"/>
      <c r="Z2340" s="44"/>
      <c r="AA2340" s="35"/>
      <c r="AB2340" s="35"/>
      <c r="AC2340" s="35"/>
      <c r="AD2340" s="35"/>
      <c r="AE2340" s="35"/>
      <c r="AF2340" s="35"/>
      <c r="AG2340" s="35"/>
      <c r="AH2340" s="35"/>
      <c r="AI2340" s="35"/>
      <c r="AJ2340" s="35"/>
      <c r="AK2340" s="35"/>
    </row>
    <row r="2341" spans="7:37" s="13" customFormat="1" ht="13.9" customHeight="1" x14ac:dyDescent="0.3">
      <c r="G2341" s="44"/>
      <c r="H2341" s="44"/>
      <c r="I2341" s="44"/>
      <c r="J2341" s="44"/>
      <c r="K2341" s="44"/>
      <c r="L2341" s="44"/>
      <c r="M2341" s="44"/>
      <c r="N2341" s="44"/>
      <c r="O2341" s="44"/>
      <c r="P2341" s="44"/>
      <c r="Q2341" s="44"/>
      <c r="R2341" s="44"/>
      <c r="S2341" s="44"/>
      <c r="T2341" s="44"/>
      <c r="U2341" s="44"/>
      <c r="V2341" s="44"/>
      <c r="W2341" s="44"/>
      <c r="X2341" s="44"/>
      <c r="Y2341" s="44"/>
      <c r="Z2341" s="44"/>
      <c r="AA2341" s="35"/>
      <c r="AB2341" s="35"/>
      <c r="AC2341" s="35"/>
      <c r="AD2341" s="35"/>
      <c r="AE2341" s="35"/>
      <c r="AF2341" s="35"/>
      <c r="AG2341" s="35"/>
      <c r="AH2341" s="35"/>
      <c r="AI2341" s="35"/>
      <c r="AJ2341" s="35"/>
      <c r="AK2341" s="35"/>
    </row>
    <row r="2342" spans="7:37" s="13" customFormat="1" ht="13.9" customHeight="1" x14ac:dyDescent="0.3">
      <c r="G2342" s="44"/>
      <c r="H2342" s="44"/>
      <c r="I2342" s="44"/>
      <c r="J2342" s="44"/>
      <c r="K2342" s="44"/>
      <c r="L2342" s="44"/>
      <c r="M2342" s="44"/>
      <c r="N2342" s="44"/>
      <c r="O2342" s="44"/>
      <c r="P2342" s="44"/>
      <c r="Q2342" s="44"/>
      <c r="R2342" s="44"/>
      <c r="S2342" s="44"/>
      <c r="T2342" s="44"/>
      <c r="U2342" s="44"/>
      <c r="V2342" s="44"/>
      <c r="W2342" s="44"/>
      <c r="X2342" s="44"/>
      <c r="Y2342" s="44"/>
      <c r="Z2342" s="44"/>
      <c r="AA2342" s="35"/>
      <c r="AB2342" s="35"/>
      <c r="AC2342" s="35"/>
      <c r="AD2342" s="35"/>
      <c r="AE2342" s="35"/>
      <c r="AF2342" s="35"/>
      <c r="AG2342" s="35"/>
      <c r="AH2342" s="35"/>
      <c r="AI2342" s="35"/>
      <c r="AJ2342" s="35"/>
      <c r="AK2342" s="35"/>
    </row>
    <row r="2343" spans="7:37" s="13" customFormat="1" ht="13.9" customHeight="1" x14ac:dyDescent="0.3">
      <c r="G2343" s="44"/>
      <c r="H2343" s="44"/>
      <c r="I2343" s="44"/>
      <c r="J2343" s="44"/>
      <c r="K2343" s="44"/>
      <c r="L2343" s="44"/>
      <c r="M2343" s="44"/>
      <c r="N2343" s="44"/>
      <c r="O2343" s="44"/>
      <c r="P2343" s="44"/>
      <c r="Q2343" s="44"/>
      <c r="R2343" s="44"/>
      <c r="S2343" s="44"/>
      <c r="T2343" s="44"/>
      <c r="U2343" s="44"/>
      <c r="V2343" s="44"/>
      <c r="W2343" s="44"/>
      <c r="X2343" s="44"/>
      <c r="Y2343" s="44"/>
      <c r="Z2343" s="44"/>
      <c r="AA2343" s="35"/>
      <c r="AB2343" s="35"/>
      <c r="AC2343" s="35"/>
      <c r="AD2343" s="35"/>
      <c r="AE2343" s="35"/>
      <c r="AF2343" s="35"/>
      <c r="AG2343" s="35"/>
      <c r="AH2343" s="35"/>
      <c r="AI2343" s="35"/>
      <c r="AJ2343" s="35"/>
      <c r="AK2343" s="35"/>
    </row>
    <row r="2344" spans="7:37" s="13" customFormat="1" ht="13.9" customHeight="1" x14ac:dyDescent="0.3">
      <c r="G2344" s="44"/>
      <c r="H2344" s="44"/>
      <c r="I2344" s="44"/>
      <c r="J2344" s="44"/>
      <c r="K2344" s="44"/>
      <c r="L2344" s="44"/>
      <c r="M2344" s="44"/>
      <c r="N2344" s="44"/>
      <c r="O2344" s="44"/>
      <c r="P2344" s="44"/>
      <c r="Q2344" s="44"/>
      <c r="R2344" s="44"/>
      <c r="S2344" s="44"/>
      <c r="T2344" s="44"/>
      <c r="U2344" s="44"/>
      <c r="V2344" s="44"/>
      <c r="W2344" s="44"/>
      <c r="X2344" s="44"/>
      <c r="Y2344" s="44"/>
      <c r="Z2344" s="44"/>
      <c r="AA2344" s="35"/>
      <c r="AB2344" s="35"/>
      <c r="AC2344" s="35"/>
      <c r="AD2344" s="35"/>
      <c r="AE2344" s="35"/>
      <c r="AF2344" s="35"/>
      <c r="AG2344" s="35"/>
      <c r="AH2344" s="35"/>
      <c r="AI2344" s="35"/>
      <c r="AJ2344" s="35"/>
      <c r="AK2344" s="35"/>
    </row>
    <row r="2345" spans="7:37" s="13" customFormat="1" ht="13.9" customHeight="1" x14ac:dyDescent="0.3">
      <c r="G2345" s="44"/>
      <c r="H2345" s="44"/>
      <c r="I2345" s="44"/>
      <c r="J2345" s="44"/>
      <c r="K2345" s="44"/>
      <c r="L2345" s="44"/>
      <c r="M2345" s="44"/>
      <c r="N2345" s="44"/>
      <c r="O2345" s="44"/>
      <c r="P2345" s="44"/>
      <c r="Q2345" s="44"/>
      <c r="R2345" s="44"/>
      <c r="S2345" s="44"/>
      <c r="T2345" s="44"/>
      <c r="U2345" s="44"/>
      <c r="V2345" s="44"/>
      <c r="W2345" s="44"/>
      <c r="X2345" s="44"/>
      <c r="Y2345" s="44"/>
      <c r="Z2345" s="44"/>
      <c r="AA2345" s="35"/>
      <c r="AB2345" s="35"/>
      <c r="AC2345" s="35"/>
      <c r="AD2345" s="35"/>
      <c r="AE2345" s="35"/>
      <c r="AF2345" s="35"/>
      <c r="AG2345" s="35"/>
      <c r="AH2345" s="35"/>
      <c r="AI2345" s="35"/>
      <c r="AJ2345" s="35"/>
      <c r="AK2345" s="35"/>
    </row>
    <row r="2346" spans="7:37" s="13" customFormat="1" ht="13.9" customHeight="1" x14ac:dyDescent="0.3">
      <c r="G2346" s="44"/>
      <c r="H2346" s="44"/>
      <c r="I2346" s="44"/>
      <c r="J2346" s="44"/>
      <c r="K2346" s="44"/>
      <c r="L2346" s="44"/>
      <c r="M2346" s="44"/>
      <c r="N2346" s="44"/>
      <c r="O2346" s="44"/>
      <c r="P2346" s="44"/>
      <c r="Q2346" s="44"/>
      <c r="R2346" s="44"/>
      <c r="S2346" s="44"/>
      <c r="T2346" s="44"/>
      <c r="U2346" s="44"/>
      <c r="V2346" s="44"/>
      <c r="W2346" s="44"/>
      <c r="X2346" s="44"/>
      <c r="Y2346" s="44"/>
      <c r="Z2346" s="44"/>
      <c r="AA2346" s="35"/>
      <c r="AB2346" s="35"/>
      <c r="AC2346" s="35"/>
      <c r="AD2346" s="35"/>
      <c r="AE2346" s="35"/>
      <c r="AF2346" s="35"/>
      <c r="AG2346" s="35"/>
      <c r="AH2346" s="35"/>
      <c r="AI2346" s="35"/>
      <c r="AJ2346" s="35"/>
      <c r="AK2346" s="35"/>
    </row>
    <row r="2347" spans="7:37" s="13" customFormat="1" ht="13.9" customHeight="1" x14ac:dyDescent="0.3">
      <c r="G2347" s="44"/>
      <c r="H2347" s="44"/>
      <c r="I2347" s="44"/>
      <c r="J2347" s="44"/>
      <c r="K2347" s="44"/>
      <c r="L2347" s="44"/>
      <c r="M2347" s="44"/>
      <c r="N2347" s="44"/>
      <c r="O2347" s="44"/>
      <c r="P2347" s="44"/>
      <c r="Q2347" s="44"/>
      <c r="R2347" s="44"/>
      <c r="S2347" s="44"/>
      <c r="T2347" s="44"/>
      <c r="U2347" s="44"/>
      <c r="V2347" s="44"/>
      <c r="W2347" s="44"/>
      <c r="X2347" s="44"/>
      <c r="Y2347" s="44"/>
      <c r="Z2347" s="44"/>
      <c r="AA2347" s="35"/>
      <c r="AB2347" s="35"/>
      <c r="AC2347" s="35"/>
      <c r="AD2347" s="35"/>
      <c r="AE2347" s="35"/>
      <c r="AF2347" s="35"/>
      <c r="AG2347" s="35"/>
      <c r="AH2347" s="35"/>
      <c r="AI2347" s="35"/>
      <c r="AJ2347" s="35"/>
      <c r="AK2347" s="35"/>
    </row>
    <row r="2348" spans="7:37" s="13" customFormat="1" ht="13.9" customHeight="1" x14ac:dyDescent="0.3">
      <c r="G2348" s="44"/>
      <c r="H2348" s="44"/>
      <c r="I2348" s="44"/>
      <c r="J2348" s="44"/>
      <c r="K2348" s="44"/>
      <c r="L2348" s="44"/>
      <c r="M2348" s="44"/>
      <c r="N2348" s="44"/>
      <c r="O2348" s="44"/>
      <c r="P2348" s="44"/>
      <c r="Q2348" s="44"/>
      <c r="R2348" s="44"/>
      <c r="S2348" s="44"/>
      <c r="T2348" s="44"/>
      <c r="U2348" s="44"/>
      <c r="V2348" s="44"/>
      <c r="W2348" s="44"/>
      <c r="X2348" s="44"/>
      <c r="Y2348" s="44"/>
      <c r="Z2348" s="44"/>
      <c r="AA2348" s="35"/>
      <c r="AB2348" s="35"/>
      <c r="AC2348" s="35"/>
      <c r="AD2348" s="35"/>
      <c r="AE2348" s="35"/>
      <c r="AF2348" s="35"/>
      <c r="AG2348" s="35"/>
      <c r="AH2348" s="35"/>
      <c r="AI2348" s="35"/>
      <c r="AJ2348" s="35"/>
      <c r="AK2348" s="35"/>
    </row>
    <row r="2349" spans="7:37" s="13" customFormat="1" ht="13.9" customHeight="1" x14ac:dyDescent="0.3">
      <c r="G2349" s="44"/>
      <c r="H2349" s="44"/>
      <c r="I2349" s="44"/>
      <c r="J2349" s="44"/>
      <c r="K2349" s="44"/>
      <c r="L2349" s="44"/>
      <c r="M2349" s="44"/>
      <c r="N2349" s="44"/>
      <c r="O2349" s="44"/>
      <c r="P2349" s="44"/>
      <c r="Q2349" s="44"/>
      <c r="R2349" s="44"/>
      <c r="S2349" s="44"/>
      <c r="T2349" s="44"/>
      <c r="U2349" s="44"/>
      <c r="V2349" s="44"/>
      <c r="W2349" s="44"/>
      <c r="X2349" s="44"/>
      <c r="Y2349" s="44"/>
      <c r="Z2349" s="44"/>
      <c r="AA2349" s="35"/>
      <c r="AB2349" s="35"/>
      <c r="AC2349" s="35"/>
      <c r="AD2349" s="35"/>
      <c r="AE2349" s="35"/>
      <c r="AF2349" s="35"/>
      <c r="AG2349" s="35"/>
      <c r="AH2349" s="35"/>
      <c r="AI2349" s="35"/>
      <c r="AJ2349" s="35"/>
      <c r="AK2349" s="35"/>
    </row>
    <row r="2350" spans="7:37" s="13" customFormat="1" ht="13.9" customHeight="1" x14ac:dyDescent="0.3">
      <c r="G2350" s="44"/>
      <c r="H2350" s="44"/>
      <c r="I2350" s="44"/>
      <c r="J2350" s="44"/>
      <c r="K2350" s="44"/>
      <c r="L2350" s="44"/>
      <c r="M2350" s="44"/>
      <c r="N2350" s="44"/>
      <c r="O2350" s="44"/>
      <c r="P2350" s="44"/>
      <c r="Q2350" s="44"/>
      <c r="R2350" s="44"/>
      <c r="S2350" s="44"/>
      <c r="T2350" s="44"/>
      <c r="U2350" s="44"/>
      <c r="V2350" s="44"/>
      <c r="W2350" s="44"/>
      <c r="X2350" s="44"/>
      <c r="Y2350" s="44"/>
      <c r="Z2350" s="44"/>
      <c r="AA2350" s="35"/>
      <c r="AB2350" s="35"/>
      <c r="AC2350" s="35"/>
      <c r="AD2350" s="35"/>
      <c r="AE2350" s="35"/>
      <c r="AF2350" s="35"/>
      <c r="AG2350" s="35"/>
      <c r="AH2350" s="35"/>
      <c r="AI2350" s="35"/>
      <c r="AJ2350" s="35"/>
      <c r="AK2350" s="35"/>
    </row>
    <row r="2351" spans="7:37" s="13" customFormat="1" ht="13.9" customHeight="1" x14ac:dyDescent="0.3">
      <c r="G2351" s="44"/>
      <c r="H2351" s="44"/>
      <c r="I2351" s="44"/>
      <c r="J2351" s="44"/>
      <c r="K2351" s="44"/>
      <c r="L2351" s="44"/>
      <c r="M2351" s="44"/>
      <c r="N2351" s="44"/>
      <c r="O2351" s="44"/>
      <c r="P2351" s="44"/>
      <c r="Q2351" s="44"/>
      <c r="R2351" s="44"/>
      <c r="S2351" s="44"/>
      <c r="T2351" s="44"/>
      <c r="U2351" s="44"/>
      <c r="V2351" s="44"/>
      <c r="W2351" s="44"/>
      <c r="X2351" s="44"/>
      <c r="Y2351" s="44"/>
      <c r="Z2351" s="44"/>
      <c r="AA2351" s="35"/>
      <c r="AB2351" s="35"/>
      <c r="AC2351" s="35"/>
      <c r="AD2351" s="35"/>
      <c r="AE2351" s="35"/>
      <c r="AF2351" s="35"/>
      <c r="AG2351" s="35"/>
      <c r="AH2351" s="35"/>
      <c r="AI2351" s="35"/>
      <c r="AJ2351" s="35"/>
      <c r="AK2351" s="35"/>
    </row>
    <row r="2352" spans="7:37" s="13" customFormat="1" ht="13.9" customHeight="1" x14ac:dyDescent="0.3">
      <c r="G2352" s="44"/>
      <c r="H2352" s="44"/>
      <c r="I2352" s="44"/>
      <c r="J2352" s="44"/>
      <c r="K2352" s="44"/>
      <c r="L2352" s="44"/>
      <c r="M2352" s="44"/>
      <c r="N2352" s="44"/>
      <c r="O2352" s="44"/>
      <c r="P2352" s="44"/>
      <c r="Q2352" s="44"/>
      <c r="R2352" s="44"/>
      <c r="S2352" s="44"/>
      <c r="T2352" s="44"/>
      <c r="U2352" s="44"/>
      <c r="V2352" s="44"/>
      <c r="W2352" s="44"/>
      <c r="X2352" s="44"/>
      <c r="Y2352" s="44"/>
      <c r="Z2352" s="44"/>
      <c r="AA2352" s="35"/>
      <c r="AB2352" s="35"/>
      <c r="AC2352" s="35"/>
      <c r="AD2352" s="35"/>
      <c r="AE2352" s="35"/>
      <c r="AF2352" s="35"/>
      <c r="AG2352" s="35"/>
      <c r="AH2352" s="35"/>
      <c r="AI2352" s="35"/>
      <c r="AJ2352" s="35"/>
      <c r="AK2352" s="35"/>
    </row>
    <row r="2353" spans="7:37" s="13" customFormat="1" ht="13.9" customHeight="1" x14ac:dyDescent="0.3">
      <c r="G2353" s="44"/>
      <c r="H2353" s="44"/>
      <c r="I2353" s="44"/>
      <c r="J2353" s="44"/>
      <c r="K2353" s="44"/>
      <c r="L2353" s="44"/>
      <c r="M2353" s="44"/>
      <c r="N2353" s="44"/>
      <c r="O2353" s="44"/>
      <c r="P2353" s="44"/>
      <c r="Q2353" s="44"/>
      <c r="R2353" s="44"/>
      <c r="S2353" s="44"/>
      <c r="T2353" s="44"/>
      <c r="U2353" s="44"/>
      <c r="V2353" s="44"/>
      <c r="W2353" s="44"/>
      <c r="X2353" s="44"/>
      <c r="Y2353" s="44"/>
      <c r="Z2353" s="44"/>
      <c r="AA2353" s="35"/>
      <c r="AB2353" s="35"/>
      <c r="AC2353" s="35"/>
      <c r="AD2353" s="35"/>
      <c r="AE2353" s="35"/>
      <c r="AF2353" s="35"/>
      <c r="AG2353" s="35"/>
      <c r="AH2353" s="35"/>
      <c r="AI2353" s="35"/>
      <c r="AJ2353" s="35"/>
      <c r="AK2353" s="35"/>
    </row>
    <row r="2354" spans="7:37" s="13" customFormat="1" ht="13.9" customHeight="1" x14ac:dyDescent="0.3">
      <c r="G2354" s="44"/>
      <c r="H2354" s="44"/>
      <c r="I2354" s="44"/>
      <c r="J2354" s="44"/>
      <c r="K2354" s="44"/>
      <c r="L2354" s="44"/>
      <c r="M2354" s="44"/>
      <c r="N2354" s="44"/>
      <c r="O2354" s="44"/>
      <c r="P2354" s="44"/>
      <c r="Q2354" s="44"/>
      <c r="R2354" s="44"/>
      <c r="S2354" s="44"/>
      <c r="T2354" s="44"/>
      <c r="U2354" s="44"/>
      <c r="V2354" s="44"/>
      <c r="W2354" s="44"/>
      <c r="X2354" s="44"/>
      <c r="Y2354" s="44"/>
      <c r="Z2354" s="44"/>
      <c r="AA2354" s="35"/>
      <c r="AB2354" s="35"/>
      <c r="AC2354" s="35"/>
      <c r="AD2354" s="35"/>
      <c r="AE2354" s="35"/>
      <c r="AF2354" s="35"/>
      <c r="AG2354" s="35"/>
      <c r="AH2354" s="35"/>
      <c r="AI2354" s="35"/>
      <c r="AJ2354" s="35"/>
      <c r="AK2354" s="35"/>
    </row>
    <row r="2355" spans="7:37" s="13" customFormat="1" ht="13.9" customHeight="1" x14ac:dyDescent="0.3">
      <c r="G2355" s="44"/>
      <c r="H2355" s="44"/>
      <c r="I2355" s="44"/>
      <c r="J2355" s="44"/>
      <c r="K2355" s="44"/>
      <c r="L2355" s="44"/>
      <c r="M2355" s="44"/>
      <c r="N2355" s="44"/>
      <c r="O2355" s="44"/>
      <c r="P2355" s="44"/>
      <c r="Q2355" s="44"/>
      <c r="R2355" s="44"/>
      <c r="S2355" s="44"/>
      <c r="T2355" s="44"/>
      <c r="U2355" s="44"/>
      <c r="V2355" s="44"/>
      <c r="W2355" s="44"/>
      <c r="X2355" s="44"/>
      <c r="Y2355" s="44"/>
      <c r="Z2355" s="44"/>
      <c r="AA2355" s="35"/>
      <c r="AB2355" s="35"/>
      <c r="AC2355" s="35"/>
      <c r="AD2355" s="35"/>
      <c r="AE2355" s="35"/>
      <c r="AF2355" s="35"/>
      <c r="AG2355" s="35"/>
      <c r="AH2355" s="35"/>
      <c r="AI2355" s="35"/>
      <c r="AJ2355" s="35"/>
      <c r="AK2355" s="35"/>
    </row>
    <row r="2356" spans="7:37" s="13" customFormat="1" ht="13.9" customHeight="1" x14ac:dyDescent="0.3">
      <c r="G2356" s="44"/>
      <c r="H2356" s="44"/>
      <c r="I2356" s="44"/>
      <c r="J2356" s="44"/>
      <c r="K2356" s="44"/>
      <c r="L2356" s="44"/>
      <c r="M2356" s="44"/>
      <c r="N2356" s="44"/>
      <c r="O2356" s="44"/>
      <c r="P2356" s="44"/>
      <c r="Q2356" s="44"/>
      <c r="R2356" s="44"/>
      <c r="S2356" s="44"/>
      <c r="T2356" s="44"/>
      <c r="U2356" s="44"/>
      <c r="V2356" s="44"/>
      <c r="W2356" s="44"/>
      <c r="X2356" s="44"/>
      <c r="Y2356" s="44"/>
      <c r="Z2356" s="44"/>
      <c r="AA2356" s="35"/>
      <c r="AB2356" s="35"/>
      <c r="AC2356" s="35"/>
      <c r="AD2356" s="35"/>
      <c r="AE2356" s="35"/>
      <c r="AF2356" s="35"/>
      <c r="AG2356" s="35"/>
      <c r="AH2356" s="35"/>
      <c r="AI2356" s="35"/>
      <c r="AJ2356" s="35"/>
      <c r="AK2356" s="35"/>
    </row>
    <row r="2357" spans="7:37" s="13" customFormat="1" ht="13.9" customHeight="1" x14ac:dyDescent="0.3">
      <c r="G2357" s="44"/>
      <c r="H2357" s="44"/>
      <c r="I2357" s="44"/>
      <c r="J2357" s="44"/>
      <c r="K2357" s="44"/>
      <c r="L2357" s="44"/>
      <c r="M2357" s="44"/>
      <c r="N2357" s="44"/>
      <c r="O2357" s="44"/>
      <c r="P2357" s="44"/>
      <c r="Q2357" s="44"/>
      <c r="R2357" s="44"/>
      <c r="S2357" s="44"/>
      <c r="T2357" s="44"/>
      <c r="U2357" s="44"/>
      <c r="V2357" s="44"/>
      <c r="W2357" s="44"/>
      <c r="X2357" s="44"/>
      <c r="Y2357" s="44"/>
      <c r="Z2357" s="44"/>
      <c r="AA2357" s="35"/>
      <c r="AB2357" s="35"/>
      <c r="AC2357" s="35"/>
      <c r="AD2357" s="35"/>
      <c r="AE2357" s="35"/>
      <c r="AF2357" s="35"/>
      <c r="AG2357" s="35"/>
      <c r="AH2357" s="35"/>
      <c r="AI2357" s="35"/>
      <c r="AJ2357" s="35"/>
      <c r="AK2357" s="35"/>
    </row>
    <row r="2358" spans="7:37" s="13" customFormat="1" ht="13.9" customHeight="1" x14ac:dyDescent="0.3">
      <c r="G2358" s="44"/>
      <c r="H2358" s="44"/>
      <c r="I2358" s="44"/>
      <c r="J2358" s="44"/>
      <c r="K2358" s="44"/>
      <c r="L2358" s="44"/>
      <c r="M2358" s="44"/>
      <c r="N2358" s="44"/>
      <c r="O2358" s="44"/>
      <c r="P2358" s="44"/>
      <c r="Q2358" s="44"/>
      <c r="R2358" s="44"/>
      <c r="S2358" s="44"/>
      <c r="T2358" s="44"/>
      <c r="U2358" s="44"/>
      <c r="V2358" s="44"/>
      <c r="W2358" s="44"/>
      <c r="X2358" s="44"/>
      <c r="Y2358" s="44"/>
      <c r="Z2358" s="44"/>
      <c r="AA2358" s="35"/>
      <c r="AB2358" s="35"/>
      <c r="AC2358" s="35"/>
      <c r="AD2358" s="35"/>
      <c r="AE2358" s="35"/>
      <c r="AF2358" s="35"/>
      <c r="AG2358" s="35"/>
      <c r="AH2358" s="35"/>
      <c r="AI2358" s="35"/>
      <c r="AJ2358" s="35"/>
      <c r="AK2358" s="35"/>
    </row>
    <row r="2359" spans="7:37" s="13" customFormat="1" ht="13.9" customHeight="1" x14ac:dyDescent="0.3">
      <c r="G2359" s="44"/>
      <c r="H2359" s="44"/>
      <c r="I2359" s="44"/>
      <c r="J2359" s="44"/>
      <c r="K2359" s="44"/>
      <c r="L2359" s="44"/>
      <c r="M2359" s="44"/>
      <c r="N2359" s="44"/>
      <c r="O2359" s="44"/>
      <c r="P2359" s="44"/>
      <c r="Q2359" s="44"/>
      <c r="R2359" s="44"/>
      <c r="S2359" s="44"/>
      <c r="T2359" s="44"/>
      <c r="U2359" s="44"/>
      <c r="V2359" s="44"/>
      <c r="W2359" s="44"/>
      <c r="X2359" s="44"/>
      <c r="Y2359" s="44"/>
      <c r="Z2359" s="44"/>
      <c r="AA2359" s="35"/>
      <c r="AB2359" s="35"/>
      <c r="AC2359" s="35"/>
      <c r="AD2359" s="35"/>
      <c r="AE2359" s="35"/>
      <c r="AF2359" s="35"/>
      <c r="AG2359" s="35"/>
      <c r="AH2359" s="35"/>
      <c r="AI2359" s="35"/>
      <c r="AJ2359" s="35"/>
      <c r="AK2359" s="35"/>
    </row>
    <row r="2360" spans="7:37" s="13" customFormat="1" ht="13.9" customHeight="1" x14ac:dyDescent="0.3">
      <c r="G2360" s="44"/>
      <c r="H2360" s="44"/>
      <c r="I2360" s="44"/>
      <c r="J2360" s="44"/>
      <c r="K2360" s="44"/>
      <c r="L2360" s="44"/>
      <c r="M2360" s="44"/>
      <c r="N2360" s="44"/>
      <c r="O2360" s="44"/>
      <c r="P2360" s="44"/>
      <c r="Q2360" s="44"/>
      <c r="R2360" s="44"/>
      <c r="S2360" s="44"/>
      <c r="T2360" s="44"/>
      <c r="U2360" s="44"/>
      <c r="V2360" s="44"/>
      <c r="W2360" s="44"/>
      <c r="X2360" s="44"/>
      <c r="Y2360" s="44"/>
      <c r="Z2360" s="44"/>
      <c r="AA2360" s="35"/>
      <c r="AB2360" s="35"/>
      <c r="AC2360" s="35"/>
      <c r="AD2360" s="35"/>
      <c r="AE2360" s="35"/>
      <c r="AF2360" s="35"/>
      <c r="AG2360" s="35"/>
      <c r="AH2360" s="35"/>
      <c r="AI2360" s="35"/>
      <c r="AJ2360" s="35"/>
      <c r="AK2360" s="35"/>
    </row>
    <row r="2361" spans="7:37" s="13" customFormat="1" ht="13.9" customHeight="1" x14ac:dyDescent="0.3">
      <c r="G2361" s="44"/>
      <c r="H2361" s="44"/>
      <c r="I2361" s="44"/>
      <c r="J2361" s="44"/>
      <c r="K2361" s="44"/>
      <c r="L2361" s="44"/>
      <c r="M2361" s="44"/>
      <c r="N2361" s="44"/>
      <c r="O2361" s="44"/>
      <c r="P2361" s="44"/>
      <c r="Q2361" s="44"/>
      <c r="R2361" s="44"/>
      <c r="S2361" s="44"/>
      <c r="T2361" s="44"/>
      <c r="U2361" s="44"/>
      <c r="V2361" s="44"/>
      <c r="W2361" s="44"/>
      <c r="X2361" s="44"/>
      <c r="Y2361" s="44"/>
      <c r="Z2361" s="44"/>
      <c r="AA2361" s="35"/>
      <c r="AB2361" s="35"/>
      <c r="AC2361" s="35"/>
      <c r="AD2361" s="35"/>
      <c r="AE2361" s="35"/>
      <c r="AF2361" s="35"/>
      <c r="AG2361" s="35"/>
      <c r="AH2361" s="35"/>
      <c r="AI2361" s="35"/>
      <c r="AJ2361" s="35"/>
      <c r="AK2361" s="35"/>
    </row>
    <row r="2362" spans="7:37" s="13" customFormat="1" ht="13.9" customHeight="1" x14ac:dyDescent="0.3">
      <c r="G2362" s="44"/>
      <c r="H2362" s="44"/>
      <c r="I2362" s="44"/>
      <c r="J2362" s="44"/>
      <c r="K2362" s="44"/>
      <c r="L2362" s="44"/>
      <c r="M2362" s="44"/>
      <c r="N2362" s="44"/>
      <c r="O2362" s="44"/>
      <c r="P2362" s="44"/>
      <c r="Q2362" s="44"/>
      <c r="R2362" s="44"/>
      <c r="S2362" s="44"/>
      <c r="T2362" s="44"/>
      <c r="U2362" s="44"/>
      <c r="V2362" s="44"/>
      <c r="W2362" s="44"/>
      <c r="X2362" s="44"/>
      <c r="Y2362" s="44"/>
      <c r="Z2362" s="44"/>
      <c r="AA2362" s="35"/>
      <c r="AB2362" s="35"/>
      <c r="AC2362" s="35"/>
      <c r="AD2362" s="35"/>
      <c r="AE2362" s="35"/>
      <c r="AF2362" s="35"/>
      <c r="AG2362" s="35"/>
      <c r="AH2362" s="35"/>
      <c r="AI2362" s="35"/>
      <c r="AJ2362" s="35"/>
      <c r="AK2362" s="35"/>
    </row>
    <row r="2363" spans="7:37" s="13" customFormat="1" ht="13.9" customHeight="1" x14ac:dyDescent="0.3">
      <c r="G2363" s="44"/>
      <c r="H2363" s="44"/>
      <c r="I2363" s="44"/>
      <c r="J2363" s="44"/>
      <c r="K2363" s="44"/>
      <c r="L2363" s="44"/>
      <c r="M2363" s="44"/>
      <c r="N2363" s="44"/>
      <c r="O2363" s="44"/>
      <c r="P2363" s="44"/>
      <c r="Q2363" s="44"/>
      <c r="R2363" s="44"/>
      <c r="S2363" s="44"/>
      <c r="T2363" s="44"/>
      <c r="U2363" s="44"/>
      <c r="V2363" s="44"/>
      <c r="W2363" s="44"/>
      <c r="X2363" s="44"/>
      <c r="Y2363" s="44"/>
      <c r="Z2363" s="44"/>
      <c r="AA2363" s="35"/>
      <c r="AB2363" s="35"/>
      <c r="AC2363" s="35"/>
      <c r="AD2363" s="35"/>
      <c r="AE2363" s="35"/>
      <c r="AF2363" s="35"/>
      <c r="AG2363" s="35"/>
      <c r="AH2363" s="35"/>
      <c r="AI2363" s="35"/>
      <c r="AJ2363" s="35"/>
      <c r="AK2363" s="35"/>
    </row>
    <row r="2364" spans="7:37" s="13" customFormat="1" ht="13.9" customHeight="1" x14ac:dyDescent="0.3">
      <c r="G2364" s="44"/>
      <c r="H2364" s="44"/>
      <c r="I2364" s="44"/>
      <c r="J2364" s="44"/>
      <c r="K2364" s="44"/>
      <c r="L2364" s="44"/>
      <c r="M2364" s="44"/>
      <c r="N2364" s="44"/>
      <c r="O2364" s="44"/>
      <c r="P2364" s="44"/>
      <c r="Q2364" s="44"/>
      <c r="R2364" s="44"/>
      <c r="S2364" s="44"/>
      <c r="T2364" s="44"/>
      <c r="U2364" s="44"/>
      <c r="V2364" s="44"/>
      <c r="W2364" s="44"/>
      <c r="X2364" s="44"/>
      <c r="Y2364" s="44"/>
      <c r="Z2364" s="44"/>
      <c r="AA2364" s="35"/>
      <c r="AB2364" s="35"/>
      <c r="AC2364" s="35"/>
      <c r="AD2364" s="35"/>
      <c r="AE2364" s="35"/>
      <c r="AF2364" s="35"/>
      <c r="AG2364" s="35"/>
      <c r="AH2364" s="35"/>
      <c r="AI2364" s="35"/>
      <c r="AJ2364" s="35"/>
      <c r="AK2364" s="35"/>
    </row>
    <row r="2365" spans="7:37" s="13" customFormat="1" ht="13.9" customHeight="1" x14ac:dyDescent="0.3">
      <c r="G2365" s="44"/>
      <c r="H2365" s="44"/>
      <c r="I2365" s="44"/>
      <c r="J2365" s="44"/>
      <c r="K2365" s="44"/>
      <c r="L2365" s="44"/>
      <c r="M2365" s="44"/>
      <c r="N2365" s="44"/>
      <c r="O2365" s="44"/>
      <c r="P2365" s="44"/>
      <c r="Q2365" s="44"/>
      <c r="R2365" s="44"/>
      <c r="S2365" s="44"/>
      <c r="T2365" s="44"/>
      <c r="U2365" s="44"/>
      <c r="V2365" s="44"/>
      <c r="W2365" s="44"/>
      <c r="X2365" s="44"/>
      <c r="Y2365" s="44"/>
      <c r="Z2365" s="44"/>
      <c r="AA2365" s="35"/>
      <c r="AB2365" s="35"/>
      <c r="AC2365" s="35"/>
      <c r="AD2365" s="35"/>
      <c r="AE2365" s="35"/>
      <c r="AF2365" s="35"/>
      <c r="AG2365" s="35"/>
      <c r="AH2365" s="35"/>
      <c r="AI2365" s="35"/>
      <c r="AJ2365" s="35"/>
      <c r="AK2365" s="35"/>
    </row>
    <row r="2366" spans="7:37" s="13" customFormat="1" ht="13.9" customHeight="1" x14ac:dyDescent="0.3">
      <c r="G2366" s="44"/>
      <c r="H2366" s="44"/>
      <c r="I2366" s="44"/>
      <c r="J2366" s="44"/>
      <c r="K2366" s="44"/>
      <c r="L2366" s="44"/>
      <c r="M2366" s="44"/>
      <c r="N2366" s="44"/>
      <c r="O2366" s="44"/>
      <c r="P2366" s="44"/>
      <c r="Q2366" s="44"/>
      <c r="R2366" s="44"/>
      <c r="S2366" s="44"/>
      <c r="T2366" s="44"/>
      <c r="U2366" s="44"/>
      <c r="V2366" s="44"/>
      <c r="W2366" s="44"/>
      <c r="X2366" s="44"/>
      <c r="Y2366" s="44"/>
      <c r="Z2366" s="44"/>
      <c r="AA2366" s="35"/>
      <c r="AB2366" s="35"/>
      <c r="AC2366" s="35"/>
      <c r="AD2366" s="35"/>
      <c r="AE2366" s="35"/>
      <c r="AF2366" s="35"/>
      <c r="AG2366" s="35"/>
      <c r="AH2366" s="35"/>
      <c r="AI2366" s="35"/>
      <c r="AJ2366" s="35"/>
      <c r="AK2366" s="35"/>
    </row>
    <row r="2367" spans="7:37" s="13" customFormat="1" ht="13.9" customHeight="1" x14ac:dyDescent="0.3">
      <c r="G2367" s="44"/>
      <c r="H2367" s="44"/>
      <c r="I2367" s="44"/>
      <c r="J2367" s="44"/>
      <c r="K2367" s="44"/>
      <c r="L2367" s="44"/>
      <c r="M2367" s="44"/>
      <c r="N2367" s="44"/>
      <c r="O2367" s="44"/>
      <c r="P2367" s="44"/>
      <c r="Q2367" s="44"/>
      <c r="R2367" s="44"/>
      <c r="S2367" s="44"/>
      <c r="T2367" s="44"/>
      <c r="U2367" s="44"/>
      <c r="V2367" s="44"/>
      <c r="W2367" s="44"/>
      <c r="X2367" s="44"/>
      <c r="Y2367" s="44"/>
      <c r="Z2367" s="44"/>
      <c r="AA2367" s="35"/>
      <c r="AB2367" s="35"/>
      <c r="AC2367" s="35"/>
      <c r="AD2367" s="35"/>
      <c r="AE2367" s="35"/>
      <c r="AF2367" s="35"/>
      <c r="AG2367" s="35"/>
      <c r="AH2367" s="35"/>
      <c r="AI2367" s="35"/>
      <c r="AJ2367" s="35"/>
      <c r="AK2367" s="35"/>
    </row>
    <row r="2368" spans="7:37" s="13" customFormat="1" ht="13.9" customHeight="1" x14ac:dyDescent="0.3">
      <c r="G2368" s="44"/>
      <c r="H2368" s="44"/>
      <c r="I2368" s="44"/>
      <c r="J2368" s="44"/>
      <c r="K2368" s="44"/>
      <c r="L2368" s="44"/>
      <c r="M2368" s="44"/>
      <c r="N2368" s="44"/>
      <c r="O2368" s="44"/>
      <c r="P2368" s="44"/>
      <c r="Q2368" s="44"/>
      <c r="R2368" s="44"/>
      <c r="S2368" s="44"/>
      <c r="T2368" s="44"/>
      <c r="U2368" s="44"/>
      <c r="V2368" s="44"/>
      <c r="W2368" s="44"/>
      <c r="X2368" s="44"/>
      <c r="Y2368" s="44"/>
      <c r="Z2368" s="44"/>
      <c r="AA2368" s="35"/>
      <c r="AB2368" s="35"/>
      <c r="AC2368" s="35"/>
      <c r="AD2368" s="35"/>
      <c r="AE2368" s="35"/>
      <c r="AF2368" s="35"/>
      <c r="AG2368" s="35"/>
      <c r="AH2368" s="35"/>
      <c r="AI2368" s="35"/>
      <c r="AJ2368" s="35"/>
      <c r="AK2368" s="35"/>
    </row>
    <row r="2369" spans="7:37" s="13" customFormat="1" ht="13.9" customHeight="1" x14ac:dyDescent="0.3">
      <c r="G2369" s="44"/>
      <c r="H2369" s="44"/>
      <c r="I2369" s="44"/>
      <c r="J2369" s="44"/>
      <c r="K2369" s="44"/>
      <c r="L2369" s="44"/>
      <c r="M2369" s="44"/>
      <c r="N2369" s="44"/>
      <c r="O2369" s="44"/>
      <c r="P2369" s="44"/>
      <c r="Q2369" s="44"/>
      <c r="R2369" s="44"/>
      <c r="S2369" s="44"/>
      <c r="T2369" s="44"/>
      <c r="U2369" s="44"/>
      <c r="V2369" s="44"/>
      <c r="W2369" s="44"/>
      <c r="X2369" s="44"/>
      <c r="Y2369" s="44"/>
      <c r="Z2369" s="44"/>
      <c r="AA2369" s="35"/>
      <c r="AB2369" s="35"/>
      <c r="AC2369" s="35"/>
      <c r="AD2369" s="35"/>
      <c r="AE2369" s="35"/>
      <c r="AF2369" s="35"/>
      <c r="AG2369" s="35"/>
      <c r="AH2369" s="35"/>
      <c r="AI2369" s="35"/>
      <c r="AJ2369" s="35"/>
      <c r="AK2369" s="35"/>
    </row>
    <row r="2370" spans="7:37" s="13" customFormat="1" ht="13.9" customHeight="1" x14ac:dyDescent="0.3">
      <c r="G2370" s="44"/>
      <c r="H2370" s="44"/>
      <c r="I2370" s="44"/>
      <c r="J2370" s="44"/>
      <c r="K2370" s="44"/>
      <c r="L2370" s="44"/>
      <c r="M2370" s="44"/>
      <c r="N2370" s="44"/>
      <c r="O2370" s="44"/>
      <c r="P2370" s="44"/>
      <c r="Q2370" s="44"/>
      <c r="R2370" s="44"/>
      <c r="S2370" s="44"/>
      <c r="T2370" s="44"/>
      <c r="U2370" s="44"/>
      <c r="V2370" s="44"/>
      <c r="W2370" s="44"/>
      <c r="X2370" s="44"/>
      <c r="Y2370" s="44"/>
      <c r="Z2370" s="44"/>
      <c r="AA2370" s="35"/>
      <c r="AB2370" s="35"/>
      <c r="AC2370" s="35"/>
      <c r="AD2370" s="35"/>
      <c r="AE2370" s="35"/>
      <c r="AF2370" s="35"/>
      <c r="AG2370" s="35"/>
      <c r="AH2370" s="35"/>
      <c r="AI2370" s="35"/>
      <c r="AJ2370" s="35"/>
      <c r="AK2370" s="35"/>
    </row>
    <row r="2371" spans="7:37" s="13" customFormat="1" ht="13.9" customHeight="1" x14ac:dyDescent="0.3">
      <c r="G2371" s="44"/>
      <c r="H2371" s="44"/>
      <c r="I2371" s="44"/>
      <c r="J2371" s="44"/>
      <c r="K2371" s="44"/>
      <c r="L2371" s="44"/>
      <c r="M2371" s="44"/>
      <c r="N2371" s="44"/>
      <c r="O2371" s="44"/>
      <c r="P2371" s="44"/>
      <c r="Q2371" s="44"/>
      <c r="R2371" s="44"/>
      <c r="S2371" s="44"/>
      <c r="T2371" s="44"/>
      <c r="U2371" s="44"/>
      <c r="V2371" s="44"/>
      <c r="W2371" s="44"/>
      <c r="X2371" s="44"/>
      <c r="Y2371" s="44"/>
      <c r="Z2371" s="44"/>
      <c r="AA2371" s="35"/>
      <c r="AB2371" s="35"/>
      <c r="AC2371" s="35"/>
      <c r="AD2371" s="35"/>
      <c r="AE2371" s="35"/>
      <c r="AF2371" s="35"/>
      <c r="AG2371" s="35"/>
      <c r="AH2371" s="35"/>
      <c r="AI2371" s="35"/>
      <c r="AJ2371" s="35"/>
      <c r="AK2371" s="35"/>
    </row>
    <row r="2372" spans="7:37" s="13" customFormat="1" ht="13.9" customHeight="1" x14ac:dyDescent="0.3">
      <c r="G2372" s="44"/>
      <c r="H2372" s="44"/>
      <c r="I2372" s="44"/>
      <c r="J2372" s="44"/>
      <c r="K2372" s="44"/>
      <c r="L2372" s="44"/>
      <c r="M2372" s="44"/>
      <c r="N2372" s="44"/>
      <c r="O2372" s="44"/>
      <c r="P2372" s="44"/>
      <c r="Q2372" s="44"/>
      <c r="R2372" s="44"/>
      <c r="S2372" s="44"/>
      <c r="T2372" s="44"/>
      <c r="U2372" s="44"/>
      <c r="V2372" s="44"/>
      <c r="W2372" s="44"/>
      <c r="X2372" s="44"/>
      <c r="Y2372" s="44"/>
      <c r="Z2372" s="44"/>
      <c r="AA2372" s="35"/>
      <c r="AB2372" s="35"/>
      <c r="AC2372" s="35"/>
      <c r="AD2372" s="35"/>
      <c r="AE2372" s="35"/>
      <c r="AF2372" s="35"/>
      <c r="AG2372" s="35"/>
      <c r="AH2372" s="35"/>
      <c r="AI2372" s="35"/>
      <c r="AJ2372" s="35"/>
      <c r="AK2372" s="35"/>
    </row>
    <row r="2373" spans="7:37" s="13" customFormat="1" ht="13.9" customHeight="1" x14ac:dyDescent="0.3">
      <c r="G2373" s="44"/>
      <c r="H2373" s="44"/>
      <c r="I2373" s="44"/>
      <c r="J2373" s="44"/>
      <c r="K2373" s="44"/>
      <c r="L2373" s="44"/>
      <c r="M2373" s="44"/>
      <c r="N2373" s="44"/>
      <c r="O2373" s="44"/>
      <c r="P2373" s="44"/>
      <c r="Q2373" s="44"/>
      <c r="R2373" s="44"/>
      <c r="S2373" s="44"/>
      <c r="T2373" s="44"/>
      <c r="U2373" s="44"/>
      <c r="V2373" s="44"/>
      <c r="W2373" s="44"/>
      <c r="X2373" s="44"/>
      <c r="Y2373" s="44"/>
      <c r="Z2373" s="44"/>
      <c r="AA2373" s="35"/>
      <c r="AB2373" s="35"/>
      <c r="AC2373" s="35"/>
      <c r="AD2373" s="35"/>
      <c r="AE2373" s="35"/>
      <c r="AF2373" s="35"/>
      <c r="AG2373" s="35"/>
      <c r="AH2373" s="35"/>
      <c r="AI2373" s="35"/>
      <c r="AJ2373" s="35"/>
      <c r="AK2373" s="35"/>
    </row>
    <row r="2374" spans="7:37" s="13" customFormat="1" ht="13.9" customHeight="1" x14ac:dyDescent="0.3">
      <c r="G2374" s="44"/>
      <c r="H2374" s="44"/>
      <c r="I2374" s="44"/>
      <c r="J2374" s="44"/>
      <c r="K2374" s="44"/>
      <c r="L2374" s="44"/>
      <c r="M2374" s="44"/>
      <c r="N2374" s="44"/>
      <c r="O2374" s="44"/>
      <c r="P2374" s="44"/>
      <c r="Q2374" s="44"/>
      <c r="R2374" s="44"/>
      <c r="S2374" s="44"/>
      <c r="T2374" s="44"/>
      <c r="U2374" s="44"/>
      <c r="V2374" s="44"/>
      <c r="W2374" s="44"/>
      <c r="X2374" s="44"/>
      <c r="Y2374" s="44"/>
      <c r="Z2374" s="44"/>
      <c r="AA2374" s="35"/>
      <c r="AB2374" s="35"/>
      <c r="AC2374" s="35"/>
      <c r="AD2374" s="35"/>
      <c r="AE2374" s="35"/>
      <c r="AF2374" s="35"/>
      <c r="AG2374" s="35"/>
      <c r="AH2374" s="35"/>
      <c r="AI2374" s="35"/>
      <c r="AJ2374" s="35"/>
      <c r="AK2374" s="35"/>
    </row>
    <row r="2375" spans="7:37" s="13" customFormat="1" ht="13.9" customHeight="1" x14ac:dyDescent="0.3">
      <c r="G2375" s="44"/>
      <c r="H2375" s="44"/>
      <c r="I2375" s="44"/>
      <c r="J2375" s="44"/>
      <c r="K2375" s="44"/>
      <c r="L2375" s="44"/>
      <c r="M2375" s="44"/>
      <c r="N2375" s="44"/>
      <c r="O2375" s="44"/>
      <c r="P2375" s="44"/>
      <c r="Q2375" s="44"/>
      <c r="R2375" s="44"/>
      <c r="S2375" s="44"/>
      <c r="T2375" s="44"/>
      <c r="U2375" s="44"/>
      <c r="V2375" s="44"/>
      <c r="W2375" s="44"/>
      <c r="X2375" s="44"/>
      <c r="Y2375" s="44"/>
      <c r="Z2375" s="44"/>
      <c r="AA2375" s="35"/>
      <c r="AB2375" s="35"/>
      <c r="AC2375" s="35"/>
      <c r="AD2375" s="35"/>
      <c r="AE2375" s="35"/>
      <c r="AF2375" s="35"/>
      <c r="AG2375" s="35"/>
      <c r="AH2375" s="35"/>
      <c r="AI2375" s="35"/>
      <c r="AJ2375" s="35"/>
      <c r="AK2375" s="35"/>
    </row>
    <row r="2376" spans="7:37" s="13" customFormat="1" ht="13.9" customHeight="1" x14ac:dyDescent="0.3">
      <c r="G2376" s="44"/>
      <c r="H2376" s="44"/>
      <c r="I2376" s="44"/>
      <c r="J2376" s="44"/>
      <c r="K2376" s="44"/>
      <c r="L2376" s="44"/>
      <c r="M2376" s="44"/>
      <c r="N2376" s="44"/>
      <c r="O2376" s="44"/>
      <c r="P2376" s="44"/>
      <c r="Q2376" s="44"/>
      <c r="R2376" s="44"/>
      <c r="S2376" s="44"/>
      <c r="T2376" s="44"/>
      <c r="U2376" s="44"/>
      <c r="V2376" s="44"/>
      <c r="W2376" s="44"/>
      <c r="X2376" s="44"/>
      <c r="Y2376" s="44"/>
      <c r="Z2376" s="44"/>
      <c r="AA2376" s="35"/>
      <c r="AB2376" s="35"/>
      <c r="AC2376" s="35"/>
      <c r="AD2376" s="35"/>
      <c r="AE2376" s="35"/>
      <c r="AF2376" s="35"/>
      <c r="AG2376" s="35"/>
      <c r="AH2376" s="35"/>
      <c r="AI2376" s="35"/>
      <c r="AJ2376" s="35"/>
      <c r="AK2376" s="35"/>
    </row>
    <row r="2377" spans="7:37" s="13" customFormat="1" ht="13.9" customHeight="1" x14ac:dyDescent="0.3">
      <c r="G2377" s="44"/>
      <c r="H2377" s="44"/>
      <c r="I2377" s="44"/>
      <c r="J2377" s="44"/>
      <c r="K2377" s="44"/>
      <c r="L2377" s="44"/>
      <c r="M2377" s="44"/>
      <c r="N2377" s="44"/>
      <c r="O2377" s="44"/>
      <c r="P2377" s="44"/>
      <c r="Q2377" s="44"/>
      <c r="R2377" s="44"/>
      <c r="S2377" s="44"/>
      <c r="T2377" s="44"/>
      <c r="U2377" s="44"/>
      <c r="V2377" s="44"/>
      <c r="W2377" s="44"/>
      <c r="X2377" s="44"/>
      <c r="Y2377" s="44"/>
      <c r="Z2377" s="44"/>
      <c r="AA2377" s="35"/>
      <c r="AB2377" s="35"/>
      <c r="AC2377" s="35"/>
      <c r="AD2377" s="35"/>
      <c r="AE2377" s="35"/>
      <c r="AF2377" s="35"/>
      <c r="AG2377" s="35"/>
      <c r="AH2377" s="35"/>
      <c r="AI2377" s="35"/>
      <c r="AJ2377" s="35"/>
      <c r="AK2377" s="35"/>
    </row>
    <row r="2378" spans="7:37" s="13" customFormat="1" ht="13.9" customHeight="1" x14ac:dyDescent="0.3">
      <c r="G2378" s="44"/>
      <c r="H2378" s="44"/>
      <c r="I2378" s="44"/>
      <c r="J2378" s="44"/>
      <c r="K2378" s="44"/>
      <c r="L2378" s="44"/>
      <c r="M2378" s="44"/>
      <c r="N2378" s="44"/>
      <c r="O2378" s="44"/>
      <c r="P2378" s="44"/>
      <c r="Q2378" s="44"/>
      <c r="R2378" s="44"/>
      <c r="S2378" s="44"/>
      <c r="T2378" s="44"/>
      <c r="U2378" s="44"/>
      <c r="V2378" s="44"/>
      <c r="W2378" s="44"/>
      <c r="X2378" s="44"/>
      <c r="Y2378" s="44"/>
      <c r="Z2378" s="44"/>
      <c r="AA2378" s="35"/>
      <c r="AB2378" s="35"/>
      <c r="AC2378" s="35"/>
      <c r="AD2378" s="35"/>
      <c r="AE2378" s="35"/>
      <c r="AF2378" s="35"/>
      <c r="AG2378" s="35"/>
      <c r="AH2378" s="35"/>
      <c r="AI2378" s="35"/>
      <c r="AJ2378" s="35"/>
      <c r="AK2378" s="35"/>
    </row>
    <row r="2379" spans="7:37" s="13" customFormat="1" ht="13.9" customHeight="1" x14ac:dyDescent="0.3">
      <c r="G2379" s="44"/>
      <c r="H2379" s="44"/>
      <c r="I2379" s="44"/>
      <c r="J2379" s="44"/>
      <c r="K2379" s="44"/>
      <c r="L2379" s="44"/>
      <c r="M2379" s="44"/>
      <c r="N2379" s="44"/>
      <c r="O2379" s="44"/>
      <c r="P2379" s="44"/>
      <c r="Q2379" s="44"/>
      <c r="R2379" s="44"/>
      <c r="S2379" s="44"/>
      <c r="T2379" s="44"/>
      <c r="U2379" s="44"/>
      <c r="V2379" s="44"/>
      <c r="W2379" s="44"/>
      <c r="X2379" s="44"/>
      <c r="Y2379" s="44"/>
      <c r="Z2379" s="44"/>
      <c r="AA2379" s="35"/>
      <c r="AB2379" s="35"/>
      <c r="AC2379" s="35"/>
      <c r="AD2379" s="35"/>
      <c r="AE2379" s="35"/>
      <c r="AF2379" s="35"/>
      <c r="AG2379" s="35"/>
      <c r="AH2379" s="35"/>
      <c r="AI2379" s="35"/>
      <c r="AJ2379" s="35"/>
      <c r="AK2379" s="35"/>
    </row>
    <row r="2380" spans="7:37" s="13" customFormat="1" ht="13.9" customHeight="1" x14ac:dyDescent="0.3">
      <c r="G2380" s="44"/>
      <c r="H2380" s="44"/>
      <c r="I2380" s="44"/>
      <c r="J2380" s="44"/>
      <c r="K2380" s="44"/>
      <c r="L2380" s="44"/>
      <c r="M2380" s="44"/>
      <c r="N2380" s="44"/>
      <c r="O2380" s="44"/>
      <c r="P2380" s="44"/>
      <c r="Q2380" s="44"/>
      <c r="R2380" s="44"/>
      <c r="S2380" s="44"/>
      <c r="T2380" s="44"/>
      <c r="U2380" s="44"/>
      <c r="V2380" s="44"/>
      <c r="W2380" s="44"/>
      <c r="X2380" s="44"/>
      <c r="Y2380" s="44"/>
      <c r="Z2380" s="44"/>
      <c r="AA2380" s="35"/>
      <c r="AB2380" s="35"/>
      <c r="AC2380" s="35"/>
      <c r="AD2380" s="35"/>
      <c r="AE2380" s="35"/>
      <c r="AF2380" s="35"/>
      <c r="AG2380" s="35"/>
      <c r="AH2380" s="35"/>
      <c r="AI2380" s="35"/>
      <c r="AJ2380" s="35"/>
      <c r="AK2380" s="35"/>
    </row>
    <row r="2381" spans="7:37" s="13" customFormat="1" ht="13.9" customHeight="1" x14ac:dyDescent="0.3">
      <c r="G2381" s="44"/>
      <c r="H2381" s="44"/>
      <c r="I2381" s="44"/>
      <c r="J2381" s="44"/>
      <c r="K2381" s="44"/>
      <c r="L2381" s="44"/>
      <c r="M2381" s="44"/>
      <c r="N2381" s="44"/>
      <c r="O2381" s="44"/>
      <c r="P2381" s="44"/>
      <c r="Q2381" s="44"/>
      <c r="R2381" s="44"/>
      <c r="S2381" s="44"/>
      <c r="T2381" s="44"/>
      <c r="U2381" s="44"/>
      <c r="V2381" s="44"/>
      <c r="W2381" s="44"/>
      <c r="X2381" s="44"/>
      <c r="Y2381" s="44"/>
      <c r="Z2381" s="44"/>
      <c r="AA2381" s="35"/>
      <c r="AB2381" s="35"/>
      <c r="AC2381" s="35"/>
      <c r="AD2381" s="35"/>
      <c r="AE2381" s="35"/>
      <c r="AF2381" s="35"/>
      <c r="AG2381" s="35"/>
      <c r="AH2381" s="35"/>
      <c r="AI2381" s="35"/>
      <c r="AJ2381" s="35"/>
      <c r="AK2381" s="35"/>
    </row>
    <row r="2382" spans="7:37" s="13" customFormat="1" ht="13.9" customHeight="1" x14ac:dyDescent="0.3">
      <c r="G2382" s="44"/>
      <c r="H2382" s="44"/>
      <c r="I2382" s="44"/>
      <c r="J2382" s="44"/>
      <c r="K2382" s="44"/>
      <c r="L2382" s="44"/>
      <c r="M2382" s="44"/>
      <c r="N2382" s="44"/>
      <c r="O2382" s="44"/>
      <c r="P2382" s="44"/>
      <c r="Q2382" s="44"/>
      <c r="R2382" s="44"/>
      <c r="S2382" s="44"/>
      <c r="T2382" s="44"/>
      <c r="U2382" s="44"/>
      <c r="V2382" s="44"/>
      <c r="W2382" s="44"/>
      <c r="X2382" s="44"/>
      <c r="Y2382" s="44"/>
      <c r="Z2382" s="44"/>
      <c r="AA2382" s="35"/>
      <c r="AB2382" s="35"/>
      <c r="AC2382" s="35"/>
      <c r="AD2382" s="35"/>
      <c r="AE2382" s="35"/>
      <c r="AF2382" s="35"/>
      <c r="AG2382" s="35"/>
      <c r="AH2382" s="35"/>
      <c r="AI2382" s="35"/>
      <c r="AJ2382" s="35"/>
      <c r="AK2382" s="35"/>
    </row>
    <row r="2383" spans="7:37" s="13" customFormat="1" ht="13.9" customHeight="1" x14ac:dyDescent="0.3">
      <c r="G2383" s="44"/>
      <c r="H2383" s="44"/>
      <c r="I2383" s="44"/>
      <c r="J2383" s="44"/>
      <c r="K2383" s="44"/>
      <c r="L2383" s="44"/>
      <c r="M2383" s="44"/>
      <c r="N2383" s="44"/>
      <c r="O2383" s="44"/>
      <c r="P2383" s="44"/>
      <c r="Q2383" s="44"/>
      <c r="R2383" s="44"/>
      <c r="S2383" s="44"/>
      <c r="T2383" s="44"/>
      <c r="U2383" s="44"/>
      <c r="V2383" s="44"/>
      <c r="W2383" s="44"/>
      <c r="X2383" s="44"/>
      <c r="Y2383" s="44"/>
      <c r="Z2383" s="44"/>
      <c r="AA2383" s="35"/>
      <c r="AB2383" s="35"/>
      <c r="AC2383" s="35"/>
      <c r="AD2383" s="35"/>
      <c r="AE2383" s="35"/>
      <c r="AF2383" s="35"/>
      <c r="AG2383" s="35"/>
      <c r="AH2383" s="35"/>
      <c r="AI2383" s="35"/>
      <c r="AJ2383" s="35"/>
      <c r="AK2383" s="35"/>
    </row>
    <row r="2384" spans="7:37" s="13" customFormat="1" ht="13.9" customHeight="1" x14ac:dyDescent="0.3">
      <c r="G2384" s="44"/>
      <c r="H2384" s="44"/>
      <c r="I2384" s="44"/>
      <c r="J2384" s="44"/>
      <c r="K2384" s="44"/>
      <c r="L2384" s="44"/>
      <c r="M2384" s="44"/>
      <c r="N2384" s="44"/>
      <c r="O2384" s="44"/>
      <c r="P2384" s="44"/>
      <c r="Q2384" s="44"/>
      <c r="R2384" s="44"/>
      <c r="S2384" s="44"/>
      <c r="T2384" s="44"/>
      <c r="U2384" s="44"/>
      <c r="V2384" s="44"/>
      <c r="W2384" s="44"/>
      <c r="X2384" s="44"/>
      <c r="Y2384" s="44"/>
      <c r="Z2384" s="44"/>
      <c r="AA2384" s="35"/>
      <c r="AB2384" s="35"/>
      <c r="AC2384" s="35"/>
      <c r="AD2384" s="35"/>
      <c r="AE2384" s="35"/>
      <c r="AF2384" s="35"/>
      <c r="AG2384" s="35"/>
      <c r="AH2384" s="35"/>
      <c r="AI2384" s="35"/>
      <c r="AJ2384" s="35"/>
      <c r="AK2384" s="35"/>
    </row>
    <row r="2385" spans="7:37" s="13" customFormat="1" ht="13.9" customHeight="1" x14ac:dyDescent="0.3">
      <c r="G2385" s="44"/>
      <c r="H2385" s="44"/>
      <c r="I2385" s="44"/>
      <c r="J2385" s="44"/>
      <c r="K2385" s="44"/>
      <c r="L2385" s="44"/>
      <c r="M2385" s="44"/>
      <c r="N2385" s="44"/>
      <c r="O2385" s="44"/>
      <c r="P2385" s="44"/>
      <c r="Q2385" s="44"/>
      <c r="R2385" s="44"/>
      <c r="S2385" s="44"/>
      <c r="T2385" s="44"/>
      <c r="U2385" s="44"/>
      <c r="V2385" s="44"/>
      <c r="W2385" s="44"/>
      <c r="X2385" s="44"/>
      <c r="Y2385" s="44"/>
      <c r="Z2385" s="44"/>
      <c r="AA2385" s="35"/>
      <c r="AB2385" s="35"/>
      <c r="AC2385" s="35"/>
      <c r="AD2385" s="35"/>
      <c r="AE2385" s="35"/>
      <c r="AF2385" s="35"/>
      <c r="AG2385" s="35"/>
      <c r="AH2385" s="35"/>
      <c r="AI2385" s="35"/>
      <c r="AJ2385" s="35"/>
      <c r="AK2385" s="35"/>
    </row>
    <row r="2386" spans="7:37" s="13" customFormat="1" ht="13.9" customHeight="1" x14ac:dyDescent="0.3">
      <c r="G2386" s="44"/>
      <c r="H2386" s="44"/>
      <c r="I2386" s="44"/>
      <c r="J2386" s="44"/>
      <c r="K2386" s="44"/>
      <c r="L2386" s="44"/>
      <c r="M2386" s="44"/>
      <c r="N2386" s="44"/>
      <c r="O2386" s="44"/>
      <c r="P2386" s="44"/>
      <c r="Q2386" s="44"/>
      <c r="R2386" s="44"/>
      <c r="S2386" s="44"/>
      <c r="T2386" s="44"/>
      <c r="U2386" s="44"/>
      <c r="V2386" s="44"/>
      <c r="W2386" s="44"/>
      <c r="X2386" s="44"/>
      <c r="Y2386" s="44"/>
      <c r="Z2386" s="44"/>
      <c r="AA2386" s="35"/>
      <c r="AB2386" s="35"/>
      <c r="AC2386" s="35"/>
      <c r="AD2386" s="35"/>
      <c r="AE2386" s="35"/>
      <c r="AF2386" s="35"/>
      <c r="AG2386" s="35"/>
      <c r="AH2386" s="35"/>
      <c r="AI2386" s="35"/>
      <c r="AJ2386" s="35"/>
      <c r="AK2386" s="35"/>
    </row>
    <row r="2387" spans="7:37" s="13" customFormat="1" ht="13.9" customHeight="1" x14ac:dyDescent="0.3">
      <c r="G2387" s="44"/>
      <c r="H2387" s="44"/>
      <c r="I2387" s="44"/>
      <c r="J2387" s="44"/>
      <c r="K2387" s="44"/>
      <c r="L2387" s="44"/>
      <c r="M2387" s="44"/>
      <c r="N2387" s="44"/>
      <c r="O2387" s="44"/>
      <c r="P2387" s="44"/>
      <c r="Q2387" s="44"/>
      <c r="R2387" s="44"/>
      <c r="S2387" s="44"/>
      <c r="T2387" s="44"/>
      <c r="U2387" s="44"/>
      <c r="V2387" s="44"/>
      <c r="W2387" s="44"/>
      <c r="X2387" s="44"/>
      <c r="Y2387" s="44"/>
      <c r="Z2387" s="44"/>
      <c r="AA2387" s="35"/>
      <c r="AB2387" s="35"/>
      <c r="AC2387" s="35"/>
      <c r="AD2387" s="35"/>
      <c r="AE2387" s="35"/>
      <c r="AF2387" s="35"/>
      <c r="AG2387" s="35"/>
      <c r="AH2387" s="35"/>
      <c r="AI2387" s="35"/>
      <c r="AJ2387" s="35"/>
      <c r="AK2387" s="35"/>
    </row>
    <row r="2388" spans="7:37" s="13" customFormat="1" ht="13.9" customHeight="1" x14ac:dyDescent="0.3">
      <c r="G2388" s="44"/>
      <c r="H2388" s="44"/>
      <c r="I2388" s="44"/>
      <c r="J2388" s="44"/>
      <c r="K2388" s="44"/>
      <c r="L2388" s="44"/>
      <c r="M2388" s="44"/>
      <c r="N2388" s="44"/>
      <c r="O2388" s="44"/>
      <c r="P2388" s="44"/>
      <c r="Q2388" s="44"/>
      <c r="R2388" s="44"/>
      <c r="S2388" s="44"/>
      <c r="T2388" s="44"/>
      <c r="U2388" s="44"/>
      <c r="V2388" s="44"/>
      <c r="W2388" s="44"/>
      <c r="X2388" s="44"/>
      <c r="Y2388" s="44"/>
      <c r="Z2388" s="44"/>
      <c r="AA2388" s="35"/>
      <c r="AB2388" s="35"/>
      <c r="AC2388" s="35"/>
      <c r="AD2388" s="35"/>
      <c r="AE2388" s="35"/>
      <c r="AF2388" s="35"/>
      <c r="AG2388" s="35"/>
      <c r="AH2388" s="35"/>
      <c r="AI2388" s="35"/>
      <c r="AJ2388" s="35"/>
      <c r="AK2388" s="35"/>
    </row>
    <row r="2389" spans="7:37" s="13" customFormat="1" ht="13.9" customHeight="1" x14ac:dyDescent="0.3">
      <c r="G2389" s="44"/>
      <c r="H2389" s="44"/>
      <c r="I2389" s="44"/>
      <c r="J2389" s="44"/>
      <c r="K2389" s="44"/>
      <c r="L2389" s="44"/>
      <c r="M2389" s="44"/>
      <c r="N2389" s="44"/>
      <c r="O2389" s="44"/>
      <c r="P2389" s="44"/>
      <c r="Q2389" s="44"/>
      <c r="R2389" s="44"/>
      <c r="S2389" s="44"/>
      <c r="T2389" s="44"/>
      <c r="U2389" s="44"/>
      <c r="V2389" s="44"/>
      <c r="W2389" s="44"/>
      <c r="X2389" s="44"/>
      <c r="Y2389" s="44"/>
      <c r="Z2389" s="44"/>
      <c r="AA2389" s="35"/>
      <c r="AB2389" s="35"/>
      <c r="AC2389" s="35"/>
      <c r="AD2389" s="35"/>
      <c r="AE2389" s="35"/>
      <c r="AF2389" s="35"/>
      <c r="AG2389" s="35"/>
      <c r="AH2389" s="35"/>
      <c r="AI2389" s="35"/>
      <c r="AJ2389" s="35"/>
      <c r="AK2389" s="35"/>
    </row>
    <row r="2390" spans="7:37" s="13" customFormat="1" ht="13.9" customHeight="1" x14ac:dyDescent="0.3">
      <c r="G2390" s="44"/>
      <c r="H2390" s="44"/>
      <c r="I2390" s="44"/>
      <c r="J2390" s="44"/>
      <c r="K2390" s="44"/>
      <c r="L2390" s="44"/>
      <c r="M2390" s="44"/>
      <c r="N2390" s="44"/>
      <c r="O2390" s="44"/>
      <c r="P2390" s="44"/>
      <c r="Q2390" s="44"/>
      <c r="R2390" s="44"/>
      <c r="S2390" s="44"/>
      <c r="T2390" s="44"/>
      <c r="U2390" s="44"/>
      <c r="V2390" s="44"/>
      <c r="W2390" s="44"/>
      <c r="X2390" s="44"/>
      <c r="Y2390" s="44"/>
      <c r="Z2390" s="44"/>
      <c r="AA2390" s="35"/>
      <c r="AB2390" s="35"/>
      <c r="AC2390" s="35"/>
      <c r="AD2390" s="35"/>
      <c r="AE2390" s="35"/>
      <c r="AF2390" s="35"/>
      <c r="AG2390" s="35"/>
      <c r="AH2390" s="35"/>
      <c r="AI2390" s="35"/>
      <c r="AJ2390" s="35"/>
      <c r="AK2390" s="35"/>
    </row>
    <row r="2391" spans="7:37" s="13" customFormat="1" ht="13.9" customHeight="1" x14ac:dyDescent="0.3">
      <c r="G2391" s="44"/>
      <c r="H2391" s="44"/>
      <c r="I2391" s="44"/>
      <c r="J2391" s="44"/>
      <c r="K2391" s="44"/>
      <c r="L2391" s="44"/>
      <c r="M2391" s="44"/>
      <c r="N2391" s="44"/>
      <c r="O2391" s="44"/>
      <c r="P2391" s="44"/>
      <c r="Q2391" s="44"/>
      <c r="R2391" s="44"/>
      <c r="S2391" s="44"/>
      <c r="T2391" s="44"/>
      <c r="U2391" s="44"/>
      <c r="V2391" s="44"/>
      <c r="W2391" s="44"/>
      <c r="X2391" s="44"/>
      <c r="Y2391" s="44"/>
      <c r="Z2391" s="44"/>
      <c r="AA2391" s="35"/>
      <c r="AB2391" s="35"/>
      <c r="AC2391" s="35"/>
      <c r="AD2391" s="35"/>
      <c r="AE2391" s="35"/>
      <c r="AF2391" s="35"/>
      <c r="AG2391" s="35"/>
      <c r="AH2391" s="35"/>
      <c r="AI2391" s="35"/>
      <c r="AJ2391" s="35"/>
      <c r="AK2391" s="35"/>
    </row>
    <row r="2392" spans="7:37" s="13" customFormat="1" ht="13.9" customHeight="1" x14ac:dyDescent="0.3">
      <c r="G2392" s="44"/>
      <c r="H2392" s="44"/>
      <c r="I2392" s="44"/>
      <c r="J2392" s="44"/>
      <c r="K2392" s="44"/>
      <c r="L2392" s="44"/>
      <c r="M2392" s="44"/>
      <c r="N2392" s="44"/>
      <c r="O2392" s="44"/>
      <c r="P2392" s="44"/>
      <c r="Q2392" s="44"/>
      <c r="R2392" s="44"/>
      <c r="S2392" s="44"/>
      <c r="T2392" s="44"/>
      <c r="U2392" s="44"/>
      <c r="V2392" s="44"/>
      <c r="W2392" s="44"/>
      <c r="X2392" s="44"/>
      <c r="Y2392" s="44"/>
      <c r="Z2392" s="44"/>
      <c r="AA2392" s="35"/>
      <c r="AB2392" s="35"/>
      <c r="AC2392" s="35"/>
      <c r="AD2392" s="35"/>
      <c r="AE2392" s="35"/>
      <c r="AF2392" s="35"/>
      <c r="AG2392" s="35"/>
      <c r="AH2392" s="35"/>
      <c r="AI2392" s="35"/>
      <c r="AJ2392" s="35"/>
      <c r="AK2392" s="35"/>
    </row>
    <row r="2393" spans="7:37" s="13" customFormat="1" ht="13.9" customHeight="1" x14ac:dyDescent="0.3">
      <c r="G2393" s="44"/>
      <c r="H2393" s="44"/>
      <c r="I2393" s="44"/>
      <c r="J2393" s="44"/>
      <c r="K2393" s="44"/>
      <c r="L2393" s="44"/>
      <c r="M2393" s="44"/>
      <c r="N2393" s="44"/>
      <c r="O2393" s="44"/>
      <c r="P2393" s="44"/>
      <c r="Q2393" s="44"/>
      <c r="R2393" s="44"/>
      <c r="S2393" s="44"/>
      <c r="T2393" s="44"/>
      <c r="U2393" s="44"/>
      <c r="V2393" s="44"/>
      <c r="W2393" s="44"/>
      <c r="X2393" s="44"/>
      <c r="Y2393" s="44"/>
      <c r="Z2393" s="44"/>
      <c r="AA2393" s="35"/>
      <c r="AB2393" s="35"/>
      <c r="AC2393" s="35"/>
      <c r="AD2393" s="35"/>
      <c r="AE2393" s="35"/>
      <c r="AF2393" s="35"/>
      <c r="AG2393" s="35"/>
      <c r="AH2393" s="35"/>
      <c r="AI2393" s="35"/>
      <c r="AJ2393" s="35"/>
      <c r="AK2393" s="35"/>
    </row>
    <row r="2394" spans="7:37" s="13" customFormat="1" ht="13.9" customHeight="1" x14ac:dyDescent="0.3">
      <c r="G2394" s="44"/>
      <c r="H2394" s="44"/>
      <c r="I2394" s="44"/>
      <c r="J2394" s="44"/>
      <c r="K2394" s="44"/>
      <c r="L2394" s="44"/>
      <c r="M2394" s="44"/>
      <c r="N2394" s="44"/>
      <c r="O2394" s="44"/>
      <c r="P2394" s="44"/>
      <c r="Q2394" s="44"/>
      <c r="R2394" s="44"/>
      <c r="S2394" s="44"/>
      <c r="T2394" s="44"/>
      <c r="U2394" s="44"/>
      <c r="V2394" s="44"/>
      <c r="W2394" s="44"/>
      <c r="X2394" s="44"/>
      <c r="Y2394" s="44"/>
      <c r="Z2394" s="44"/>
      <c r="AA2394" s="35"/>
      <c r="AB2394" s="35"/>
      <c r="AC2394" s="35"/>
      <c r="AD2394" s="35"/>
      <c r="AE2394" s="35"/>
      <c r="AF2394" s="35"/>
      <c r="AG2394" s="35"/>
      <c r="AH2394" s="35"/>
      <c r="AI2394" s="35"/>
      <c r="AJ2394" s="35"/>
      <c r="AK2394" s="35"/>
    </row>
    <row r="2395" spans="7:37" s="13" customFormat="1" ht="13.9" customHeight="1" x14ac:dyDescent="0.3">
      <c r="G2395" s="44"/>
      <c r="H2395" s="44"/>
      <c r="I2395" s="44"/>
      <c r="J2395" s="44"/>
      <c r="K2395" s="44"/>
      <c r="L2395" s="44"/>
      <c r="M2395" s="44"/>
      <c r="N2395" s="44"/>
      <c r="O2395" s="44"/>
      <c r="P2395" s="44"/>
      <c r="Q2395" s="44"/>
      <c r="R2395" s="44"/>
      <c r="S2395" s="44"/>
      <c r="T2395" s="44"/>
      <c r="U2395" s="44"/>
      <c r="V2395" s="44"/>
      <c r="W2395" s="44"/>
      <c r="X2395" s="44"/>
      <c r="Y2395" s="44"/>
      <c r="Z2395" s="44"/>
      <c r="AA2395" s="35"/>
      <c r="AB2395" s="35"/>
      <c r="AC2395" s="35"/>
      <c r="AD2395" s="35"/>
      <c r="AE2395" s="35"/>
      <c r="AF2395" s="35"/>
      <c r="AG2395" s="35"/>
      <c r="AH2395" s="35"/>
      <c r="AI2395" s="35"/>
      <c r="AJ2395" s="35"/>
      <c r="AK2395" s="35"/>
    </row>
    <row r="2396" spans="7:37" s="13" customFormat="1" ht="13.9" customHeight="1" x14ac:dyDescent="0.3">
      <c r="G2396" s="44"/>
      <c r="H2396" s="44"/>
      <c r="I2396" s="44"/>
      <c r="J2396" s="44"/>
      <c r="K2396" s="44"/>
      <c r="L2396" s="44"/>
      <c r="M2396" s="44"/>
      <c r="N2396" s="44"/>
      <c r="O2396" s="44"/>
      <c r="P2396" s="44"/>
      <c r="Q2396" s="44"/>
      <c r="R2396" s="44"/>
      <c r="S2396" s="44"/>
      <c r="T2396" s="44"/>
      <c r="U2396" s="44"/>
      <c r="V2396" s="44"/>
      <c r="W2396" s="44"/>
      <c r="X2396" s="44"/>
      <c r="Y2396" s="44"/>
      <c r="Z2396" s="44"/>
      <c r="AA2396" s="35"/>
      <c r="AB2396" s="35"/>
      <c r="AC2396" s="35"/>
      <c r="AD2396" s="35"/>
      <c r="AE2396" s="35"/>
      <c r="AF2396" s="35"/>
      <c r="AG2396" s="35"/>
      <c r="AH2396" s="35"/>
      <c r="AI2396" s="35"/>
      <c r="AJ2396" s="35"/>
      <c r="AK2396" s="35"/>
    </row>
    <row r="2397" spans="7:37" s="13" customFormat="1" ht="13.9" customHeight="1" x14ac:dyDescent="0.3">
      <c r="G2397" s="44"/>
      <c r="H2397" s="44"/>
      <c r="I2397" s="44"/>
      <c r="J2397" s="44"/>
      <c r="K2397" s="44"/>
      <c r="L2397" s="44"/>
      <c r="M2397" s="44"/>
      <c r="N2397" s="44"/>
      <c r="O2397" s="44"/>
      <c r="P2397" s="44"/>
      <c r="Q2397" s="44"/>
      <c r="R2397" s="44"/>
      <c r="S2397" s="44"/>
      <c r="T2397" s="44"/>
      <c r="U2397" s="44"/>
      <c r="V2397" s="44"/>
      <c r="W2397" s="44"/>
      <c r="X2397" s="44"/>
      <c r="Y2397" s="44"/>
      <c r="Z2397" s="44"/>
      <c r="AA2397" s="35"/>
      <c r="AB2397" s="35"/>
      <c r="AC2397" s="35"/>
      <c r="AD2397" s="35"/>
      <c r="AE2397" s="35"/>
      <c r="AF2397" s="35"/>
      <c r="AG2397" s="35"/>
      <c r="AH2397" s="35"/>
      <c r="AI2397" s="35"/>
      <c r="AJ2397" s="35"/>
      <c r="AK2397" s="35"/>
    </row>
    <row r="2398" spans="7:37" s="13" customFormat="1" ht="13.9" customHeight="1" x14ac:dyDescent="0.3">
      <c r="G2398" s="44"/>
      <c r="H2398" s="44"/>
      <c r="I2398" s="44"/>
      <c r="J2398" s="44"/>
      <c r="K2398" s="44"/>
      <c r="L2398" s="44"/>
      <c r="M2398" s="44"/>
      <c r="N2398" s="44"/>
      <c r="O2398" s="44"/>
      <c r="P2398" s="44"/>
      <c r="Q2398" s="44"/>
      <c r="R2398" s="44"/>
      <c r="S2398" s="44"/>
      <c r="T2398" s="44"/>
      <c r="U2398" s="44"/>
      <c r="V2398" s="44"/>
      <c r="W2398" s="44"/>
      <c r="X2398" s="44"/>
      <c r="Y2398" s="44"/>
      <c r="Z2398" s="44"/>
      <c r="AA2398" s="35"/>
      <c r="AB2398" s="35"/>
      <c r="AC2398" s="35"/>
      <c r="AD2398" s="35"/>
      <c r="AE2398" s="35"/>
      <c r="AF2398" s="35"/>
      <c r="AG2398" s="35"/>
      <c r="AH2398" s="35"/>
      <c r="AI2398" s="35"/>
      <c r="AJ2398" s="35"/>
      <c r="AK2398" s="35"/>
    </row>
    <row r="2399" spans="7:37" s="13" customFormat="1" ht="13.9" customHeight="1" x14ac:dyDescent="0.3">
      <c r="G2399" s="44"/>
      <c r="H2399" s="44"/>
      <c r="I2399" s="44"/>
      <c r="J2399" s="44"/>
      <c r="K2399" s="44"/>
      <c r="L2399" s="44"/>
      <c r="M2399" s="44"/>
      <c r="N2399" s="44"/>
      <c r="O2399" s="44"/>
      <c r="P2399" s="44"/>
      <c r="Q2399" s="44"/>
      <c r="R2399" s="44"/>
      <c r="S2399" s="44"/>
      <c r="T2399" s="44"/>
      <c r="U2399" s="44"/>
      <c r="V2399" s="44"/>
      <c r="W2399" s="44"/>
      <c r="X2399" s="44"/>
      <c r="Y2399" s="44"/>
      <c r="Z2399" s="44"/>
      <c r="AA2399" s="35"/>
      <c r="AB2399" s="35"/>
      <c r="AC2399" s="35"/>
      <c r="AD2399" s="35"/>
      <c r="AE2399" s="35"/>
      <c r="AF2399" s="35"/>
      <c r="AG2399" s="35"/>
      <c r="AH2399" s="35"/>
      <c r="AI2399" s="35"/>
      <c r="AJ2399" s="35"/>
      <c r="AK2399" s="35"/>
    </row>
    <row r="2400" spans="7:37" s="13" customFormat="1" ht="13.9" customHeight="1" x14ac:dyDescent="0.3">
      <c r="G2400" s="44"/>
      <c r="H2400" s="44"/>
      <c r="I2400" s="44"/>
      <c r="J2400" s="44"/>
      <c r="K2400" s="44"/>
      <c r="L2400" s="44"/>
      <c r="M2400" s="44"/>
      <c r="N2400" s="44"/>
      <c r="O2400" s="44"/>
      <c r="P2400" s="44"/>
      <c r="Q2400" s="44"/>
      <c r="R2400" s="44"/>
      <c r="S2400" s="44"/>
      <c r="T2400" s="44"/>
      <c r="U2400" s="44"/>
      <c r="V2400" s="44"/>
      <c r="W2400" s="44"/>
      <c r="X2400" s="44"/>
      <c r="Y2400" s="44"/>
      <c r="Z2400" s="44"/>
      <c r="AA2400" s="35"/>
      <c r="AB2400" s="35"/>
      <c r="AC2400" s="35"/>
      <c r="AD2400" s="35"/>
      <c r="AE2400" s="35"/>
      <c r="AF2400" s="35"/>
      <c r="AG2400" s="35"/>
      <c r="AH2400" s="35"/>
      <c r="AI2400" s="35"/>
      <c r="AJ2400" s="35"/>
      <c r="AK2400" s="35"/>
    </row>
    <row r="2401" spans="7:37" s="13" customFormat="1" ht="13.9" customHeight="1" x14ac:dyDescent="0.3">
      <c r="G2401" s="44"/>
      <c r="H2401" s="44"/>
      <c r="I2401" s="44"/>
      <c r="J2401" s="44"/>
      <c r="K2401" s="44"/>
      <c r="L2401" s="44"/>
      <c r="M2401" s="44"/>
      <c r="N2401" s="44"/>
      <c r="O2401" s="44"/>
      <c r="P2401" s="44"/>
      <c r="Q2401" s="44"/>
      <c r="R2401" s="44"/>
      <c r="S2401" s="44"/>
      <c r="T2401" s="44"/>
      <c r="U2401" s="44"/>
      <c r="V2401" s="44"/>
      <c r="W2401" s="44"/>
      <c r="X2401" s="44"/>
      <c r="Y2401" s="44"/>
      <c r="Z2401" s="44"/>
      <c r="AA2401" s="35"/>
      <c r="AB2401" s="35"/>
      <c r="AC2401" s="35"/>
      <c r="AD2401" s="35"/>
      <c r="AE2401" s="35"/>
      <c r="AF2401" s="35"/>
      <c r="AG2401" s="35"/>
      <c r="AH2401" s="35"/>
      <c r="AI2401" s="35"/>
      <c r="AJ2401" s="35"/>
      <c r="AK2401" s="35"/>
    </row>
    <row r="2402" spans="7:37" s="13" customFormat="1" ht="13.9" customHeight="1" x14ac:dyDescent="0.3">
      <c r="G2402" s="44"/>
      <c r="H2402" s="44"/>
      <c r="I2402" s="44"/>
      <c r="J2402" s="44"/>
      <c r="K2402" s="44"/>
      <c r="L2402" s="44"/>
      <c r="M2402" s="44"/>
      <c r="N2402" s="44"/>
      <c r="O2402" s="44"/>
      <c r="P2402" s="44"/>
      <c r="Q2402" s="44"/>
      <c r="R2402" s="44"/>
      <c r="S2402" s="44"/>
      <c r="T2402" s="44"/>
      <c r="U2402" s="44"/>
      <c r="V2402" s="44"/>
      <c r="W2402" s="44"/>
      <c r="X2402" s="44"/>
      <c r="Y2402" s="44"/>
      <c r="Z2402" s="44"/>
      <c r="AA2402" s="35"/>
      <c r="AB2402" s="35"/>
      <c r="AC2402" s="35"/>
      <c r="AD2402" s="35"/>
      <c r="AE2402" s="35"/>
      <c r="AF2402" s="35"/>
      <c r="AG2402" s="35"/>
      <c r="AH2402" s="35"/>
      <c r="AI2402" s="35"/>
      <c r="AJ2402" s="35"/>
      <c r="AK2402" s="35"/>
    </row>
    <row r="2403" spans="7:37" s="13" customFormat="1" ht="13.9" customHeight="1" x14ac:dyDescent="0.3">
      <c r="G2403" s="44"/>
      <c r="H2403" s="44"/>
      <c r="I2403" s="44"/>
      <c r="J2403" s="44"/>
      <c r="K2403" s="44"/>
      <c r="L2403" s="44"/>
      <c r="M2403" s="44"/>
      <c r="N2403" s="44"/>
      <c r="O2403" s="44"/>
      <c r="P2403" s="44"/>
      <c r="Q2403" s="44"/>
      <c r="R2403" s="44"/>
      <c r="S2403" s="44"/>
      <c r="T2403" s="44"/>
      <c r="U2403" s="44"/>
      <c r="V2403" s="44"/>
      <c r="W2403" s="44"/>
      <c r="X2403" s="44"/>
      <c r="Y2403" s="44"/>
      <c r="Z2403" s="44"/>
      <c r="AA2403" s="35"/>
      <c r="AB2403" s="35"/>
      <c r="AC2403" s="35"/>
      <c r="AD2403" s="35"/>
      <c r="AE2403" s="35"/>
      <c r="AF2403" s="35"/>
      <c r="AG2403" s="35"/>
      <c r="AH2403" s="35"/>
      <c r="AI2403" s="35"/>
      <c r="AJ2403" s="35"/>
      <c r="AK2403" s="35"/>
    </row>
    <row r="2404" spans="7:37" s="13" customFormat="1" ht="13.9" customHeight="1" x14ac:dyDescent="0.3">
      <c r="G2404" s="44"/>
      <c r="H2404" s="44"/>
      <c r="I2404" s="44"/>
      <c r="J2404" s="44"/>
      <c r="K2404" s="44"/>
      <c r="L2404" s="44"/>
      <c r="M2404" s="44"/>
      <c r="N2404" s="44"/>
      <c r="O2404" s="44"/>
      <c r="P2404" s="44"/>
      <c r="Q2404" s="44"/>
      <c r="R2404" s="44"/>
      <c r="S2404" s="44"/>
      <c r="T2404" s="44"/>
      <c r="U2404" s="44"/>
      <c r="V2404" s="44"/>
      <c r="W2404" s="44"/>
      <c r="X2404" s="44"/>
      <c r="Y2404" s="44"/>
      <c r="Z2404" s="44"/>
      <c r="AA2404" s="35"/>
      <c r="AB2404" s="35"/>
      <c r="AC2404" s="35"/>
      <c r="AD2404" s="35"/>
      <c r="AE2404" s="35"/>
      <c r="AF2404" s="35"/>
      <c r="AG2404" s="35"/>
      <c r="AH2404" s="35"/>
      <c r="AI2404" s="35"/>
      <c r="AJ2404" s="35"/>
      <c r="AK2404" s="35"/>
    </row>
    <row r="2405" spans="7:37" s="13" customFormat="1" ht="13.9" customHeight="1" x14ac:dyDescent="0.3">
      <c r="G2405" s="44"/>
      <c r="H2405" s="44"/>
      <c r="I2405" s="44"/>
      <c r="J2405" s="44"/>
      <c r="K2405" s="44"/>
      <c r="L2405" s="44"/>
      <c r="M2405" s="44"/>
      <c r="N2405" s="44"/>
      <c r="O2405" s="44"/>
      <c r="P2405" s="44"/>
      <c r="Q2405" s="44"/>
      <c r="R2405" s="44"/>
      <c r="S2405" s="44"/>
      <c r="T2405" s="44"/>
      <c r="U2405" s="44"/>
      <c r="V2405" s="44"/>
      <c r="W2405" s="44"/>
      <c r="X2405" s="44"/>
      <c r="Y2405" s="44"/>
      <c r="Z2405" s="44"/>
      <c r="AA2405" s="35"/>
      <c r="AB2405" s="35"/>
      <c r="AC2405" s="35"/>
      <c r="AD2405" s="35"/>
      <c r="AE2405" s="35"/>
      <c r="AF2405" s="35"/>
      <c r="AG2405" s="35"/>
      <c r="AH2405" s="35"/>
      <c r="AI2405" s="35"/>
      <c r="AJ2405" s="35"/>
      <c r="AK2405" s="35"/>
    </row>
    <row r="2406" spans="7:37" s="13" customFormat="1" ht="13.9" customHeight="1" x14ac:dyDescent="0.3">
      <c r="G2406" s="44"/>
      <c r="H2406" s="44"/>
      <c r="I2406" s="44"/>
      <c r="J2406" s="44"/>
      <c r="K2406" s="44"/>
      <c r="L2406" s="44"/>
      <c r="M2406" s="44"/>
      <c r="N2406" s="44"/>
      <c r="O2406" s="44"/>
      <c r="P2406" s="44"/>
      <c r="Q2406" s="44"/>
      <c r="R2406" s="44"/>
      <c r="S2406" s="44"/>
      <c r="T2406" s="44"/>
      <c r="U2406" s="44"/>
      <c r="V2406" s="44"/>
      <c r="W2406" s="44"/>
      <c r="X2406" s="44"/>
      <c r="Y2406" s="44"/>
      <c r="Z2406" s="44"/>
      <c r="AA2406" s="35"/>
      <c r="AB2406" s="35"/>
      <c r="AC2406" s="35"/>
      <c r="AD2406" s="35"/>
      <c r="AE2406" s="35"/>
      <c r="AF2406" s="35"/>
      <c r="AG2406" s="35"/>
      <c r="AH2406" s="35"/>
      <c r="AI2406" s="35"/>
      <c r="AJ2406" s="35"/>
      <c r="AK2406" s="35"/>
    </row>
    <row r="2407" spans="7:37" s="13" customFormat="1" ht="13.9" customHeight="1" x14ac:dyDescent="0.3">
      <c r="G2407" s="44"/>
      <c r="H2407" s="44"/>
      <c r="I2407" s="44"/>
      <c r="J2407" s="44"/>
      <c r="K2407" s="44"/>
      <c r="L2407" s="44"/>
      <c r="M2407" s="44"/>
      <c r="N2407" s="44"/>
      <c r="O2407" s="44"/>
      <c r="P2407" s="44"/>
      <c r="Q2407" s="44"/>
      <c r="R2407" s="44"/>
      <c r="S2407" s="44"/>
      <c r="T2407" s="44"/>
      <c r="U2407" s="44"/>
      <c r="V2407" s="44"/>
      <c r="W2407" s="44"/>
      <c r="X2407" s="44"/>
      <c r="Y2407" s="44"/>
      <c r="Z2407" s="44"/>
      <c r="AA2407" s="35"/>
      <c r="AB2407" s="35"/>
      <c r="AC2407" s="35"/>
      <c r="AD2407" s="35"/>
      <c r="AE2407" s="35"/>
      <c r="AF2407" s="35"/>
      <c r="AG2407" s="35"/>
      <c r="AH2407" s="35"/>
      <c r="AI2407" s="35"/>
      <c r="AJ2407" s="35"/>
      <c r="AK2407" s="35"/>
    </row>
    <row r="2408" spans="7:37" s="13" customFormat="1" ht="13.9" customHeight="1" x14ac:dyDescent="0.3">
      <c r="G2408" s="44"/>
      <c r="H2408" s="44"/>
      <c r="I2408" s="44"/>
      <c r="J2408" s="44"/>
      <c r="K2408" s="44"/>
      <c r="L2408" s="44"/>
      <c r="M2408" s="44"/>
      <c r="N2408" s="44"/>
      <c r="O2408" s="44"/>
      <c r="P2408" s="44"/>
      <c r="Q2408" s="44"/>
      <c r="R2408" s="44"/>
      <c r="S2408" s="44"/>
      <c r="T2408" s="44"/>
      <c r="U2408" s="44"/>
      <c r="V2408" s="44"/>
      <c r="W2408" s="44"/>
      <c r="X2408" s="44"/>
      <c r="Y2408" s="44"/>
      <c r="Z2408" s="44"/>
      <c r="AA2408" s="35"/>
      <c r="AB2408" s="35"/>
      <c r="AC2408" s="35"/>
      <c r="AD2408" s="35"/>
      <c r="AE2408" s="35"/>
      <c r="AF2408" s="35"/>
      <c r="AG2408" s="35"/>
      <c r="AH2408" s="35"/>
      <c r="AI2408" s="35"/>
      <c r="AJ2408" s="35"/>
      <c r="AK2408" s="35"/>
    </row>
    <row r="2409" spans="7:37" s="13" customFormat="1" ht="13.9" customHeight="1" x14ac:dyDescent="0.3">
      <c r="G2409" s="44"/>
      <c r="H2409" s="44"/>
      <c r="I2409" s="44"/>
      <c r="J2409" s="44"/>
      <c r="K2409" s="44"/>
      <c r="L2409" s="44"/>
      <c r="M2409" s="44"/>
      <c r="N2409" s="44"/>
      <c r="O2409" s="44"/>
      <c r="P2409" s="44"/>
      <c r="Q2409" s="44"/>
      <c r="R2409" s="44"/>
      <c r="S2409" s="44"/>
      <c r="T2409" s="44"/>
      <c r="U2409" s="44"/>
      <c r="V2409" s="44"/>
      <c r="W2409" s="44"/>
      <c r="X2409" s="44"/>
      <c r="Y2409" s="44"/>
      <c r="Z2409" s="44"/>
      <c r="AA2409" s="35"/>
      <c r="AB2409" s="35"/>
      <c r="AC2409" s="35"/>
      <c r="AD2409" s="35"/>
      <c r="AE2409" s="35"/>
      <c r="AF2409" s="35"/>
      <c r="AG2409" s="35"/>
      <c r="AH2409" s="35"/>
      <c r="AI2409" s="35"/>
      <c r="AJ2409" s="35"/>
      <c r="AK2409" s="35"/>
    </row>
    <row r="2410" spans="7:37" s="13" customFormat="1" ht="13.9" customHeight="1" x14ac:dyDescent="0.3">
      <c r="G2410" s="44"/>
      <c r="H2410" s="44"/>
      <c r="I2410" s="44"/>
      <c r="J2410" s="44"/>
      <c r="K2410" s="44"/>
      <c r="L2410" s="44"/>
      <c r="M2410" s="44"/>
      <c r="N2410" s="44"/>
      <c r="O2410" s="44"/>
      <c r="P2410" s="44"/>
      <c r="Q2410" s="44"/>
      <c r="R2410" s="44"/>
      <c r="S2410" s="44"/>
      <c r="T2410" s="44"/>
      <c r="U2410" s="44"/>
      <c r="V2410" s="44"/>
      <c r="W2410" s="44"/>
      <c r="X2410" s="44"/>
      <c r="Y2410" s="44"/>
      <c r="Z2410" s="44"/>
      <c r="AA2410" s="35"/>
      <c r="AB2410" s="35"/>
      <c r="AC2410" s="35"/>
      <c r="AD2410" s="35"/>
      <c r="AE2410" s="35"/>
      <c r="AF2410" s="35"/>
      <c r="AG2410" s="35"/>
      <c r="AH2410" s="35"/>
      <c r="AI2410" s="35"/>
      <c r="AJ2410" s="35"/>
      <c r="AK2410" s="35"/>
    </row>
    <row r="2411" spans="7:37" s="13" customFormat="1" ht="13.9" customHeight="1" x14ac:dyDescent="0.3">
      <c r="G2411" s="44"/>
      <c r="H2411" s="44"/>
      <c r="I2411" s="44"/>
      <c r="J2411" s="44"/>
      <c r="K2411" s="44"/>
      <c r="L2411" s="44"/>
      <c r="M2411" s="44"/>
      <c r="N2411" s="44"/>
      <c r="O2411" s="44"/>
      <c r="P2411" s="44"/>
      <c r="Q2411" s="44"/>
      <c r="R2411" s="44"/>
      <c r="S2411" s="44"/>
      <c r="T2411" s="44"/>
      <c r="U2411" s="44"/>
      <c r="V2411" s="44"/>
      <c r="W2411" s="44"/>
      <c r="X2411" s="44"/>
      <c r="Y2411" s="44"/>
      <c r="Z2411" s="44"/>
      <c r="AA2411" s="35"/>
      <c r="AB2411" s="35"/>
      <c r="AC2411" s="35"/>
      <c r="AD2411" s="35"/>
      <c r="AE2411" s="35"/>
      <c r="AF2411" s="35"/>
      <c r="AG2411" s="35"/>
      <c r="AH2411" s="35"/>
      <c r="AI2411" s="35"/>
      <c r="AJ2411" s="35"/>
      <c r="AK2411" s="35"/>
    </row>
    <row r="2412" spans="7:37" s="13" customFormat="1" ht="13.9" customHeight="1" x14ac:dyDescent="0.3">
      <c r="G2412" s="44"/>
      <c r="H2412" s="44"/>
      <c r="I2412" s="44"/>
      <c r="J2412" s="44"/>
      <c r="K2412" s="44"/>
      <c r="L2412" s="44"/>
      <c r="M2412" s="44"/>
      <c r="N2412" s="44"/>
      <c r="O2412" s="44"/>
      <c r="P2412" s="44"/>
      <c r="Q2412" s="44"/>
      <c r="R2412" s="44"/>
      <c r="S2412" s="44"/>
      <c r="T2412" s="44"/>
      <c r="U2412" s="44"/>
      <c r="V2412" s="44"/>
      <c r="W2412" s="44"/>
      <c r="X2412" s="44"/>
      <c r="Y2412" s="44"/>
      <c r="Z2412" s="44"/>
      <c r="AA2412" s="35"/>
      <c r="AB2412" s="35"/>
      <c r="AC2412" s="35"/>
      <c r="AD2412" s="35"/>
      <c r="AE2412" s="35"/>
      <c r="AF2412" s="35"/>
      <c r="AG2412" s="35"/>
      <c r="AH2412" s="35"/>
      <c r="AI2412" s="35"/>
      <c r="AJ2412" s="35"/>
      <c r="AK2412" s="35"/>
    </row>
    <row r="2413" spans="7:37" s="13" customFormat="1" ht="13.9" customHeight="1" x14ac:dyDescent="0.3">
      <c r="G2413" s="44"/>
      <c r="H2413" s="44"/>
      <c r="I2413" s="44"/>
      <c r="J2413" s="44"/>
      <c r="K2413" s="44"/>
      <c r="L2413" s="44"/>
      <c r="M2413" s="44"/>
      <c r="N2413" s="44"/>
      <c r="O2413" s="44"/>
      <c r="P2413" s="44"/>
      <c r="Q2413" s="44"/>
      <c r="R2413" s="44"/>
      <c r="S2413" s="44"/>
      <c r="T2413" s="44"/>
      <c r="U2413" s="44"/>
      <c r="V2413" s="44"/>
      <c r="W2413" s="44"/>
      <c r="X2413" s="44"/>
      <c r="Y2413" s="44"/>
      <c r="Z2413" s="44"/>
      <c r="AA2413" s="35"/>
      <c r="AB2413" s="35"/>
      <c r="AC2413" s="35"/>
      <c r="AD2413" s="35"/>
      <c r="AE2413" s="35"/>
      <c r="AF2413" s="35"/>
      <c r="AG2413" s="35"/>
      <c r="AH2413" s="35"/>
      <c r="AI2413" s="35"/>
      <c r="AJ2413" s="35"/>
      <c r="AK2413" s="35"/>
    </row>
    <row r="2414" spans="7:37" s="13" customFormat="1" ht="13.9" customHeight="1" x14ac:dyDescent="0.3">
      <c r="G2414" s="44"/>
      <c r="H2414" s="44"/>
      <c r="I2414" s="44"/>
      <c r="J2414" s="44"/>
      <c r="K2414" s="44"/>
      <c r="L2414" s="44"/>
      <c r="M2414" s="44"/>
      <c r="N2414" s="44"/>
      <c r="O2414" s="44"/>
      <c r="P2414" s="44"/>
      <c r="Q2414" s="44"/>
      <c r="R2414" s="44"/>
      <c r="S2414" s="44"/>
      <c r="T2414" s="44"/>
      <c r="U2414" s="44"/>
      <c r="V2414" s="44"/>
      <c r="W2414" s="44"/>
      <c r="X2414" s="44"/>
      <c r="Y2414" s="44"/>
      <c r="Z2414" s="44"/>
      <c r="AA2414" s="35"/>
      <c r="AB2414" s="35"/>
      <c r="AC2414" s="35"/>
      <c r="AD2414" s="35"/>
      <c r="AE2414" s="35"/>
      <c r="AF2414" s="35"/>
      <c r="AG2414" s="35"/>
      <c r="AH2414" s="35"/>
      <c r="AI2414" s="35"/>
      <c r="AJ2414" s="35"/>
      <c r="AK2414" s="35"/>
    </row>
    <row r="2415" spans="7:37" s="13" customFormat="1" ht="13.9" customHeight="1" x14ac:dyDescent="0.3">
      <c r="G2415" s="44"/>
      <c r="H2415" s="44"/>
      <c r="I2415" s="44"/>
      <c r="J2415" s="44"/>
      <c r="K2415" s="44"/>
      <c r="L2415" s="44"/>
      <c r="M2415" s="44"/>
      <c r="N2415" s="44"/>
      <c r="O2415" s="44"/>
      <c r="P2415" s="44"/>
      <c r="Q2415" s="44"/>
      <c r="R2415" s="44"/>
      <c r="S2415" s="44"/>
      <c r="T2415" s="44"/>
      <c r="U2415" s="44"/>
      <c r="V2415" s="44"/>
      <c r="W2415" s="44"/>
      <c r="X2415" s="44"/>
      <c r="Y2415" s="44"/>
      <c r="Z2415" s="44"/>
      <c r="AA2415" s="35"/>
      <c r="AB2415" s="35"/>
      <c r="AC2415" s="35"/>
      <c r="AD2415" s="35"/>
      <c r="AE2415" s="35"/>
      <c r="AF2415" s="35"/>
      <c r="AG2415" s="35"/>
      <c r="AH2415" s="35"/>
      <c r="AI2415" s="35"/>
      <c r="AJ2415" s="35"/>
      <c r="AK2415" s="35"/>
    </row>
    <row r="2416" spans="7:37" s="13" customFormat="1" ht="13.9" customHeight="1" x14ac:dyDescent="0.3">
      <c r="G2416" s="44"/>
      <c r="H2416" s="44"/>
      <c r="I2416" s="44"/>
      <c r="J2416" s="44"/>
      <c r="K2416" s="44"/>
      <c r="L2416" s="44"/>
      <c r="M2416" s="44"/>
      <c r="N2416" s="44"/>
      <c r="O2416" s="44"/>
      <c r="P2416" s="44"/>
      <c r="Q2416" s="44"/>
      <c r="R2416" s="44"/>
      <c r="S2416" s="44"/>
      <c r="T2416" s="44"/>
      <c r="U2416" s="44"/>
      <c r="V2416" s="44"/>
      <c r="W2416" s="44"/>
      <c r="X2416" s="44"/>
      <c r="Y2416" s="44"/>
      <c r="Z2416" s="44"/>
      <c r="AA2416" s="35"/>
      <c r="AB2416" s="35"/>
      <c r="AC2416" s="35"/>
      <c r="AD2416" s="35"/>
      <c r="AE2416" s="35"/>
      <c r="AF2416" s="35"/>
      <c r="AG2416" s="35"/>
      <c r="AH2416" s="35"/>
      <c r="AI2416" s="35"/>
      <c r="AJ2416" s="35"/>
      <c r="AK2416" s="35"/>
    </row>
    <row r="2417" spans="7:37" s="13" customFormat="1" ht="13.9" customHeight="1" x14ac:dyDescent="0.3">
      <c r="G2417" s="44"/>
      <c r="H2417" s="44"/>
      <c r="I2417" s="44"/>
      <c r="J2417" s="44"/>
      <c r="K2417" s="44"/>
      <c r="L2417" s="44"/>
      <c r="M2417" s="44"/>
      <c r="N2417" s="44"/>
      <c r="O2417" s="44"/>
      <c r="P2417" s="44"/>
      <c r="Q2417" s="44"/>
      <c r="R2417" s="44"/>
      <c r="S2417" s="44"/>
      <c r="T2417" s="44"/>
      <c r="U2417" s="44"/>
      <c r="V2417" s="44"/>
      <c r="W2417" s="44"/>
      <c r="X2417" s="44"/>
      <c r="Y2417" s="44"/>
      <c r="Z2417" s="44"/>
      <c r="AA2417" s="35"/>
      <c r="AB2417" s="35"/>
      <c r="AC2417" s="35"/>
      <c r="AD2417" s="35"/>
      <c r="AE2417" s="35"/>
      <c r="AF2417" s="35"/>
      <c r="AG2417" s="35"/>
      <c r="AH2417" s="35"/>
      <c r="AI2417" s="35"/>
      <c r="AJ2417" s="35"/>
      <c r="AK2417" s="35"/>
    </row>
    <row r="2418" spans="7:37" s="13" customFormat="1" ht="13.9" customHeight="1" x14ac:dyDescent="0.3">
      <c r="G2418" s="44"/>
      <c r="H2418" s="44"/>
      <c r="I2418" s="44"/>
      <c r="J2418" s="44"/>
      <c r="K2418" s="44"/>
      <c r="L2418" s="44"/>
      <c r="M2418" s="44"/>
      <c r="N2418" s="44"/>
      <c r="O2418" s="44"/>
      <c r="P2418" s="44"/>
      <c r="Q2418" s="44"/>
      <c r="R2418" s="44"/>
      <c r="S2418" s="44"/>
      <c r="T2418" s="44"/>
      <c r="U2418" s="44"/>
      <c r="V2418" s="44"/>
      <c r="W2418" s="44"/>
      <c r="X2418" s="44"/>
      <c r="Y2418" s="44"/>
      <c r="Z2418" s="44"/>
      <c r="AA2418" s="35"/>
      <c r="AB2418" s="35"/>
      <c r="AC2418" s="35"/>
      <c r="AD2418" s="35"/>
      <c r="AE2418" s="35"/>
      <c r="AF2418" s="35"/>
      <c r="AG2418" s="35"/>
      <c r="AH2418" s="35"/>
      <c r="AI2418" s="35"/>
      <c r="AJ2418" s="35"/>
      <c r="AK2418" s="35"/>
    </row>
    <row r="2419" spans="7:37" s="13" customFormat="1" ht="13.9" customHeight="1" x14ac:dyDescent="0.3">
      <c r="G2419" s="44"/>
      <c r="H2419" s="44"/>
      <c r="I2419" s="44"/>
      <c r="J2419" s="44"/>
      <c r="K2419" s="44"/>
      <c r="L2419" s="44"/>
      <c r="M2419" s="44"/>
      <c r="N2419" s="44"/>
      <c r="O2419" s="44"/>
      <c r="P2419" s="44"/>
      <c r="Q2419" s="44"/>
      <c r="R2419" s="44"/>
      <c r="S2419" s="44"/>
      <c r="T2419" s="44"/>
      <c r="U2419" s="44"/>
      <c r="V2419" s="44"/>
      <c r="W2419" s="44"/>
      <c r="X2419" s="44"/>
      <c r="Y2419" s="44"/>
      <c r="Z2419" s="44"/>
      <c r="AA2419" s="35"/>
      <c r="AB2419" s="35"/>
      <c r="AC2419" s="35"/>
      <c r="AD2419" s="35"/>
      <c r="AE2419" s="35"/>
      <c r="AF2419" s="35"/>
      <c r="AG2419" s="35"/>
      <c r="AH2419" s="35"/>
      <c r="AI2419" s="35"/>
      <c r="AJ2419" s="35"/>
      <c r="AK2419" s="35"/>
    </row>
    <row r="2420" spans="7:37" s="13" customFormat="1" ht="13.9" customHeight="1" x14ac:dyDescent="0.3">
      <c r="G2420" s="44"/>
      <c r="H2420" s="44"/>
      <c r="I2420" s="44"/>
      <c r="J2420" s="44"/>
      <c r="K2420" s="44"/>
      <c r="L2420" s="44"/>
      <c r="M2420" s="44"/>
      <c r="N2420" s="44"/>
      <c r="O2420" s="44"/>
      <c r="P2420" s="44"/>
      <c r="Q2420" s="44"/>
      <c r="R2420" s="44"/>
      <c r="S2420" s="44"/>
      <c r="T2420" s="44"/>
      <c r="U2420" s="44"/>
      <c r="V2420" s="44"/>
      <c r="W2420" s="44"/>
      <c r="X2420" s="44"/>
      <c r="Y2420" s="44"/>
      <c r="Z2420" s="44"/>
      <c r="AA2420" s="35"/>
      <c r="AB2420" s="35"/>
      <c r="AC2420" s="35"/>
      <c r="AD2420" s="35"/>
      <c r="AE2420" s="35"/>
      <c r="AF2420" s="35"/>
      <c r="AG2420" s="35"/>
      <c r="AH2420" s="35"/>
      <c r="AI2420" s="35"/>
      <c r="AJ2420" s="35"/>
      <c r="AK2420" s="35"/>
    </row>
    <row r="2421" spans="7:37" s="13" customFormat="1" ht="13.9" customHeight="1" x14ac:dyDescent="0.3">
      <c r="G2421" s="44"/>
      <c r="H2421" s="44"/>
      <c r="I2421" s="44"/>
      <c r="J2421" s="44"/>
      <c r="K2421" s="44"/>
      <c r="L2421" s="44"/>
      <c r="M2421" s="44"/>
      <c r="N2421" s="44"/>
      <c r="O2421" s="44"/>
      <c r="P2421" s="44"/>
      <c r="Q2421" s="44"/>
      <c r="R2421" s="44"/>
      <c r="S2421" s="44"/>
      <c r="T2421" s="44"/>
      <c r="U2421" s="44"/>
      <c r="V2421" s="44"/>
      <c r="W2421" s="44"/>
      <c r="X2421" s="44"/>
      <c r="Y2421" s="44"/>
      <c r="Z2421" s="44"/>
      <c r="AA2421" s="35"/>
      <c r="AB2421" s="35"/>
      <c r="AC2421" s="35"/>
      <c r="AD2421" s="35"/>
      <c r="AE2421" s="35"/>
      <c r="AF2421" s="35"/>
      <c r="AG2421" s="35"/>
      <c r="AH2421" s="35"/>
      <c r="AI2421" s="35"/>
      <c r="AJ2421" s="35"/>
      <c r="AK2421" s="35"/>
    </row>
    <row r="2422" spans="7:37" s="13" customFormat="1" ht="13.9" customHeight="1" x14ac:dyDescent="0.3">
      <c r="G2422" s="44"/>
      <c r="H2422" s="44"/>
      <c r="I2422" s="44"/>
      <c r="J2422" s="44"/>
      <c r="K2422" s="44"/>
      <c r="L2422" s="44"/>
      <c r="M2422" s="44"/>
      <c r="N2422" s="44"/>
      <c r="O2422" s="44"/>
      <c r="P2422" s="44"/>
      <c r="Q2422" s="44"/>
      <c r="R2422" s="44"/>
      <c r="S2422" s="44"/>
      <c r="T2422" s="44"/>
      <c r="U2422" s="44"/>
      <c r="V2422" s="44"/>
      <c r="W2422" s="44"/>
      <c r="X2422" s="44"/>
      <c r="Y2422" s="44"/>
      <c r="Z2422" s="44"/>
      <c r="AA2422" s="35"/>
      <c r="AB2422" s="35"/>
      <c r="AC2422" s="35"/>
      <c r="AD2422" s="35"/>
      <c r="AE2422" s="35"/>
      <c r="AF2422" s="35"/>
      <c r="AG2422" s="35"/>
      <c r="AH2422" s="35"/>
      <c r="AI2422" s="35"/>
      <c r="AJ2422" s="35"/>
      <c r="AK2422" s="35"/>
    </row>
    <row r="2423" spans="7:37" s="13" customFormat="1" ht="13.9" customHeight="1" x14ac:dyDescent="0.3">
      <c r="G2423" s="44"/>
      <c r="H2423" s="44"/>
      <c r="I2423" s="44"/>
      <c r="J2423" s="44"/>
      <c r="K2423" s="44"/>
      <c r="L2423" s="44"/>
      <c r="M2423" s="44"/>
      <c r="N2423" s="44"/>
      <c r="O2423" s="44"/>
      <c r="P2423" s="44"/>
      <c r="Q2423" s="44"/>
      <c r="R2423" s="44"/>
      <c r="S2423" s="44"/>
      <c r="T2423" s="44"/>
      <c r="U2423" s="44"/>
      <c r="V2423" s="44"/>
      <c r="W2423" s="44"/>
      <c r="X2423" s="44"/>
      <c r="Y2423" s="44"/>
      <c r="Z2423" s="44"/>
      <c r="AA2423" s="35"/>
      <c r="AB2423" s="35"/>
      <c r="AC2423" s="35"/>
      <c r="AD2423" s="35"/>
      <c r="AE2423" s="35"/>
      <c r="AF2423" s="35"/>
      <c r="AG2423" s="35"/>
      <c r="AH2423" s="35"/>
      <c r="AI2423" s="35"/>
      <c r="AJ2423" s="35"/>
      <c r="AK2423" s="35"/>
    </row>
    <row r="2424" spans="7:37" s="13" customFormat="1" ht="13.9" customHeight="1" x14ac:dyDescent="0.3">
      <c r="G2424" s="44"/>
      <c r="H2424" s="44"/>
      <c r="I2424" s="44"/>
      <c r="J2424" s="44"/>
      <c r="K2424" s="44"/>
      <c r="L2424" s="44"/>
      <c r="M2424" s="44"/>
      <c r="N2424" s="44"/>
      <c r="O2424" s="44"/>
      <c r="P2424" s="44"/>
      <c r="Q2424" s="44"/>
      <c r="R2424" s="44"/>
      <c r="S2424" s="44"/>
      <c r="T2424" s="44"/>
      <c r="U2424" s="44"/>
      <c r="V2424" s="44"/>
      <c r="W2424" s="44"/>
      <c r="X2424" s="44"/>
      <c r="Y2424" s="44"/>
      <c r="Z2424" s="44"/>
      <c r="AA2424" s="35"/>
      <c r="AB2424" s="35"/>
      <c r="AC2424" s="35"/>
      <c r="AD2424" s="35"/>
      <c r="AE2424" s="35"/>
      <c r="AF2424" s="35"/>
      <c r="AG2424" s="35"/>
      <c r="AH2424" s="35"/>
      <c r="AI2424" s="35"/>
      <c r="AJ2424" s="35"/>
      <c r="AK2424" s="35"/>
    </row>
    <row r="2425" spans="7:37" s="13" customFormat="1" ht="13.9" customHeight="1" x14ac:dyDescent="0.3">
      <c r="G2425" s="44"/>
      <c r="H2425" s="44"/>
      <c r="I2425" s="44"/>
      <c r="J2425" s="44"/>
      <c r="K2425" s="44"/>
      <c r="L2425" s="44"/>
      <c r="M2425" s="44"/>
      <c r="N2425" s="44"/>
      <c r="O2425" s="44"/>
      <c r="P2425" s="44"/>
      <c r="Q2425" s="44"/>
      <c r="R2425" s="44"/>
      <c r="S2425" s="44"/>
      <c r="T2425" s="44"/>
      <c r="U2425" s="44"/>
      <c r="V2425" s="44"/>
      <c r="W2425" s="44"/>
      <c r="X2425" s="44"/>
      <c r="Y2425" s="44"/>
      <c r="Z2425" s="44"/>
      <c r="AA2425" s="35"/>
      <c r="AB2425" s="35"/>
      <c r="AC2425" s="35"/>
      <c r="AD2425" s="35"/>
      <c r="AE2425" s="35"/>
      <c r="AF2425" s="35"/>
      <c r="AG2425" s="35"/>
      <c r="AH2425" s="35"/>
      <c r="AI2425" s="35"/>
      <c r="AJ2425" s="35"/>
      <c r="AK2425" s="35"/>
    </row>
    <row r="2426" spans="7:37" s="13" customFormat="1" ht="13.9" customHeight="1" x14ac:dyDescent="0.3">
      <c r="G2426" s="44"/>
      <c r="H2426" s="44"/>
      <c r="I2426" s="44"/>
      <c r="J2426" s="44"/>
      <c r="K2426" s="44"/>
      <c r="L2426" s="44"/>
      <c r="M2426" s="44"/>
      <c r="N2426" s="44"/>
      <c r="O2426" s="44"/>
      <c r="P2426" s="44"/>
      <c r="Q2426" s="44"/>
      <c r="R2426" s="44"/>
      <c r="S2426" s="44"/>
      <c r="T2426" s="44"/>
      <c r="U2426" s="44"/>
      <c r="V2426" s="44"/>
      <c r="W2426" s="44"/>
      <c r="X2426" s="44"/>
      <c r="Y2426" s="44"/>
      <c r="Z2426" s="44"/>
      <c r="AA2426" s="35"/>
      <c r="AB2426" s="35"/>
      <c r="AC2426" s="35"/>
      <c r="AD2426" s="35"/>
      <c r="AE2426" s="35"/>
      <c r="AF2426" s="35"/>
      <c r="AG2426" s="35"/>
      <c r="AH2426" s="35"/>
      <c r="AI2426" s="35"/>
      <c r="AJ2426" s="35"/>
      <c r="AK2426" s="35"/>
    </row>
    <row r="2427" spans="7:37" s="13" customFormat="1" ht="13.9" customHeight="1" x14ac:dyDescent="0.3">
      <c r="G2427" s="44"/>
      <c r="H2427" s="44"/>
      <c r="I2427" s="44"/>
      <c r="J2427" s="44"/>
      <c r="K2427" s="44"/>
      <c r="L2427" s="44"/>
      <c r="M2427" s="44"/>
      <c r="N2427" s="44"/>
      <c r="O2427" s="44"/>
      <c r="P2427" s="44"/>
      <c r="Q2427" s="44"/>
      <c r="R2427" s="44"/>
      <c r="S2427" s="44"/>
      <c r="T2427" s="44"/>
      <c r="U2427" s="44"/>
      <c r="V2427" s="44"/>
      <c r="W2427" s="44"/>
      <c r="X2427" s="44"/>
      <c r="Y2427" s="44"/>
      <c r="Z2427" s="44"/>
      <c r="AA2427" s="35"/>
      <c r="AB2427" s="35"/>
      <c r="AC2427" s="35"/>
      <c r="AD2427" s="35"/>
      <c r="AE2427" s="35"/>
      <c r="AF2427" s="35"/>
      <c r="AG2427" s="35"/>
      <c r="AH2427" s="35"/>
      <c r="AI2427" s="35"/>
      <c r="AJ2427" s="35"/>
      <c r="AK2427" s="35"/>
    </row>
    <row r="2428" spans="7:37" s="13" customFormat="1" ht="13.9" customHeight="1" x14ac:dyDescent="0.3">
      <c r="G2428" s="44"/>
      <c r="H2428" s="44"/>
      <c r="I2428" s="44"/>
      <c r="J2428" s="44"/>
      <c r="K2428" s="44"/>
      <c r="L2428" s="44"/>
      <c r="M2428" s="44"/>
      <c r="N2428" s="44"/>
      <c r="O2428" s="44"/>
      <c r="P2428" s="44"/>
      <c r="Q2428" s="44"/>
      <c r="R2428" s="44"/>
      <c r="S2428" s="44"/>
      <c r="T2428" s="44"/>
      <c r="U2428" s="44"/>
      <c r="V2428" s="44"/>
      <c r="W2428" s="44"/>
      <c r="X2428" s="44"/>
      <c r="Y2428" s="44"/>
      <c r="Z2428" s="44"/>
      <c r="AA2428" s="35"/>
      <c r="AB2428" s="35"/>
      <c r="AC2428" s="35"/>
      <c r="AD2428" s="35"/>
      <c r="AE2428" s="35"/>
      <c r="AF2428" s="35"/>
      <c r="AG2428" s="35"/>
      <c r="AH2428" s="35"/>
      <c r="AI2428" s="35"/>
      <c r="AJ2428" s="35"/>
      <c r="AK2428" s="35"/>
    </row>
    <row r="2429" spans="7:37" s="13" customFormat="1" ht="13.9" customHeight="1" x14ac:dyDescent="0.3">
      <c r="G2429" s="44"/>
      <c r="H2429" s="44"/>
      <c r="I2429" s="44"/>
      <c r="J2429" s="44"/>
      <c r="K2429" s="44"/>
      <c r="L2429" s="44"/>
      <c r="M2429" s="44"/>
      <c r="N2429" s="44"/>
      <c r="O2429" s="44"/>
      <c r="P2429" s="44"/>
      <c r="Q2429" s="44"/>
      <c r="R2429" s="44"/>
      <c r="S2429" s="44"/>
      <c r="T2429" s="44"/>
      <c r="U2429" s="44"/>
      <c r="V2429" s="44"/>
      <c r="W2429" s="44"/>
      <c r="X2429" s="44"/>
      <c r="Y2429" s="44"/>
      <c r="Z2429" s="44"/>
      <c r="AA2429" s="35"/>
      <c r="AB2429" s="35"/>
      <c r="AC2429" s="35"/>
      <c r="AD2429" s="35"/>
      <c r="AE2429" s="35"/>
      <c r="AF2429" s="35"/>
      <c r="AG2429" s="35"/>
      <c r="AH2429" s="35"/>
      <c r="AI2429" s="35"/>
      <c r="AJ2429" s="35"/>
      <c r="AK2429" s="35"/>
    </row>
    <row r="2430" spans="7:37" s="13" customFormat="1" ht="13.9" customHeight="1" x14ac:dyDescent="0.3">
      <c r="G2430" s="44"/>
      <c r="H2430" s="44"/>
      <c r="I2430" s="44"/>
      <c r="J2430" s="44"/>
      <c r="K2430" s="44"/>
      <c r="L2430" s="44"/>
      <c r="M2430" s="44"/>
      <c r="N2430" s="44"/>
      <c r="O2430" s="44"/>
      <c r="P2430" s="44"/>
      <c r="Q2430" s="44"/>
      <c r="R2430" s="44"/>
      <c r="S2430" s="44"/>
      <c r="T2430" s="44"/>
      <c r="U2430" s="44"/>
      <c r="V2430" s="44"/>
      <c r="W2430" s="44"/>
      <c r="X2430" s="44"/>
      <c r="Y2430" s="44"/>
      <c r="Z2430" s="44"/>
      <c r="AA2430" s="35"/>
      <c r="AB2430" s="35"/>
      <c r="AC2430" s="35"/>
      <c r="AD2430" s="35"/>
      <c r="AE2430" s="35"/>
      <c r="AF2430" s="35"/>
      <c r="AG2430" s="35"/>
      <c r="AH2430" s="35"/>
      <c r="AI2430" s="35"/>
      <c r="AJ2430" s="35"/>
      <c r="AK2430" s="35"/>
    </row>
    <row r="2431" spans="7:37" s="13" customFormat="1" ht="13.9" customHeight="1" x14ac:dyDescent="0.3">
      <c r="G2431" s="44"/>
      <c r="H2431" s="44"/>
      <c r="I2431" s="44"/>
      <c r="J2431" s="44"/>
      <c r="K2431" s="44"/>
      <c r="L2431" s="44"/>
      <c r="M2431" s="44"/>
      <c r="N2431" s="44"/>
      <c r="O2431" s="44"/>
      <c r="P2431" s="44"/>
      <c r="Q2431" s="44"/>
      <c r="R2431" s="44"/>
      <c r="S2431" s="44"/>
      <c r="T2431" s="44"/>
      <c r="U2431" s="44"/>
      <c r="V2431" s="44"/>
      <c r="W2431" s="44"/>
      <c r="X2431" s="44"/>
      <c r="Y2431" s="44"/>
      <c r="Z2431" s="44"/>
      <c r="AA2431" s="35"/>
      <c r="AB2431" s="35"/>
      <c r="AC2431" s="35"/>
      <c r="AD2431" s="35"/>
      <c r="AE2431" s="35"/>
      <c r="AF2431" s="35"/>
      <c r="AG2431" s="35"/>
      <c r="AH2431" s="35"/>
      <c r="AI2431" s="35"/>
      <c r="AJ2431" s="35"/>
      <c r="AK2431" s="35"/>
    </row>
    <row r="2432" spans="7:37" s="13" customFormat="1" ht="13.9" customHeight="1" x14ac:dyDescent="0.3">
      <c r="G2432" s="44"/>
      <c r="H2432" s="44"/>
      <c r="I2432" s="44"/>
      <c r="J2432" s="44"/>
      <c r="K2432" s="44"/>
      <c r="L2432" s="44"/>
      <c r="M2432" s="44"/>
      <c r="N2432" s="44"/>
      <c r="O2432" s="44"/>
      <c r="P2432" s="44"/>
      <c r="Q2432" s="44"/>
      <c r="R2432" s="44"/>
      <c r="S2432" s="44"/>
      <c r="T2432" s="44"/>
      <c r="U2432" s="44"/>
      <c r="V2432" s="44"/>
      <c r="W2432" s="44"/>
      <c r="X2432" s="44"/>
      <c r="Y2432" s="44"/>
      <c r="Z2432" s="44"/>
      <c r="AA2432" s="35"/>
      <c r="AB2432" s="35"/>
      <c r="AC2432" s="35"/>
      <c r="AD2432" s="35"/>
      <c r="AE2432" s="35"/>
      <c r="AF2432" s="35"/>
      <c r="AG2432" s="35"/>
      <c r="AH2432" s="35"/>
      <c r="AI2432" s="35"/>
      <c r="AJ2432" s="35"/>
      <c r="AK2432" s="35"/>
    </row>
    <row r="2433" spans="7:37" s="13" customFormat="1" ht="13.9" customHeight="1" x14ac:dyDescent="0.3">
      <c r="G2433" s="44"/>
      <c r="H2433" s="44"/>
      <c r="I2433" s="44"/>
      <c r="J2433" s="44"/>
      <c r="K2433" s="44"/>
      <c r="L2433" s="44"/>
      <c r="M2433" s="44"/>
      <c r="N2433" s="44"/>
      <c r="O2433" s="44"/>
      <c r="P2433" s="44"/>
      <c r="Q2433" s="44"/>
      <c r="R2433" s="44"/>
      <c r="S2433" s="44"/>
      <c r="T2433" s="44"/>
      <c r="U2433" s="44"/>
      <c r="V2433" s="44"/>
      <c r="W2433" s="44"/>
      <c r="X2433" s="44"/>
      <c r="Y2433" s="44"/>
      <c r="Z2433" s="44"/>
      <c r="AA2433" s="35"/>
      <c r="AB2433" s="35"/>
      <c r="AC2433" s="35"/>
      <c r="AD2433" s="35"/>
      <c r="AE2433" s="35"/>
      <c r="AF2433" s="35"/>
      <c r="AG2433" s="35"/>
      <c r="AH2433" s="35"/>
      <c r="AI2433" s="35"/>
      <c r="AJ2433" s="35"/>
      <c r="AK2433" s="35"/>
    </row>
    <row r="2434" spans="7:37" s="13" customFormat="1" ht="13.9" customHeight="1" x14ac:dyDescent="0.3">
      <c r="G2434" s="44"/>
      <c r="H2434" s="44"/>
      <c r="I2434" s="44"/>
      <c r="J2434" s="44"/>
      <c r="K2434" s="44"/>
      <c r="L2434" s="44"/>
      <c r="M2434" s="44"/>
      <c r="N2434" s="44"/>
      <c r="O2434" s="44"/>
      <c r="P2434" s="44"/>
      <c r="Q2434" s="44"/>
      <c r="R2434" s="44"/>
      <c r="S2434" s="44"/>
      <c r="T2434" s="44"/>
      <c r="U2434" s="44"/>
      <c r="V2434" s="44"/>
      <c r="W2434" s="44"/>
      <c r="X2434" s="44"/>
      <c r="Y2434" s="44"/>
      <c r="Z2434" s="44"/>
      <c r="AA2434" s="35"/>
      <c r="AB2434" s="35"/>
      <c r="AC2434" s="35"/>
      <c r="AD2434" s="35"/>
      <c r="AE2434" s="35"/>
      <c r="AF2434" s="35"/>
      <c r="AG2434" s="35"/>
      <c r="AH2434" s="35"/>
      <c r="AI2434" s="35"/>
      <c r="AJ2434" s="35"/>
      <c r="AK2434" s="35"/>
    </row>
    <row r="2435" spans="7:37" s="13" customFormat="1" ht="13.9" customHeight="1" x14ac:dyDescent="0.3">
      <c r="G2435" s="44"/>
      <c r="H2435" s="44"/>
      <c r="I2435" s="44"/>
      <c r="J2435" s="44"/>
      <c r="K2435" s="44"/>
      <c r="L2435" s="44"/>
      <c r="M2435" s="44"/>
      <c r="N2435" s="44"/>
      <c r="O2435" s="44"/>
      <c r="P2435" s="44"/>
      <c r="Q2435" s="44"/>
      <c r="R2435" s="44"/>
      <c r="S2435" s="44"/>
      <c r="T2435" s="44"/>
      <c r="U2435" s="44"/>
      <c r="V2435" s="44"/>
      <c r="W2435" s="44"/>
      <c r="X2435" s="44"/>
      <c r="Y2435" s="44"/>
      <c r="Z2435" s="44"/>
      <c r="AA2435" s="35"/>
      <c r="AB2435" s="35"/>
      <c r="AC2435" s="35"/>
      <c r="AD2435" s="35"/>
      <c r="AE2435" s="35"/>
      <c r="AF2435" s="35"/>
      <c r="AG2435" s="35"/>
      <c r="AH2435" s="35"/>
      <c r="AI2435" s="35"/>
      <c r="AJ2435" s="35"/>
      <c r="AK2435" s="35"/>
    </row>
    <row r="2436" spans="7:37" s="13" customFormat="1" ht="13.9" customHeight="1" x14ac:dyDescent="0.3">
      <c r="G2436" s="44"/>
      <c r="H2436" s="44"/>
      <c r="I2436" s="44"/>
      <c r="J2436" s="44"/>
      <c r="K2436" s="44"/>
      <c r="L2436" s="44"/>
      <c r="M2436" s="44"/>
      <c r="N2436" s="44"/>
      <c r="O2436" s="44"/>
      <c r="P2436" s="44"/>
      <c r="Q2436" s="44"/>
      <c r="R2436" s="44"/>
      <c r="S2436" s="44"/>
      <c r="T2436" s="44"/>
      <c r="U2436" s="44"/>
      <c r="V2436" s="44"/>
      <c r="W2436" s="44"/>
      <c r="X2436" s="44"/>
      <c r="Y2436" s="44"/>
      <c r="Z2436" s="44"/>
      <c r="AA2436" s="35"/>
      <c r="AB2436" s="35"/>
      <c r="AC2436" s="35"/>
      <c r="AD2436" s="35"/>
      <c r="AE2436" s="35"/>
      <c r="AF2436" s="35"/>
      <c r="AG2436" s="35"/>
      <c r="AH2436" s="35"/>
      <c r="AI2436" s="35"/>
      <c r="AJ2436" s="35"/>
      <c r="AK2436" s="35"/>
    </row>
    <row r="2437" spans="7:37" s="13" customFormat="1" ht="13.9" customHeight="1" x14ac:dyDescent="0.3">
      <c r="G2437" s="44"/>
      <c r="H2437" s="44"/>
      <c r="I2437" s="44"/>
      <c r="J2437" s="44"/>
      <c r="K2437" s="44"/>
      <c r="L2437" s="44"/>
      <c r="M2437" s="44"/>
      <c r="N2437" s="44"/>
      <c r="O2437" s="44"/>
      <c r="P2437" s="44"/>
      <c r="Q2437" s="44"/>
      <c r="R2437" s="44"/>
      <c r="S2437" s="44"/>
      <c r="T2437" s="44"/>
      <c r="U2437" s="44"/>
      <c r="V2437" s="44"/>
      <c r="W2437" s="44"/>
      <c r="X2437" s="44"/>
      <c r="Y2437" s="44"/>
      <c r="Z2437" s="44"/>
      <c r="AA2437" s="35"/>
      <c r="AB2437" s="35"/>
      <c r="AC2437" s="35"/>
      <c r="AD2437" s="35"/>
      <c r="AE2437" s="35"/>
      <c r="AF2437" s="35"/>
      <c r="AG2437" s="35"/>
      <c r="AH2437" s="35"/>
      <c r="AI2437" s="35"/>
      <c r="AJ2437" s="35"/>
      <c r="AK2437" s="35"/>
    </row>
    <row r="2438" spans="7:37" s="13" customFormat="1" ht="13.9" customHeight="1" x14ac:dyDescent="0.3">
      <c r="G2438" s="44"/>
      <c r="H2438" s="44"/>
      <c r="I2438" s="44"/>
      <c r="J2438" s="44"/>
      <c r="K2438" s="44"/>
      <c r="L2438" s="44"/>
      <c r="M2438" s="44"/>
      <c r="N2438" s="44"/>
      <c r="O2438" s="44"/>
      <c r="P2438" s="44"/>
      <c r="Q2438" s="44"/>
      <c r="R2438" s="44"/>
      <c r="S2438" s="44"/>
      <c r="T2438" s="44"/>
      <c r="U2438" s="44"/>
      <c r="V2438" s="44"/>
      <c r="W2438" s="44"/>
      <c r="X2438" s="44"/>
      <c r="Y2438" s="44"/>
      <c r="Z2438" s="44"/>
      <c r="AA2438" s="35"/>
      <c r="AB2438" s="35"/>
      <c r="AC2438" s="35"/>
      <c r="AD2438" s="35"/>
      <c r="AE2438" s="35"/>
      <c r="AF2438" s="35"/>
      <c r="AG2438" s="35"/>
      <c r="AH2438" s="35"/>
      <c r="AI2438" s="35"/>
      <c r="AJ2438" s="35"/>
      <c r="AK2438" s="35"/>
    </row>
    <row r="2439" spans="7:37" s="13" customFormat="1" ht="13.9" customHeight="1" x14ac:dyDescent="0.3">
      <c r="G2439" s="44"/>
      <c r="H2439" s="44"/>
      <c r="I2439" s="44"/>
      <c r="J2439" s="44"/>
      <c r="K2439" s="44"/>
      <c r="L2439" s="44"/>
      <c r="M2439" s="44"/>
      <c r="N2439" s="44"/>
      <c r="O2439" s="44"/>
      <c r="P2439" s="44"/>
      <c r="Q2439" s="44"/>
      <c r="R2439" s="44"/>
      <c r="S2439" s="44"/>
      <c r="T2439" s="44"/>
      <c r="U2439" s="44"/>
      <c r="V2439" s="44"/>
      <c r="W2439" s="44"/>
      <c r="X2439" s="44"/>
      <c r="Y2439" s="44"/>
      <c r="Z2439" s="44"/>
      <c r="AA2439" s="35"/>
      <c r="AB2439" s="35"/>
      <c r="AC2439" s="35"/>
      <c r="AD2439" s="35"/>
      <c r="AE2439" s="35"/>
      <c r="AF2439" s="35"/>
      <c r="AG2439" s="35"/>
      <c r="AH2439" s="35"/>
      <c r="AI2439" s="35"/>
      <c r="AJ2439" s="35"/>
      <c r="AK2439" s="35"/>
    </row>
    <row r="2440" spans="7:37" s="13" customFormat="1" ht="13.9" customHeight="1" x14ac:dyDescent="0.3">
      <c r="G2440" s="44"/>
      <c r="H2440" s="44"/>
      <c r="I2440" s="44"/>
      <c r="J2440" s="44"/>
      <c r="K2440" s="44"/>
      <c r="L2440" s="44"/>
      <c r="M2440" s="44"/>
      <c r="N2440" s="44"/>
      <c r="O2440" s="44"/>
      <c r="P2440" s="44"/>
      <c r="Q2440" s="44"/>
      <c r="R2440" s="44"/>
      <c r="S2440" s="44"/>
      <c r="T2440" s="44"/>
      <c r="U2440" s="44"/>
      <c r="V2440" s="44"/>
      <c r="W2440" s="44"/>
      <c r="X2440" s="44"/>
      <c r="Y2440" s="44"/>
      <c r="Z2440" s="44"/>
      <c r="AA2440" s="35"/>
      <c r="AB2440" s="35"/>
      <c r="AC2440" s="35"/>
      <c r="AD2440" s="35"/>
      <c r="AE2440" s="35"/>
      <c r="AF2440" s="35"/>
      <c r="AG2440" s="35"/>
      <c r="AH2440" s="35"/>
      <c r="AI2440" s="35"/>
      <c r="AJ2440" s="35"/>
      <c r="AK2440" s="35"/>
    </row>
    <row r="2441" spans="7:37" s="13" customFormat="1" ht="13.9" customHeight="1" x14ac:dyDescent="0.3">
      <c r="G2441" s="44"/>
      <c r="H2441" s="44"/>
      <c r="I2441" s="44"/>
      <c r="J2441" s="44"/>
      <c r="K2441" s="44"/>
      <c r="L2441" s="44"/>
      <c r="M2441" s="44"/>
      <c r="N2441" s="44"/>
      <c r="O2441" s="44"/>
      <c r="P2441" s="44"/>
      <c r="Q2441" s="44"/>
      <c r="R2441" s="44"/>
      <c r="S2441" s="44"/>
      <c r="T2441" s="44"/>
      <c r="U2441" s="44"/>
      <c r="V2441" s="44"/>
      <c r="W2441" s="44"/>
      <c r="X2441" s="44"/>
      <c r="Y2441" s="44"/>
      <c r="Z2441" s="44"/>
      <c r="AA2441" s="35"/>
      <c r="AB2441" s="35"/>
      <c r="AC2441" s="35"/>
      <c r="AD2441" s="35"/>
      <c r="AE2441" s="35"/>
      <c r="AF2441" s="35"/>
      <c r="AG2441" s="35"/>
      <c r="AH2441" s="35"/>
      <c r="AI2441" s="35"/>
      <c r="AJ2441" s="35"/>
      <c r="AK2441" s="35"/>
    </row>
    <row r="2442" spans="7:37" s="13" customFormat="1" ht="13.9" customHeight="1" x14ac:dyDescent="0.3">
      <c r="G2442" s="44"/>
      <c r="H2442" s="44"/>
      <c r="I2442" s="44"/>
      <c r="J2442" s="44"/>
      <c r="K2442" s="44"/>
      <c r="L2442" s="44"/>
      <c r="M2442" s="44"/>
      <c r="N2442" s="44"/>
      <c r="O2442" s="44"/>
      <c r="P2442" s="44"/>
      <c r="Q2442" s="44"/>
      <c r="R2442" s="44"/>
      <c r="S2442" s="44"/>
      <c r="T2442" s="44"/>
      <c r="U2442" s="44"/>
      <c r="V2442" s="44"/>
      <c r="W2442" s="44"/>
      <c r="X2442" s="44"/>
      <c r="Y2442" s="44"/>
      <c r="Z2442" s="44"/>
      <c r="AA2442" s="35"/>
      <c r="AB2442" s="35"/>
      <c r="AC2442" s="35"/>
      <c r="AD2442" s="35"/>
      <c r="AE2442" s="35"/>
      <c r="AF2442" s="35"/>
      <c r="AG2442" s="35"/>
      <c r="AH2442" s="35"/>
      <c r="AI2442" s="35"/>
      <c r="AJ2442" s="35"/>
      <c r="AK2442" s="35"/>
    </row>
    <row r="2443" spans="7:37" s="13" customFormat="1" ht="13.9" customHeight="1" x14ac:dyDescent="0.3">
      <c r="G2443" s="44"/>
      <c r="H2443" s="44"/>
      <c r="I2443" s="44"/>
      <c r="J2443" s="44"/>
      <c r="K2443" s="44"/>
      <c r="L2443" s="44"/>
      <c r="M2443" s="44"/>
      <c r="N2443" s="44"/>
      <c r="O2443" s="44"/>
      <c r="P2443" s="44"/>
      <c r="Q2443" s="44"/>
      <c r="R2443" s="44"/>
      <c r="S2443" s="44"/>
      <c r="T2443" s="44"/>
      <c r="U2443" s="44"/>
      <c r="V2443" s="44"/>
      <c r="W2443" s="44"/>
      <c r="X2443" s="44"/>
      <c r="Y2443" s="44"/>
      <c r="Z2443" s="44"/>
      <c r="AA2443" s="35"/>
      <c r="AB2443" s="35"/>
      <c r="AC2443" s="35"/>
      <c r="AD2443" s="35"/>
      <c r="AE2443" s="35"/>
      <c r="AF2443" s="35"/>
      <c r="AG2443" s="35"/>
      <c r="AH2443" s="35"/>
      <c r="AI2443" s="35"/>
      <c r="AJ2443" s="35"/>
      <c r="AK2443" s="35"/>
    </row>
    <row r="2444" spans="7:37" s="13" customFormat="1" ht="13.9" customHeight="1" x14ac:dyDescent="0.3">
      <c r="G2444" s="44"/>
      <c r="H2444" s="44"/>
      <c r="I2444" s="44"/>
      <c r="J2444" s="44"/>
      <c r="K2444" s="44"/>
      <c r="L2444" s="44"/>
      <c r="M2444" s="44"/>
      <c r="N2444" s="44"/>
      <c r="O2444" s="44"/>
      <c r="P2444" s="44"/>
      <c r="Q2444" s="44"/>
      <c r="R2444" s="44"/>
      <c r="S2444" s="44"/>
      <c r="T2444" s="44"/>
      <c r="U2444" s="44"/>
      <c r="V2444" s="44"/>
      <c r="W2444" s="44"/>
      <c r="X2444" s="44"/>
      <c r="Y2444" s="44"/>
      <c r="Z2444" s="44"/>
      <c r="AA2444" s="35"/>
      <c r="AB2444" s="35"/>
      <c r="AC2444" s="35"/>
      <c r="AD2444" s="35"/>
      <c r="AE2444" s="35"/>
      <c r="AF2444" s="35"/>
      <c r="AG2444" s="35"/>
      <c r="AH2444" s="35"/>
      <c r="AI2444" s="35"/>
      <c r="AJ2444" s="35"/>
      <c r="AK2444" s="35"/>
    </row>
    <row r="2445" spans="7:37" s="13" customFormat="1" ht="13.9" customHeight="1" x14ac:dyDescent="0.3">
      <c r="G2445" s="44"/>
      <c r="H2445" s="44"/>
      <c r="I2445" s="44"/>
      <c r="J2445" s="44"/>
      <c r="K2445" s="44"/>
      <c r="L2445" s="44"/>
      <c r="M2445" s="44"/>
      <c r="N2445" s="44"/>
      <c r="O2445" s="44"/>
      <c r="P2445" s="44"/>
      <c r="Q2445" s="44"/>
      <c r="R2445" s="44"/>
      <c r="S2445" s="44"/>
      <c r="T2445" s="44"/>
      <c r="U2445" s="44"/>
      <c r="V2445" s="44"/>
      <c r="W2445" s="44"/>
      <c r="X2445" s="44"/>
      <c r="Y2445" s="44"/>
      <c r="Z2445" s="44"/>
      <c r="AA2445" s="35"/>
      <c r="AB2445" s="35"/>
      <c r="AC2445" s="35"/>
      <c r="AD2445" s="35"/>
      <c r="AE2445" s="35"/>
      <c r="AF2445" s="35"/>
      <c r="AG2445" s="35"/>
      <c r="AH2445" s="35"/>
      <c r="AI2445" s="35"/>
      <c r="AJ2445" s="35"/>
      <c r="AK2445" s="35"/>
    </row>
    <row r="2446" spans="7:37" s="13" customFormat="1" ht="13.9" customHeight="1" x14ac:dyDescent="0.3">
      <c r="G2446" s="44"/>
      <c r="H2446" s="44"/>
      <c r="I2446" s="44"/>
      <c r="J2446" s="44"/>
      <c r="K2446" s="44"/>
      <c r="L2446" s="44"/>
      <c r="M2446" s="44"/>
      <c r="N2446" s="44"/>
      <c r="O2446" s="44"/>
      <c r="P2446" s="44"/>
      <c r="Q2446" s="44"/>
      <c r="R2446" s="44"/>
      <c r="S2446" s="44"/>
      <c r="T2446" s="44"/>
      <c r="U2446" s="44"/>
      <c r="V2446" s="44"/>
      <c r="W2446" s="44"/>
      <c r="X2446" s="44"/>
      <c r="Y2446" s="44"/>
      <c r="Z2446" s="44"/>
      <c r="AA2446" s="35"/>
      <c r="AB2446" s="35"/>
      <c r="AC2446" s="35"/>
      <c r="AD2446" s="35"/>
      <c r="AE2446" s="35"/>
      <c r="AF2446" s="35"/>
      <c r="AG2446" s="35"/>
      <c r="AH2446" s="35"/>
      <c r="AI2446" s="35"/>
      <c r="AJ2446" s="35"/>
      <c r="AK2446" s="35"/>
    </row>
    <row r="2447" spans="7:37" s="13" customFormat="1" ht="13.9" customHeight="1" x14ac:dyDescent="0.3">
      <c r="G2447" s="44"/>
      <c r="H2447" s="44"/>
      <c r="I2447" s="44"/>
      <c r="J2447" s="44"/>
      <c r="K2447" s="44"/>
      <c r="L2447" s="44"/>
      <c r="M2447" s="44"/>
      <c r="N2447" s="44"/>
      <c r="O2447" s="44"/>
      <c r="P2447" s="44"/>
      <c r="Q2447" s="44"/>
      <c r="R2447" s="44"/>
      <c r="S2447" s="44"/>
      <c r="T2447" s="44"/>
      <c r="U2447" s="44"/>
      <c r="V2447" s="44"/>
      <c r="W2447" s="44"/>
      <c r="X2447" s="44"/>
      <c r="Y2447" s="44"/>
      <c r="Z2447" s="44"/>
      <c r="AA2447" s="35"/>
      <c r="AB2447" s="35"/>
      <c r="AC2447" s="35"/>
      <c r="AD2447" s="35"/>
      <c r="AE2447" s="35"/>
      <c r="AF2447" s="35"/>
      <c r="AG2447" s="35"/>
      <c r="AH2447" s="35"/>
      <c r="AI2447" s="35"/>
      <c r="AJ2447" s="35"/>
      <c r="AK2447" s="35"/>
    </row>
    <row r="2448" spans="7:37" s="13" customFormat="1" ht="13.9" customHeight="1" x14ac:dyDescent="0.3">
      <c r="G2448" s="44"/>
      <c r="H2448" s="44"/>
      <c r="I2448" s="44"/>
      <c r="J2448" s="44"/>
      <c r="K2448" s="44"/>
      <c r="L2448" s="44"/>
      <c r="M2448" s="44"/>
      <c r="N2448" s="44"/>
      <c r="O2448" s="44"/>
      <c r="P2448" s="44"/>
      <c r="Q2448" s="44"/>
      <c r="R2448" s="44"/>
      <c r="S2448" s="44"/>
      <c r="T2448" s="44"/>
      <c r="U2448" s="44"/>
      <c r="V2448" s="44"/>
      <c r="W2448" s="44"/>
      <c r="X2448" s="44"/>
      <c r="Y2448" s="44"/>
      <c r="Z2448" s="44"/>
      <c r="AA2448" s="35"/>
      <c r="AB2448" s="35"/>
      <c r="AC2448" s="35"/>
      <c r="AD2448" s="35"/>
      <c r="AE2448" s="35"/>
      <c r="AF2448" s="35"/>
      <c r="AG2448" s="35"/>
      <c r="AH2448" s="35"/>
      <c r="AI2448" s="35"/>
      <c r="AJ2448" s="35"/>
      <c r="AK2448" s="35"/>
    </row>
    <row r="2449" spans="7:37" s="13" customFormat="1" ht="13.9" customHeight="1" x14ac:dyDescent="0.3">
      <c r="G2449" s="44"/>
      <c r="H2449" s="44"/>
      <c r="I2449" s="44"/>
      <c r="J2449" s="44"/>
      <c r="K2449" s="44"/>
      <c r="L2449" s="44"/>
      <c r="M2449" s="44"/>
      <c r="N2449" s="44"/>
      <c r="O2449" s="44"/>
      <c r="P2449" s="44"/>
      <c r="Q2449" s="44"/>
      <c r="R2449" s="44"/>
      <c r="S2449" s="44"/>
      <c r="T2449" s="44"/>
      <c r="U2449" s="44"/>
      <c r="V2449" s="44"/>
      <c r="W2449" s="44"/>
      <c r="X2449" s="44"/>
      <c r="Y2449" s="44"/>
      <c r="Z2449" s="44"/>
      <c r="AA2449" s="35"/>
      <c r="AB2449" s="35"/>
      <c r="AC2449" s="35"/>
      <c r="AD2449" s="35"/>
      <c r="AE2449" s="35"/>
      <c r="AF2449" s="35"/>
      <c r="AG2449" s="35"/>
      <c r="AH2449" s="35"/>
      <c r="AI2449" s="35"/>
      <c r="AJ2449" s="35"/>
      <c r="AK2449" s="35"/>
    </row>
    <row r="2450" spans="7:37" s="13" customFormat="1" ht="13.9" customHeight="1" x14ac:dyDescent="0.3">
      <c r="G2450" s="44"/>
      <c r="H2450" s="44"/>
      <c r="I2450" s="44"/>
      <c r="J2450" s="44"/>
      <c r="K2450" s="44"/>
      <c r="L2450" s="44"/>
      <c r="M2450" s="44"/>
      <c r="N2450" s="44"/>
      <c r="O2450" s="44"/>
      <c r="P2450" s="44"/>
      <c r="Q2450" s="44"/>
      <c r="R2450" s="44"/>
      <c r="S2450" s="44"/>
      <c r="T2450" s="44"/>
      <c r="U2450" s="44"/>
      <c r="V2450" s="44"/>
      <c r="W2450" s="44"/>
      <c r="X2450" s="44"/>
      <c r="Y2450" s="44"/>
      <c r="Z2450" s="44"/>
      <c r="AA2450" s="35"/>
      <c r="AB2450" s="35"/>
      <c r="AC2450" s="35"/>
      <c r="AD2450" s="35"/>
      <c r="AE2450" s="35"/>
      <c r="AF2450" s="35"/>
      <c r="AG2450" s="35"/>
      <c r="AH2450" s="35"/>
      <c r="AI2450" s="35"/>
      <c r="AJ2450" s="35"/>
      <c r="AK2450" s="35"/>
    </row>
    <row r="2451" spans="7:37" s="13" customFormat="1" ht="13.9" customHeight="1" x14ac:dyDescent="0.3">
      <c r="G2451" s="44"/>
      <c r="H2451" s="44"/>
      <c r="I2451" s="44"/>
      <c r="J2451" s="44"/>
      <c r="K2451" s="44"/>
      <c r="L2451" s="44"/>
      <c r="M2451" s="44"/>
      <c r="N2451" s="44"/>
      <c r="O2451" s="44"/>
      <c r="P2451" s="44"/>
      <c r="Q2451" s="44"/>
      <c r="R2451" s="44"/>
      <c r="S2451" s="44"/>
      <c r="T2451" s="44"/>
      <c r="U2451" s="44"/>
      <c r="V2451" s="44"/>
      <c r="W2451" s="44"/>
      <c r="X2451" s="44"/>
      <c r="Y2451" s="44"/>
      <c r="Z2451" s="44"/>
      <c r="AA2451" s="35"/>
      <c r="AB2451" s="35"/>
      <c r="AC2451" s="35"/>
      <c r="AD2451" s="35"/>
      <c r="AE2451" s="35"/>
      <c r="AF2451" s="35"/>
      <c r="AG2451" s="35"/>
      <c r="AH2451" s="35"/>
      <c r="AI2451" s="35"/>
      <c r="AJ2451" s="35"/>
      <c r="AK2451" s="35"/>
    </row>
    <row r="2452" spans="7:37" s="13" customFormat="1" ht="13.9" customHeight="1" x14ac:dyDescent="0.3">
      <c r="G2452" s="44"/>
      <c r="H2452" s="44"/>
      <c r="I2452" s="44"/>
      <c r="J2452" s="44"/>
      <c r="K2452" s="44"/>
      <c r="L2452" s="44"/>
      <c r="M2452" s="44"/>
      <c r="N2452" s="44"/>
      <c r="O2452" s="44"/>
      <c r="P2452" s="44"/>
      <c r="Q2452" s="44"/>
      <c r="R2452" s="44"/>
      <c r="S2452" s="44"/>
      <c r="T2452" s="44"/>
      <c r="U2452" s="44"/>
      <c r="V2452" s="44"/>
      <c r="W2452" s="44"/>
      <c r="X2452" s="44"/>
      <c r="Y2452" s="44"/>
      <c r="Z2452" s="44"/>
      <c r="AA2452" s="35"/>
      <c r="AB2452" s="35"/>
      <c r="AC2452" s="35"/>
      <c r="AD2452" s="35"/>
      <c r="AE2452" s="35"/>
      <c r="AF2452" s="35"/>
      <c r="AG2452" s="35"/>
      <c r="AH2452" s="35"/>
      <c r="AI2452" s="35"/>
      <c r="AJ2452" s="35"/>
      <c r="AK2452" s="35"/>
    </row>
    <row r="2453" spans="7:37" s="13" customFormat="1" ht="13.9" customHeight="1" x14ac:dyDescent="0.3">
      <c r="G2453" s="44"/>
      <c r="H2453" s="44"/>
      <c r="I2453" s="44"/>
      <c r="J2453" s="44"/>
      <c r="K2453" s="44"/>
      <c r="L2453" s="44"/>
      <c r="M2453" s="44"/>
      <c r="N2453" s="44"/>
      <c r="O2453" s="44"/>
      <c r="P2453" s="44"/>
      <c r="Q2453" s="44"/>
      <c r="R2453" s="44"/>
      <c r="S2453" s="44"/>
      <c r="T2453" s="44"/>
      <c r="U2453" s="44"/>
      <c r="V2453" s="44"/>
      <c r="W2453" s="44"/>
      <c r="X2453" s="44"/>
      <c r="Y2453" s="44"/>
      <c r="Z2453" s="44"/>
      <c r="AA2453" s="35"/>
      <c r="AB2453" s="35"/>
      <c r="AC2453" s="35"/>
      <c r="AD2453" s="35"/>
      <c r="AE2453" s="35"/>
      <c r="AF2453" s="35"/>
      <c r="AG2453" s="35"/>
      <c r="AH2453" s="35"/>
      <c r="AI2453" s="35"/>
      <c r="AJ2453" s="35"/>
      <c r="AK2453" s="35"/>
    </row>
    <row r="2454" spans="7:37" s="13" customFormat="1" ht="13.9" customHeight="1" x14ac:dyDescent="0.3">
      <c r="G2454" s="44"/>
      <c r="H2454" s="44"/>
      <c r="I2454" s="44"/>
      <c r="J2454" s="44"/>
      <c r="K2454" s="44"/>
      <c r="L2454" s="44"/>
      <c r="M2454" s="44"/>
      <c r="N2454" s="44"/>
      <c r="O2454" s="44"/>
      <c r="P2454" s="44"/>
      <c r="Q2454" s="44"/>
      <c r="R2454" s="44"/>
      <c r="S2454" s="44"/>
      <c r="T2454" s="44"/>
      <c r="U2454" s="44"/>
      <c r="V2454" s="44"/>
      <c r="W2454" s="44"/>
      <c r="X2454" s="44"/>
      <c r="Y2454" s="44"/>
      <c r="Z2454" s="44"/>
      <c r="AA2454" s="35"/>
      <c r="AB2454" s="35"/>
      <c r="AC2454" s="35"/>
      <c r="AD2454" s="35"/>
      <c r="AE2454" s="35"/>
      <c r="AF2454" s="35"/>
      <c r="AG2454" s="35"/>
      <c r="AH2454" s="35"/>
      <c r="AI2454" s="35"/>
      <c r="AJ2454" s="35"/>
      <c r="AK2454" s="35"/>
    </row>
    <row r="2455" spans="7:37" s="13" customFormat="1" ht="13.9" customHeight="1" x14ac:dyDescent="0.3">
      <c r="G2455" s="44"/>
      <c r="H2455" s="44"/>
      <c r="I2455" s="44"/>
      <c r="J2455" s="44"/>
      <c r="K2455" s="44"/>
      <c r="L2455" s="44"/>
      <c r="M2455" s="44"/>
      <c r="N2455" s="44"/>
      <c r="O2455" s="44"/>
      <c r="P2455" s="44"/>
      <c r="Q2455" s="44"/>
      <c r="R2455" s="44"/>
      <c r="S2455" s="44"/>
      <c r="T2455" s="44"/>
      <c r="U2455" s="44"/>
      <c r="V2455" s="44"/>
      <c r="W2455" s="44"/>
      <c r="X2455" s="44"/>
      <c r="Y2455" s="44"/>
      <c r="Z2455" s="44"/>
      <c r="AA2455" s="35"/>
      <c r="AB2455" s="35"/>
      <c r="AC2455" s="35"/>
      <c r="AD2455" s="35"/>
      <c r="AE2455" s="35"/>
      <c r="AF2455" s="35"/>
      <c r="AG2455" s="35"/>
      <c r="AH2455" s="35"/>
      <c r="AI2455" s="35"/>
      <c r="AJ2455" s="35"/>
      <c r="AK2455" s="35"/>
    </row>
    <row r="2456" spans="7:37" s="13" customFormat="1" ht="13.9" customHeight="1" x14ac:dyDescent="0.3">
      <c r="G2456" s="44"/>
      <c r="H2456" s="44"/>
      <c r="I2456" s="44"/>
      <c r="J2456" s="44"/>
      <c r="K2456" s="44"/>
      <c r="L2456" s="44"/>
      <c r="M2456" s="44"/>
      <c r="N2456" s="44"/>
      <c r="O2456" s="44"/>
      <c r="P2456" s="44"/>
      <c r="Q2456" s="44"/>
      <c r="R2456" s="44"/>
      <c r="S2456" s="44"/>
      <c r="T2456" s="44"/>
      <c r="U2456" s="44"/>
      <c r="V2456" s="44"/>
      <c r="W2456" s="44"/>
      <c r="X2456" s="44"/>
      <c r="Y2456" s="44"/>
      <c r="Z2456" s="44"/>
      <c r="AA2456" s="35"/>
      <c r="AB2456" s="35"/>
      <c r="AC2456" s="35"/>
      <c r="AD2456" s="35"/>
      <c r="AE2456" s="35"/>
      <c r="AF2456" s="35"/>
      <c r="AG2456" s="35"/>
      <c r="AH2456" s="35"/>
      <c r="AI2456" s="35"/>
      <c r="AJ2456" s="35"/>
      <c r="AK2456" s="35"/>
    </row>
    <row r="2457" spans="7:37" s="13" customFormat="1" ht="13.9" customHeight="1" x14ac:dyDescent="0.3">
      <c r="G2457" s="44"/>
      <c r="H2457" s="44"/>
      <c r="I2457" s="44"/>
      <c r="J2457" s="44"/>
      <c r="K2457" s="44"/>
      <c r="L2457" s="44"/>
      <c r="M2457" s="44"/>
      <c r="N2457" s="44"/>
      <c r="O2457" s="44"/>
      <c r="P2457" s="44"/>
      <c r="Q2457" s="44"/>
      <c r="R2457" s="44"/>
      <c r="S2457" s="44"/>
      <c r="T2457" s="44"/>
      <c r="U2457" s="44"/>
      <c r="V2457" s="44"/>
      <c r="W2457" s="44"/>
      <c r="X2457" s="44"/>
      <c r="Y2457" s="44"/>
      <c r="Z2457" s="44"/>
      <c r="AA2457" s="35"/>
      <c r="AB2457" s="35"/>
      <c r="AC2457" s="35"/>
      <c r="AD2457" s="35"/>
      <c r="AE2457" s="35"/>
      <c r="AF2457" s="35"/>
      <c r="AG2457" s="35"/>
      <c r="AH2457" s="35"/>
      <c r="AI2457" s="35"/>
      <c r="AJ2457" s="35"/>
      <c r="AK2457" s="35"/>
    </row>
    <row r="2458" spans="7:37" s="13" customFormat="1" ht="13.9" customHeight="1" x14ac:dyDescent="0.3">
      <c r="G2458" s="44"/>
      <c r="H2458" s="44"/>
      <c r="I2458" s="44"/>
      <c r="J2458" s="44"/>
      <c r="K2458" s="44"/>
      <c r="L2458" s="44"/>
      <c r="M2458" s="44"/>
      <c r="N2458" s="44"/>
      <c r="O2458" s="44"/>
      <c r="P2458" s="44"/>
      <c r="Q2458" s="44"/>
      <c r="R2458" s="44"/>
      <c r="S2458" s="44"/>
      <c r="T2458" s="44"/>
      <c r="U2458" s="44"/>
      <c r="V2458" s="44"/>
      <c r="W2458" s="44"/>
      <c r="X2458" s="44"/>
      <c r="Y2458" s="44"/>
      <c r="Z2458" s="44"/>
      <c r="AA2458" s="35"/>
      <c r="AB2458" s="35"/>
      <c r="AC2458" s="35"/>
      <c r="AD2458" s="35"/>
      <c r="AE2458" s="35"/>
      <c r="AF2458" s="35"/>
      <c r="AG2458" s="35"/>
      <c r="AH2458" s="35"/>
      <c r="AI2458" s="35"/>
      <c r="AJ2458" s="35"/>
      <c r="AK2458" s="35"/>
    </row>
    <row r="2459" spans="7:37" s="13" customFormat="1" ht="13.9" customHeight="1" x14ac:dyDescent="0.3">
      <c r="G2459" s="44"/>
      <c r="H2459" s="44"/>
      <c r="I2459" s="44"/>
      <c r="J2459" s="44"/>
      <c r="K2459" s="44"/>
      <c r="L2459" s="44"/>
      <c r="M2459" s="44"/>
      <c r="N2459" s="44"/>
      <c r="O2459" s="44"/>
      <c r="P2459" s="44"/>
      <c r="Q2459" s="44"/>
      <c r="R2459" s="44"/>
      <c r="S2459" s="44"/>
      <c r="T2459" s="44"/>
      <c r="U2459" s="44"/>
      <c r="V2459" s="44"/>
      <c r="W2459" s="44"/>
      <c r="X2459" s="44"/>
      <c r="Y2459" s="44"/>
      <c r="Z2459" s="44"/>
      <c r="AA2459" s="35"/>
      <c r="AB2459" s="35"/>
      <c r="AC2459" s="35"/>
      <c r="AD2459" s="35"/>
      <c r="AE2459" s="35"/>
      <c r="AF2459" s="35"/>
      <c r="AG2459" s="35"/>
      <c r="AH2459" s="35"/>
      <c r="AI2459" s="35"/>
      <c r="AJ2459" s="35"/>
      <c r="AK2459" s="35"/>
    </row>
    <row r="2460" spans="7:37" s="13" customFormat="1" ht="13.9" customHeight="1" x14ac:dyDescent="0.3">
      <c r="G2460" s="44"/>
      <c r="H2460" s="44"/>
      <c r="I2460" s="44"/>
      <c r="J2460" s="44"/>
      <c r="K2460" s="44"/>
      <c r="L2460" s="44"/>
      <c r="M2460" s="44"/>
      <c r="N2460" s="44"/>
      <c r="O2460" s="44"/>
      <c r="P2460" s="44"/>
      <c r="Q2460" s="44"/>
      <c r="R2460" s="44"/>
      <c r="S2460" s="44"/>
      <c r="T2460" s="44"/>
      <c r="U2460" s="44"/>
      <c r="V2460" s="44"/>
      <c r="W2460" s="44"/>
      <c r="X2460" s="44"/>
      <c r="Y2460" s="44"/>
      <c r="Z2460" s="44"/>
      <c r="AA2460" s="35"/>
      <c r="AB2460" s="35"/>
      <c r="AC2460" s="35"/>
      <c r="AD2460" s="35"/>
      <c r="AE2460" s="35"/>
      <c r="AF2460" s="35"/>
      <c r="AG2460" s="35"/>
      <c r="AH2460" s="35"/>
      <c r="AI2460" s="35"/>
      <c r="AJ2460" s="35"/>
      <c r="AK2460" s="35"/>
    </row>
    <row r="2461" spans="7:37" s="13" customFormat="1" ht="13.9" customHeight="1" x14ac:dyDescent="0.3">
      <c r="G2461" s="44"/>
      <c r="H2461" s="44"/>
      <c r="I2461" s="44"/>
      <c r="J2461" s="44"/>
      <c r="K2461" s="44"/>
      <c r="L2461" s="44"/>
      <c r="M2461" s="44"/>
      <c r="N2461" s="44"/>
      <c r="O2461" s="44"/>
      <c r="P2461" s="44"/>
      <c r="Q2461" s="44"/>
      <c r="R2461" s="44"/>
      <c r="S2461" s="44"/>
      <c r="T2461" s="44"/>
      <c r="U2461" s="44"/>
      <c r="V2461" s="44"/>
      <c r="W2461" s="44"/>
      <c r="X2461" s="44"/>
      <c r="Y2461" s="44"/>
      <c r="Z2461" s="44"/>
      <c r="AA2461" s="35"/>
      <c r="AB2461" s="35"/>
      <c r="AC2461" s="35"/>
      <c r="AD2461" s="35"/>
      <c r="AE2461" s="35"/>
      <c r="AF2461" s="35"/>
      <c r="AG2461" s="35"/>
      <c r="AH2461" s="35"/>
      <c r="AI2461" s="35"/>
      <c r="AJ2461" s="35"/>
      <c r="AK2461" s="35"/>
    </row>
    <row r="2462" spans="7:37" s="13" customFormat="1" ht="13.9" customHeight="1" x14ac:dyDescent="0.3">
      <c r="G2462" s="44"/>
      <c r="H2462" s="44"/>
      <c r="I2462" s="44"/>
      <c r="J2462" s="44"/>
      <c r="K2462" s="44"/>
      <c r="L2462" s="44"/>
      <c r="M2462" s="44"/>
      <c r="N2462" s="44"/>
      <c r="O2462" s="44"/>
      <c r="P2462" s="44"/>
      <c r="Q2462" s="44"/>
      <c r="R2462" s="44"/>
      <c r="S2462" s="44"/>
      <c r="T2462" s="44"/>
      <c r="U2462" s="44"/>
      <c r="V2462" s="44"/>
      <c r="W2462" s="44"/>
      <c r="X2462" s="44"/>
      <c r="Y2462" s="44"/>
      <c r="Z2462" s="44"/>
      <c r="AA2462" s="35"/>
      <c r="AB2462" s="35"/>
      <c r="AC2462" s="35"/>
      <c r="AD2462" s="35"/>
      <c r="AE2462" s="35"/>
      <c r="AF2462" s="35"/>
      <c r="AG2462" s="35"/>
      <c r="AH2462" s="35"/>
      <c r="AI2462" s="35"/>
      <c r="AJ2462" s="35"/>
      <c r="AK2462" s="35"/>
    </row>
    <row r="2463" spans="7:37" s="13" customFormat="1" ht="13.9" customHeight="1" x14ac:dyDescent="0.3">
      <c r="G2463" s="44"/>
      <c r="H2463" s="44"/>
      <c r="I2463" s="44"/>
      <c r="J2463" s="44"/>
      <c r="K2463" s="44"/>
      <c r="L2463" s="44"/>
      <c r="M2463" s="44"/>
      <c r="N2463" s="44"/>
      <c r="O2463" s="44"/>
      <c r="P2463" s="44"/>
      <c r="Q2463" s="44"/>
      <c r="R2463" s="44"/>
      <c r="S2463" s="44"/>
      <c r="T2463" s="44"/>
      <c r="U2463" s="44"/>
      <c r="V2463" s="44"/>
      <c r="W2463" s="44"/>
      <c r="X2463" s="44"/>
      <c r="Y2463" s="44"/>
      <c r="Z2463" s="44"/>
      <c r="AA2463" s="35"/>
      <c r="AB2463" s="35"/>
      <c r="AC2463" s="35"/>
      <c r="AD2463" s="35"/>
      <c r="AE2463" s="35"/>
      <c r="AF2463" s="35"/>
      <c r="AG2463" s="35"/>
      <c r="AH2463" s="35"/>
      <c r="AI2463" s="35"/>
      <c r="AJ2463" s="35"/>
      <c r="AK2463" s="35"/>
    </row>
    <row r="2464" spans="7:37" s="13" customFormat="1" ht="13.9" customHeight="1" x14ac:dyDescent="0.3">
      <c r="G2464" s="44"/>
      <c r="H2464" s="44"/>
      <c r="I2464" s="44"/>
      <c r="J2464" s="44"/>
      <c r="K2464" s="44"/>
      <c r="L2464" s="44"/>
      <c r="M2464" s="44"/>
      <c r="N2464" s="44"/>
      <c r="O2464" s="44"/>
      <c r="P2464" s="44"/>
      <c r="Q2464" s="44"/>
      <c r="R2464" s="44"/>
      <c r="S2464" s="44"/>
      <c r="T2464" s="44"/>
      <c r="U2464" s="44"/>
      <c r="V2464" s="44"/>
      <c r="W2464" s="44"/>
      <c r="X2464" s="44"/>
      <c r="Y2464" s="44"/>
      <c r="Z2464" s="44"/>
      <c r="AA2464" s="35"/>
      <c r="AB2464" s="35"/>
      <c r="AC2464" s="35"/>
      <c r="AD2464" s="35"/>
      <c r="AE2464" s="35"/>
      <c r="AF2464" s="35"/>
      <c r="AG2464" s="35"/>
      <c r="AH2464" s="35"/>
      <c r="AI2464" s="35"/>
      <c r="AJ2464" s="35"/>
      <c r="AK2464" s="35"/>
    </row>
    <row r="2465" spans="7:37" s="13" customFormat="1" ht="13.9" customHeight="1" x14ac:dyDescent="0.3">
      <c r="G2465" s="44"/>
      <c r="H2465" s="44"/>
      <c r="I2465" s="44"/>
      <c r="J2465" s="44"/>
      <c r="K2465" s="44"/>
      <c r="L2465" s="44"/>
      <c r="M2465" s="44"/>
      <c r="N2465" s="44"/>
      <c r="O2465" s="44"/>
      <c r="P2465" s="44"/>
      <c r="Q2465" s="44"/>
      <c r="R2465" s="44"/>
      <c r="S2465" s="44"/>
      <c r="T2465" s="44"/>
      <c r="U2465" s="44"/>
      <c r="V2465" s="44"/>
      <c r="W2465" s="44"/>
      <c r="X2465" s="44"/>
      <c r="Y2465" s="44"/>
      <c r="Z2465" s="44"/>
      <c r="AA2465" s="35"/>
      <c r="AB2465" s="35"/>
      <c r="AC2465" s="35"/>
      <c r="AD2465" s="35"/>
      <c r="AE2465" s="35"/>
      <c r="AF2465" s="35"/>
      <c r="AG2465" s="35"/>
      <c r="AH2465" s="35"/>
      <c r="AI2465" s="35"/>
      <c r="AJ2465" s="35"/>
      <c r="AK2465" s="35"/>
    </row>
    <row r="2466" spans="7:37" s="13" customFormat="1" ht="13.9" customHeight="1" x14ac:dyDescent="0.3">
      <c r="G2466" s="44"/>
      <c r="H2466" s="44"/>
      <c r="I2466" s="44"/>
      <c r="J2466" s="44"/>
      <c r="K2466" s="44"/>
      <c r="L2466" s="44"/>
      <c r="M2466" s="44"/>
      <c r="N2466" s="44"/>
      <c r="O2466" s="44"/>
      <c r="P2466" s="44"/>
      <c r="Q2466" s="44"/>
      <c r="R2466" s="44"/>
      <c r="S2466" s="44"/>
      <c r="T2466" s="44"/>
      <c r="U2466" s="44"/>
      <c r="V2466" s="44"/>
      <c r="W2466" s="44"/>
      <c r="X2466" s="44"/>
      <c r="Y2466" s="44"/>
      <c r="Z2466" s="44"/>
      <c r="AA2466" s="35"/>
      <c r="AB2466" s="35"/>
      <c r="AC2466" s="35"/>
      <c r="AD2466" s="35"/>
      <c r="AE2466" s="35"/>
      <c r="AF2466" s="35"/>
      <c r="AG2466" s="35"/>
      <c r="AH2466" s="35"/>
      <c r="AI2466" s="35"/>
      <c r="AJ2466" s="35"/>
      <c r="AK2466" s="35"/>
    </row>
    <row r="2467" spans="7:37" s="13" customFormat="1" ht="13.9" customHeight="1" x14ac:dyDescent="0.3">
      <c r="G2467" s="44"/>
      <c r="H2467" s="44"/>
      <c r="I2467" s="44"/>
      <c r="J2467" s="44"/>
      <c r="K2467" s="44"/>
      <c r="L2467" s="44"/>
      <c r="M2467" s="44"/>
      <c r="N2467" s="44"/>
      <c r="O2467" s="44"/>
      <c r="P2467" s="44"/>
      <c r="Q2467" s="44"/>
      <c r="R2467" s="44"/>
      <c r="S2467" s="44"/>
      <c r="T2467" s="44"/>
      <c r="U2467" s="44"/>
      <c r="V2467" s="44"/>
      <c r="W2467" s="44"/>
      <c r="X2467" s="44"/>
      <c r="Y2467" s="44"/>
      <c r="Z2467" s="44"/>
      <c r="AA2467" s="35"/>
      <c r="AB2467" s="35"/>
      <c r="AC2467" s="35"/>
      <c r="AD2467" s="35"/>
      <c r="AE2467" s="35"/>
      <c r="AF2467" s="35"/>
      <c r="AG2467" s="35"/>
      <c r="AH2467" s="35"/>
      <c r="AI2467" s="35"/>
      <c r="AJ2467" s="35"/>
      <c r="AK2467" s="35"/>
    </row>
    <row r="2468" spans="7:37" s="13" customFormat="1" ht="13.9" customHeight="1" x14ac:dyDescent="0.3">
      <c r="G2468" s="44"/>
      <c r="H2468" s="44"/>
      <c r="I2468" s="44"/>
      <c r="J2468" s="44"/>
      <c r="K2468" s="44"/>
      <c r="L2468" s="44"/>
      <c r="M2468" s="44"/>
      <c r="N2468" s="44"/>
      <c r="O2468" s="44"/>
      <c r="P2468" s="44"/>
      <c r="Q2468" s="44"/>
      <c r="R2468" s="44"/>
      <c r="S2468" s="44"/>
      <c r="T2468" s="44"/>
      <c r="U2468" s="44"/>
      <c r="V2468" s="44"/>
      <c r="W2468" s="44"/>
      <c r="X2468" s="44"/>
      <c r="Y2468" s="44"/>
      <c r="Z2468" s="44"/>
      <c r="AA2468" s="35"/>
      <c r="AB2468" s="35"/>
      <c r="AC2468" s="35"/>
      <c r="AD2468" s="35"/>
      <c r="AE2468" s="35"/>
      <c r="AF2468" s="35"/>
      <c r="AG2468" s="35"/>
      <c r="AH2468" s="35"/>
      <c r="AI2468" s="35"/>
      <c r="AJ2468" s="35"/>
      <c r="AK2468" s="35"/>
    </row>
    <row r="2469" spans="7:37" s="13" customFormat="1" ht="13.9" customHeight="1" x14ac:dyDescent="0.3">
      <c r="G2469" s="44"/>
      <c r="H2469" s="44"/>
      <c r="I2469" s="44"/>
      <c r="J2469" s="44"/>
      <c r="K2469" s="44"/>
      <c r="L2469" s="44"/>
      <c r="M2469" s="44"/>
      <c r="N2469" s="44"/>
      <c r="O2469" s="44"/>
      <c r="P2469" s="44"/>
      <c r="Q2469" s="44"/>
      <c r="R2469" s="44"/>
      <c r="S2469" s="44"/>
      <c r="T2469" s="44"/>
      <c r="U2469" s="44"/>
      <c r="V2469" s="44"/>
      <c r="W2469" s="44"/>
      <c r="X2469" s="44"/>
      <c r="Y2469" s="44"/>
      <c r="Z2469" s="44"/>
      <c r="AA2469" s="35"/>
      <c r="AB2469" s="35"/>
      <c r="AC2469" s="35"/>
      <c r="AD2469" s="35"/>
      <c r="AE2469" s="35"/>
      <c r="AF2469" s="35"/>
      <c r="AG2469" s="35"/>
      <c r="AH2469" s="35"/>
      <c r="AI2469" s="35"/>
      <c r="AJ2469" s="35"/>
      <c r="AK2469" s="35"/>
    </row>
    <row r="2470" spans="7:37" s="13" customFormat="1" ht="13.9" customHeight="1" x14ac:dyDescent="0.3">
      <c r="G2470" s="44"/>
      <c r="H2470" s="44"/>
      <c r="I2470" s="44"/>
      <c r="J2470" s="44"/>
      <c r="K2470" s="44"/>
      <c r="L2470" s="44"/>
      <c r="M2470" s="44"/>
      <c r="N2470" s="44"/>
      <c r="O2470" s="44"/>
      <c r="P2470" s="44"/>
      <c r="Q2470" s="44"/>
      <c r="R2470" s="44"/>
      <c r="S2470" s="44"/>
      <c r="T2470" s="44"/>
      <c r="U2470" s="44"/>
      <c r="V2470" s="44"/>
      <c r="W2470" s="44"/>
      <c r="X2470" s="44"/>
      <c r="Y2470" s="44"/>
      <c r="Z2470" s="44"/>
      <c r="AA2470" s="35"/>
      <c r="AB2470" s="35"/>
      <c r="AC2470" s="35"/>
      <c r="AD2470" s="35"/>
      <c r="AE2470" s="35"/>
      <c r="AF2470" s="35"/>
      <c r="AG2470" s="35"/>
      <c r="AH2470" s="35"/>
      <c r="AI2470" s="35"/>
      <c r="AJ2470" s="35"/>
      <c r="AK2470" s="35"/>
    </row>
    <row r="2471" spans="7:37" s="13" customFormat="1" ht="13.9" customHeight="1" x14ac:dyDescent="0.3">
      <c r="G2471" s="44"/>
      <c r="H2471" s="44"/>
      <c r="I2471" s="44"/>
      <c r="J2471" s="44"/>
      <c r="K2471" s="44"/>
      <c r="L2471" s="44"/>
      <c r="M2471" s="44"/>
      <c r="N2471" s="44"/>
      <c r="O2471" s="44"/>
      <c r="P2471" s="44"/>
      <c r="Q2471" s="44"/>
      <c r="R2471" s="44"/>
      <c r="S2471" s="44"/>
      <c r="T2471" s="44"/>
      <c r="U2471" s="44"/>
      <c r="V2471" s="44"/>
      <c r="W2471" s="44"/>
      <c r="X2471" s="44"/>
      <c r="Y2471" s="44"/>
      <c r="Z2471" s="44"/>
      <c r="AA2471" s="35"/>
      <c r="AB2471" s="35"/>
      <c r="AC2471" s="35"/>
      <c r="AD2471" s="35"/>
      <c r="AE2471" s="35"/>
      <c r="AF2471" s="35"/>
      <c r="AG2471" s="35"/>
      <c r="AH2471" s="35"/>
      <c r="AI2471" s="35"/>
      <c r="AJ2471" s="35"/>
      <c r="AK2471" s="35"/>
    </row>
    <row r="2472" spans="7:37" s="13" customFormat="1" ht="13.9" customHeight="1" x14ac:dyDescent="0.3">
      <c r="G2472" s="44"/>
      <c r="H2472" s="44"/>
      <c r="I2472" s="44"/>
      <c r="J2472" s="44"/>
      <c r="K2472" s="44"/>
      <c r="L2472" s="44"/>
      <c r="M2472" s="44"/>
      <c r="N2472" s="44"/>
      <c r="O2472" s="44"/>
      <c r="P2472" s="44"/>
      <c r="Q2472" s="44"/>
      <c r="R2472" s="44"/>
      <c r="S2472" s="44"/>
      <c r="T2472" s="44"/>
      <c r="U2472" s="44"/>
      <c r="V2472" s="44"/>
      <c r="W2472" s="44"/>
      <c r="X2472" s="44"/>
      <c r="Y2472" s="44"/>
      <c r="Z2472" s="44"/>
      <c r="AA2472" s="35"/>
      <c r="AB2472" s="35"/>
      <c r="AC2472" s="35"/>
      <c r="AD2472" s="35"/>
      <c r="AE2472" s="35"/>
      <c r="AF2472" s="35"/>
      <c r="AG2472" s="35"/>
      <c r="AH2472" s="35"/>
      <c r="AI2472" s="35"/>
      <c r="AJ2472" s="35"/>
      <c r="AK2472" s="35"/>
    </row>
    <row r="2473" spans="7:37" s="13" customFormat="1" ht="13.9" customHeight="1" x14ac:dyDescent="0.3">
      <c r="G2473" s="44"/>
      <c r="H2473" s="44"/>
      <c r="I2473" s="44"/>
      <c r="J2473" s="44"/>
      <c r="K2473" s="44"/>
      <c r="L2473" s="44"/>
      <c r="M2473" s="44"/>
      <c r="N2473" s="44"/>
      <c r="O2473" s="44"/>
      <c r="P2473" s="44"/>
      <c r="Q2473" s="44"/>
      <c r="R2473" s="44"/>
      <c r="S2473" s="44"/>
      <c r="T2473" s="44"/>
      <c r="U2473" s="44"/>
      <c r="V2473" s="44"/>
      <c r="W2473" s="44"/>
      <c r="X2473" s="44"/>
      <c r="Y2473" s="44"/>
      <c r="Z2473" s="44"/>
      <c r="AA2473" s="35"/>
      <c r="AB2473" s="35"/>
      <c r="AC2473" s="35"/>
      <c r="AD2473" s="35"/>
      <c r="AE2473" s="35"/>
      <c r="AF2473" s="35"/>
      <c r="AG2473" s="35"/>
      <c r="AH2473" s="35"/>
      <c r="AI2473" s="35"/>
      <c r="AJ2473" s="35"/>
      <c r="AK2473" s="35"/>
    </row>
    <row r="2474" spans="7:37" s="13" customFormat="1" ht="13.9" customHeight="1" x14ac:dyDescent="0.3">
      <c r="G2474" s="44"/>
      <c r="H2474" s="44"/>
      <c r="I2474" s="44"/>
      <c r="J2474" s="44"/>
      <c r="K2474" s="44"/>
      <c r="L2474" s="44"/>
      <c r="M2474" s="44"/>
      <c r="N2474" s="44"/>
      <c r="O2474" s="44"/>
      <c r="P2474" s="44"/>
      <c r="Q2474" s="44"/>
      <c r="R2474" s="44"/>
      <c r="S2474" s="44"/>
      <c r="T2474" s="44"/>
      <c r="U2474" s="44"/>
      <c r="V2474" s="44"/>
      <c r="W2474" s="44"/>
      <c r="X2474" s="44"/>
      <c r="Y2474" s="44"/>
      <c r="Z2474" s="44"/>
      <c r="AA2474" s="35"/>
      <c r="AB2474" s="35"/>
      <c r="AC2474" s="35"/>
      <c r="AD2474" s="35"/>
      <c r="AE2474" s="35"/>
      <c r="AF2474" s="35"/>
      <c r="AG2474" s="35"/>
      <c r="AH2474" s="35"/>
      <c r="AI2474" s="35"/>
      <c r="AJ2474" s="35"/>
      <c r="AK2474" s="35"/>
    </row>
    <row r="2475" spans="7:37" s="13" customFormat="1" ht="13.9" customHeight="1" x14ac:dyDescent="0.3">
      <c r="G2475" s="44"/>
      <c r="H2475" s="44"/>
      <c r="I2475" s="44"/>
      <c r="J2475" s="44"/>
      <c r="K2475" s="44"/>
      <c r="L2475" s="44"/>
      <c r="M2475" s="44"/>
      <c r="N2475" s="44"/>
      <c r="O2475" s="44"/>
      <c r="P2475" s="44"/>
      <c r="Q2475" s="44"/>
      <c r="R2475" s="44"/>
      <c r="S2475" s="44"/>
      <c r="T2475" s="44"/>
      <c r="U2475" s="44"/>
      <c r="V2475" s="44"/>
      <c r="W2475" s="44"/>
      <c r="X2475" s="44"/>
      <c r="Y2475" s="44"/>
      <c r="Z2475" s="44"/>
      <c r="AA2475" s="35"/>
      <c r="AB2475" s="35"/>
      <c r="AC2475" s="35"/>
      <c r="AD2475" s="35"/>
      <c r="AE2475" s="35"/>
      <c r="AF2475" s="35"/>
      <c r="AG2475" s="35"/>
      <c r="AH2475" s="35"/>
      <c r="AI2475" s="35"/>
      <c r="AJ2475" s="35"/>
      <c r="AK2475" s="35"/>
    </row>
    <row r="2476" spans="7:37" s="13" customFormat="1" ht="13.9" customHeight="1" x14ac:dyDescent="0.3">
      <c r="G2476" s="44"/>
      <c r="H2476" s="44"/>
      <c r="I2476" s="44"/>
      <c r="J2476" s="44"/>
      <c r="K2476" s="44"/>
      <c r="L2476" s="44"/>
      <c r="M2476" s="44"/>
      <c r="N2476" s="44"/>
      <c r="O2476" s="44"/>
      <c r="P2476" s="44"/>
      <c r="Q2476" s="44"/>
      <c r="R2476" s="44"/>
      <c r="S2476" s="44"/>
      <c r="T2476" s="44"/>
      <c r="U2476" s="44"/>
      <c r="V2476" s="44"/>
      <c r="W2476" s="44"/>
      <c r="X2476" s="44"/>
      <c r="Y2476" s="44"/>
      <c r="Z2476" s="44"/>
      <c r="AA2476" s="35"/>
      <c r="AB2476" s="35"/>
      <c r="AC2476" s="35"/>
      <c r="AD2476" s="35"/>
      <c r="AE2476" s="35"/>
      <c r="AF2476" s="35"/>
      <c r="AG2476" s="35"/>
      <c r="AH2476" s="35"/>
      <c r="AI2476" s="35"/>
      <c r="AJ2476" s="35"/>
      <c r="AK2476" s="35"/>
    </row>
    <row r="2477" spans="7:37" s="13" customFormat="1" ht="13.9" customHeight="1" x14ac:dyDescent="0.3">
      <c r="G2477" s="44"/>
      <c r="H2477" s="44"/>
      <c r="I2477" s="44"/>
      <c r="J2477" s="44"/>
      <c r="K2477" s="44"/>
      <c r="L2477" s="44"/>
      <c r="M2477" s="44"/>
      <c r="N2477" s="44"/>
      <c r="O2477" s="44"/>
      <c r="P2477" s="44"/>
      <c r="Q2477" s="44"/>
      <c r="R2477" s="44"/>
      <c r="S2477" s="44"/>
      <c r="T2477" s="44"/>
      <c r="U2477" s="44"/>
      <c r="V2477" s="44"/>
      <c r="W2477" s="44"/>
      <c r="X2477" s="44"/>
      <c r="Y2477" s="44"/>
      <c r="Z2477" s="44"/>
      <c r="AA2477" s="35"/>
      <c r="AB2477" s="35"/>
      <c r="AC2477" s="35"/>
      <c r="AD2477" s="35"/>
      <c r="AE2477" s="35"/>
      <c r="AF2477" s="35"/>
      <c r="AG2477" s="35"/>
      <c r="AH2477" s="35"/>
      <c r="AI2477" s="35"/>
      <c r="AJ2477" s="35"/>
      <c r="AK2477" s="35"/>
    </row>
    <row r="2478" spans="7:37" s="13" customFormat="1" ht="13.9" customHeight="1" x14ac:dyDescent="0.3">
      <c r="G2478" s="44"/>
      <c r="H2478" s="44"/>
      <c r="I2478" s="44"/>
      <c r="J2478" s="44"/>
      <c r="K2478" s="44"/>
      <c r="L2478" s="44"/>
      <c r="M2478" s="44"/>
      <c r="N2478" s="44"/>
      <c r="O2478" s="44"/>
      <c r="P2478" s="44"/>
      <c r="Q2478" s="44"/>
      <c r="R2478" s="44"/>
      <c r="S2478" s="44"/>
      <c r="T2478" s="44"/>
      <c r="U2478" s="44"/>
      <c r="V2478" s="44"/>
      <c r="W2478" s="44"/>
      <c r="X2478" s="44"/>
      <c r="Y2478" s="44"/>
      <c r="Z2478" s="44"/>
      <c r="AA2478" s="35"/>
      <c r="AB2478" s="35"/>
      <c r="AC2478" s="35"/>
      <c r="AD2478" s="35"/>
      <c r="AE2478" s="35"/>
      <c r="AF2478" s="35"/>
      <c r="AG2478" s="35"/>
      <c r="AH2478" s="35"/>
      <c r="AI2478" s="35"/>
      <c r="AJ2478" s="35"/>
      <c r="AK2478" s="35"/>
    </row>
    <row r="2479" spans="7:37" s="13" customFormat="1" ht="13.9" customHeight="1" x14ac:dyDescent="0.3">
      <c r="G2479" s="44"/>
      <c r="H2479" s="44"/>
      <c r="I2479" s="44"/>
      <c r="J2479" s="44"/>
      <c r="K2479" s="44"/>
      <c r="L2479" s="44"/>
      <c r="M2479" s="44"/>
      <c r="N2479" s="44"/>
      <c r="O2479" s="44"/>
      <c r="P2479" s="44"/>
      <c r="Q2479" s="44"/>
      <c r="R2479" s="44"/>
      <c r="S2479" s="44"/>
      <c r="T2479" s="44"/>
      <c r="U2479" s="44"/>
      <c r="V2479" s="44"/>
      <c r="W2479" s="44"/>
      <c r="X2479" s="44"/>
      <c r="Y2479" s="44"/>
      <c r="Z2479" s="44"/>
      <c r="AA2479" s="35"/>
      <c r="AB2479" s="35"/>
      <c r="AC2479" s="35"/>
      <c r="AD2479" s="35"/>
      <c r="AE2479" s="35"/>
      <c r="AF2479" s="35"/>
      <c r="AG2479" s="35"/>
      <c r="AH2479" s="35"/>
      <c r="AI2479" s="35"/>
      <c r="AJ2479" s="35"/>
      <c r="AK2479" s="35"/>
    </row>
    <row r="2480" spans="7:37" s="13" customFormat="1" ht="13.9" customHeight="1" x14ac:dyDescent="0.3">
      <c r="G2480" s="44"/>
      <c r="H2480" s="44"/>
      <c r="I2480" s="44"/>
      <c r="J2480" s="44"/>
      <c r="K2480" s="44"/>
      <c r="L2480" s="44"/>
      <c r="M2480" s="44"/>
      <c r="N2480" s="44"/>
      <c r="O2480" s="44"/>
      <c r="P2480" s="44"/>
      <c r="Q2480" s="44"/>
      <c r="R2480" s="44"/>
      <c r="S2480" s="44"/>
      <c r="T2480" s="44"/>
      <c r="U2480" s="44"/>
      <c r="V2480" s="44"/>
      <c r="W2480" s="44"/>
      <c r="X2480" s="44"/>
      <c r="Y2480" s="44"/>
      <c r="Z2480" s="44"/>
      <c r="AA2480" s="35"/>
      <c r="AB2480" s="35"/>
      <c r="AC2480" s="35"/>
      <c r="AD2480" s="35"/>
      <c r="AE2480" s="35"/>
      <c r="AF2480" s="35"/>
      <c r="AG2480" s="35"/>
      <c r="AH2480" s="35"/>
      <c r="AI2480" s="35"/>
      <c r="AJ2480" s="35"/>
      <c r="AK2480" s="35"/>
    </row>
    <row r="2481" spans="7:37" s="13" customFormat="1" ht="13.9" customHeight="1" x14ac:dyDescent="0.3">
      <c r="G2481" s="44"/>
      <c r="H2481" s="44"/>
      <c r="I2481" s="44"/>
      <c r="J2481" s="44"/>
      <c r="K2481" s="44"/>
      <c r="L2481" s="44"/>
      <c r="M2481" s="44"/>
      <c r="N2481" s="44"/>
      <c r="O2481" s="44"/>
      <c r="P2481" s="44"/>
      <c r="Q2481" s="44"/>
      <c r="R2481" s="44"/>
      <c r="S2481" s="44"/>
      <c r="T2481" s="44"/>
      <c r="U2481" s="44"/>
      <c r="V2481" s="44"/>
      <c r="W2481" s="44"/>
      <c r="X2481" s="44"/>
      <c r="Y2481" s="44"/>
      <c r="Z2481" s="44"/>
      <c r="AA2481" s="35"/>
      <c r="AB2481" s="35"/>
      <c r="AC2481" s="35"/>
      <c r="AD2481" s="35"/>
      <c r="AE2481" s="35"/>
      <c r="AF2481" s="35"/>
      <c r="AG2481" s="35"/>
      <c r="AH2481" s="35"/>
      <c r="AI2481" s="35"/>
      <c r="AJ2481" s="35"/>
      <c r="AK2481" s="35"/>
    </row>
    <row r="2482" spans="7:37" s="13" customFormat="1" ht="13.9" customHeight="1" x14ac:dyDescent="0.3">
      <c r="G2482" s="44"/>
      <c r="H2482" s="44"/>
      <c r="I2482" s="44"/>
      <c r="J2482" s="44"/>
      <c r="K2482" s="44"/>
      <c r="L2482" s="44"/>
      <c r="M2482" s="44"/>
      <c r="N2482" s="44"/>
      <c r="O2482" s="44"/>
      <c r="P2482" s="44"/>
      <c r="Q2482" s="44"/>
      <c r="R2482" s="44"/>
      <c r="S2482" s="44"/>
      <c r="T2482" s="44"/>
      <c r="U2482" s="44"/>
      <c r="V2482" s="44"/>
      <c r="W2482" s="44"/>
      <c r="X2482" s="44"/>
      <c r="Y2482" s="44"/>
      <c r="Z2482" s="44"/>
      <c r="AA2482" s="35"/>
      <c r="AB2482" s="35"/>
      <c r="AC2482" s="35"/>
      <c r="AD2482" s="35"/>
      <c r="AE2482" s="35"/>
      <c r="AF2482" s="35"/>
      <c r="AG2482" s="35"/>
      <c r="AH2482" s="35"/>
      <c r="AI2482" s="35"/>
      <c r="AJ2482" s="35"/>
      <c r="AK2482" s="35"/>
    </row>
    <row r="2483" spans="7:37" s="13" customFormat="1" ht="13.9" customHeight="1" x14ac:dyDescent="0.3">
      <c r="G2483" s="44"/>
      <c r="H2483" s="44"/>
      <c r="I2483" s="44"/>
      <c r="J2483" s="44"/>
      <c r="K2483" s="44"/>
      <c r="L2483" s="44"/>
      <c r="M2483" s="44"/>
      <c r="N2483" s="44"/>
      <c r="O2483" s="44"/>
      <c r="P2483" s="44"/>
      <c r="Q2483" s="44"/>
      <c r="R2483" s="44"/>
      <c r="S2483" s="44"/>
      <c r="T2483" s="44"/>
      <c r="U2483" s="44"/>
      <c r="V2483" s="44"/>
      <c r="W2483" s="44"/>
      <c r="X2483" s="44"/>
      <c r="Y2483" s="44"/>
      <c r="Z2483" s="44"/>
      <c r="AA2483" s="35"/>
      <c r="AB2483" s="35"/>
      <c r="AC2483" s="35"/>
      <c r="AD2483" s="35"/>
      <c r="AE2483" s="35"/>
      <c r="AF2483" s="35"/>
      <c r="AG2483" s="35"/>
      <c r="AH2483" s="35"/>
      <c r="AI2483" s="35"/>
      <c r="AJ2483" s="35"/>
      <c r="AK2483" s="35"/>
    </row>
    <row r="2484" spans="7:37" s="13" customFormat="1" ht="13.9" customHeight="1" x14ac:dyDescent="0.3">
      <c r="G2484" s="44"/>
      <c r="H2484" s="44"/>
      <c r="I2484" s="44"/>
      <c r="J2484" s="44"/>
      <c r="K2484" s="44"/>
      <c r="L2484" s="44"/>
      <c r="M2484" s="44"/>
      <c r="N2484" s="44"/>
      <c r="O2484" s="44"/>
      <c r="P2484" s="44"/>
      <c r="Q2484" s="44"/>
      <c r="R2484" s="44"/>
      <c r="S2484" s="44"/>
      <c r="T2484" s="44"/>
      <c r="U2484" s="44"/>
      <c r="V2484" s="44"/>
      <c r="W2484" s="44"/>
      <c r="X2484" s="44"/>
      <c r="Y2484" s="44"/>
      <c r="Z2484" s="44"/>
      <c r="AA2484" s="35"/>
      <c r="AB2484" s="35"/>
      <c r="AC2484" s="35"/>
      <c r="AD2484" s="35"/>
      <c r="AE2484" s="35"/>
      <c r="AF2484" s="35"/>
      <c r="AG2484" s="35"/>
      <c r="AH2484" s="35"/>
      <c r="AI2484" s="35"/>
      <c r="AJ2484" s="35"/>
      <c r="AK2484" s="35"/>
    </row>
    <row r="2485" spans="7:37" s="13" customFormat="1" ht="13.9" customHeight="1" x14ac:dyDescent="0.3">
      <c r="G2485" s="44"/>
      <c r="H2485" s="44"/>
      <c r="I2485" s="44"/>
      <c r="J2485" s="44"/>
      <c r="K2485" s="44"/>
      <c r="L2485" s="44"/>
      <c r="M2485" s="44"/>
      <c r="N2485" s="44"/>
      <c r="O2485" s="44"/>
      <c r="P2485" s="44"/>
      <c r="Q2485" s="44"/>
      <c r="R2485" s="44"/>
      <c r="S2485" s="44"/>
      <c r="T2485" s="44"/>
      <c r="U2485" s="44"/>
      <c r="V2485" s="44"/>
      <c r="W2485" s="44"/>
      <c r="X2485" s="44"/>
      <c r="Y2485" s="44"/>
      <c r="Z2485" s="44"/>
      <c r="AA2485" s="35"/>
      <c r="AB2485" s="35"/>
      <c r="AC2485" s="35"/>
      <c r="AD2485" s="35"/>
      <c r="AE2485" s="35"/>
      <c r="AF2485" s="35"/>
      <c r="AG2485" s="35"/>
      <c r="AH2485" s="35"/>
      <c r="AI2485" s="35"/>
      <c r="AJ2485" s="35"/>
      <c r="AK2485" s="35"/>
    </row>
    <row r="2486" spans="7:37" s="13" customFormat="1" ht="13.9" customHeight="1" x14ac:dyDescent="0.3">
      <c r="G2486" s="44"/>
      <c r="H2486" s="44"/>
      <c r="I2486" s="44"/>
      <c r="J2486" s="44"/>
      <c r="K2486" s="44"/>
      <c r="L2486" s="44"/>
      <c r="M2486" s="44"/>
      <c r="N2486" s="44"/>
      <c r="O2486" s="44"/>
      <c r="P2486" s="44"/>
      <c r="Q2486" s="44"/>
      <c r="R2486" s="44"/>
      <c r="S2486" s="44"/>
      <c r="T2486" s="44"/>
      <c r="U2486" s="44"/>
      <c r="V2486" s="44"/>
      <c r="W2486" s="44"/>
      <c r="X2486" s="44"/>
      <c r="Y2486" s="44"/>
      <c r="Z2486" s="44"/>
      <c r="AA2486" s="35"/>
      <c r="AB2486" s="35"/>
      <c r="AC2486" s="35"/>
      <c r="AD2486" s="35"/>
      <c r="AE2486" s="35"/>
      <c r="AF2486" s="35"/>
      <c r="AG2486" s="35"/>
      <c r="AH2486" s="35"/>
      <c r="AI2486" s="35"/>
      <c r="AJ2486" s="35"/>
      <c r="AK2486" s="35"/>
    </row>
    <row r="2487" spans="7:37" s="13" customFormat="1" ht="13.9" customHeight="1" x14ac:dyDescent="0.3">
      <c r="G2487" s="44"/>
      <c r="H2487" s="44"/>
      <c r="I2487" s="44"/>
      <c r="J2487" s="44"/>
      <c r="K2487" s="44"/>
      <c r="L2487" s="44"/>
      <c r="M2487" s="44"/>
      <c r="N2487" s="44"/>
      <c r="O2487" s="44"/>
      <c r="P2487" s="44"/>
      <c r="Q2487" s="44"/>
      <c r="R2487" s="44"/>
      <c r="S2487" s="44"/>
      <c r="T2487" s="44"/>
      <c r="U2487" s="44"/>
      <c r="V2487" s="44"/>
      <c r="W2487" s="44"/>
      <c r="X2487" s="44"/>
      <c r="Y2487" s="44"/>
      <c r="Z2487" s="44"/>
      <c r="AA2487" s="35"/>
      <c r="AB2487" s="35"/>
      <c r="AC2487" s="35"/>
      <c r="AD2487" s="35"/>
      <c r="AE2487" s="35"/>
      <c r="AF2487" s="35"/>
      <c r="AG2487" s="35"/>
      <c r="AH2487" s="35"/>
      <c r="AI2487" s="35"/>
      <c r="AJ2487" s="35"/>
      <c r="AK2487" s="35"/>
    </row>
    <row r="2488" spans="7:37" s="13" customFormat="1" ht="13.9" customHeight="1" x14ac:dyDescent="0.3">
      <c r="G2488" s="44"/>
      <c r="H2488" s="44"/>
      <c r="I2488" s="44"/>
      <c r="J2488" s="44"/>
      <c r="K2488" s="44"/>
      <c r="L2488" s="44"/>
      <c r="M2488" s="44"/>
      <c r="N2488" s="44"/>
      <c r="O2488" s="44"/>
      <c r="P2488" s="44"/>
      <c r="Q2488" s="44"/>
      <c r="R2488" s="44"/>
      <c r="S2488" s="44"/>
      <c r="T2488" s="44"/>
      <c r="U2488" s="44"/>
      <c r="V2488" s="44"/>
      <c r="W2488" s="44"/>
      <c r="X2488" s="44"/>
      <c r="Y2488" s="44"/>
      <c r="Z2488" s="44"/>
      <c r="AA2488" s="35"/>
      <c r="AB2488" s="35"/>
      <c r="AC2488" s="35"/>
      <c r="AD2488" s="35"/>
      <c r="AE2488" s="35"/>
      <c r="AF2488" s="35"/>
      <c r="AG2488" s="35"/>
      <c r="AH2488" s="35"/>
      <c r="AI2488" s="35"/>
      <c r="AJ2488" s="35"/>
      <c r="AK2488" s="35"/>
    </row>
    <row r="2489" spans="7:37" s="13" customFormat="1" ht="13.9" customHeight="1" x14ac:dyDescent="0.3">
      <c r="G2489" s="44"/>
      <c r="H2489" s="44"/>
      <c r="I2489" s="44"/>
      <c r="J2489" s="44"/>
      <c r="K2489" s="44"/>
      <c r="L2489" s="44"/>
      <c r="M2489" s="44"/>
      <c r="N2489" s="44"/>
      <c r="O2489" s="44"/>
      <c r="P2489" s="44"/>
      <c r="Q2489" s="44"/>
      <c r="R2489" s="44"/>
      <c r="S2489" s="44"/>
      <c r="T2489" s="44"/>
      <c r="U2489" s="44"/>
      <c r="V2489" s="44"/>
      <c r="W2489" s="44"/>
      <c r="X2489" s="44"/>
      <c r="Y2489" s="44"/>
      <c r="Z2489" s="44"/>
      <c r="AA2489" s="35"/>
      <c r="AB2489" s="35"/>
      <c r="AC2489" s="35"/>
      <c r="AD2489" s="35"/>
      <c r="AE2489" s="35"/>
      <c r="AF2489" s="35"/>
      <c r="AG2489" s="35"/>
      <c r="AH2489" s="35"/>
      <c r="AI2489" s="35"/>
      <c r="AJ2489" s="35"/>
      <c r="AK2489" s="35"/>
    </row>
    <row r="2490" spans="7:37" s="13" customFormat="1" ht="13.9" customHeight="1" x14ac:dyDescent="0.3">
      <c r="G2490" s="44"/>
      <c r="H2490" s="44"/>
      <c r="I2490" s="44"/>
      <c r="J2490" s="44"/>
      <c r="K2490" s="44"/>
      <c r="L2490" s="44"/>
      <c r="M2490" s="44"/>
      <c r="N2490" s="44"/>
      <c r="O2490" s="44"/>
      <c r="P2490" s="44"/>
      <c r="Q2490" s="44"/>
      <c r="R2490" s="44"/>
      <c r="S2490" s="44"/>
      <c r="T2490" s="44"/>
      <c r="U2490" s="44"/>
      <c r="V2490" s="44"/>
      <c r="W2490" s="44"/>
      <c r="X2490" s="44"/>
      <c r="Y2490" s="44"/>
      <c r="Z2490" s="44"/>
      <c r="AA2490" s="35"/>
      <c r="AB2490" s="35"/>
      <c r="AC2490" s="35"/>
      <c r="AD2490" s="35"/>
      <c r="AE2490" s="35"/>
      <c r="AF2490" s="35"/>
      <c r="AG2490" s="35"/>
      <c r="AH2490" s="35"/>
      <c r="AI2490" s="35"/>
      <c r="AJ2490" s="35"/>
      <c r="AK2490" s="35"/>
    </row>
    <row r="2491" spans="7:37" s="13" customFormat="1" ht="13.9" customHeight="1" x14ac:dyDescent="0.3">
      <c r="G2491" s="44"/>
      <c r="H2491" s="44"/>
      <c r="I2491" s="44"/>
      <c r="J2491" s="44"/>
      <c r="K2491" s="44"/>
      <c r="L2491" s="44"/>
      <c r="M2491" s="44"/>
      <c r="N2491" s="44"/>
      <c r="O2491" s="44"/>
      <c r="P2491" s="44"/>
      <c r="Q2491" s="44"/>
      <c r="R2491" s="44"/>
      <c r="S2491" s="44"/>
      <c r="T2491" s="44"/>
      <c r="U2491" s="44"/>
      <c r="V2491" s="44"/>
      <c r="W2491" s="44"/>
      <c r="X2491" s="44"/>
      <c r="Y2491" s="44"/>
      <c r="Z2491" s="44"/>
      <c r="AA2491" s="35"/>
      <c r="AB2491" s="35"/>
      <c r="AC2491" s="35"/>
      <c r="AD2491" s="35"/>
      <c r="AE2491" s="35"/>
      <c r="AF2491" s="35"/>
      <c r="AG2491" s="35"/>
      <c r="AH2491" s="35"/>
      <c r="AI2491" s="35"/>
      <c r="AJ2491" s="35"/>
      <c r="AK2491" s="35"/>
    </row>
    <row r="2492" spans="7:37" s="13" customFormat="1" ht="13.9" customHeight="1" x14ac:dyDescent="0.3">
      <c r="G2492" s="44"/>
      <c r="H2492" s="44"/>
      <c r="I2492" s="44"/>
      <c r="J2492" s="44"/>
      <c r="K2492" s="44"/>
      <c r="L2492" s="44"/>
      <c r="M2492" s="44"/>
      <c r="N2492" s="44"/>
      <c r="O2492" s="44"/>
      <c r="P2492" s="44"/>
      <c r="Q2492" s="44"/>
      <c r="R2492" s="44"/>
      <c r="S2492" s="44"/>
      <c r="T2492" s="44"/>
      <c r="U2492" s="44"/>
      <c r="V2492" s="44"/>
      <c r="W2492" s="44"/>
      <c r="X2492" s="44"/>
      <c r="Y2492" s="44"/>
      <c r="Z2492" s="44"/>
      <c r="AA2492" s="35"/>
      <c r="AB2492" s="35"/>
      <c r="AC2492" s="35"/>
      <c r="AD2492" s="35"/>
      <c r="AE2492" s="35"/>
      <c r="AF2492" s="35"/>
      <c r="AG2492" s="35"/>
      <c r="AH2492" s="35"/>
      <c r="AI2492" s="35"/>
      <c r="AJ2492" s="35"/>
      <c r="AK2492" s="35"/>
    </row>
    <row r="2493" spans="7:37" s="13" customFormat="1" ht="13.9" customHeight="1" x14ac:dyDescent="0.3">
      <c r="G2493" s="44"/>
      <c r="H2493" s="44"/>
      <c r="I2493" s="44"/>
      <c r="J2493" s="44"/>
      <c r="K2493" s="44"/>
      <c r="L2493" s="44"/>
      <c r="M2493" s="44"/>
      <c r="N2493" s="44"/>
      <c r="O2493" s="44"/>
      <c r="P2493" s="44"/>
      <c r="Q2493" s="44"/>
      <c r="R2493" s="44"/>
      <c r="S2493" s="44"/>
      <c r="T2493" s="44"/>
      <c r="U2493" s="44"/>
      <c r="V2493" s="44"/>
      <c r="W2493" s="44"/>
      <c r="X2493" s="44"/>
      <c r="Y2493" s="44"/>
      <c r="Z2493" s="44"/>
      <c r="AA2493" s="35"/>
      <c r="AB2493" s="35"/>
      <c r="AC2493" s="35"/>
      <c r="AD2493" s="35"/>
      <c r="AE2493" s="35"/>
      <c r="AF2493" s="35"/>
      <c r="AG2493" s="35"/>
      <c r="AH2493" s="35"/>
      <c r="AI2493" s="35"/>
      <c r="AJ2493" s="35"/>
      <c r="AK2493" s="35"/>
    </row>
    <row r="2494" spans="7:37" s="13" customFormat="1" ht="13.9" customHeight="1" x14ac:dyDescent="0.3">
      <c r="G2494" s="44"/>
      <c r="H2494" s="44"/>
      <c r="I2494" s="44"/>
      <c r="J2494" s="44"/>
      <c r="K2494" s="44"/>
      <c r="L2494" s="44"/>
      <c r="M2494" s="44"/>
      <c r="N2494" s="44"/>
      <c r="O2494" s="44"/>
      <c r="P2494" s="44"/>
      <c r="Q2494" s="44"/>
      <c r="R2494" s="44"/>
      <c r="S2494" s="44"/>
      <c r="T2494" s="44"/>
      <c r="U2494" s="44"/>
      <c r="V2494" s="44"/>
      <c r="W2494" s="44"/>
      <c r="X2494" s="44"/>
      <c r="Y2494" s="44"/>
      <c r="Z2494" s="44"/>
      <c r="AA2494" s="35"/>
      <c r="AB2494" s="35"/>
      <c r="AC2494" s="35"/>
      <c r="AD2494" s="35"/>
      <c r="AE2494" s="35"/>
      <c r="AF2494" s="35"/>
      <c r="AG2494" s="35"/>
      <c r="AH2494" s="35"/>
      <c r="AI2494" s="35"/>
      <c r="AJ2494" s="35"/>
      <c r="AK2494" s="35"/>
    </row>
    <row r="2495" spans="7:37" s="13" customFormat="1" ht="13.9" customHeight="1" x14ac:dyDescent="0.3">
      <c r="G2495" s="44"/>
      <c r="H2495" s="44"/>
      <c r="I2495" s="44"/>
      <c r="J2495" s="44"/>
      <c r="K2495" s="44"/>
      <c r="L2495" s="44"/>
      <c r="M2495" s="44"/>
      <c r="N2495" s="44"/>
      <c r="O2495" s="44"/>
      <c r="P2495" s="44"/>
      <c r="Q2495" s="44"/>
      <c r="R2495" s="44"/>
      <c r="S2495" s="44"/>
      <c r="T2495" s="44"/>
      <c r="U2495" s="44"/>
      <c r="V2495" s="44"/>
      <c r="W2495" s="44"/>
      <c r="X2495" s="44"/>
      <c r="Y2495" s="44"/>
      <c r="Z2495" s="44"/>
      <c r="AA2495" s="35"/>
      <c r="AB2495" s="35"/>
      <c r="AC2495" s="35"/>
      <c r="AD2495" s="35"/>
      <c r="AE2495" s="35"/>
      <c r="AF2495" s="35"/>
      <c r="AG2495" s="35"/>
      <c r="AH2495" s="35"/>
      <c r="AI2495" s="35"/>
      <c r="AJ2495" s="35"/>
      <c r="AK2495" s="35"/>
    </row>
    <row r="2496" spans="7:37" s="13" customFormat="1" ht="13.9" customHeight="1" x14ac:dyDescent="0.3">
      <c r="G2496" s="44"/>
      <c r="H2496" s="44"/>
      <c r="I2496" s="44"/>
      <c r="J2496" s="44"/>
      <c r="K2496" s="44"/>
      <c r="L2496" s="44"/>
      <c r="M2496" s="44"/>
      <c r="N2496" s="44"/>
      <c r="O2496" s="44"/>
      <c r="P2496" s="44"/>
      <c r="Q2496" s="44"/>
      <c r="R2496" s="44"/>
      <c r="S2496" s="44"/>
      <c r="T2496" s="44"/>
      <c r="U2496" s="44"/>
      <c r="V2496" s="44"/>
      <c r="W2496" s="44"/>
      <c r="X2496" s="44"/>
      <c r="Y2496" s="44"/>
      <c r="Z2496" s="44"/>
      <c r="AA2496" s="35"/>
      <c r="AB2496" s="35"/>
      <c r="AC2496" s="35"/>
      <c r="AD2496" s="35"/>
      <c r="AE2496" s="35"/>
      <c r="AF2496" s="35"/>
      <c r="AG2496" s="35"/>
      <c r="AH2496" s="35"/>
      <c r="AI2496" s="35"/>
      <c r="AJ2496" s="35"/>
      <c r="AK2496" s="35"/>
    </row>
    <row r="2497" spans="7:37" s="13" customFormat="1" ht="13.9" customHeight="1" x14ac:dyDescent="0.3">
      <c r="G2497" s="44"/>
      <c r="H2497" s="44"/>
      <c r="I2497" s="44"/>
      <c r="J2497" s="44"/>
      <c r="K2497" s="44"/>
      <c r="L2497" s="44"/>
      <c r="M2497" s="44"/>
      <c r="N2497" s="44"/>
      <c r="O2497" s="44"/>
      <c r="P2497" s="44"/>
      <c r="Q2497" s="44"/>
      <c r="R2497" s="44"/>
      <c r="S2497" s="44"/>
      <c r="T2497" s="44"/>
      <c r="U2497" s="44"/>
      <c r="V2497" s="44"/>
      <c r="W2497" s="44"/>
      <c r="X2497" s="44"/>
      <c r="Y2497" s="44"/>
      <c r="Z2497" s="44"/>
      <c r="AA2497" s="35"/>
      <c r="AB2497" s="35"/>
      <c r="AC2497" s="35"/>
      <c r="AD2497" s="35"/>
      <c r="AE2497" s="35"/>
      <c r="AF2497" s="35"/>
      <c r="AG2497" s="35"/>
      <c r="AH2497" s="35"/>
      <c r="AI2497" s="35"/>
      <c r="AJ2497" s="35"/>
      <c r="AK2497" s="35"/>
    </row>
    <row r="2498" spans="7:37" s="13" customFormat="1" ht="13.9" customHeight="1" x14ac:dyDescent="0.3">
      <c r="G2498" s="44"/>
      <c r="H2498" s="44"/>
      <c r="I2498" s="44"/>
      <c r="J2498" s="44"/>
      <c r="K2498" s="44"/>
      <c r="L2498" s="44"/>
      <c r="M2498" s="44"/>
      <c r="N2498" s="44"/>
      <c r="O2498" s="44"/>
      <c r="P2498" s="44"/>
      <c r="Q2498" s="44"/>
      <c r="R2498" s="44"/>
      <c r="S2498" s="44"/>
      <c r="T2498" s="44"/>
      <c r="U2498" s="44"/>
      <c r="V2498" s="44"/>
      <c r="W2498" s="44"/>
      <c r="X2498" s="44"/>
      <c r="Y2498" s="44"/>
      <c r="Z2498" s="44"/>
      <c r="AA2498" s="35"/>
      <c r="AB2498" s="35"/>
      <c r="AC2498" s="35"/>
      <c r="AD2498" s="35"/>
      <c r="AE2498" s="35"/>
      <c r="AF2498" s="35"/>
      <c r="AG2498" s="35"/>
      <c r="AH2498" s="35"/>
      <c r="AI2498" s="35"/>
      <c r="AJ2498" s="35"/>
      <c r="AK2498" s="35"/>
    </row>
    <row r="2499" spans="7:37" s="13" customFormat="1" ht="13.9" customHeight="1" x14ac:dyDescent="0.3">
      <c r="G2499" s="44"/>
      <c r="H2499" s="44"/>
      <c r="I2499" s="44"/>
      <c r="J2499" s="44"/>
      <c r="K2499" s="44"/>
      <c r="L2499" s="44"/>
      <c r="M2499" s="44"/>
      <c r="N2499" s="44"/>
      <c r="O2499" s="44"/>
      <c r="P2499" s="44"/>
      <c r="Q2499" s="44"/>
      <c r="R2499" s="44"/>
      <c r="S2499" s="44"/>
      <c r="T2499" s="44"/>
      <c r="U2499" s="44"/>
      <c r="V2499" s="44"/>
      <c r="W2499" s="44"/>
      <c r="X2499" s="44"/>
      <c r="Y2499" s="44"/>
      <c r="Z2499" s="44"/>
      <c r="AA2499" s="35"/>
      <c r="AB2499" s="35"/>
      <c r="AC2499" s="35"/>
      <c r="AD2499" s="35"/>
      <c r="AE2499" s="35"/>
      <c r="AF2499" s="35"/>
      <c r="AG2499" s="35"/>
      <c r="AH2499" s="35"/>
      <c r="AI2499" s="35"/>
      <c r="AJ2499" s="35"/>
      <c r="AK2499" s="35"/>
    </row>
    <row r="2500" spans="7:37" s="13" customFormat="1" ht="13.9" customHeight="1" x14ac:dyDescent="0.3">
      <c r="G2500" s="44"/>
      <c r="H2500" s="44"/>
      <c r="I2500" s="44"/>
      <c r="J2500" s="44"/>
      <c r="K2500" s="44"/>
      <c r="L2500" s="44"/>
      <c r="M2500" s="44"/>
      <c r="N2500" s="44"/>
      <c r="O2500" s="44"/>
      <c r="P2500" s="44"/>
      <c r="Q2500" s="44"/>
      <c r="R2500" s="44"/>
      <c r="S2500" s="44"/>
      <c r="T2500" s="44"/>
      <c r="U2500" s="44"/>
      <c r="V2500" s="44"/>
      <c r="W2500" s="44"/>
      <c r="X2500" s="44"/>
      <c r="Y2500" s="44"/>
      <c r="Z2500" s="44"/>
      <c r="AA2500" s="35"/>
      <c r="AB2500" s="35"/>
      <c r="AC2500" s="35"/>
      <c r="AD2500" s="35"/>
      <c r="AE2500" s="35"/>
      <c r="AF2500" s="35"/>
      <c r="AG2500" s="35"/>
      <c r="AH2500" s="35"/>
      <c r="AI2500" s="35"/>
      <c r="AJ2500" s="35"/>
      <c r="AK2500" s="35"/>
    </row>
    <row r="2501" spans="7:37" s="13" customFormat="1" ht="13.9" customHeight="1" x14ac:dyDescent="0.3">
      <c r="G2501" s="44"/>
      <c r="H2501" s="44"/>
      <c r="I2501" s="44"/>
      <c r="J2501" s="44"/>
      <c r="K2501" s="44"/>
      <c r="L2501" s="44"/>
      <c r="M2501" s="44"/>
      <c r="N2501" s="44"/>
      <c r="O2501" s="44"/>
      <c r="P2501" s="44"/>
      <c r="Q2501" s="44"/>
      <c r="R2501" s="44"/>
      <c r="S2501" s="44"/>
      <c r="T2501" s="44"/>
      <c r="U2501" s="44"/>
      <c r="V2501" s="44"/>
      <c r="W2501" s="44"/>
      <c r="X2501" s="44"/>
      <c r="Y2501" s="44"/>
      <c r="Z2501" s="44"/>
      <c r="AA2501" s="35"/>
      <c r="AB2501" s="35"/>
      <c r="AC2501" s="35"/>
      <c r="AD2501" s="35"/>
      <c r="AE2501" s="35"/>
      <c r="AF2501" s="35"/>
      <c r="AG2501" s="35"/>
      <c r="AH2501" s="35"/>
      <c r="AI2501" s="35"/>
      <c r="AJ2501" s="35"/>
      <c r="AK2501" s="35"/>
    </row>
    <row r="2502" spans="7:37" s="13" customFormat="1" ht="13.9" customHeight="1" x14ac:dyDescent="0.3">
      <c r="G2502" s="44"/>
      <c r="H2502" s="44"/>
      <c r="I2502" s="44"/>
      <c r="J2502" s="44"/>
      <c r="K2502" s="44"/>
      <c r="L2502" s="44"/>
      <c r="M2502" s="44"/>
      <c r="N2502" s="44"/>
      <c r="O2502" s="44"/>
      <c r="P2502" s="44"/>
      <c r="Q2502" s="44"/>
      <c r="R2502" s="44"/>
      <c r="S2502" s="44"/>
      <c r="T2502" s="44"/>
      <c r="U2502" s="44"/>
      <c r="V2502" s="44"/>
      <c r="W2502" s="44"/>
      <c r="X2502" s="44"/>
      <c r="Y2502" s="44"/>
      <c r="Z2502" s="44"/>
      <c r="AA2502" s="35"/>
      <c r="AB2502" s="35"/>
      <c r="AC2502" s="35"/>
      <c r="AD2502" s="35"/>
      <c r="AE2502" s="35"/>
      <c r="AF2502" s="35"/>
      <c r="AG2502" s="35"/>
      <c r="AH2502" s="35"/>
      <c r="AI2502" s="35"/>
      <c r="AJ2502" s="35"/>
      <c r="AK2502" s="35"/>
    </row>
    <row r="2503" spans="7:37" s="13" customFormat="1" ht="13.9" customHeight="1" x14ac:dyDescent="0.3">
      <c r="G2503" s="44"/>
      <c r="H2503" s="44"/>
      <c r="I2503" s="44"/>
      <c r="J2503" s="44"/>
      <c r="K2503" s="44"/>
      <c r="L2503" s="44"/>
      <c r="M2503" s="44"/>
      <c r="N2503" s="44"/>
      <c r="O2503" s="44"/>
      <c r="P2503" s="44"/>
      <c r="Q2503" s="44"/>
      <c r="R2503" s="44"/>
      <c r="S2503" s="44"/>
      <c r="T2503" s="44"/>
      <c r="U2503" s="44"/>
      <c r="V2503" s="44"/>
      <c r="W2503" s="44"/>
      <c r="X2503" s="44"/>
      <c r="Y2503" s="44"/>
      <c r="Z2503" s="44"/>
      <c r="AA2503" s="35"/>
      <c r="AB2503" s="35"/>
      <c r="AC2503" s="35"/>
      <c r="AD2503" s="35"/>
      <c r="AE2503" s="35"/>
      <c r="AF2503" s="35"/>
      <c r="AG2503" s="35"/>
      <c r="AH2503" s="35"/>
      <c r="AI2503" s="35"/>
      <c r="AJ2503" s="35"/>
      <c r="AK2503" s="35"/>
    </row>
    <row r="2504" spans="7:37" s="13" customFormat="1" ht="13.9" customHeight="1" x14ac:dyDescent="0.3">
      <c r="G2504" s="44"/>
      <c r="H2504" s="44"/>
      <c r="I2504" s="44"/>
      <c r="J2504" s="44"/>
      <c r="K2504" s="44"/>
      <c r="L2504" s="44"/>
      <c r="M2504" s="44"/>
      <c r="N2504" s="44"/>
      <c r="O2504" s="44"/>
      <c r="P2504" s="44"/>
      <c r="Q2504" s="44"/>
      <c r="R2504" s="44"/>
      <c r="S2504" s="44"/>
      <c r="T2504" s="44"/>
      <c r="U2504" s="44"/>
      <c r="V2504" s="44"/>
      <c r="W2504" s="44"/>
      <c r="X2504" s="44"/>
      <c r="Y2504" s="44"/>
      <c r="Z2504" s="44"/>
      <c r="AA2504" s="35"/>
      <c r="AB2504" s="35"/>
      <c r="AC2504" s="35"/>
      <c r="AD2504" s="35"/>
      <c r="AE2504" s="35"/>
      <c r="AF2504" s="35"/>
      <c r="AG2504" s="35"/>
      <c r="AH2504" s="35"/>
      <c r="AI2504" s="35"/>
      <c r="AJ2504" s="35"/>
      <c r="AK2504" s="35"/>
    </row>
    <row r="2505" spans="7:37" s="13" customFormat="1" ht="13.9" customHeight="1" x14ac:dyDescent="0.3">
      <c r="G2505" s="44"/>
      <c r="H2505" s="44"/>
      <c r="I2505" s="44"/>
      <c r="J2505" s="44"/>
      <c r="K2505" s="44"/>
      <c r="L2505" s="44"/>
      <c r="M2505" s="44"/>
      <c r="N2505" s="44"/>
      <c r="O2505" s="44"/>
      <c r="P2505" s="44"/>
      <c r="Q2505" s="44"/>
      <c r="R2505" s="44"/>
      <c r="S2505" s="44"/>
      <c r="T2505" s="44"/>
      <c r="U2505" s="44"/>
      <c r="V2505" s="44"/>
      <c r="W2505" s="44"/>
      <c r="X2505" s="44"/>
      <c r="Y2505" s="44"/>
      <c r="Z2505" s="44"/>
      <c r="AA2505" s="35"/>
      <c r="AB2505" s="35"/>
      <c r="AC2505" s="35"/>
      <c r="AD2505" s="35"/>
      <c r="AE2505" s="35"/>
      <c r="AF2505" s="35"/>
      <c r="AG2505" s="35"/>
      <c r="AH2505" s="35"/>
      <c r="AI2505" s="35"/>
      <c r="AJ2505" s="35"/>
      <c r="AK2505" s="35"/>
    </row>
    <row r="2506" spans="7:37" s="13" customFormat="1" ht="13.9" customHeight="1" x14ac:dyDescent="0.3">
      <c r="G2506" s="44"/>
      <c r="H2506" s="44"/>
      <c r="I2506" s="44"/>
      <c r="J2506" s="44"/>
      <c r="K2506" s="44"/>
      <c r="L2506" s="44"/>
      <c r="M2506" s="44"/>
      <c r="N2506" s="44"/>
      <c r="O2506" s="44"/>
      <c r="P2506" s="44"/>
      <c r="Q2506" s="44"/>
      <c r="R2506" s="44"/>
      <c r="S2506" s="44"/>
      <c r="T2506" s="44"/>
      <c r="U2506" s="44"/>
      <c r="V2506" s="44"/>
      <c r="W2506" s="44"/>
      <c r="X2506" s="44"/>
      <c r="Y2506" s="44"/>
      <c r="Z2506" s="44"/>
      <c r="AA2506" s="35"/>
      <c r="AB2506" s="35"/>
      <c r="AC2506" s="35"/>
      <c r="AD2506" s="35"/>
      <c r="AE2506" s="35"/>
      <c r="AF2506" s="35"/>
      <c r="AG2506" s="35"/>
      <c r="AH2506" s="35"/>
      <c r="AI2506" s="35"/>
      <c r="AJ2506" s="35"/>
      <c r="AK2506" s="35"/>
    </row>
    <row r="2507" spans="7:37" s="13" customFormat="1" ht="13.9" customHeight="1" x14ac:dyDescent="0.3">
      <c r="G2507" s="44"/>
      <c r="H2507" s="44"/>
      <c r="I2507" s="44"/>
      <c r="J2507" s="44"/>
      <c r="K2507" s="44"/>
      <c r="L2507" s="44"/>
      <c r="M2507" s="44"/>
      <c r="N2507" s="44"/>
      <c r="O2507" s="44"/>
      <c r="P2507" s="44"/>
      <c r="Q2507" s="44"/>
      <c r="R2507" s="44"/>
      <c r="S2507" s="44"/>
      <c r="T2507" s="44"/>
      <c r="U2507" s="44"/>
      <c r="V2507" s="44"/>
      <c r="W2507" s="44"/>
      <c r="X2507" s="44"/>
      <c r="Y2507" s="44"/>
      <c r="Z2507" s="44"/>
      <c r="AA2507" s="35"/>
      <c r="AB2507" s="35"/>
      <c r="AC2507" s="35"/>
      <c r="AD2507" s="35"/>
      <c r="AE2507" s="35"/>
      <c r="AF2507" s="35"/>
      <c r="AG2507" s="35"/>
      <c r="AH2507" s="35"/>
      <c r="AI2507" s="35"/>
      <c r="AJ2507" s="35"/>
      <c r="AK2507" s="35"/>
    </row>
    <row r="2508" spans="7:37" s="13" customFormat="1" ht="13.9" customHeight="1" x14ac:dyDescent="0.3">
      <c r="G2508" s="44"/>
      <c r="H2508" s="44"/>
      <c r="I2508" s="44"/>
      <c r="J2508" s="44"/>
      <c r="K2508" s="44"/>
      <c r="L2508" s="44"/>
      <c r="M2508" s="44"/>
      <c r="N2508" s="44"/>
      <c r="O2508" s="44"/>
      <c r="P2508" s="44"/>
      <c r="Q2508" s="44"/>
      <c r="R2508" s="44"/>
      <c r="S2508" s="44"/>
      <c r="T2508" s="44"/>
      <c r="U2508" s="44"/>
      <c r="V2508" s="44"/>
      <c r="W2508" s="44"/>
      <c r="X2508" s="44"/>
      <c r="Y2508" s="44"/>
      <c r="Z2508" s="44"/>
      <c r="AA2508" s="35"/>
      <c r="AB2508" s="35"/>
      <c r="AC2508" s="35"/>
      <c r="AD2508" s="35"/>
      <c r="AE2508" s="35"/>
      <c r="AF2508" s="35"/>
      <c r="AG2508" s="35"/>
      <c r="AH2508" s="35"/>
      <c r="AI2508" s="35"/>
      <c r="AJ2508" s="35"/>
      <c r="AK2508" s="35"/>
    </row>
    <row r="2509" spans="7:37" s="13" customFormat="1" ht="13.9" customHeight="1" x14ac:dyDescent="0.3">
      <c r="G2509" s="44"/>
      <c r="H2509" s="44"/>
      <c r="I2509" s="44"/>
      <c r="J2509" s="44"/>
      <c r="K2509" s="44"/>
      <c r="L2509" s="44"/>
      <c r="M2509" s="44"/>
      <c r="N2509" s="44"/>
      <c r="O2509" s="44"/>
      <c r="P2509" s="44"/>
      <c r="Q2509" s="44"/>
      <c r="R2509" s="44"/>
      <c r="S2509" s="44"/>
      <c r="T2509" s="44"/>
      <c r="U2509" s="44"/>
      <c r="V2509" s="44"/>
      <c r="W2509" s="44"/>
      <c r="X2509" s="44"/>
      <c r="Y2509" s="44"/>
      <c r="Z2509" s="44"/>
      <c r="AA2509" s="35"/>
      <c r="AB2509" s="35"/>
      <c r="AC2509" s="35"/>
      <c r="AD2509" s="35"/>
      <c r="AE2509" s="35"/>
      <c r="AF2509" s="35"/>
      <c r="AG2509" s="35"/>
      <c r="AH2509" s="35"/>
      <c r="AI2509" s="35"/>
      <c r="AJ2509" s="35"/>
      <c r="AK2509" s="35"/>
    </row>
    <row r="2510" spans="7:37" s="13" customFormat="1" ht="13.9" customHeight="1" x14ac:dyDescent="0.3">
      <c r="G2510" s="44"/>
      <c r="H2510" s="44"/>
      <c r="I2510" s="44"/>
      <c r="J2510" s="44"/>
      <c r="K2510" s="44"/>
      <c r="L2510" s="44"/>
      <c r="M2510" s="44"/>
      <c r="N2510" s="44"/>
      <c r="O2510" s="44"/>
      <c r="P2510" s="44"/>
      <c r="Q2510" s="44"/>
      <c r="R2510" s="44"/>
      <c r="S2510" s="44"/>
      <c r="T2510" s="44"/>
      <c r="U2510" s="44"/>
      <c r="V2510" s="44"/>
      <c r="W2510" s="44"/>
      <c r="X2510" s="44"/>
      <c r="Y2510" s="44"/>
      <c r="Z2510" s="44"/>
      <c r="AA2510" s="35"/>
      <c r="AB2510" s="35"/>
      <c r="AC2510" s="35"/>
      <c r="AD2510" s="35"/>
      <c r="AE2510" s="35"/>
      <c r="AF2510" s="35"/>
      <c r="AG2510" s="35"/>
      <c r="AH2510" s="35"/>
      <c r="AI2510" s="35"/>
      <c r="AJ2510" s="35"/>
      <c r="AK2510" s="35"/>
    </row>
    <row r="2511" spans="7:37" s="13" customFormat="1" ht="13.9" customHeight="1" x14ac:dyDescent="0.3">
      <c r="G2511" s="44"/>
      <c r="H2511" s="44"/>
      <c r="I2511" s="44"/>
      <c r="J2511" s="44"/>
      <c r="K2511" s="44"/>
      <c r="L2511" s="44"/>
      <c r="M2511" s="44"/>
      <c r="N2511" s="44"/>
      <c r="O2511" s="44"/>
      <c r="P2511" s="44"/>
      <c r="Q2511" s="44"/>
      <c r="R2511" s="44"/>
      <c r="S2511" s="44"/>
      <c r="T2511" s="44"/>
      <c r="U2511" s="44"/>
      <c r="V2511" s="44"/>
      <c r="W2511" s="44"/>
      <c r="X2511" s="44"/>
      <c r="Y2511" s="44"/>
      <c r="Z2511" s="44"/>
      <c r="AA2511" s="35"/>
      <c r="AB2511" s="35"/>
      <c r="AC2511" s="35"/>
      <c r="AD2511" s="35"/>
      <c r="AE2511" s="35"/>
      <c r="AF2511" s="35"/>
      <c r="AG2511" s="35"/>
      <c r="AH2511" s="35"/>
      <c r="AI2511" s="35"/>
      <c r="AJ2511" s="35"/>
      <c r="AK2511" s="35"/>
    </row>
    <row r="2512" spans="7:37" s="13" customFormat="1" ht="13.9" customHeight="1" x14ac:dyDescent="0.3">
      <c r="G2512" s="44"/>
      <c r="H2512" s="44"/>
      <c r="I2512" s="44"/>
      <c r="J2512" s="44"/>
      <c r="K2512" s="44"/>
      <c r="L2512" s="44"/>
      <c r="M2512" s="44"/>
      <c r="N2512" s="44"/>
      <c r="O2512" s="44"/>
      <c r="P2512" s="44"/>
      <c r="Q2512" s="44"/>
      <c r="R2512" s="44"/>
      <c r="S2512" s="44"/>
      <c r="T2512" s="44"/>
      <c r="U2512" s="44"/>
      <c r="V2512" s="44"/>
      <c r="W2512" s="44"/>
      <c r="X2512" s="44"/>
      <c r="Y2512" s="44"/>
      <c r="Z2512" s="44"/>
      <c r="AA2512" s="35"/>
      <c r="AB2512" s="35"/>
      <c r="AC2512" s="35"/>
      <c r="AD2512" s="35"/>
      <c r="AE2512" s="35"/>
      <c r="AF2512" s="35"/>
      <c r="AG2512" s="35"/>
      <c r="AH2512" s="35"/>
      <c r="AI2512" s="35"/>
      <c r="AJ2512" s="35"/>
      <c r="AK2512" s="35"/>
    </row>
    <row r="2513" spans="7:37" s="13" customFormat="1" ht="13.9" customHeight="1" x14ac:dyDescent="0.3">
      <c r="G2513" s="44"/>
      <c r="H2513" s="44"/>
      <c r="I2513" s="44"/>
      <c r="J2513" s="44"/>
      <c r="K2513" s="44"/>
      <c r="L2513" s="44"/>
      <c r="M2513" s="44"/>
      <c r="N2513" s="44"/>
      <c r="O2513" s="44"/>
      <c r="P2513" s="44"/>
      <c r="Q2513" s="44"/>
      <c r="R2513" s="44"/>
      <c r="S2513" s="44"/>
      <c r="T2513" s="44"/>
      <c r="U2513" s="44"/>
      <c r="V2513" s="44"/>
      <c r="W2513" s="44"/>
      <c r="X2513" s="44"/>
      <c r="Y2513" s="44"/>
      <c r="Z2513" s="44"/>
      <c r="AA2513" s="35"/>
      <c r="AB2513" s="35"/>
      <c r="AC2513" s="35"/>
      <c r="AD2513" s="35"/>
      <c r="AE2513" s="35"/>
      <c r="AF2513" s="35"/>
      <c r="AG2513" s="35"/>
      <c r="AH2513" s="35"/>
      <c r="AI2513" s="35"/>
      <c r="AJ2513" s="35"/>
      <c r="AK2513" s="35"/>
    </row>
    <row r="2514" spans="7:37" s="13" customFormat="1" ht="13.9" customHeight="1" x14ac:dyDescent="0.3">
      <c r="G2514" s="44"/>
      <c r="H2514" s="44"/>
      <c r="I2514" s="44"/>
      <c r="J2514" s="44"/>
      <c r="K2514" s="44"/>
      <c r="L2514" s="44"/>
      <c r="M2514" s="44"/>
      <c r="N2514" s="44"/>
      <c r="O2514" s="44"/>
      <c r="P2514" s="44"/>
      <c r="Q2514" s="44"/>
      <c r="R2514" s="44"/>
      <c r="S2514" s="44"/>
      <c r="T2514" s="44"/>
      <c r="U2514" s="44"/>
      <c r="V2514" s="44"/>
      <c r="W2514" s="44"/>
      <c r="X2514" s="44"/>
      <c r="Y2514" s="44"/>
      <c r="Z2514" s="44"/>
      <c r="AA2514" s="35"/>
      <c r="AB2514" s="35"/>
      <c r="AC2514" s="35"/>
      <c r="AD2514" s="35"/>
      <c r="AE2514" s="35"/>
      <c r="AF2514" s="35"/>
      <c r="AG2514" s="35"/>
      <c r="AH2514" s="35"/>
      <c r="AI2514" s="35"/>
      <c r="AJ2514" s="35"/>
      <c r="AK2514" s="35"/>
    </row>
    <row r="2515" spans="7:37" s="13" customFormat="1" ht="13.9" customHeight="1" x14ac:dyDescent="0.3">
      <c r="G2515" s="44"/>
      <c r="H2515" s="44"/>
      <c r="I2515" s="44"/>
      <c r="J2515" s="44"/>
      <c r="K2515" s="44"/>
      <c r="L2515" s="44"/>
      <c r="M2515" s="44"/>
      <c r="N2515" s="44"/>
      <c r="O2515" s="44"/>
      <c r="P2515" s="44"/>
      <c r="Q2515" s="44"/>
      <c r="R2515" s="44"/>
      <c r="S2515" s="44"/>
      <c r="T2515" s="44"/>
      <c r="U2515" s="44"/>
      <c r="V2515" s="44"/>
      <c r="W2515" s="44"/>
      <c r="X2515" s="44"/>
      <c r="Y2515" s="44"/>
      <c r="Z2515" s="44"/>
      <c r="AA2515" s="35"/>
      <c r="AB2515" s="35"/>
      <c r="AC2515" s="35"/>
      <c r="AD2515" s="35"/>
      <c r="AE2515" s="35"/>
      <c r="AF2515" s="35"/>
      <c r="AG2515" s="35"/>
      <c r="AH2515" s="35"/>
      <c r="AI2515" s="35"/>
      <c r="AJ2515" s="35"/>
      <c r="AK2515" s="35"/>
    </row>
    <row r="2516" spans="7:37" s="13" customFormat="1" ht="13.9" customHeight="1" x14ac:dyDescent="0.3">
      <c r="G2516" s="44"/>
      <c r="H2516" s="44"/>
      <c r="I2516" s="44"/>
      <c r="J2516" s="44"/>
      <c r="K2516" s="44"/>
      <c r="L2516" s="44"/>
      <c r="M2516" s="44"/>
      <c r="N2516" s="44"/>
      <c r="O2516" s="44"/>
      <c r="P2516" s="44"/>
      <c r="Q2516" s="44"/>
      <c r="R2516" s="44"/>
      <c r="S2516" s="44"/>
      <c r="T2516" s="44"/>
      <c r="U2516" s="44"/>
      <c r="V2516" s="44"/>
      <c r="W2516" s="44"/>
      <c r="X2516" s="44"/>
      <c r="Y2516" s="44"/>
      <c r="Z2516" s="44"/>
      <c r="AA2516" s="35"/>
      <c r="AB2516" s="35"/>
      <c r="AC2516" s="35"/>
      <c r="AD2516" s="35"/>
      <c r="AE2516" s="35"/>
      <c r="AF2516" s="35"/>
      <c r="AG2516" s="35"/>
      <c r="AH2516" s="35"/>
      <c r="AI2516" s="35"/>
      <c r="AJ2516" s="35"/>
      <c r="AK2516" s="35"/>
    </row>
    <row r="2517" spans="7:37" s="13" customFormat="1" ht="13.9" customHeight="1" x14ac:dyDescent="0.3">
      <c r="G2517" s="44"/>
      <c r="H2517" s="44"/>
      <c r="I2517" s="44"/>
      <c r="J2517" s="44"/>
      <c r="K2517" s="44"/>
      <c r="L2517" s="44"/>
      <c r="M2517" s="44"/>
      <c r="N2517" s="44"/>
      <c r="O2517" s="44"/>
      <c r="P2517" s="44"/>
      <c r="Q2517" s="44"/>
      <c r="R2517" s="44"/>
      <c r="S2517" s="44"/>
      <c r="T2517" s="44"/>
      <c r="U2517" s="44"/>
      <c r="V2517" s="44"/>
      <c r="W2517" s="44"/>
      <c r="X2517" s="44"/>
      <c r="Y2517" s="44"/>
      <c r="Z2517" s="44"/>
      <c r="AA2517" s="35"/>
      <c r="AB2517" s="35"/>
      <c r="AC2517" s="35"/>
      <c r="AD2517" s="35"/>
      <c r="AE2517" s="35"/>
      <c r="AF2517" s="35"/>
      <c r="AG2517" s="35"/>
      <c r="AH2517" s="35"/>
      <c r="AI2517" s="35"/>
      <c r="AJ2517" s="35"/>
      <c r="AK2517" s="35"/>
    </row>
    <row r="2518" spans="7:37" s="13" customFormat="1" ht="13.9" customHeight="1" x14ac:dyDescent="0.3">
      <c r="G2518" s="44"/>
      <c r="H2518" s="44"/>
      <c r="I2518" s="44"/>
      <c r="J2518" s="44"/>
      <c r="K2518" s="44"/>
      <c r="L2518" s="44"/>
      <c r="M2518" s="44"/>
      <c r="N2518" s="44"/>
      <c r="O2518" s="44"/>
      <c r="P2518" s="44"/>
      <c r="Q2518" s="44"/>
      <c r="R2518" s="44"/>
      <c r="S2518" s="44"/>
      <c r="T2518" s="44"/>
      <c r="U2518" s="44"/>
      <c r="V2518" s="44"/>
      <c r="W2518" s="44"/>
      <c r="X2518" s="44"/>
      <c r="Y2518" s="44"/>
      <c r="Z2518" s="44"/>
      <c r="AA2518" s="35"/>
      <c r="AB2518" s="35"/>
      <c r="AC2518" s="35"/>
      <c r="AD2518" s="35"/>
      <c r="AE2518" s="35"/>
      <c r="AF2518" s="35"/>
      <c r="AG2518" s="35"/>
      <c r="AH2518" s="35"/>
      <c r="AI2518" s="35"/>
      <c r="AJ2518" s="35"/>
      <c r="AK2518" s="35"/>
    </row>
    <row r="2519" spans="7:37" s="13" customFormat="1" ht="13.9" customHeight="1" x14ac:dyDescent="0.3">
      <c r="G2519" s="44"/>
      <c r="H2519" s="44"/>
      <c r="I2519" s="44"/>
      <c r="J2519" s="44"/>
      <c r="K2519" s="44"/>
      <c r="L2519" s="44"/>
      <c r="M2519" s="44"/>
      <c r="N2519" s="44"/>
      <c r="O2519" s="44"/>
      <c r="P2519" s="44"/>
      <c r="Q2519" s="44"/>
      <c r="R2519" s="44"/>
      <c r="S2519" s="44"/>
      <c r="T2519" s="44"/>
      <c r="U2519" s="44"/>
      <c r="V2519" s="44"/>
      <c r="W2519" s="44"/>
      <c r="X2519" s="44"/>
      <c r="Y2519" s="44"/>
      <c r="Z2519" s="44"/>
      <c r="AA2519" s="35"/>
      <c r="AB2519" s="35"/>
      <c r="AC2519" s="35"/>
      <c r="AD2519" s="35"/>
      <c r="AE2519" s="35"/>
      <c r="AF2519" s="35"/>
      <c r="AG2519" s="35"/>
      <c r="AH2519" s="35"/>
      <c r="AI2519" s="35"/>
      <c r="AJ2519" s="35"/>
      <c r="AK2519" s="35"/>
    </row>
    <row r="2520" spans="7:37" s="13" customFormat="1" ht="13.9" customHeight="1" x14ac:dyDescent="0.3">
      <c r="G2520" s="44"/>
      <c r="H2520" s="44"/>
      <c r="I2520" s="44"/>
      <c r="J2520" s="44"/>
      <c r="K2520" s="44"/>
      <c r="L2520" s="44"/>
      <c r="M2520" s="44"/>
      <c r="N2520" s="44"/>
      <c r="O2520" s="44"/>
      <c r="P2520" s="44"/>
      <c r="Q2520" s="44"/>
      <c r="R2520" s="44"/>
      <c r="S2520" s="44"/>
      <c r="T2520" s="44"/>
      <c r="U2520" s="44"/>
      <c r="V2520" s="44"/>
      <c r="W2520" s="44"/>
      <c r="X2520" s="44"/>
      <c r="Y2520" s="44"/>
      <c r="Z2520" s="44"/>
      <c r="AA2520" s="35"/>
      <c r="AB2520" s="35"/>
      <c r="AC2520" s="35"/>
      <c r="AD2520" s="35"/>
      <c r="AE2520" s="35"/>
      <c r="AF2520" s="35"/>
      <c r="AG2520" s="35"/>
      <c r="AH2520" s="35"/>
      <c r="AI2520" s="35"/>
      <c r="AJ2520" s="35"/>
      <c r="AK2520" s="35"/>
    </row>
    <row r="2521" spans="7:37" s="13" customFormat="1" ht="13.9" customHeight="1" x14ac:dyDescent="0.3">
      <c r="G2521" s="44"/>
      <c r="H2521" s="44"/>
      <c r="I2521" s="44"/>
      <c r="J2521" s="44"/>
      <c r="K2521" s="44"/>
      <c r="L2521" s="44"/>
      <c r="M2521" s="44"/>
      <c r="N2521" s="44"/>
      <c r="O2521" s="44"/>
      <c r="P2521" s="44"/>
      <c r="Q2521" s="44"/>
      <c r="R2521" s="44"/>
      <c r="S2521" s="44"/>
      <c r="T2521" s="44"/>
      <c r="U2521" s="44"/>
      <c r="V2521" s="44"/>
      <c r="W2521" s="44"/>
      <c r="X2521" s="44"/>
      <c r="Y2521" s="44"/>
      <c r="Z2521" s="44"/>
      <c r="AA2521" s="35"/>
      <c r="AB2521" s="35"/>
      <c r="AC2521" s="35"/>
      <c r="AD2521" s="35"/>
      <c r="AE2521" s="35"/>
      <c r="AF2521" s="35"/>
      <c r="AG2521" s="35"/>
      <c r="AH2521" s="35"/>
      <c r="AI2521" s="35"/>
      <c r="AJ2521" s="35"/>
      <c r="AK2521" s="35"/>
    </row>
    <row r="2522" spans="7:37" s="13" customFormat="1" ht="13.9" customHeight="1" x14ac:dyDescent="0.3">
      <c r="G2522" s="44"/>
      <c r="H2522" s="44"/>
      <c r="I2522" s="44"/>
      <c r="J2522" s="44"/>
      <c r="K2522" s="44"/>
      <c r="L2522" s="44"/>
      <c r="M2522" s="44"/>
      <c r="N2522" s="44"/>
      <c r="O2522" s="44"/>
      <c r="P2522" s="44"/>
      <c r="Q2522" s="44"/>
      <c r="R2522" s="44"/>
      <c r="S2522" s="44"/>
      <c r="T2522" s="44"/>
      <c r="U2522" s="44"/>
      <c r="V2522" s="44"/>
      <c r="W2522" s="44"/>
      <c r="X2522" s="44"/>
      <c r="Y2522" s="44"/>
      <c r="Z2522" s="44"/>
      <c r="AA2522" s="35"/>
      <c r="AB2522" s="35"/>
      <c r="AC2522" s="35"/>
      <c r="AD2522" s="35"/>
      <c r="AE2522" s="35"/>
      <c r="AF2522" s="35"/>
      <c r="AG2522" s="35"/>
      <c r="AH2522" s="35"/>
      <c r="AI2522" s="35"/>
      <c r="AJ2522" s="35"/>
      <c r="AK2522" s="35"/>
    </row>
    <row r="2523" spans="7:37" s="13" customFormat="1" ht="13.9" customHeight="1" x14ac:dyDescent="0.3">
      <c r="G2523" s="44"/>
      <c r="H2523" s="44"/>
      <c r="I2523" s="44"/>
      <c r="J2523" s="44"/>
      <c r="K2523" s="44"/>
      <c r="L2523" s="44"/>
      <c r="M2523" s="44"/>
      <c r="N2523" s="44"/>
      <c r="O2523" s="44"/>
      <c r="P2523" s="44"/>
      <c r="Q2523" s="44"/>
      <c r="R2523" s="44"/>
      <c r="S2523" s="44"/>
      <c r="T2523" s="44"/>
      <c r="U2523" s="44"/>
      <c r="V2523" s="44"/>
      <c r="W2523" s="44"/>
      <c r="X2523" s="44"/>
      <c r="Y2523" s="44"/>
      <c r="Z2523" s="44"/>
      <c r="AA2523" s="35"/>
      <c r="AB2523" s="35"/>
      <c r="AC2523" s="35"/>
      <c r="AD2523" s="35"/>
      <c r="AE2523" s="35"/>
      <c r="AF2523" s="35"/>
      <c r="AG2523" s="35"/>
      <c r="AH2523" s="35"/>
      <c r="AI2523" s="35"/>
      <c r="AJ2523" s="35"/>
      <c r="AK2523" s="35"/>
    </row>
    <row r="2524" spans="7:37" s="13" customFormat="1" ht="13.9" customHeight="1" x14ac:dyDescent="0.3">
      <c r="G2524" s="44"/>
      <c r="H2524" s="44"/>
      <c r="I2524" s="44"/>
      <c r="J2524" s="44"/>
      <c r="K2524" s="44"/>
      <c r="L2524" s="44"/>
      <c r="M2524" s="44"/>
      <c r="N2524" s="44"/>
      <c r="O2524" s="44"/>
      <c r="P2524" s="44"/>
      <c r="Q2524" s="44"/>
      <c r="R2524" s="44"/>
      <c r="S2524" s="44"/>
      <c r="T2524" s="44"/>
      <c r="U2524" s="44"/>
      <c r="V2524" s="44"/>
      <c r="W2524" s="44"/>
      <c r="X2524" s="44"/>
      <c r="Y2524" s="44"/>
      <c r="Z2524" s="44"/>
      <c r="AA2524" s="35"/>
      <c r="AB2524" s="35"/>
      <c r="AC2524" s="35"/>
      <c r="AD2524" s="35"/>
      <c r="AE2524" s="35"/>
      <c r="AF2524" s="35"/>
      <c r="AG2524" s="35"/>
      <c r="AH2524" s="35"/>
      <c r="AI2524" s="35"/>
      <c r="AJ2524" s="35"/>
      <c r="AK2524" s="35"/>
    </row>
    <row r="2525" spans="7:37" s="13" customFormat="1" ht="13.9" customHeight="1" x14ac:dyDescent="0.3">
      <c r="G2525" s="44"/>
      <c r="H2525" s="44"/>
      <c r="I2525" s="44"/>
      <c r="J2525" s="44"/>
      <c r="K2525" s="44"/>
      <c r="L2525" s="44"/>
      <c r="M2525" s="44"/>
      <c r="N2525" s="44"/>
      <c r="O2525" s="44"/>
      <c r="P2525" s="44"/>
      <c r="Q2525" s="44"/>
      <c r="R2525" s="44"/>
      <c r="S2525" s="44"/>
      <c r="T2525" s="44"/>
      <c r="U2525" s="44"/>
      <c r="V2525" s="44"/>
      <c r="W2525" s="44"/>
      <c r="X2525" s="44"/>
      <c r="Y2525" s="44"/>
      <c r="Z2525" s="44"/>
      <c r="AA2525" s="35"/>
      <c r="AB2525" s="35"/>
      <c r="AC2525" s="35"/>
      <c r="AD2525" s="35"/>
      <c r="AE2525" s="35"/>
      <c r="AF2525" s="35"/>
      <c r="AG2525" s="35"/>
      <c r="AH2525" s="35"/>
      <c r="AI2525" s="35"/>
      <c r="AJ2525" s="35"/>
      <c r="AK2525" s="35"/>
    </row>
    <row r="2526" spans="7:37" s="13" customFormat="1" ht="13.9" customHeight="1" x14ac:dyDescent="0.3">
      <c r="G2526" s="44"/>
      <c r="H2526" s="44"/>
      <c r="I2526" s="44"/>
      <c r="J2526" s="44"/>
      <c r="K2526" s="44"/>
      <c r="L2526" s="44"/>
      <c r="M2526" s="44"/>
      <c r="N2526" s="44"/>
      <c r="O2526" s="44"/>
      <c r="P2526" s="44"/>
      <c r="Q2526" s="44"/>
      <c r="R2526" s="44"/>
      <c r="S2526" s="44"/>
      <c r="T2526" s="44"/>
      <c r="U2526" s="44"/>
      <c r="V2526" s="44"/>
      <c r="W2526" s="44"/>
      <c r="X2526" s="44"/>
      <c r="Y2526" s="44"/>
      <c r="Z2526" s="44"/>
      <c r="AA2526" s="35"/>
      <c r="AB2526" s="35"/>
      <c r="AC2526" s="35"/>
      <c r="AD2526" s="35"/>
      <c r="AE2526" s="35"/>
      <c r="AF2526" s="35"/>
      <c r="AG2526" s="35"/>
      <c r="AH2526" s="35"/>
      <c r="AI2526" s="35"/>
      <c r="AJ2526" s="35"/>
      <c r="AK2526" s="35"/>
    </row>
    <row r="2527" spans="7:37" s="13" customFormat="1" ht="13.9" customHeight="1" x14ac:dyDescent="0.3">
      <c r="G2527" s="44"/>
      <c r="H2527" s="44"/>
      <c r="I2527" s="44"/>
      <c r="J2527" s="44"/>
      <c r="K2527" s="44"/>
      <c r="L2527" s="44"/>
      <c r="M2527" s="44"/>
      <c r="N2527" s="44"/>
      <c r="O2527" s="44"/>
      <c r="P2527" s="44"/>
      <c r="Q2527" s="44"/>
      <c r="R2527" s="44"/>
      <c r="S2527" s="44"/>
      <c r="T2527" s="44"/>
      <c r="U2527" s="44"/>
      <c r="V2527" s="44"/>
      <c r="W2527" s="44"/>
      <c r="X2527" s="44"/>
      <c r="Y2527" s="44"/>
      <c r="Z2527" s="44"/>
      <c r="AA2527" s="35"/>
      <c r="AB2527" s="35"/>
      <c r="AC2527" s="35"/>
      <c r="AD2527" s="35"/>
      <c r="AE2527" s="35"/>
      <c r="AF2527" s="35"/>
      <c r="AG2527" s="35"/>
      <c r="AH2527" s="35"/>
      <c r="AI2527" s="35"/>
      <c r="AJ2527" s="35"/>
      <c r="AK2527" s="35"/>
    </row>
    <row r="2528" spans="7:37" s="13" customFormat="1" ht="13.9" customHeight="1" x14ac:dyDescent="0.3">
      <c r="G2528" s="44"/>
      <c r="H2528" s="44"/>
      <c r="I2528" s="44"/>
      <c r="J2528" s="44"/>
      <c r="K2528" s="44"/>
      <c r="L2528" s="44"/>
      <c r="M2528" s="44"/>
      <c r="N2528" s="44"/>
      <c r="O2528" s="44"/>
      <c r="P2528" s="44"/>
      <c r="Q2528" s="44"/>
      <c r="R2528" s="44"/>
      <c r="S2528" s="44"/>
      <c r="T2528" s="44"/>
      <c r="U2528" s="44"/>
      <c r="V2528" s="44"/>
      <c r="W2528" s="44"/>
      <c r="X2528" s="44"/>
      <c r="Y2528" s="44"/>
      <c r="Z2528" s="44"/>
      <c r="AA2528" s="35"/>
      <c r="AB2528" s="35"/>
      <c r="AC2528" s="35"/>
      <c r="AD2528" s="35"/>
      <c r="AE2528" s="35"/>
      <c r="AF2528" s="35"/>
      <c r="AG2528" s="35"/>
      <c r="AH2528" s="35"/>
      <c r="AI2528" s="35"/>
      <c r="AJ2528" s="35"/>
      <c r="AK2528" s="35"/>
    </row>
    <row r="2529" spans="7:37" s="13" customFormat="1" ht="13.9" customHeight="1" x14ac:dyDescent="0.3">
      <c r="G2529" s="44"/>
      <c r="H2529" s="44"/>
      <c r="I2529" s="44"/>
      <c r="J2529" s="44"/>
      <c r="K2529" s="44"/>
      <c r="L2529" s="44"/>
      <c r="M2529" s="44"/>
      <c r="N2529" s="44"/>
      <c r="O2529" s="44"/>
      <c r="P2529" s="44"/>
      <c r="Q2529" s="44"/>
      <c r="R2529" s="44"/>
      <c r="S2529" s="44"/>
      <c r="T2529" s="44"/>
      <c r="U2529" s="44"/>
      <c r="V2529" s="44"/>
      <c r="W2529" s="44"/>
      <c r="X2529" s="44"/>
      <c r="Y2529" s="44"/>
      <c r="Z2529" s="44"/>
      <c r="AA2529" s="35"/>
      <c r="AB2529" s="35"/>
      <c r="AC2529" s="35"/>
      <c r="AD2529" s="35"/>
      <c r="AE2529" s="35"/>
      <c r="AF2529" s="35"/>
      <c r="AG2529" s="35"/>
      <c r="AH2529" s="35"/>
      <c r="AI2529" s="35"/>
      <c r="AJ2529" s="35"/>
      <c r="AK2529" s="35"/>
    </row>
    <row r="2530" spans="7:37" s="13" customFormat="1" ht="13.9" customHeight="1" x14ac:dyDescent="0.3">
      <c r="G2530" s="44"/>
      <c r="H2530" s="44"/>
      <c r="I2530" s="44"/>
      <c r="J2530" s="44"/>
      <c r="K2530" s="44"/>
      <c r="L2530" s="44"/>
      <c r="M2530" s="44"/>
      <c r="N2530" s="44"/>
      <c r="O2530" s="44"/>
      <c r="P2530" s="44"/>
      <c r="Q2530" s="44"/>
      <c r="R2530" s="44"/>
      <c r="S2530" s="44"/>
      <c r="T2530" s="44"/>
      <c r="U2530" s="44"/>
      <c r="V2530" s="44"/>
      <c r="W2530" s="44"/>
      <c r="X2530" s="44"/>
      <c r="Y2530" s="44"/>
      <c r="Z2530" s="44"/>
      <c r="AA2530" s="35"/>
      <c r="AB2530" s="35"/>
      <c r="AC2530" s="35"/>
      <c r="AD2530" s="35"/>
      <c r="AE2530" s="35"/>
      <c r="AF2530" s="35"/>
      <c r="AG2530" s="35"/>
      <c r="AH2530" s="35"/>
      <c r="AI2530" s="35"/>
      <c r="AJ2530" s="35"/>
      <c r="AK2530" s="35"/>
    </row>
    <row r="2531" spans="7:37" s="13" customFormat="1" ht="13.9" customHeight="1" x14ac:dyDescent="0.3">
      <c r="G2531" s="44"/>
      <c r="H2531" s="44"/>
      <c r="I2531" s="44"/>
      <c r="J2531" s="44"/>
      <c r="K2531" s="44"/>
      <c r="L2531" s="44"/>
      <c r="M2531" s="44"/>
      <c r="N2531" s="44"/>
      <c r="O2531" s="44"/>
      <c r="P2531" s="44"/>
      <c r="Q2531" s="44"/>
      <c r="R2531" s="44"/>
      <c r="S2531" s="44"/>
      <c r="T2531" s="44"/>
      <c r="U2531" s="44"/>
      <c r="V2531" s="44"/>
      <c r="W2531" s="44"/>
      <c r="X2531" s="44"/>
      <c r="Y2531" s="44"/>
      <c r="Z2531" s="44"/>
      <c r="AA2531" s="35"/>
      <c r="AB2531" s="35"/>
      <c r="AC2531" s="35"/>
      <c r="AD2531" s="35"/>
      <c r="AE2531" s="35"/>
      <c r="AF2531" s="35"/>
      <c r="AG2531" s="35"/>
      <c r="AH2531" s="35"/>
      <c r="AI2531" s="35"/>
      <c r="AJ2531" s="35"/>
      <c r="AK2531" s="35"/>
    </row>
    <row r="2532" spans="7:37" s="13" customFormat="1" ht="13.9" customHeight="1" x14ac:dyDescent="0.3">
      <c r="G2532" s="44"/>
      <c r="H2532" s="44"/>
      <c r="I2532" s="44"/>
      <c r="J2532" s="44"/>
      <c r="K2532" s="44"/>
      <c r="L2532" s="44"/>
      <c r="M2532" s="44"/>
      <c r="N2532" s="44"/>
      <c r="O2532" s="44"/>
      <c r="P2532" s="44"/>
      <c r="Q2532" s="44"/>
      <c r="R2532" s="44"/>
      <c r="S2532" s="44"/>
      <c r="T2532" s="44"/>
      <c r="U2532" s="44"/>
      <c r="V2532" s="44"/>
      <c r="W2532" s="44"/>
      <c r="X2532" s="44"/>
      <c r="Y2532" s="44"/>
      <c r="Z2532" s="44"/>
      <c r="AA2532" s="35"/>
      <c r="AB2532" s="35"/>
      <c r="AC2532" s="35"/>
      <c r="AD2532" s="35"/>
      <c r="AE2532" s="35"/>
      <c r="AF2532" s="35"/>
      <c r="AG2532" s="35"/>
      <c r="AH2532" s="35"/>
      <c r="AI2532" s="35"/>
      <c r="AJ2532" s="35"/>
      <c r="AK2532" s="35"/>
    </row>
    <row r="2533" spans="7:37" s="13" customFormat="1" ht="13.9" customHeight="1" x14ac:dyDescent="0.3">
      <c r="G2533" s="44"/>
      <c r="H2533" s="44"/>
      <c r="I2533" s="44"/>
      <c r="J2533" s="44"/>
      <c r="K2533" s="44"/>
      <c r="L2533" s="44"/>
      <c r="M2533" s="44"/>
      <c r="N2533" s="44"/>
      <c r="O2533" s="44"/>
      <c r="P2533" s="44"/>
      <c r="Q2533" s="44"/>
      <c r="R2533" s="44"/>
      <c r="S2533" s="44"/>
      <c r="T2533" s="44"/>
      <c r="U2533" s="44"/>
      <c r="V2533" s="44"/>
      <c r="W2533" s="44"/>
      <c r="X2533" s="44"/>
      <c r="Y2533" s="44"/>
      <c r="Z2533" s="44"/>
      <c r="AA2533" s="35"/>
      <c r="AB2533" s="35"/>
      <c r="AC2533" s="35"/>
      <c r="AD2533" s="35"/>
      <c r="AE2533" s="35"/>
      <c r="AF2533" s="35"/>
      <c r="AG2533" s="35"/>
      <c r="AH2533" s="35"/>
      <c r="AI2533" s="35"/>
      <c r="AJ2533" s="35"/>
      <c r="AK2533" s="35"/>
    </row>
    <row r="2534" spans="7:37" s="13" customFormat="1" ht="13.9" customHeight="1" x14ac:dyDescent="0.3">
      <c r="G2534" s="44"/>
      <c r="H2534" s="44"/>
      <c r="I2534" s="44"/>
      <c r="J2534" s="44"/>
      <c r="K2534" s="44"/>
      <c r="L2534" s="44"/>
      <c r="M2534" s="44"/>
      <c r="N2534" s="44"/>
      <c r="O2534" s="44"/>
      <c r="P2534" s="44"/>
      <c r="Q2534" s="44"/>
      <c r="R2534" s="44"/>
      <c r="S2534" s="44"/>
      <c r="T2534" s="44"/>
      <c r="U2534" s="44"/>
      <c r="V2534" s="44"/>
      <c r="W2534" s="44"/>
      <c r="X2534" s="44"/>
      <c r="Y2534" s="44"/>
      <c r="Z2534" s="44"/>
      <c r="AA2534" s="35"/>
      <c r="AB2534" s="35"/>
      <c r="AC2534" s="35"/>
      <c r="AD2534" s="35"/>
      <c r="AE2534" s="35"/>
      <c r="AF2534" s="35"/>
      <c r="AG2534" s="35"/>
      <c r="AH2534" s="35"/>
      <c r="AI2534" s="35"/>
      <c r="AJ2534" s="35"/>
      <c r="AK2534" s="35"/>
    </row>
    <row r="2535" spans="7:37" s="13" customFormat="1" ht="13.9" customHeight="1" x14ac:dyDescent="0.3">
      <c r="G2535" s="44"/>
      <c r="H2535" s="44"/>
      <c r="I2535" s="44"/>
      <c r="J2535" s="44"/>
      <c r="K2535" s="44"/>
      <c r="L2535" s="44"/>
      <c r="M2535" s="44"/>
      <c r="N2535" s="44"/>
      <c r="O2535" s="44"/>
      <c r="P2535" s="44"/>
      <c r="Q2535" s="44"/>
      <c r="R2535" s="44"/>
      <c r="S2535" s="44"/>
      <c r="T2535" s="44"/>
      <c r="U2535" s="44"/>
      <c r="V2535" s="44"/>
      <c r="W2535" s="44"/>
      <c r="X2535" s="44"/>
      <c r="Y2535" s="44"/>
      <c r="Z2535" s="44"/>
      <c r="AA2535" s="35"/>
      <c r="AB2535" s="35"/>
      <c r="AC2535" s="35"/>
      <c r="AD2535" s="35"/>
      <c r="AE2535" s="35"/>
      <c r="AF2535" s="35"/>
      <c r="AG2535" s="35"/>
      <c r="AH2535" s="35"/>
      <c r="AI2535" s="35"/>
      <c r="AJ2535" s="35"/>
      <c r="AK2535" s="35"/>
    </row>
    <row r="2536" spans="7:37" s="13" customFormat="1" ht="13.9" customHeight="1" x14ac:dyDescent="0.3">
      <c r="G2536" s="44"/>
      <c r="H2536" s="44"/>
      <c r="I2536" s="44"/>
      <c r="J2536" s="44"/>
      <c r="K2536" s="44"/>
      <c r="L2536" s="44"/>
      <c r="M2536" s="44"/>
      <c r="N2536" s="44"/>
      <c r="O2536" s="44"/>
      <c r="P2536" s="44"/>
      <c r="Q2536" s="44"/>
      <c r="R2536" s="44"/>
      <c r="S2536" s="44"/>
      <c r="T2536" s="44"/>
      <c r="U2536" s="44"/>
      <c r="V2536" s="44"/>
      <c r="W2536" s="44"/>
      <c r="X2536" s="44"/>
      <c r="Y2536" s="44"/>
      <c r="Z2536" s="44"/>
      <c r="AA2536" s="35"/>
      <c r="AB2536" s="35"/>
      <c r="AC2536" s="35"/>
      <c r="AD2536" s="35"/>
      <c r="AE2536" s="35"/>
      <c r="AF2536" s="35"/>
      <c r="AG2536" s="35"/>
      <c r="AH2536" s="35"/>
      <c r="AI2536" s="35"/>
      <c r="AJ2536" s="35"/>
      <c r="AK2536" s="35"/>
    </row>
    <row r="2537" spans="7:37" s="13" customFormat="1" ht="13.9" customHeight="1" x14ac:dyDescent="0.3">
      <c r="G2537" s="44"/>
      <c r="H2537" s="44"/>
      <c r="I2537" s="44"/>
      <c r="J2537" s="44"/>
      <c r="K2537" s="44"/>
      <c r="L2537" s="44"/>
      <c r="M2537" s="44"/>
      <c r="N2537" s="44"/>
      <c r="O2537" s="44"/>
      <c r="P2537" s="44"/>
      <c r="Q2537" s="44"/>
      <c r="R2537" s="44"/>
      <c r="S2537" s="44"/>
      <c r="T2537" s="44"/>
      <c r="U2537" s="44"/>
      <c r="V2537" s="44"/>
      <c r="W2537" s="44"/>
      <c r="X2537" s="44"/>
      <c r="Y2537" s="44"/>
      <c r="Z2537" s="44"/>
      <c r="AA2537" s="35"/>
      <c r="AB2537" s="35"/>
      <c r="AC2537" s="35"/>
      <c r="AD2537" s="35"/>
      <c r="AE2537" s="35"/>
      <c r="AF2537" s="35"/>
      <c r="AG2537" s="35"/>
      <c r="AH2537" s="35"/>
      <c r="AI2537" s="35"/>
      <c r="AJ2537" s="35"/>
      <c r="AK2537" s="35"/>
    </row>
    <row r="2538" spans="7:37" s="13" customFormat="1" ht="13.9" customHeight="1" x14ac:dyDescent="0.3">
      <c r="G2538" s="44"/>
      <c r="H2538" s="44"/>
      <c r="I2538" s="44"/>
      <c r="J2538" s="44"/>
      <c r="K2538" s="44"/>
      <c r="L2538" s="44"/>
      <c r="M2538" s="44"/>
      <c r="N2538" s="44"/>
      <c r="O2538" s="44"/>
      <c r="P2538" s="44"/>
      <c r="Q2538" s="44"/>
      <c r="R2538" s="44"/>
      <c r="S2538" s="44"/>
      <c r="T2538" s="44"/>
      <c r="U2538" s="44"/>
      <c r="V2538" s="44"/>
      <c r="W2538" s="44"/>
      <c r="X2538" s="44"/>
      <c r="Y2538" s="44"/>
      <c r="Z2538" s="44"/>
      <c r="AA2538" s="35"/>
      <c r="AB2538" s="35"/>
      <c r="AC2538" s="35"/>
      <c r="AD2538" s="35"/>
      <c r="AE2538" s="35"/>
      <c r="AF2538" s="35"/>
      <c r="AG2538" s="35"/>
      <c r="AH2538" s="35"/>
      <c r="AI2538" s="35"/>
      <c r="AJ2538" s="35"/>
      <c r="AK2538" s="35"/>
    </row>
    <row r="2539" spans="7:37" s="13" customFormat="1" ht="13.9" customHeight="1" x14ac:dyDescent="0.3">
      <c r="G2539" s="44"/>
      <c r="H2539" s="44"/>
      <c r="I2539" s="44"/>
      <c r="J2539" s="44"/>
      <c r="K2539" s="44"/>
      <c r="L2539" s="44"/>
      <c r="M2539" s="44"/>
      <c r="N2539" s="44"/>
      <c r="O2539" s="44"/>
      <c r="P2539" s="44"/>
      <c r="Q2539" s="44"/>
      <c r="R2539" s="44"/>
      <c r="S2539" s="44"/>
      <c r="T2539" s="44"/>
      <c r="U2539" s="44"/>
      <c r="V2539" s="44"/>
      <c r="W2539" s="44"/>
      <c r="X2539" s="44"/>
      <c r="Y2539" s="44"/>
      <c r="Z2539" s="44"/>
      <c r="AA2539" s="35"/>
      <c r="AB2539" s="35"/>
      <c r="AC2539" s="35"/>
      <c r="AD2539" s="35"/>
      <c r="AE2539" s="35"/>
      <c r="AF2539" s="35"/>
      <c r="AG2539" s="35"/>
      <c r="AH2539" s="35"/>
      <c r="AI2539" s="35"/>
      <c r="AJ2539" s="35"/>
      <c r="AK2539" s="35"/>
    </row>
    <row r="2540" spans="7:37" s="13" customFormat="1" ht="13.9" customHeight="1" x14ac:dyDescent="0.3">
      <c r="G2540" s="44"/>
      <c r="H2540" s="44"/>
      <c r="I2540" s="44"/>
      <c r="J2540" s="44"/>
      <c r="K2540" s="44"/>
      <c r="L2540" s="44"/>
      <c r="M2540" s="44"/>
      <c r="N2540" s="44"/>
      <c r="O2540" s="44"/>
      <c r="P2540" s="44"/>
      <c r="Q2540" s="44"/>
      <c r="R2540" s="44"/>
      <c r="S2540" s="44"/>
      <c r="T2540" s="44"/>
      <c r="U2540" s="44"/>
      <c r="V2540" s="44"/>
      <c r="W2540" s="44"/>
      <c r="X2540" s="44"/>
      <c r="Y2540" s="44"/>
      <c r="Z2540" s="44"/>
      <c r="AA2540" s="35"/>
      <c r="AB2540" s="35"/>
      <c r="AC2540" s="35"/>
      <c r="AD2540" s="35"/>
      <c r="AE2540" s="35"/>
      <c r="AF2540" s="35"/>
      <c r="AG2540" s="35"/>
      <c r="AH2540" s="35"/>
      <c r="AI2540" s="35"/>
      <c r="AJ2540" s="35"/>
      <c r="AK2540" s="35"/>
    </row>
    <row r="2541" spans="7:37" s="13" customFormat="1" ht="13.9" customHeight="1" x14ac:dyDescent="0.3">
      <c r="G2541" s="44"/>
      <c r="H2541" s="44"/>
      <c r="I2541" s="44"/>
      <c r="J2541" s="44"/>
      <c r="K2541" s="44"/>
      <c r="L2541" s="44"/>
      <c r="M2541" s="44"/>
      <c r="N2541" s="44"/>
      <c r="O2541" s="44"/>
      <c r="P2541" s="44"/>
      <c r="Q2541" s="44"/>
      <c r="R2541" s="44"/>
      <c r="S2541" s="44"/>
      <c r="T2541" s="44"/>
      <c r="U2541" s="44"/>
      <c r="V2541" s="44"/>
      <c r="W2541" s="44"/>
      <c r="X2541" s="44"/>
      <c r="Y2541" s="44"/>
      <c r="Z2541" s="44"/>
      <c r="AA2541" s="35"/>
      <c r="AB2541" s="35"/>
      <c r="AC2541" s="35"/>
      <c r="AD2541" s="35"/>
      <c r="AE2541" s="35"/>
      <c r="AF2541" s="35"/>
      <c r="AG2541" s="35"/>
      <c r="AH2541" s="35"/>
      <c r="AI2541" s="35"/>
      <c r="AJ2541" s="35"/>
      <c r="AK2541" s="35"/>
    </row>
    <row r="2542" spans="7:37" s="13" customFormat="1" ht="13.9" customHeight="1" x14ac:dyDescent="0.3">
      <c r="G2542" s="44"/>
      <c r="H2542" s="44"/>
      <c r="I2542" s="44"/>
      <c r="J2542" s="44"/>
      <c r="K2542" s="44"/>
      <c r="L2542" s="44"/>
      <c r="M2542" s="44"/>
      <c r="N2542" s="44"/>
      <c r="O2542" s="44"/>
      <c r="P2542" s="44"/>
      <c r="Q2542" s="44"/>
      <c r="R2542" s="44"/>
      <c r="S2542" s="44"/>
      <c r="T2542" s="44"/>
      <c r="U2542" s="44"/>
      <c r="V2542" s="44"/>
      <c r="W2542" s="44"/>
      <c r="X2542" s="44"/>
      <c r="Y2542" s="44"/>
      <c r="Z2542" s="44"/>
      <c r="AA2542" s="35"/>
      <c r="AB2542" s="35"/>
      <c r="AC2542" s="35"/>
      <c r="AD2542" s="35"/>
      <c r="AE2542" s="35"/>
      <c r="AF2542" s="35"/>
      <c r="AG2542" s="35"/>
      <c r="AH2542" s="35"/>
      <c r="AI2542" s="35"/>
      <c r="AJ2542" s="35"/>
      <c r="AK2542" s="35"/>
    </row>
    <row r="2543" spans="7:37" s="13" customFormat="1" ht="13.9" customHeight="1" x14ac:dyDescent="0.3">
      <c r="G2543" s="44"/>
      <c r="H2543" s="44"/>
      <c r="I2543" s="44"/>
      <c r="J2543" s="44"/>
      <c r="K2543" s="44"/>
      <c r="L2543" s="44"/>
      <c r="M2543" s="44"/>
      <c r="N2543" s="44"/>
      <c r="O2543" s="44"/>
      <c r="P2543" s="44"/>
      <c r="Q2543" s="44"/>
      <c r="R2543" s="44"/>
      <c r="S2543" s="44"/>
      <c r="T2543" s="44"/>
      <c r="U2543" s="44"/>
      <c r="V2543" s="44"/>
      <c r="W2543" s="44"/>
      <c r="X2543" s="44"/>
      <c r="Y2543" s="44"/>
      <c r="Z2543" s="44"/>
      <c r="AA2543" s="35"/>
      <c r="AB2543" s="35"/>
      <c r="AC2543" s="35"/>
      <c r="AD2543" s="35"/>
      <c r="AE2543" s="35"/>
      <c r="AF2543" s="35"/>
      <c r="AG2543" s="35"/>
      <c r="AH2543" s="35"/>
      <c r="AI2543" s="35"/>
      <c r="AJ2543" s="35"/>
      <c r="AK2543" s="35"/>
    </row>
    <row r="2544" spans="7:37" s="13" customFormat="1" ht="13.9" customHeight="1" x14ac:dyDescent="0.3">
      <c r="G2544" s="44"/>
      <c r="H2544" s="44"/>
      <c r="I2544" s="44"/>
      <c r="J2544" s="44"/>
      <c r="K2544" s="44"/>
      <c r="L2544" s="44"/>
      <c r="M2544" s="44"/>
      <c r="N2544" s="44"/>
      <c r="O2544" s="44"/>
      <c r="P2544" s="44"/>
      <c r="Q2544" s="44"/>
      <c r="R2544" s="44"/>
      <c r="S2544" s="44"/>
      <c r="T2544" s="44"/>
      <c r="U2544" s="44"/>
      <c r="V2544" s="44"/>
      <c r="W2544" s="44"/>
      <c r="X2544" s="44"/>
      <c r="Y2544" s="44"/>
      <c r="Z2544" s="44"/>
      <c r="AA2544" s="35"/>
      <c r="AB2544" s="35"/>
      <c r="AC2544" s="35"/>
      <c r="AD2544" s="35"/>
      <c r="AE2544" s="35"/>
      <c r="AF2544" s="35"/>
      <c r="AG2544" s="35"/>
      <c r="AH2544" s="35"/>
      <c r="AI2544" s="35"/>
      <c r="AJ2544" s="35"/>
      <c r="AK2544" s="35"/>
    </row>
    <row r="2545" spans="7:37" s="13" customFormat="1" ht="13.9" customHeight="1" x14ac:dyDescent="0.3">
      <c r="G2545" s="44"/>
      <c r="H2545" s="44"/>
      <c r="I2545" s="44"/>
      <c r="J2545" s="44"/>
      <c r="K2545" s="44"/>
      <c r="L2545" s="44"/>
      <c r="M2545" s="44"/>
      <c r="N2545" s="44"/>
      <c r="O2545" s="44"/>
      <c r="P2545" s="44"/>
      <c r="Q2545" s="44"/>
      <c r="R2545" s="44"/>
      <c r="S2545" s="44"/>
      <c r="T2545" s="44"/>
      <c r="U2545" s="44"/>
      <c r="V2545" s="44"/>
      <c r="W2545" s="44"/>
      <c r="X2545" s="44"/>
      <c r="Y2545" s="44"/>
      <c r="Z2545" s="44"/>
      <c r="AA2545" s="35"/>
      <c r="AB2545" s="35"/>
      <c r="AC2545" s="35"/>
      <c r="AD2545" s="35"/>
      <c r="AE2545" s="35"/>
      <c r="AF2545" s="35"/>
      <c r="AG2545" s="35"/>
      <c r="AH2545" s="35"/>
      <c r="AI2545" s="35"/>
      <c r="AJ2545" s="35"/>
      <c r="AK2545" s="35"/>
    </row>
    <row r="2546" spans="7:37" s="13" customFormat="1" ht="13.9" customHeight="1" x14ac:dyDescent="0.3">
      <c r="G2546" s="44"/>
      <c r="H2546" s="44"/>
      <c r="I2546" s="44"/>
      <c r="J2546" s="44"/>
      <c r="K2546" s="44"/>
      <c r="L2546" s="44"/>
      <c r="M2546" s="44"/>
      <c r="N2546" s="44"/>
      <c r="O2546" s="44"/>
      <c r="P2546" s="44"/>
      <c r="Q2546" s="44"/>
      <c r="R2546" s="44"/>
      <c r="S2546" s="44"/>
      <c r="T2546" s="44"/>
      <c r="U2546" s="44"/>
      <c r="V2546" s="44"/>
      <c r="W2546" s="44"/>
      <c r="X2546" s="44"/>
      <c r="Y2546" s="44"/>
      <c r="Z2546" s="44"/>
      <c r="AA2546" s="35"/>
      <c r="AB2546" s="35"/>
      <c r="AC2546" s="35"/>
      <c r="AD2546" s="35"/>
      <c r="AE2546" s="35"/>
      <c r="AF2546" s="35"/>
      <c r="AG2546" s="35"/>
      <c r="AH2546" s="35"/>
      <c r="AI2546" s="35"/>
      <c r="AJ2546" s="35"/>
      <c r="AK2546" s="35"/>
    </row>
    <row r="2547" spans="7:37" s="13" customFormat="1" ht="13.9" customHeight="1" x14ac:dyDescent="0.3">
      <c r="G2547" s="44"/>
      <c r="H2547" s="44"/>
      <c r="I2547" s="44"/>
      <c r="J2547" s="44"/>
      <c r="K2547" s="44"/>
      <c r="L2547" s="44"/>
      <c r="M2547" s="44"/>
      <c r="N2547" s="44"/>
      <c r="O2547" s="44"/>
      <c r="P2547" s="44"/>
      <c r="Q2547" s="44"/>
      <c r="R2547" s="44"/>
      <c r="S2547" s="44"/>
      <c r="T2547" s="44"/>
      <c r="U2547" s="44"/>
      <c r="V2547" s="44"/>
      <c r="W2547" s="44"/>
      <c r="X2547" s="44"/>
      <c r="Y2547" s="44"/>
      <c r="Z2547" s="44"/>
      <c r="AA2547" s="35"/>
      <c r="AB2547" s="35"/>
      <c r="AC2547" s="35"/>
      <c r="AD2547" s="35"/>
      <c r="AE2547" s="35"/>
      <c r="AF2547" s="35"/>
      <c r="AG2547" s="35"/>
      <c r="AH2547" s="35"/>
      <c r="AI2547" s="35"/>
      <c r="AJ2547" s="35"/>
      <c r="AK2547" s="35"/>
    </row>
    <row r="2548" spans="7:37" s="13" customFormat="1" ht="13.9" customHeight="1" x14ac:dyDescent="0.3">
      <c r="G2548" s="44"/>
      <c r="H2548" s="44"/>
      <c r="I2548" s="44"/>
      <c r="J2548" s="44"/>
      <c r="K2548" s="44"/>
      <c r="L2548" s="44"/>
      <c r="M2548" s="44"/>
      <c r="N2548" s="44"/>
      <c r="O2548" s="44"/>
      <c r="P2548" s="44"/>
      <c r="Q2548" s="44"/>
      <c r="R2548" s="44"/>
      <c r="S2548" s="44"/>
      <c r="T2548" s="44"/>
      <c r="U2548" s="44"/>
      <c r="V2548" s="44"/>
      <c r="W2548" s="44"/>
      <c r="X2548" s="44"/>
      <c r="Y2548" s="44"/>
      <c r="Z2548" s="44"/>
      <c r="AA2548" s="35"/>
      <c r="AB2548" s="35"/>
      <c r="AC2548" s="35"/>
      <c r="AD2548" s="35"/>
      <c r="AE2548" s="35"/>
      <c r="AF2548" s="35"/>
      <c r="AG2548" s="35"/>
      <c r="AH2548" s="35"/>
      <c r="AI2548" s="35"/>
      <c r="AJ2548" s="35"/>
      <c r="AK2548" s="35"/>
    </row>
    <row r="2549" spans="7:37" s="13" customFormat="1" ht="13.9" customHeight="1" x14ac:dyDescent="0.3">
      <c r="G2549" s="44"/>
      <c r="H2549" s="44"/>
      <c r="I2549" s="44"/>
      <c r="J2549" s="44"/>
      <c r="K2549" s="44"/>
      <c r="L2549" s="44"/>
      <c r="M2549" s="44"/>
      <c r="N2549" s="44"/>
      <c r="O2549" s="44"/>
      <c r="P2549" s="44"/>
      <c r="Q2549" s="44"/>
      <c r="R2549" s="44"/>
      <c r="S2549" s="44"/>
      <c r="T2549" s="44"/>
      <c r="U2549" s="44"/>
      <c r="V2549" s="44"/>
      <c r="W2549" s="44"/>
      <c r="X2549" s="44"/>
      <c r="Y2549" s="44"/>
      <c r="Z2549" s="44"/>
      <c r="AA2549" s="35"/>
      <c r="AB2549" s="35"/>
      <c r="AC2549" s="35"/>
      <c r="AD2549" s="35"/>
      <c r="AE2549" s="35"/>
      <c r="AF2549" s="35"/>
      <c r="AG2549" s="35"/>
      <c r="AH2549" s="35"/>
      <c r="AI2549" s="35"/>
      <c r="AJ2549" s="35"/>
      <c r="AK2549" s="35"/>
    </row>
    <row r="2550" spans="7:37" s="13" customFormat="1" ht="13.9" customHeight="1" x14ac:dyDescent="0.3">
      <c r="G2550" s="44"/>
      <c r="H2550" s="44"/>
      <c r="I2550" s="44"/>
      <c r="J2550" s="44"/>
      <c r="K2550" s="44"/>
      <c r="L2550" s="44"/>
      <c r="M2550" s="44"/>
      <c r="N2550" s="44"/>
      <c r="O2550" s="44"/>
      <c r="P2550" s="44"/>
      <c r="Q2550" s="44"/>
      <c r="R2550" s="44"/>
      <c r="S2550" s="44"/>
      <c r="T2550" s="44"/>
      <c r="U2550" s="44"/>
      <c r="V2550" s="44"/>
      <c r="W2550" s="44"/>
      <c r="X2550" s="44"/>
      <c r="Y2550" s="44"/>
      <c r="Z2550" s="44"/>
      <c r="AA2550" s="35"/>
      <c r="AB2550" s="35"/>
      <c r="AC2550" s="35"/>
      <c r="AD2550" s="35"/>
      <c r="AE2550" s="35"/>
      <c r="AF2550" s="35"/>
      <c r="AG2550" s="35"/>
      <c r="AH2550" s="35"/>
      <c r="AI2550" s="35"/>
      <c r="AJ2550" s="35"/>
      <c r="AK2550" s="35"/>
    </row>
    <row r="2551" spans="7:37" s="13" customFormat="1" ht="13.9" customHeight="1" x14ac:dyDescent="0.3">
      <c r="G2551" s="44"/>
      <c r="H2551" s="44"/>
      <c r="I2551" s="44"/>
      <c r="J2551" s="44"/>
      <c r="K2551" s="44"/>
      <c r="L2551" s="44"/>
      <c r="M2551" s="44"/>
      <c r="N2551" s="44"/>
      <c r="O2551" s="44"/>
      <c r="P2551" s="44"/>
      <c r="Q2551" s="44"/>
      <c r="R2551" s="44"/>
      <c r="S2551" s="44"/>
      <c r="T2551" s="44"/>
      <c r="U2551" s="44"/>
      <c r="V2551" s="44"/>
      <c r="W2551" s="44"/>
      <c r="X2551" s="44"/>
      <c r="Y2551" s="44"/>
      <c r="Z2551" s="44"/>
      <c r="AA2551" s="35"/>
      <c r="AB2551" s="35"/>
      <c r="AC2551" s="35"/>
      <c r="AD2551" s="35"/>
      <c r="AE2551" s="35"/>
      <c r="AF2551" s="35"/>
      <c r="AG2551" s="35"/>
      <c r="AH2551" s="35"/>
      <c r="AI2551" s="35"/>
      <c r="AJ2551" s="35"/>
      <c r="AK2551" s="35"/>
    </row>
    <row r="2552" spans="7:37" s="13" customFormat="1" ht="13.9" customHeight="1" x14ac:dyDescent="0.3">
      <c r="G2552" s="44"/>
      <c r="H2552" s="44"/>
      <c r="I2552" s="44"/>
      <c r="J2552" s="44"/>
      <c r="K2552" s="44"/>
      <c r="L2552" s="44"/>
      <c r="M2552" s="44"/>
      <c r="N2552" s="44"/>
      <c r="O2552" s="44"/>
      <c r="P2552" s="44"/>
      <c r="Q2552" s="44"/>
      <c r="R2552" s="44"/>
      <c r="S2552" s="44"/>
      <c r="T2552" s="44"/>
      <c r="U2552" s="44"/>
      <c r="V2552" s="44"/>
      <c r="W2552" s="44"/>
      <c r="X2552" s="44"/>
      <c r="Y2552" s="44"/>
      <c r="Z2552" s="44"/>
      <c r="AA2552" s="35"/>
      <c r="AB2552" s="35"/>
      <c r="AC2552" s="35"/>
      <c r="AD2552" s="35"/>
      <c r="AE2552" s="35"/>
      <c r="AF2552" s="35"/>
      <c r="AG2552" s="35"/>
      <c r="AH2552" s="35"/>
      <c r="AI2552" s="35"/>
      <c r="AJ2552" s="35"/>
      <c r="AK2552" s="35"/>
    </row>
    <row r="2553" spans="7:37" s="13" customFormat="1" ht="13.9" customHeight="1" x14ac:dyDescent="0.3">
      <c r="G2553" s="44"/>
      <c r="H2553" s="44"/>
      <c r="I2553" s="44"/>
      <c r="J2553" s="44"/>
      <c r="K2553" s="44"/>
      <c r="L2553" s="44"/>
      <c r="M2553" s="44"/>
      <c r="N2553" s="44"/>
      <c r="O2553" s="44"/>
      <c r="P2553" s="44"/>
      <c r="Q2553" s="44"/>
      <c r="R2553" s="44"/>
      <c r="S2553" s="44"/>
      <c r="T2553" s="44"/>
      <c r="U2553" s="44"/>
      <c r="V2553" s="44"/>
      <c r="W2553" s="44"/>
      <c r="X2553" s="44"/>
      <c r="Y2553" s="44"/>
      <c r="Z2553" s="44"/>
      <c r="AA2553" s="35"/>
      <c r="AB2553" s="35"/>
      <c r="AC2553" s="35"/>
      <c r="AD2553" s="35"/>
      <c r="AE2553" s="35"/>
      <c r="AF2553" s="35"/>
      <c r="AG2553" s="35"/>
      <c r="AH2553" s="35"/>
      <c r="AI2553" s="35"/>
      <c r="AJ2553" s="35"/>
      <c r="AK2553" s="35"/>
    </row>
    <row r="2554" spans="7:37" s="13" customFormat="1" ht="13.9" customHeight="1" x14ac:dyDescent="0.3">
      <c r="G2554" s="44"/>
      <c r="H2554" s="44"/>
      <c r="I2554" s="44"/>
      <c r="J2554" s="44"/>
      <c r="K2554" s="44"/>
      <c r="L2554" s="44"/>
      <c r="M2554" s="44"/>
      <c r="N2554" s="44"/>
      <c r="O2554" s="44"/>
      <c r="P2554" s="44"/>
      <c r="Q2554" s="44"/>
      <c r="R2554" s="44"/>
      <c r="S2554" s="44"/>
      <c r="T2554" s="44"/>
      <c r="U2554" s="44"/>
      <c r="V2554" s="44"/>
      <c r="W2554" s="44"/>
      <c r="X2554" s="44"/>
      <c r="Y2554" s="44"/>
      <c r="Z2554" s="44"/>
      <c r="AA2554" s="35"/>
      <c r="AB2554" s="35"/>
      <c r="AC2554" s="35"/>
      <c r="AD2554" s="35"/>
      <c r="AE2554" s="35"/>
      <c r="AF2554" s="35"/>
      <c r="AG2554" s="35"/>
      <c r="AH2554" s="35"/>
      <c r="AI2554" s="35"/>
      <c r="AJ2554" s="35"/>
      <c r="AK2554" s="35"/>
    </row>
    <row r="2555" spans="7:37" s="13" customFormat="1" ht="13.9" customHeight="1" x14ac:dyDescent="0.3">
      <c r="G2555" s="44"/>
      <c r="H2555" s="44"/>
      <c r="I2555" s="44"/>
      <c r="J2555" s="44"/>
      <c r="K2555" s="44"/>
      <c r="L2555" s="44"/>
      <c r="M2555" s="44"/>
      <c r="N2555" s="44"/>
      <c r="O2555" s="44"/>
      <c r="P2555" s="44"/>
      <c r="Q2555" s="44"/>
      <c r="R2555" s="44"/>
      <c r="S2555" s="44"/>
      <c r="T2555" s="44"/>
      <c r="U2555" s="44"/>
      <c r="V2555" s="44"/>
      <c r="W2555" s="44"/>
      <c r="X2555" s="44"/>
      <c r="Y2555" s="44"/>
      <c r="Z2555" s="44"/>
      <c r="AA2555" s="35"/>
      <c r="AB2555" s="35"/>
      <c r="AC2555" s="35"/>
      <c r="AD2555" s="35"/>
      <c r="AE2555" s="35"/>
      <c r="AF2555" s="35"/>
      <c r="AG2555" s="35"/>
      <c r="AH2555" s="35"/>
      <c r="AI2555" s="35"/>
      <c r="AJ2555" s="35"/>
      <c r="AK2555" s="35"/>
    </row>
    <row r="2556" spans="7:37" s="13" customFormat="1" ht="13.9" customHeight="1" x14ac:dyDescent="0.3">
      <c r="G2556" s="44"/>
      <c r="H2556" s="44"/>
      <c r="I2556" s="44"/>
      <c r="J2556" s="44"/>
      <c r="K2556" s="44"/>
      <c r="L2556" s="44"/>
      <c r="M2556" s="44"/>
      <c r="N2556" s="44"/>
      <c r="O2556" s="44"/>
      <c r="P2556" s="44"/>
      <c r="Q2556" s="44"/>
      <c r="R2556" s="44"/>
      <c r="S2556" s="44"/>
      <c r="T2556" s="44"/>
      <c r="U2556" s="44"/>
      <c r="V2556" s="44"/>
      <c r="W2556" s="44"/>
      <c r="X2556" s="44"/>
      <c r="Y2556" s="44"/>
      <c r="Z2556" s="44"/>
      <c r="AA2556" s="35"/>
      <c r="AB2556" s="35"/>
      <c r="AC2556" s="35"/>
      <c r="AD2556" s="35"/>
      <c r="AE2556" s="35"/>
      <c r="AF2556" s="35"/>
      <c r="AG2556" s="35"/>
      <c r="AH2556" s="35"/>
      <c r="AI2556" s="35"/>
      <c r="AJ2556" s="35"/>
      <c r="AK2556" s="35"/>
    </row>
    <row r="2557" spans="7:37" s="13" customFormat="1" ht="13.9" customHeight="1" x14ac:dyDescent="0.3">
      <c r="G2557" s="44"/>
      <c r="H2557" s="44"/>
      <c r="I2557" s="44"/>
      <c r="J2557" s="44"/>
      <c r="K2557" s="44"/>
      <c r="L2557" s="44"/>
      <c r="M2557" s="44"/>
      <c r="N2557" s="44"/>
      <c r="O2557" s="44"/>
      <c r="P2557" s="44"/>
      <c r="Q2557" s="44"/>
      <c r="R2557" s="44"/>
      <c r="S2557" s="44"/>
      <c r="T2557" s="44"/>
      <c r="U2557" s="44"/>
      <c r="V2557" s="44"/>
      <c r="W2557" s="44"/>
      <c r="X2557" s="44"/>
      <c r="Y2557" s="44"/>
      <c r="Z2557" s="44"/>
      <c r="AA2557" s="35"/>
      <c r="AB2557" s="35"/>
      <c r="AC2557" s="35"/>
      <c r="AD2557" s="35"/>
      <c r="AE2557" s="35"/>
      <c r="AF2557" s="35"/>
      <c r="AG2557" s="35"/>
      <c r="AH2557" s="35"/>
      <c r="AI2557" s="35"/>
      <c r="AJ2557" s="35"/>
      <c r="AK2557" s="35"/>
    </row>
    <row r="2558" spans="7:37" s="13" customFormat="1" ht="13.9" customHeight="1" x14ac:dyDescent="0.3">
      <c r="G2558" s="44"/>
      <c r="H2558" s="44"/>
      <c r="I2558" s="44"/>
      <c r="J2558" s="44"/>
      <c r="K2558" s="44"/>
      <c r="L2558" s="44"/>
      <c r="M2558" s="44"/>
      <c r="N2558" s="44"/>
      <c r="O2558" s="44"/>
      <c r="P2558" s="44"/>
      <c r="Q2558" s="44"/>
      <c r="R2558" s="44"/>
      <c r="S2558" s="44"/>
      <c r="T2558" s="44"/>
      <c r="U2558" s="44"/>
      <c r="V2558" s="44"/>
      <c r="W2558" s="44"/>
      <c r="X2558" s="44"/>
      <c r="Y2558" s="44"/>
      <c r="Z2558" s="44"/>
      <c r="AA2558" s="35"/>
      <c r="AB2558" s="35"/>
      <c r="AC2558" s="35"/>
      <c r="AD2558" s="35"/>
      <c r="AE2558" s="35"/>
      <c r="AF2558" s="35"/>
      <c r="AG2558" s="35"/>
      <c r="AH2558" s="35"/>
      <c r="AI2558" s="35"/>
      <c r="AJ2558" s="35"/>
      <c r="AK2558" s="35"/>
    </row>
    <row r="2559" spans="7:37" s="13" customFormat="1" ht="13.9" customHeight="1" x14ac:dyDescent="0.3">
      <c r="G2559" s="44"/>
      <c r="H2559" s="44"/>
      <c r="I2559" s="44"/>
      <c r="J2559" s="44"/>
      <c r="K2559" s="44"/>
      <c r="L2559" s="44"/>
      <c r="M2559" s="44"/>
      <c r="N2559" s="44"/>
      <c r="O2559" s="44"/>
      <c r="P2559" s="44"/>
      <c r="Q2559" s="44"/>
      <c r="R2559" s="44"/>
      <c r="S2559" s="44"/>
      <c r="T2559" s="44"/>
      <c r="U2559" s="44"/>
      <c r="V2559" s="44"/>
      <c r="W2559" s="44"/>
      <c r="X2559" s="44"/>
      <c r="Y2559" s="44"/>
      <c r="Z2559" s="44"/>
      <c r="AA2559" s="35"/>
      <c r="AB2559" s="35"/>
      <c r="AC2559" s="35"/>
      <c r="AD2559" s="35"/>
      <c r="AE2559" s="35"/>
      <c r="AF2559" s="35"/>
      <c r="AG2559" s="35"/>
      <c r="AH2559" s="35"/>
      <c r="AI2559" s="35"/>
      <c r="AJ2559" s="35"/>
      <c r="AK2559" s="35"/>
    </row>
    <row r="2560" spans="7:37" s="13" customFormat="1" ht="13.9" customHeight="1" x14ac:dyDescent="0.3">
      <c r="G2560" s="44"/>
      <c r="H2560" s="44"/>
      <c r="I2560" s="44"/>
      <c r="J2560" s="44"/>
      <c r="K2560" s="44"/>
      <c r="L2560" s="44"/>
      <c r="M2560" s="44"/>
      <c r="N2560" s="44"/>
      <c r="O2560" s="44"/>
      <c r="P2560" s="44"/>
      <c r="Q2560" s="44"/>
      <c r="R2560" s="44"/>
      <c r="S2560" s="44"/>
      <c r="T2560" s="44"/>
      <c r="U2560" s="44"/>
      <c r="V2560" s="44"/>
      <c r="W2560" s="44"/>
      <c r="X2560" s="44"/>
      <c r="Y2560" s="44"/>
      <c r="Z2560" s="44"/>
      <c r="AA2560" s="35"/>
      <c r="AB2560" s="35"/>
      <c r="AC2560" s="35"/>
      <c r="AD2560" s="35"/>
      <c r="AE2560" s="35"/>
      <c r="AF2560" s="35"/>
      <c r="AG2560" s="35"/>
      <c r="AH2560" s="35"/>
      <c r="AI2560" s="35"/>
      <c r="AJ2560" s="35"/>
      <c r="AK2560" s="35"/>
    </row>
    <row r="2561" spans="7:37" s="13" customFormat="1" ht="13.9" customHeight="1" x14ac:dyDescent="0.3">
      <c r="G2561" s="44"/>
      <c r="H2561" s="44"/>
      <c r="I2561" s="44"/>
      <c r="J2561" s="44"/>
      <c r="K2561" s="44"/>
      <c r="L2561" s="44"/>
      <c r="M2561" s="44"/>
      <c r="N2561" s="44"/>
      <c r="O2561" s="44"/>
      <c r="P2561" s="44"/>
      <c r="Q2561" s="44"/>
      <c r="R2561" s="44"/>
      <c r="S2561" s="44"/>
      <c r="T2561" s="44"/>
      <c r="U2561" s="44"/>
      <c r="V2561" s="44"/>
      <c r="W2561" s="44"/>
      <c r="X2561" s="44"/>
      <c r="Y2561" s="44"/>
      <c r="Z2561" s="44"/>
      <c r="AA2561" s="35"/>
      <c r="AB2561" s="35"/>
      <c r="AC2561" s="35"/>
      <c r="AD2561" s="35"/>
      <c r="AE2561" s="35"/>
      <c r="AF2561" s="35"/>
      <c r="AG2561" s="35"/>
      <c r="AH2561" s="35"/>
      <c r="AI2561" s="35"/>
      <c r="AJ2561" s="35"/>
      <c r="AK2561" s="35"/>
    </row>
    <row r="2562" spans="7:37" s="13" customFormat="1" ht="13.9" customHeight="1" x14ac:dyDescent="0.3">
      <c r="G2562" s="44"/>
      <c r="H2562" s="44"/>
      <c r="I2562" s="44"/>
      <c r="J2562" s="44"/>
      <c r="K2562" s="44"/>
      <c r="L2562" s="44"/>
      <c r="M2562" s="44"/>
      <c r="N2562" s="44"/>
      <c r="O2562" s="44"/>
      <c r="P2562" s="44"/>
      <c r="Q2562" s="44"/>
      <c r="R2562" s="44"/>
      <c r="S2562" s="44"/>
      <c r="T2562" s="44"/>
      <c r="U2562" s="44"/>
      <c r="V2562" s="44"/>
      <c r="W2562" s="44"/>
      <c r="X2562" s="44"/>
      <c r="Y2562" s="44"/>
      <c r="Z2562" s="44"/>
      <c r="AA2562" s="35"/>
      <c r="AB2562" s="35"/>
      <c r="AC2562" s="35"/>
      <c r="AD2562" s="35"/>
      <c r="AE2562" s="35"/>
      <c r="AF2562" s="35"/>
      <c r="AG2562" s="35"/>
      <c r="AH2562" s="35"/>
      <c r="AI2562" s="35"/>
      <c r="AJ2562" s="35"/>
      <c r="AK2562" s="35"/>
    </row>
    <row r="2563" spans="7:37" s="13" customFormat="1" ht="13.9" customHeight="1" x14ac:dyDescent="0.3">
      <c r="G2563" s="44"/>
      <c r="H2563" s="44"/>
      <c r="I2563" s="44"/>
      <c r="J2563" s="44"/>
      <c r="K2563" s="44"/>
      <c r="L2563" s="44"/>
      <c r="M2563" s="44"/>
      <c r="N2563" s="44"/>
      <c r="O2563" s="44"/>
      <c r="P2563" s="44"/>
      <c r="Q2563" s="44"/>
      <c r="R2563" s="44"/>
      <c r="S2563" s="44"/>
      <c r="T2563" s="44"/>
      <c r="U2563" s="44"/>
      <c r="V2563" s="44"/>
      <c r="W2563" s="44"/>
      <c r="X2563" s="44"/>
      <c r="Y2563" s="44"/>
      <c r="Z2563" s="44"/>
      <c r="AA2563" s="35"/>
      <c r="AB2563" s="35"/>
      <c r="AC2563" s="35"/>
      <c r="AD2563" s="35"/>
      <c r="AE2563" s="35"/>
      <c r="AF2563" s="35"/>
      <c r="AG2563" s="35"/>
      <c r="AH2563" s="35"/>
      <c r="AI2563" s="35"/>
      <c r="AJ2563" s="35"/>
      <c r="AK2563" s="35"/>
    </row>
    <row r="2564" spans="7:37" s="13" customFormat="1" ht="13.9" customHeight="1" x14ac:dyDescent="0.3">
      <c r="G2564" s="44"/>
      <c r="H2564" s="44"/>
      <c r="I2564" s="44"/>
      <c r="J2564" s="44"/>
      <c r="K2564" s="44"/>
      <c r="L2564" s="44"/>
      <c r="M2564" s="44"/>
      <c r="N2564" s="44"/>
      <c r="O2564" s="44"/>
      <c r="P2564" s="44"/>
      <c r="Q2564" s="44"/>
      <c r="R2564" s="44"/>
      <c r="S2564" s="44"/>
      <c r="T2564" s="44"/>
      <c r="U2564" s="44"/>
      <c r="V2564" s="44"/>
      <c r="W2564" s="44"/>
      <c r="X2564" s="44"/>
      <c r="Y2564" s="44"/>
      <c r="Z2564" s="44"/>
      <c r="AA2564" s="35"/>
      <c r="AB2564" s="35"/>
      <c r="AC2564" s="35"/>
      <c r="AD2564" s="35"/>
      <c r="AE2564" s="35"/>
      <c r="AF2564" s="35"/>
      <c r="AG2564" s="35"/>
      <c r="AH2564" s="35"/>
      <c r="AI2564" s="35"/>
      <c r="AJ2564" s="35"/>
      <c r="AK2564" s="35"/>
    </row>
    <row r="2565" spans="7:37" s="13" customFormat="1" ht="13.9" customHeight="1" x14ac:dyDescent="0.3">
      <c r="G2565" s="44"/>
      <c r="H2565" s="44"/>
      <c r="I2565" s="44"/>
      <c r="J2565" s="44"/>
      <c r="K2565" s="44"/>
      <c r="L2565" s="44"/>
      <c r="M2565" s="44"/>
      <c r="N2565" s="44"/>
      <c r="O2565" s="44"/>
      <c r="P2565" s="44"/>
      <c r="Q2565" s="44"/>
      <c r="R2565" s="44"/>
      <c r="S2565" s="44"/>
      <c r="T2565" s="44"/>
      <c r="U2565" s="44"/>
      <c r="V2565" s="44"/>
      <c r="W2565" s="44"/>
      <c r="X2565" s="44"/>
      <c r="Y2565" s="44"/>
      <c r="Z2565" s="44"/>
      <c r="AA2565" s="35"/>
      <c r="AB2565" s="35"/>
      <c r="AC2565" s="35"/>
      <c r="AD2565" s="35"/>
      <c r="AE2565" s="35"/>
      <c r="AF2565" s="35"/>
      <c r="AG2565" s="35"/>
      <c r="AH2565" s="35"/>
      <c r="AI2565" s="35"/>
      <c r="AJ2565" s="35"/>
      <c r="AK2565" s="35"/>
    </row>
    <row r="2566" spans="7:37" s="13" customFormat="1" ht="13.9" customHeight="1" x14ac:dyDescent="0.3">
      <c r="G2566" s="44"/>
      <c r="H2566" s="44"/>
      <c r="I2566" s="44"/>
      <c r="J2566" s="44"/>
      <c r="K2566" s="44"/>
      <c r="L2566" s="44"/>
      <c r="M2566" s="44"/>
      <c r="N2566" s="44"/>
      <c r="O2566" s="44"/>
      <c r="P2566" s="44"/>
      <c r="Q2566" s="44"/>
      <c r="R2566" s="44"/>
      <c r="S2566" s="44"/>
      <c r="T2566" s="44"/>
      <c r="U2566" s="44"/>
      <c r="V2566" s="44"/>
      <c r="W2566" s="44"/>
      <c r="X2566" s="44"/>
      <c r="Y2566" s="44"/>
      <c r="Z2566" s="44"/>
      <c r="AA2566" s="35"/>
      <c r="AB2566" s="35"/>
      <c r="AC2566" s="35"/>
      <c r="AD2566" s="35"/>
      <c r="AE2566" s="35"/>
      <c r="AF2566" s="35"/>
      <c r="AG2566" s="35"/>
      <c r="AH2566" s="35"/>
      <c r="AI2566" s="35"/>
      <c r="AJ2566" s="35"/>
      <c r="AK2566" s="35"/>
    </row>
    <row r="2567" spans="7:37" s="13" customFormat="1" ht="13.9" customHeight="1" x14ac:dyDescent="0.3">
      <c r="G2567" s="44"/>
      <c r="H2567" s="44"/>
      <c r="I2567" s="44"/>
      <c r="J2567" s="44"/>
      <c r="K2567" s="44"/>
      <c r="L2567" s="44"/>
      <c r="M2567" s="44"/>
      <c r="N2567" s="44"/>
      <c r="O2567" s="44"/>
      <c r="P2567" s="44"/>
      <c r="Q2567" s="44"/>
      <c r="R2567" s="44"/>
      <c r="S2567" s="44"/>
      <c r="T2567" s="44"/>
      <c r="U2567" s="44"/>
      <c r="V2567" s="44"/>
      <c r="W2567" s="44"/>
      <c r="X2567" s="44"/>
      <c r="Y2567" s="44"/>
      <c r="Z2567" s="44"/>
      <c r="AA2567" s="35"/>
      <c r="AB2567" s="35"/>
      <c r="AC2567" s="35"/>
      <c r="AD2567" s="35"/>
      <c r="AE2567" s="35"/>
      <c r="AF2567" s="35"/>
      <c r="AG2567" s="35"/>
      <c r="AH2567" s="35"/>
      <c r="AI2567" s="35"/>
      <c r="AJ2567" s="35"/>
      <c r="AK2567" s="35"/>
    </row>
    <row r="2568" spans="7:37" s="13" customFormat="1" ht="13.9" customHeight="1" x14ac:dyDescent="0.3">
      <c r="G2568" s="44"/>
      <c r="H2568" s="44"/>
      <c r="I2568" s="44"/>
      <c r="J2568" s="44"/>
      <c r="K2568" s="44"/>
      <c r="L2568" s="44"/>
      <c r="M2568" s="44"/>
      <c r="N2568" s="44"/>
      <c r="O2568" s="44"/>
      <c r="P2568" s="44"/>
      <c r="Q2568" s="44"/>
      <c r="R2568" s="44"/>
      <c r="S2568" s="44"/>
      <c r="T2568" s="44"/>
      <c r="U2568" s="44"/>
      <c r="V2568" s="44"/>
      <c r="W2568" s="44"/>
      <c r="X2568" s="44"/>
      <c r="Y2568" s="44"/>
      <c r="Z2568" s="44"/>
      <c r="AA2568" s="35"/>
      <c r="AB2568" s="35"/>
      <c r="AC2568" s="35"/>
      <c r="AD2568" s="35"/>
      <c r="AE2568" s="35"/>
      <c r="AF2568" s="35"/>
      <c r="AG2568" s="35"/>
      <c r="AH2568" s="35"/>
      <c r="AI2568" s="35"/>
      <c r="AJ2568" s="35"/>
      <c r="AK2568" s="35"/>
    </row>
    <row r="2569" spans="7:37" s="13" customFormat="1" ht="13.9" customHeight="1" x14ac:dyDescent="0.3">
      <c r="G2569" s="44"/>
      <c r="H2569" s="44"/>
      <c r="I2569" s="44"/>
      <c r="J2569" s="44"/>
      <c r="K2569" s="44"/>
      <c r="L2569" s="44"/>
      <c r="M2569" s="44"/>
      <c r="N2569" s="44"/>
      <c r="O2569" s="44"/>
      <c r="P2569" s="44"/>
      <c r="Q2569" s="44"/>
      <c r="R2569" s="44"/>
      <c r="S2569" s="44"/>
      <c r="T2569" s="44"/>
      <c r="U2569" s="44"/>
      <c r="V2569" s="44"/>
      <c r="W2569" s="44"/>
      <c r="X2569" s="44"/>
      <c r="Y2569" s="44"/>
      <c r="Z2569" s="44"/>
      <c r="AA2569" s="35"/>
      <c r="AB2569" s="35"/>
      <c r="AC2569" s="35"/>
      <c r="AD2569" s="35"/>
      <c r="AE2569" s="35"/>
      <c r="AF2569" s="35"/>
      <c r="AG2569" s="35"/>
      <c r="AH2569" s="35"/>
      <c r="AI2569" s="35"/>
      <c r="AJ2569" s="35"/>
      <c r="AK2569" s="35"/>
    </row>
    <row r="2570" spans="7:37" s="13" customFormat="1" ht="13.9" customHeight="1" x14ac:dyDescent="0.3">
      <c r="G2570" s="44"/>
      <c r="H2570" s="44"/>
      <c r="I2570" s="44"/>
      <c r="J2570" s="44"/>
      <c r="K2570" s="44"/>
      <c r="L2570" s="44"/>
      <c r="M2570" s="44"/>
      <c r="N2570" s="44"/>
      <c r="O2570" s="44"/>
      <c r="P2570" s="44"/>
      <c r="Q2570" s="44"/>
      <c r="R2570" s="44"/>
      <c r="S2570" s="44"/>
      <c r="T2570" s="44"/>
      <c r="U2570" s="44"/>
      <c r="V2570" s="44"/>
      <c r="W2570" s="44"/>
      <c r="X2570" s="44"/>
      <c r="Y2570" s="44"/>
      <c r="Z2570" s="44"/>
      <c r="AA2570" s="35"/>
      <c r="AB2570" s="35"/>
      <c r="AC2570" s="35"/>
      <c r="AD2570" s="35"/>
      <c r="AE2570" s="35"/>
      <c r="AF2570" s="35"/>
      <c r="AG2570" s="35"/>
      <c r="AH2570" s="35"/>
      <c r="AI2570" s="35"/>
      <c r="AJ2570" s="35"/>
      <c r="AK2570" s="35"/>
    </row>
    <row r="2571" spans="7:37" s="13" customFormat="1" ht="13.9" customHeight="1" x14ac:dyDescent="0.3">
      <c r="G2571" s="44"/>
      <c r="H2571" s="44"/>
      <c r="I2571" s="44"/>
      <c r="J2571" s="44"/>
      <c r="K2571" s="44"/>
      <c r="L2571" s="44"/>
      <c r="M2571" s="44"/>
      <c r="N2571" s="44"/>
      <c r="O2571" s="44"/>
      <c r="P2571" s="44"/>
      <c r="Q2571" s="44"/>
      <c r="R2571" s="44"/>
      <c r="S2571" s="44"/>
      <c r="T2571" s="44"/>
      <c r="U2571" s="44"/>
      <c r="V2571" s="44"/>
      <c r="W2571" s="44"/>
      <c r="X2571" s="44"/>
      <c r="Y2571" s="44"/>
      <c r="Z2571" s="44"/>
      <c r="AA2571" s="35"/>
      <c r="AB2571" s="35"/>
      <c r="AC2571" s="35"/>
      <c r="AD2571" s="35"/>
      <c r="AE2571" s="35"/>
      <c r="AF2571" s="35"/>
      <c r="AG2571" s="35"/>
      <c r="AH2571" s="35"/>
      <c r="AI2571" s="35"/>
      <c r="AJ2571" s="35"/>
      <c r="AK2571" s="35"/>
    </row>
    <row r="2572" spans="7:37" s="13" customFormat="1" ht="13.9" customHeight="1" x14ac:dyDescent="0.3">
      <c r="G2572" s="44"/>
      <c r="H2572" s="44"/>
      <c r="I2572" s="44"/>
      <c r="J2572" s="44"/>
      <c r="K2572" s="44"/>
      <c r="L2572" s="44"/>
      <c r="M2572" s="44"/>
      <c r="N2572" s="44"/>
      <c r="O2572" s="44"/>
      <c r="P2572" s="44"/>
      <c r="Q2572" s="44"/>
      <c r="R2572" s="44"/>
      <c r="S2572" s="44"/>
      <c r="T2572" s="44"/>
      <c r="U2572" s="44"/>
      <c r="V2572" s="44"/>
      <c r="W2572" s="44"/>
      <c r="X2572" s="44"/>
      <c r="Y2572" s="44"/>
      <c r="Z2572" s="44"/>
      <c r="AA2572" s="35"/>
      <c r="AB2572" s="35"/>
      <c r="AC2572" s="35"/>
      <c r="AD2572" s="35"/>
      <c r="AE2572" s="35"/>
      <c r="AF2572" s="35"/>
      <c r="AG2572" s="35"/>
      <c r="AH2572" s="35"/>
      <c r="AI2572" s="35"/>
      <c r="AJ2572" s="35"/>
      <c r="AK2572" s="35"/>
    </row>
    <row r="2573" spans="7:37" s="13" customFormat="1" ht="13.9" customHeight="1" x14ac:dyDescent="0.3">
      <c r="G2573" s="44"/>
      <c r="H2573" s="44"/>
      <c r="I2573" s="44"/>
      <c r="J2573" s="44"/>
      <c r="K2573" s="44"/>
      <c r="L2573" s="44"/>
      <c r="M2573" s="44"/>
      <c r="N2573" s="44"/>
      <c r="O2573" s="44"/>
      <c r="P2573" s="44"/>
      <c r="Q2573" s="44"/>
      <c r="R2573" s="44"/>
      <c r="S2573" s="44"/>
      <c r="T2573" s="44"/>
      <c r="U2573" s="44"/>
      <c r="V2573" s="44"/>
      <c r="W2573" s="44"/>
      <c r="X2573" s="44"/>
      <c r="Y2573" s="44"/>
      <c r="Z2573" s="44"/>
      <c r="AA2573" s="35"/>
      <c r="AB2573" s="35"/>
      <c r="AC2573" s="35"/>
      <c r="AD2573" s="35"/>
      <c r="AE2573" s="35"/>
      <c r="AF2573" s="35"/>
      <c r="AG2573" s="35"/>
      <c r="AH2573" s="35"/>
      <c r="AI2573" s="35"/>
      <c r="AJ2573" s="35"/>
      <c r="AK2573" s="35"/>
    </row>
    <row r="2574" spans="7:37" s="13" customFormat="1" ht="13.9" customHeight="1" x14ac:dyDescent="0.3">
      <c r="G2574" s="44"/>
      <c r="H2574" s="44"/>
      <c r="I2574" s="44"/>
      <c r="J2574" s="44"/>
      <c r="K2574" s="44"/>
      <c r="L2574" s="44"/>
      <c r="M2574" s="44"/>
      <c r="N2574" s="44"/>
      <c r="O2574" s="44"/>
      <c r="P2574" s="44"/>
      <c r="Q2574" s="44"/>
      <c r="R2574" s="44"/>
      <c r="S2574" s="44"/>
      <c r="T2574" s="44"/>
      <c r="U2574" s="44"/>
      <c r="V2574" s="44"/>
      <c r="W2574" s="44"/>
      <c r="X2574" s="44"/>
      <c r="Y2574" s="44"/>
      <c r="Z2574" s="44"/>
      <c r="AA2574" s="35"/>
      <c r="AB2574" s="35"/>
      <c r="AC2574" s="35"/>
      <c r="AD2574" s="35"/>
      <c r="AE2574" s="35"/>
      <c r="AF2574" s="35"/>
      <c r="AG2574" s="35"/>
      <c r="AH2574" s="35"/>
      <c r="AI2574" s="35"/>
      <c r="AJ2574" s="35"/>
      <c r="AK2574" s="35"/>
    </row>
    <row r="2575" spans="7:37" s="13" customFormat="1" ht="13.9" customHeight="1" x14ac:dyDescent="0.3">
      <c r="G2575" s="44"/>
      <c r="H2575" s="44"/>
      <c r="I2575" s="44"/>
      <c r="J2575" s="44"/>
      <c r="K2575" s="44"/>
      <c r="L2575" s="44"/>
      <c r="M2575" s="44"/>
      <c r="N2575" s="44"/>
      <c r="O2575" s="44"/>
      <c r="P2575" s="44"/>
      <c r="Q2575" s="44"/>
      <c r="R2575" s="44"/>
      <c r="S2575" s="44"/>
      <c r="T2575" s="44"/>
      <c r="U2575" s="44"/>
      <c r="V2575" s="44"/>
      <c r="W2575" s="44"/>
      <c r="X2575" s="44"/>
      <c r="Y2575" s="44"/>
      <c r="Z2575" s="44"/>
      <c r="AA2575" s="35"/>
      <c r="AB2575" s="35"/>
      <c r="AC2575" s="35"/>
      <c r="AD2575" s="35"/>
      <c r="AE2575" s="35"/>
      <c r="AF2575" s="35"/>
      <c r="AG2575" s="35"/>
      <c r="AH2575" s="35"/>
      <c r="AI2575" s="35"/>
      <c r="AJ2575" s="35"/>
      <c r="AK2575" s="35"/>
    </row>
    <row r="2576" spans="7:37" s="13" customFormat="1" ht="13.9" customHeight="1" x14ac:dyDescent="0.3">
      <c r="G2576" s="44"/>
      <c r="H2576" s="44"/>
      <c r="I2576" s="44"/>
      <c r="J2576" s="44"/>
      <c r="K2576" s="44"/>
      <c r="L2576" s="44"/>
      <c r="M2576" s="44"/>
      <c r="N2576" s="44"/>
      <c r="O2576" s="44"/>
      <c r="P2576" s="44"/>
      <c r="Q2576" s="44"/>
      <c r="R2576" s="44"/>
      <c r="S2576" s="44"/>
      <c r="T2576" s="44"/>
      <c r="U2576" s="44"/>
      <c r="V2576" s="44"/>
      <c r="W2576" s="44"/>
      <c r="X2576" s="44"/>
      <c r="Y2576" s="44"/>
      <c r="Z2576" s="44"/>
      <c r="AA2576" s="35"/>
      <c r="AB2576" s="35"/>
      <c r="AC2576" s="35"/>
      <c r="AD2576" s="35"/>
      <c r="AE2576" s="35"/>
      <c r="AF2576" s="35"/>
      <c r="AG2576" s="35"/>
      <c r="AH2576" s="35"/>
      <c r="AI2576" s="35"/>
      <c r="AJ2576" s="35"/>
      <c r="AK2576" s="35"/>
    </row>
    <row r="2577" spans="7:37" s="13" customFormat="1" ht="13.9" customHeight="1" x14ac:dyDescent="0.3">
      <c r="G2577" s="44"/>
      <c r="H2577" s="44"/>
      <c r="I2577" s="44"/>
      <c r="J2577" s="44"/>
      <c r="K2577" s="44"/>
      <c r="L2577" s="44"/>
      <c r="M2577" s="44"/>
      <c r="N2577" s="44"/>
      <c r="O2577" s="44"/>
      <c r="P2577" s="44"/>
      <c r="Q2577" s="44"/>
      <c r="R2577" s="44"/>
      <c r="S2577" s="44"/>
      <c r="T2577" s="44"/>
      <c r="U2577" s="44"/>
      <c r="V2577" s="44"/>
      <c r="W2577" s="44"/>
      <c r="X2577" s="44"/>
      <c r="Y2577" s="44"/>
      <c r="Z2577" s="44"/>
      <c r="AA2577" s="35"/>
      <c r="AB2577" s="35"/>
      <c r="AC2577" s="35"/>
      <c r="AD2577" s="35"/>
      <c r="AE2577" s="35"/>
      <c r="AF2577" s="35"/>
      <c r="AG2577" s="35"/>
      <c r="AH2577" s="35"/>
      <c r="AI2577" s="35"/>
      <c r="AJ2577" s="35"/>
      <c r="AK2577" s="35"/>
    </row>
    <row r="2578" spans="7:37" s="13" customFormat="1" ht="13.9" customHeight="1" x14ac:dyDescent="0.3">
      <c r="G2578" s="44"/>
      <c r="H2578" s="44"/>
      <c r="I2578" s="44"/>
      <c r="J2578" s="44"/>
      <c r="K2578" s="44"/>
      <c r="L2578" s="44"/>
      <c r="M2578" s="44"/>
      <c r="N2578" s="44"/>
      <c r="O2578" s="44"/>
      <c r="P2578" s="44"/>
      <c r="Q2578" s="44"/>
      <c r="R2578" s="44"/>
      <c r="S2578" s="44"/>
      <c r="T2578" s="44"/>
      <c r="U2578" s="44"/>
      <c r="V2578" s="44"/>
      <c r="W2578" s="44"/>
      <c r="X2578" s="44"/>
      <c r="Y2578" s="44"/>
      <c r="Z2578" s="44"/>
      <c r="AA2578" s="35"/>
      <c r="AB2578" s="35"/>
      <c r="AC2578" s="35"/>
      <c r="AD2578" s="35"/>
      <c r="AE2578" s="35"/>
      <c r="AF2578" s="35"/>
      <c r="AG2578" s="35"/>
      <c r="AH2578" s="35"/>
      <c r="AI2578" s="35"/>
      <c r="AJ2578" s="35"/>
      <c r="AK2578" s="35"/>
    </row>
    <row r="2579" spans="7:37" s="13" customFormat="1" ht="13.9" customHeight="1" x14ac:dyDescent="0.3">
      <c r="G2579" s="44"/>
      <c r="H2579" s="44"/>
      <c r="I2579" s="44"/>
      <c r="J2579" s="44"/>
      <c r="K2579" s="44"/>
      <c r="L2579" s="44"/>
      <c r="M2579" s="44"/>
      <c r="N2579" s="44"/>
      <c r="O2579" s="44"/>
      <c r="P2579" s="44"/>
      <c r="Q2579" s="44"/>
      <c r="R2579" s="44"/>
      <c r="S2579" s="44"/>
      <c r="T2579" s="44"/>
      <c r="U2579" s="44"/>
      <c r="V2579" s="44"/>
      <c r="W2579" s="44"/>
      <c r="X2579" s="44"/>
      <c r="Y2579" s="44"/>
      <c r="Z2579" s="44"/>
      <c r="AA2579" s="35"/>
      <c r="AB2579" s="35"/>
      <c r="AC2579" s="35"/>
      <c r="AD2579" s="35"/>
      <c r="AE2579" s="35"/>
      <c r="AF2579" s="35"/>
      <c r="AG2579" s="35"/>
      <c r="AH2579" s="35"/>
      <c r="AI2579" s="35"/>
      <c r="AJ2579" s="35"/>
      <c r="AK2579" s="35"/>
    </row>
    <row r="2580" spans="7:37" s="13" customFormat="1" ht="13.9" customHeight="1" x14ac:dyDescent="0.3">
      <c r="G2580" s="44"/>
      <c r="H2580" s="44"/>
      <c r="I2580" s="44"/>
      <c r="J2580" s="44"/>
      <c r="K2580" s="44"/>
      <c r="L2580" s="44"/>
      <c r="M2580" s="44"/>
      <c r="N2580" s="44"/>
      <c r="O2580" s="44"/>
      <c r="P2580" s="44"/>
      <c r="Q2580" s="44"/>
      <c r="R2580" s="44"/>
      <c r="S2580" s="44"/>
      <c r="T2580" s="44"/>
      <c r="U2580" s="44"/>
      <c r="V2580" s="44"/>
      <c r="W2580" s="44"/>
      <c r="X2580" s="44"/>
      <c r="Y2580" s="44"/>
      <c r="Z2580" s="44"/>
      <c r="AA2580" s="35"/>
      <c r="AB2580" s="35"/>
      <c r="AC2580" s="35"/>
      <c r="AD2580" s="35"/>
      <c r="AE2580" s="35"/>
      <c r="AF2580" s="35"/>
      <c r="AG2580" s="35"/>
      <c r="AH2580" s="35"/>
      <c r="AI2580" s="35"/>
      <c r="AJ2580" s="35"/>
      <c r="AK2580" s="35"/>
    </row>
    <row r="2581" spans="7:37" s="13" customFormat="1" ht="13.9" customHeight="1" x14ac:dyDescent="0.3">
      <c r="G2581" s="44"/>
      <c r="H2581" s="44"/>
      <c r="I2581" s="44"/>
      <c r="J2581" s="44"/>
      <c r="K2581" s="44"/>
      <c r="L2581" s="44"/>
      <c r="M2581" s="44"/>
      <c r="N2581" s="44"/>
      <c r="O2581" s="44"/>
      <c r="P2581" s="44"/>
      <c r="Q2581" s="44"/>
      <c r="R2581" s="44"/>
      <c r="S2581" s="44"/>
      <c r="T2581" s="44"/>
      <c r="U2581" s="44"/>
      <c r="V2581" s="44"/>
      <c r="W2581" s="44"/>
      <c r="X2581" s="44"/>
      <c r="Y2581" s="44"/>
      <c r="Z2581" s="44"/>
      <c r="AA2581" s="35"/>
      <c r="AB2581" s="35"/>
      <c r="AC2581" s="35"/>
      <c r="AD2581" s="35"/>
      <c r="AE2581" s="35"/>
      <c r="AF2581" s="35"/>
      <c r="AG2581" s="35"/>
      <c r="AH2581" s="35"/>
      <c r="AI2581" s="35"/>
      <c r="AJ2581" s="35"/>
      <c r="AK2581" s="35"/>
    </row>
    <row r="2582" spans="7:37" s="13" customFormat="1" ht="13.9" customHeight="1" x14ac:dyDescent="0.3">
      <c r="G2582" s="44"/>
      <c r="H2582" s="44"/>
      <c r="I2582" s="44"/>
      <c r="J2582" s="44"/>
      <c r="K2582" s="44"/>
      <c r="L2582" s="44"/>
      <c r="M2582" s="44"/>
      <c r="N2582" s="44"/>
      <c r="O2582" s="44"/>
      <c r="P2582" s="44"/>
      <c r="Q2582" s="44"/>
      <c r="R2582" s="44"/>
      <c r="S2582" s="44"/>
      <c r="T2582" s="44"/>
      <c r="U2582" s="44"/>
      <c r="V2582" s="44"/>
      <c r="W2582" s="44"/>
      <c r="X2582" s="44"/>
      <c r="Y2582" s="44"/>
      <c r="Z2582" s="44"/>
      <c r="AA2582" s="35"/>
      <c r="AB2582" s="35"/>
      <c r="AC2582" s="35"/>
      <c r="AD2582" s="35"/>
      <c r="AE2582" s="35"/>
      <c r="AF2582" s="35"/>
      <c r="AG2582" s="35"/>
      <c r="AH2582" s="35"/>
      <c r="AI2582" s="35"/>
      <c r="AJ2582" s="35"/>
      <c r="AK2582" s="35"/>
    </row>
    <row r="2583" spans="7:37" s="13" customFormat="1" ht="13.9" customHeight="1" x14ac:dyDescent="0.3">
      <c r="G2583" s="44"/>
      <c r="H2583" s="44"/>
      <c r="I2583" s="44"/>
      <c r="J2583" s="44"/>
      <c r="K2583" s="44"/>
      <c r="L2583" s="44"/>
      <c r="M2583" s="44"/>
      <c r="N2583" s="44"/>
      <c r="O2583" s="44"/>
      <c r="P2583" s="44"/>
      <c r="Q2583" s="44"/>
      <c r="R2583" s="44"/>
      <c r="S2583" s="44"/>
      <c r="T2583" s="44"/>
      <c r="U2583" s="44"/>
      <c r="V2583" s="44"/>
      <c r="W2583" s="44"/>
      <c r="X2583" s="44"/>
      <c r="Y2583" s="44"/>
      <c r="Z2583" s="44"/>
      <c r="AA2583" s="35"/>
      <c r="AB2583" s="35"/>
      <c r="AC2583" s="35"/>
      <c r="AD2583" s="35"/>
      <c r="AE2583" s="35"/>
      <c r="AF2583" s="35"/>
      <c r="AG2583" s="35"/>
      <c r="AH2583" s="35"/>
      <c r="AI2583" s="35"/>
      <c r="AJ2583" s="35"/>
      <c r="AK2583" s="35"/>
    </row>
    <row r="2584" spans="7:37" s="13" customFormat="1" ht="13.9" customHeight="1" x14ac:dyDescent="0.3">
      <c r="G2584" s="44"/>
      <c r="H2584" s="44"/>
      <c r="I2584" s="44"/>
      <c r="J2584" s="44"/>
      <c r="K2584" s="44"/>
      <c r="L2584" s="44"/>
      <c r="M2584" s="44"/>
      <c r="N2584" s="44"/>
      <c r="O2584" s="44"/>
      <c r="P2584" s="44"/>
      <c r="Q2584" s="44"/>
      <c r="R2584" s="44"/>
      <c r="S2584" s="44"/>
      <c r="T2584" s="44"/>
      <c r="U2584" s="44"/>
      <c r="V2584" s="44"/>
      <c r="W2584" s="44"/>
      <c r="X2584" s="44"/>
      <c r="Y2584" s="44"/>
      <c r="Z2584" s="44"/>
      <c r="AA2584" s="35"/>
      <c r="AB2584" s="35"/>
      <c r="AC2584" s="35"/>
      <c r="AD2584" s="35"/>
      <c r="AE2584" s="35"/>
      <c r="AF2584" s="35"/>
      <c r="AG2584" s="35"/>
      <c r="AH2584" s="35"/>
      <c r="AI2584" s="35"/>
      <c r="AJ2584" s="35"/>
      <c r="AK2584" s="35"/>
    </row>
    <row r="2585" spans="7:37" s="13" customFormat="1" ht="13.9" customHeight="1" x14ac:dyDescent="0.3">
      <c r="G2585" s="44"/>
      <c r="H2585" s="44"/>
      <c r="I2585" s="44"/>
      <c r="J2585" s="44"/>
      <c r="K2585" s="44"/>
      <c r="L2585" s="44"/>
      <c r="M2585" s="44"/>
      <c r="N2585" s="44"/>
      <c r="O2585" s="44"/>
      <c r="P2585" s="44"/>
      <c r="Q2585" s="44"/>
      <c r="R2585" s="44"/>
      <c r="S2585" s="44"/>
      <c r="T2585" s="44"/>
      <c r="U2585" s="44"/>
      <c r="V2585" s="44"/>
      <c r="W2585" s="44"/>
      <c r="X2585" s="44"/>
      <c r="Y2585" s="44"/>
      <c r="Z2585" s="44"/>
      <c r="AA2585" s="35"/>
      <c r="AB2585" s="35"/>
      <c r="AC2585" s="35"/>
      <c r="AD2585" s="35"/>
      <c r="AE2585" s="35"/>
      <c r="AF2585" s="35"/>
      <c r="AG2585" s="35"/>
      <c r="AH2585" s="35"/>
      <c r="AI2585" s="35"/>
      <c r="AJ2585" s="35"/>
      <c r="AK2585" s="35"/>
    </row>
    <row r="2586" spans="7:37" s="13" customFormat="1" ht="13.9" customHeight="1" x14ac:dyDescent="0.3">
      <c r="G2586" s="44"/>
      <c r="H2586" s="44"/>
      <c r="I2586" s="44"/>
      <c r="J2586" s="44"/>
      <c r="K2586" s="44"/>
      <c r="L2586" s="44"/>
      <c r="M2586" s="44"/>
      <c r="N2586" s="44"/>
      <c r="O2586" s="44"/>
      <c r="P2586" s="44"/>
      <c r="Q2586" s="44"/>
      <c r="R2586" s="44"/>
      <c r="S2586" s="44"/>
      <c r="T2586" s="44"/>
      <c r="U2586" s="44"/>
      <c r="V2586" s="44"/>
      <c r="W2586" s="44"/>
      <c r="X2586" s="44"/>
      <c r="Y2586" s="44"/>
      <c r="Z2586" s="44"/>
      <c r="AA2586" s="35"/>
      <c r="AB2586" s="35"/>
      <c r="AC2586" s="35"/>
      <c r="AD2586" s="35"/>
      <c r="AE2586" s="35"/>
      <c r="AF2586" s="35"/>
      <c r="AG2586" s="35"/>
      <c r="AH2586" s="35"/>
      <c r="AI2586" s="35"/>
      <c r="AJ2586" s="35"/>
      <c r="AK2586" s="35"/>
    </row>
    <row r="2587" spans="7:37" s="13" customFormat="1" ht="13.9" customHeight="1" x14ac:dyDescent="0.3">
      <c r="G2587" s="44"/>
      <c r="H2587" s="44"/>
      <c r="I2587" s="44"/>
      <c r="J2587" s="44"/>
      <c r="K2587" s="44"/>
      <c r="L2587" s="44"/>
      <c r="M2587" s="44"/>
      <c r="N2587" s="44"/>
      <c r="O2587" s="44"/>
      <c r="P2587" s="44"/>
      <c r="Q2587" s="44"/>
      <c r="R2587" s="44"/>
      <c r="S2587" s="44"/>
      <c r="T2587" s="44"/>
      <c r="U2587" s="44"/>
      <c r="V2587" s="44"/>
      <c r="W2587" s="44"/>
      <c r="X2587" s="44"/>
      <c r="Y2587" s="44"/>
      <c r="Z2587" s="44"/>
      <c r="AA2587" s="35"/>
      <c r="AB2587" s="35"/>
      <c r="AC2587" s="35"/>
      <c r="AD2587" s="35"/>
      <c r="AE2587" s="35"/>
      <c r="AF2587" s="35"/>
      <c r="AG2587" s="35"/>
      <c r="AH2587" s="35"/>
      <c r="AI2587" s="35"/>
      <c r="AJ2587" s="35"/>
      <c r="AK2587" s="35"/>
    </row>
    <row r="2588" spans="7:37" s="13" customFormat="1" ht="13.9" customHeight="1" x14ac:dyDescent="0.3">
      <c r="G2588" s="44"/>
      <c r="H2588" s="44"/>
      <c r="I2588" s="44"/>
      <c r="J2588" s="44"/>
      <c r="K2588" s="44"/>
      <c r="L2588" s="44"/>
      <c r="M2588" s="44"/>
      <c r="N2588" s="44"/>
      <c r="O2588" s="44"/>
      <c r="P2588" s="44"/>
      <c r="Q2588" s="44"/>
      <c r="R2588" s="44"/>
      <c r="S2588" s="44"/>
      <c r="T2588" s="44"/>
      <c r="U2588" s="44"/>
      <c r="V2588" s="44"/>
      <c r="W2588" s="44"/>
      <c r="X2588" s="44"/>
      <c r="Y2588" s="44"/>
      <c r="Z2588" s="44"/>
      <c r="AA2588" s="35"/>
      <c r="AB2588" s="35"/>
      <c r="AC2588" s="35"/>
      <c r="AD2588" s="35"/>
      <c r="AE2588" s="35"/>
      <c r="AF2588" s="35"/>
      <c r="AG2588" s="35"/>
      <c r="AH2588" s="35"/>
      <c r="AI2588" s="35"/>
      <c r="AJ2588" s="35"/>
      <c r="AK2588" s="35"/>
    </row>
    <row r="2589" spans="7:37" s="13" customFormat="1" ht="13.9" customHeight="1" x14ac:dyDescent="0.3">
      <c r="G2589" s="44"/>
      <c r="H2589" s="44"/>
      <c r="I2589" s="44"/>
      <c r="J2589" s="44"/>
      <c r="K2589" s="44"/>
      <c r="L2589" s="44"/>
      <c r="M2589" s="44"/>
      <c r="N2589" s="44"/>
      <c r="O2589" s="44"/>
      <c r="P2589" s="44"/>
      <c r="Q2589" s="44"/>
      <c r="R2589" s="44"/>
      <c r="S2589" s="44"/>
      <c r="T2589" s="44"/>
      <c r="U2589" s="44"/>
      <c r="V2589" s="44"/>
      <c r="W2589" s="44"/>
      <c r="X2589" s="44"/>
      <c r="Y2589" s="44"/>
      <c r="Z2589" s="44"/>
      <c r="AA2589" s="35"/>
      <c r="AB2589" s="35"/>
      <c r="AC2589" s="35"/>
      <c r="AD2589" s="35"/>
      <c r="AE2589" s="35"/>
      <c r="AF2589" s="35"/>
      <c r="AG2589" s="35"/>
      <c r="AH2589" s="35"/>
      <c r="AI2589" s="35"/>
      <c r="AJ2589" s="35"/>
      <c r="AK2589" s="35"/>
    </row>
    <row r="2590" spans="7:37" s="13" customFormat="1" ht="13.9" customHeight="1" x14ac:dyDescent="0.3">
      <c r="G2590" s="44"/>
      <c r="H2590" s="44"/>
      <c r="I2590" s="44"/>
      <c r="J2590" s="44"/>
      <c r="K2590" s="44"/>
      <c r="L2590" s="44"/>
      <c r="M2590" s="44"/>
      <c r="N2590" s="44"/>
      <c r="O2590" s="44"/>
      <c r="P2590" s="44"/>
      <c r="Q2590" s="44"/>
      <c r="R2590" s="44"/>
      <c r="S2590" s="44"/>
      <c r="T2590" s="44"/>
      <c r="U2590" s="44"/>
      <c r="V2590" s="44"/>
      <c r="W2590" s="44"/>
      <c r="X2590" s="44"/>
      <c r="Y2590" s="44"/>
      <c r="Z2590" s="44"/>
      <c r="AA2590" s="35"/>
      <c r="AB2590" s="35"/>
      <c r="AC2590" s="35"/>
      <c r="AD2590" s="35"/>
      <c r="AE2590" s="35"/>
      <c r="AF2590" s="35"/>
      <c r="AG2590" s="35"/>
      <c r="AH2590" s="35"/>
      <c r="AI2590" s="35"/>
      <c r="AJ2590" s="35"/>
      <c r="AK2590" s="35"/>
    </row>
    <row r="2591" spans="7:37" s="13" customFormat="1" ht="13.9" customHeight="1" x14ac:dyDescent="0.3">
      <c r="G2591" s="44"/>
      <c r="H2591" s="44"/>
      <c r="I2591" s="44"/>
      <c r="J2591" s="44"/>
      <c r="K2591" s="44"/>
      <c r="L2591" s="44"/>
      <c r="M2591" s="44"/>
      <c r="N2591" s="44"/>
      <c r="O2591" s="44"/>
      <c r="P2591" s="44"/>
      <c r="Q2591" s="44"/>
      <c r="R2591" s="44"/>
      <c r="S2591" s="44"/>
      <c r="T2591" s="44"/>
      <c r="U2591" s="44"/>
      <c r="V2591" s="44"/>
      <c r="W2591" s="44"/>
      <c r="X2591" s="44"/>
      <c r="Y2591" s="44"/>
      <c r="Z2591" s="44"/>
      <c r="AA2591" s="35"/>
      <c r="AB2591" s="35"/>
      <c r="AC2591" s="35"/>
      <c r="AD2591" s="35"/>
      <c r="AE2591" s="35"/>
      <c r="AF2591" s="35"/>
      <c r="AG2591" s="35"/>
      <c r="AH2591" s="35"/>
      <c r="AI2591" s="35"/>
      <c r="AJ2591" s="35"/>
      <c r="AK2591" s="35"/>
    </row>
    <row r="2592" spans="7:37" s="13" customFormat="1" ht="13.9" customHeight="1" x14ac:dyDescent="0.3">
      <c r="G2592" s="44"/>
      <c r="H2592" s="44"/>
      <c r="I2592" s="44"/>
      <c r="J2592" s="44"/>
      <c r="K2592" s="44"/>
      <c r="L2592" s="44"/>
      <c r="M2592" s="44"/>
      <c r="N2592" s="44"/>
      <c r="O2592" s="44"/>
      <c r="P2592" s="44"/>
      <c r="Q2592" s="44"/>
      <c r="R2592" s="44"/>
      <c r="S2592" s="44"/>
      <c r="T2592" s="44"/>
      <c r="U2592" s="44"/>
      <c r="V2592" s="44"/>
      <c r="W2592" s="44"/>
      <c r="X2592" s="44"/>
      <c r="Y2592" s="44"/>
      <c r="Z2592" s="44"/>
      <c r="AA2592" s="35"/>
      <c r="AB2592" s="35"/>
      <c r="AC2592" s="35"/>
      <c r="AD2592" s="35"/>
      <c r="AE2592" s="35"/>
      <c r="AF2592" s="35"/>
      <c r="AG2592" s="35"/>
      <c r="AH2592" s="35"/>
      <c r="AI2592" s="35"/>
      <c r="AJ2592" s="35"/>
      <c r="AK2592" s="35"/>
    </row>
    <row r="2593" spans="7:37" s="13" customFormat="1" ht="13.9" customHeight="1" x14ac:dyDescent="0.3">
      <c r="G2593" s="44"/>
      <c r="H2593" s="44"/>
      <c r="I2593" s="44"/>
      <c r="J2593" s="44"/>
      <c r="K2593" s="44"/>
      <c r="L2593" s="44"/>
      <c r="M2593" s="44"/>
      <c r="N2593" s="44"/>
      <c r="O2593" s="44"/>
      <c r="P2593" s="44"/>
      <c r="Q2593" s="44"/>
      <c r="R2593" s="44"/>
      <c r="S2593" s="44"/>
      <c r="T2593" s="44"/>
      <c r="U2593" s="44"/>
      <c r="V2593" s="44"/>
      <c r="W2593" s="44"/>
      <c r="X2593" s="44"/>
      <c r="Y2593" s="44"/>
      <c r="Z2593" s="44"/>
      <c r="AA2593" s="35"/>
      <c r="AB2593" s="35"/>
      <c r="AC2593" s="35"/>
      <c r="AD2593" s="35"/>
      <c r="AE2593" s="35"/>
      <c r="AF2593" s="35"/>
      <c r="AG2593" s="35"/>
      <c r="AH2593" s="35"/>
      <c r="AI2593" s="35"/>
      <c r="AJ2593" s="35"/>
      <c r="AK2593" s="35"/>
    </row>
    <row r="2594" spans="7:37" s="13" customFormat="1" ht="13.9" customHeight="1" x14ac:dyDescent="0.3">
      <c r="G2594" s="44"/>
      <c r="H2594" s="44"/>
      <c r="I2594" s="44"/>
      <c r="J2594" s="44"/>
      <c r="K2594" s="44"/>
      <c r="L2594" s="44"/>
      <c r="M2594" s="44"/>
      <c r="N2594" s="44"/>
      <c r="O2594" s="44"/>
      <c r="P2594" s="44"/>
      <c r="Q2594" s="44"/>
      <c r="R2594" s="44"/>
      <c r="S2594" s="44"/>
      <c r="T2594" s="44"/>
      <c r="U2594" s="44"/>
      <c r="V2594" s="44"/>
      <c r="W2594" s="44"/>
      <c r="X2594" s="44"/>
      <c r="Y2594" s="44"/>
      <c r="Z2594" s="44"/>
      <c r="AA2594" s="35"/>
      <c r="AB2594" s="35"/>
      <c r="AC2594" s="35"/>
      <c r="AD2594" s="35"/>
      <c r="AE2594" s="35"/>
      <c r="AF2594" s="35"/>
      <c r="AG2594" s="35"/>
      <c r="AH2594" s="35"/>
      <c r="AI2594" s="35"/>
      <c r="AJ2594" s="35"/>
      <c r="AK2594" s="35"/>
    </row>
    <row r="2595" spans="7:37" s="13" customFormat="1" ht="13.9" customHeight="1" x14ac:dyDescent="0.3">
      <c r="G2595" s="44"/>
      <c r="H2595" s="44"/>
      <c r="I2595" s="44"/>
      <c r="J2595" s="44"/>
      <c r="K2595" s="44"/>
      <c r="L2595" s="44"/>
      <c r="M2595" s="44"/>
      <c r="N2595" s="44"/>
      <c r="O2595" s="44"/>
      <c r="P2595" s="44"/>
      <c r="Q2595" s="44"/>
      <c r="R2595" s="44"/>
      <c r="S2595" s="44"/>
      <c r="T2595" s="44"/>
      <c r="U2595" s="44"/>
      <c r="V2595" s="44"/>
      <c r="W2595" s="44"/>
      <c r="X2595" s="44"/>
      <c r="Y2595" s="44"/>
      <c r="Z2595" s="44"/>
      <c r="AA2595" s="35"/>
      <c r="AB2595" s="35"/>
      <c r="AC2595" s="35"/>
      <c r="AD2595" s="35"/>
      <c r="AE2595" s="35"/>
      <c r="AF2595" s="35"/>
      <c r="AG2595" s="35"/>
      <c r="AH2595" s="35"/>
      <c r="AI2595" s="35"/>
      <c r="AJ2595" s="35"/>
      <c r="AK2595" s="35"/>
    </row>
    <row r="2596" spans="7:37" s="13" customFormat="1" ht="13.9" customHeight="1" x14ac:dyDescent="0.3">
      <c r="G2596" s="44"/>
      <c r="H2596" s="44"/>
      <c r="I2596" s="44"/>
      <c r="J2596" s="44"/>
      <c r="K2596" s="44"/>
      <c r="L2596" s="44"/>
      <c r="M2596" s="44"/>
      <c r="N2596" s="44"/>
      <c r="O2596" s="44"/>
      <c r="P2596" s="44"/>
      <c r="Q2596" s="44"/>
      <c r="R2596" s="44"/>
      <c r="S2596" s="44"/>
      <c r="T2596" s="44"/>
      <c r="U2596" s="44"/>
      <c r="V2596" s="44"/>
      <c r="W2596" s="44"/>
      <c r="X2596" s="44"/>
      <c r="Y2596" s="44"/>
      <c r="Z2596" s="44"/>
      <c r="AA2596" s="35"/>
      <c r="AB2596" s="35"/>
      <c r="AC2596" s="35"/>
      <c r="AD2596" s="35"/>
      <c r="AE2596" s="35"/>
      <c r="AF2596" s="35"/>
      <c r="AG2596" s="35"/>
      <c r="AH2596" s="35"/>
      <c r="AI2596" s="35"/>
      <c r="AJ2596" s="35"/>
      <c r="AK2596" s="35"/>
    </row>
    <row r="2597" spans="7:37" s="13" customFormat="1" ht="13.9" customHeight="1" x14ac:dyDescent="0.3">
      <c r="G2597" s="44"/>
      <c r="H2597" s="44"/>
      <c r="I2597" s="44"/>
      <c r="J2597" s="44"/>
      <c r="K2597" s="44"/>
      <c r="L2597" s="44"/>
      <c r="M2597" s="44"/>
      <c r="N2597" s="44"/>
      <c r="O2597" s="44"/>
      <c r="P2597" s="44"/>
      <c r="Q2597" s="44"/>
      <c r="R2597" s="44"/>
      <c r="S2597" s="44"/>
      <c r="T2597" s="44"/>
      <c r="U2597" s="44"/>
      <c r="V2597" s="44"/>
      <c r="W2597" s="44"/>
      <c r="X2597" s="44"/>
      <c r="Y2597" s="44"/>
      <c r="Z2597" s="44"/>
      <c r="AA2597" s="35"/>
      <c r="AB2597" s="35"/>
      <c r="AC2597" s="35"/>
      <c r="AD2597" s="35"/>
      <c r="AE2597" s="35"/>
      <c r="AF2597" s="35"/>
      <c r="AG2597" s="35"/>
      <c r="AH2597" s="35"/>
      <c r="AI2597" s="35"/>
      <c r="AJ2597" s="35"/>
      <c r="AK2597" s="35"/>
    </row>
    <row r="2598" spans="7:37" s="13" customFormat="1" ht="13.9" customHeight="1" x14ac:dyDescent="0.3">
      <c r="G2598" s="44"/>
      <c r="H2598" s="44"/>
      <c r="I2598" s="44"/>
      <c r="J2598" s="44"/>
      <c r="K2598" s="44"/>
      <c r="L2598" s="44"/>
      <c r="M2598" s="44"/>
      <c r="N2598" s="44"/>
      <c r="O2598" s="44"/>
      <c r="P2598" s="44"/>
      <c r="Q2598" s="44"/>
      <c r="R2598" s="44"/>
      <c r="S2598" s="44"/>
      <c r="T2598" s="44"/>
      <c r="U2598" s="44"/>
      <c r="V2598" s="44"/>
      <c r="W2598" s="44"/>
      <c r="X2598" s="44"/>
      <c r="Y2598" s="44"/>
      <c r="Z2598" s="44"/>
      <c r="AA2598" s="35"/>
      <c r="AB2598" s="35"/>
      <c r="AC2598" s="35"/>
      <c r="AD2598" s="35"/>
      <c r="AE2598" s="35"/>
      <c r="AF2598" s="35"/>
      <c r="AG2598" s="35"/>
      <c r="AH2598" s="35"/>
      <c r="AI2598" s="35"/>
      <c r="AJ2598" s="35"/>
      <c r="AK2598" s="35"/>
    </row>
    <row r="2599" spans="7:37" s="13" customFormat="1" ht="13.9" customHeight="1" x14ac:dyDescent="0.3">
      <c r="G2599" s="44"/>
      <c r="H2599" s="44"/>
      <c r="I2599" s="44"/>
      <c r="J2599" s="44"/>
      <c r="K2599" s="44"/>
      <c r="L2599" s="44"/>
      <c r="M2599" s="44"/>
      <c r="N2599" s="44"/>
      <c r="O2599" s="44"/>
      <c r="P2599" s="44"/>
      <c r="Q2599" s="44"/>
      <c r="R2599" s="44"/>
      <c r="S2599" s="44"/>
      <c r="T2599" s="44"/>
      <c r="U2599" s="44"/>
      <c r="V2599" s="44"/>
      <c r="W2599" s="44"/>
      <c r="X2599" s="44"/>
      <c r="Y2599" s="44"/>
      <c r="Z2599" s="44"/>
      <c r="AA2599" s="35"/>
      <c r="AB2599" s="35"/>
      <c r="AC2599" s="35"/>
      <c r="AD2599" s="35"/>
      <c r="AE2599" s="35"/>
      <c r="AF2599" s="35"/>
      <c r="AG2599" s="35"/>
      <c r="AH2599" s="35"/>
      <c r="AI2599" s="35"/>
      <c r="AJ2599" s="35"/>
      <c r="AK2599" s="35"/>
    </row>
    <row r="2600" spans="7:37" s="13" customFormat="1" ht="13.9" customHeight="1" x14ac:dyDescent="0.3">
      <c r="G2600" s="44"/>
      <c r="H2600" s="44"/>
      <c r="I2600" s="44"/>
      <c r="J2600" s="44"/>
      <c r="K2600" s="44"/>
      <c r="L2600" s="44"/>
      <c r="M2600" s="44"/>
      <c r="N2600" s="44"/>
      <c r="O2600" s="44"/>
      <c r="P2600" s="44"/>
      <c r="Q2600" s="44"/>
      <c r="R2600" s="44"/>
      <c r="S2600" s="44"/>
      <c r="T2600" s="44"/>
      <c r="U2600" s="44"/>
      <c r="V2600" s="44"/>
      <c r="W2600" s="44"/>
      <c r="X2600" s="44"/>
      <c r="Y2600" s="44"/>
      <c r="Z2600" s="44"/>
      <c r="AA2600" s="35"/>
      <c r="AB2600" s="35"/>
      <c r="AC2600" s="35"/>
      <c r="AD2600" s="35"/>
      <c r="AE2600" s="35"/>
      <c r="AF2600" s="35"/>
      <c r="AG2600" s="35"/>
      <c r="AH2600" s="35"/>
      <c r="AI2600" s="35"/>
      <c r="AJ2600" s="35"/>
      <c r="AK2600" s="35"/>
    </row>
    <row r="2601" spans="7:37" s="13" customFormat="1" ht="13.9" customHeight="1" x14ac:dyDescent="0.3">
      <c r="G2601" s="44"/>
      <c r="H2601" s="44"/>
      <c r="I2601" s="44"/>
      <c r="J2601" s="44"/>
      <c r="K2601" s="44"/>
      <c r="L2601" s="44"/>
      <c r="M2601" s="44"/>
      <c r="N2601" s="44"/>
      <c r="O2601" s="44"/>
      <c r="P2601" s="44"/>
      <c r="Q2601" s="44"/>
      <c r="R2601" s="44"/>
      <c r="S2601" s="44"/>
      <c r="T2601" s="44"/>
      <c r="U2601" s="44"/>
      <c r="V2601" s="44"/>
      <c r="W2601" s="44"/>
      <c r="X2601" s="44"/>
      <c r="Y2601" s="44"/>
      <c r="Z2601" s="44"/>
      <c r="AA2601" s="35"/>
      <c r="AB2601" s="35"/>
      <c r="AC2601" s="35"/>
      <c r="AD2601" s="35"/>
      <c r="AE2601" s="35"/>
      <c r="AF2601" s="35"/>
      <c r="AG2601" s="35"/>
      <c r="AH2601" s="35"/>
      <c r="AI2601" s="35"/>
      <c r="AJ2601" s="35"/>
      <c r="AK2601" s="35"/>
    </row>
    <row r="2602" spans="7:37" s="13" customFormat="1" ht="13.9" customHeight="1" x14ac:dyDescent="0.3">
      <c r="G2602" s="44"/>
      <c r="H2602" s="44"/>
      <c r="I2602" s="44"/>
      <c r="J2602" s="44"/>
      <c r="K2602" s="44"/>
      <c r="L2602" s="44"/>
      <c r="M2602" s="44"/>
      <c r="N2602" s="44"/>
      <c r="O2602" s="44"/>
      <c r="P2602" s="44"/>
      <c r="Q2602" s="44"/>
      <c r="R2602" s="44"/>
      <c r="S2602" s="44"/>
      <c r="T2602" s="44"/>
      <c r="U2602" s="44"/>
      <c r="V2602" s="44"/>
      <c r="W2602" s="44"/>
      <c r="X2602" s="44"/>
      <c r="Y2602" s="44"/>
      <c r="Z2602" s="44"/>
      <c r="AA2602" s="35"/>
      <c r="AB2602" s="35"/>
      <c r="AC2602" s="35"/>
      <c r="AD2602" s="35"/>
      <c r="AE2602" s="35"/>
      <c r="AF2602" s="35"/>
      <c r="AG2602" s="35"/>
      <c r="AH2602" s="35"/>
      <c r="AI2602" s="35"/>
      <c r="AJ2602" s="35"/>
      <c r="AK2602" s="35"/>
    </row>
    <row r="2603" spans="7:37" s="13" customFormat="1" ht="13.9" customHeight="1" x14ac:dyDescent="0.3">
      <c r="G2603" s="44"/>
      <c r="H2603" s="44"/>
      <c r="I2603" s="44"/>
      <c r="J2603" s="44"/>
      <c r="K2603" s="44"/>
      <c r="L2603" s="44"/>
      <c r="M2603" s="44"/>
      <c r="N2603" s="44"/>
      <c r="O2603" s="44"/>
      <c r="P2603" s="44"/>
      <c r="Q2603" s="44"/>
      <c r="R2603" s="44"/>
      <c r="S2603" s="44"/>
      <c r="T2603" s="44"/>
      <c r="U2603" s="44"/>
      <c r="V2603" s="44"/>
      <c r="W2603" s="44"/>
      <c r="X2603" s="44"/>
      <c r="Y2603" s="44"/>
      <c r="Z2603" s="44"/>
      <c r="AA2603" s="35"/>
      <c r="AB2603" s="35"/>
      <c r="AC2603" s="35"/>
      <c r="AD2603" s="35"/>
      <c r="AE2603" s="35"/>
      <c r="AF2603" s="35"/>
      <c r="AG2603" s="35"/>
      <c r="AH2603" s="35"/>
      <c r="AI2603" s="35"/>
      <c r="AJ2603" s="35"/>
      <c r="AK2603" s="35"/>
    </row>
    <row r="2604" spans="7:37" s="13" customFormat="1" ht="13.9" customHeight="1" x14ac:dyDescent="0.3">
      <c r="G2604" s="44"/>
      <c r="H2604" s="44"/>
      <c r="I2604" s="44"/>
      <c r="J2604" s="44"/>
      <c r="K2604" s="44"/>
      <c r="L2604" s="44"/>
      <c r="M2604" s="44"/>
      <c r="N2604" s="44"/>
      <c r="O2604" s="44"/>
      <c r="P2604" s="44"/>
      <c r="Q2604" s="44"/>
      <c r="R2604" s="44"/>
      <c r="S2604" s="44"/>
      <c r="T2604" s="44"/>
      <c r="U2604" s="44"/>
      <c r="V2604" s="44"/>
      <c r="W2604" s="44"/>
      <c r="X2604" s="44"/>
      <c r="Y2604" s="44"/>
      <c r="Z2604" s="44"/>
      <c r="AA2604" s="35"/>
      <c r="AB2604" s="35"/>
      <c r="AC2604" s="35"/>
      <c r="AD2604" s="35"/>
      <c r="AE2604" s="35"/>
      <c r="AF2604" s="35"/>
      <c r="AG2604" s="35"/>
      <c r="AH2604" s="35"/>
      <c r="AI2604" s="35"/>
      <c r="AJ2604" s="35"/>
      <c r="AK2604" s="35"/>
    </row>
    <row r="2605" spans="7:37" s="13" customFormat="1" ht="13.9" customHeight="1" x14ac:dyDescent="0.3">
      <c r="G2605" s="44"/>
      <c r="H2605" s="44"/>
      <c r="I2605" s="44"/>
      <c r="J2605" s="44"/>
      <c r="K2605" s="44"/>
      <c r="L2605" s="44"/>
      <c r="M2605" s="44"/>
      <c r="N2605" s="44"/>
      <c r="O2605" s="44"/>
      <c r="P2605" s="44"/>
      <c r="Q2605" s="44"/>
      <c r="R2605" s="44"/>
      <c r="S2605" s="44"/>
      <c r="T2605" s="44"/>
      <c r="U2605" s="44"/>
      <c r="V2605" s="44"/>
      <c r="W2605" s="44"/>
      <c r="X2605" s="44"/>
      <c r="Y2605" s="44"/>
      <c r="Z2605" s="44"/>
      <c r="AA2605" s="35"/>
      <c r="AB2605" s="35"/>
      <c r="AC2605" s="35"/>
      <c r="AD2605" s="35"/>
      <c r="AE2605" s="35"/>
      <c r="AF2605" s="35"/>
      <c r="AG2605" s="35"/>
      <c r="AH2605" s="35"/>
      <c r="AI2605" s="35"/>
      <c r="AJ2605" s="35"/>
      <c r="AK2605" s="35"/>
    </row>
    <row r="2606" spans="7:37" s="13" customFormat="1" ht="13.9" customHeight="1" x14ac:dyDescent="0.3">
      <c r="G2606" s="44"/>
      <c r="H2606" s="44"/>
      <c r="I2606" s="44"/>
      <c r="J2606" s="44"/>
      <c r="K2606" s="44"/>
      <c r="L2606" s="44"/>
      <c r="M2606" s="44"/>
      <c r="N2606" s="44"/>
      <c r="O2606" s="44"/>
      <c r="P2606" s="44"/>
      <c r="Q2606" s="44"/>
      <c r="R2606" s="44"/>
      <c r="S2606" s="44"/>
      <c r="T2606" s="44"/>
      <c r="U2606" s="44"/>
      <c r="V2606" s="44"/>
      <c r="W2606" s="44"/>
      <c r="X2606" s="44"/>
      <c r="Y2606" s="44"/>
      <c r="Z2606" s="44"/>
      <c r="AA2606" s="35"/>
      <c r="AB2606" s="35"/>
      <c r="AC2606" s="35"/>
      <c r="AD2606" s="35"/>
      <c r="AE2606" s="35"/>
      <c r="AF2606" s="35"/>
      <c r="AG2606" s="35"/>
      <c r="AH2606" s="35"/>
      <c r="AI2606" s="35"/>
      <c r="AJ2606" s="35"/>
      <c r="AK2606" s="35"/>
    </row>
    <row r="2607" spans="7:37" s="13" customFormat="1" ht="13.9" customHeight="1" x14ac:dyDescent="0.3">
      <c r="G2607" s="44"/>
      <c r="H2607" s="44"/>
      <c r="I2607" s="44"/>
      <c r="J2607" s="44"/>
      <c r="K2607" s="44"/>
      <c r="L2607" s="44"/>
      <c r="M2607" s="44"/>
      <c r="N2607" s="44"/>
      <c r="O2607" s="44"/>
      <c r="P2607" s="44"/>
      <c r="Q2607" s="44"/>
      <c r="R2607" s="44"/>
      <c r="S2607" s="44"/>
      <c r="T2607" s="44"/>
      <c r="U2607" s="44"/>
      <c r="V2607" s="44"/>
      <c r="W2607" s="44"/>
      <c r="X2607" s="44"/>
      <c r="Y2607" s="44"/>
      <c r="Z2607" s="44"/>
      <c r="AA2607" s="35"/>
      <c r="AB2607" s="35"/>
      <c r="AC2607" s="35"/>
      <c r="AD2607" s="35"/>
      <c r="AE2607" s="35"/>
      <c r="AF2607" s="35"/>
      <c r="AG2607" s="35"/>
      <c r="AH2607" s="35"/>
      <c r="AI2607" s="35"/>
      <c r="AJ2607" s="35"/>
      <c r="AK2607" s="35"/>
    </row>
    <row r="2608" spans="7:37" s="13" customFormat="1" ht="13.9" customHeight="1" x14ac:dyDescent="0.3">
      <c r="G2608" s="44"/>
      <c r="H2608" s="44"/>
      <c r="I2608" s="44"/>
      <c r="J2608" s="44"/>
      <c r="K2608" s="44"/>
      <c r="L2608" s="44"/>
      <c r="M2608" s="44"/>
      <c r="N2608" s="44"/>
      <c r="O2608" s="44"/>
      <c r="P2608" s="44"/>
      <c r="Q2608" s="44"/>
      <c r="R2608" s="44"/>
      <c r="S2608" s="44"/>
      <c r="T2608" s="44"/>
      <c r="U2608" s="44"/>
      <c r="V2608" s="44"/>
      <c r="W2608" s="44"/>
      <c r="X2608" s="44"/>
      <c r="Y2608" s="44"/>
      <c r="Z2608" s="44"/>
      <c r="AA2608" s="35"/>
      <c r="AB2608" s="35"/>
      <c r="AC2608" s="35"/>
      <c r="AD2608" s="35"/>
      <c r="AE2608" s="35"/>
      <c r="AF2608" s="35"/>
      <c r="AG2608" s="35"/>
      <c r="AH2608" s="35"/>
      <c r="AI2608" s="35"/>
      <c r="AJ2608" s="35"/>
      <c r="AK2608" s="35"/>
    </row>
    <row r="2609" spans="7:37" s="13" customFormat="1" ht="13.9" customHeight="1" x14ac:dyDescent="0.3">
      <c r="G2609" s="44"/>
      <c r="H2609" s="44"/>
      <c r="I2609" s="44"/>
      <c r="J2609" s="44"/>
      <c r="K2609" s="44"/>
      <c r="L2609" s="44"/>
      <c r="M2609" s="44"/>
      <c r="N2609" s="44"/>
      <c r="O2609" s="44"/>
      <c r="P2609" s="44"/>
      <c r="Q2609" s="44"/>
      <c r="R2609" s="44"/>
      <c r="S2609" s="44"/>
      <c r="T2609" s="44"/>
      <c r="U2609" s="44"/>
      <c r="V2609" s="44"/>
      <c r="W2609" s="44"/>
      <c r="X2609" s="44"/>
      <c r="Y2609" s="44"/>
      <c r="Z2609" s="44"/>
      <c r="AA2609" s="35"/>
      <c r="AB2609" s="35"/>
      <c r="AC2609" s="35"/>
      <c r="AD2609" s="35"/>
      <c r="AE2609" s="35"/>
      <c r="AF2609" s="35"/>
      <c r="AG2609" s="35"/>
      <c r="AH2609" s="35"/>
      <c r="AI2609" s="35"/>
      <c r="AJ2609" s="35"/>
      <c r="AK2609" s="35"/>
    </row>
    <row r="2610" spans="7:37" s="13" customFormat="1" ht="13.9" customHeight="1" x14ac:dyDescent="0.3">
      <c r="G2610" s="44"/>
      <c r="H2610" s="44"/>
      <c r="I2610" s="44"/>
      <c r="J2610" s="44"/>
      <c r="K2610" s="44"/>
      <c r="L2610" s="44"/>
      <c r="M2610" s="44"/>
      <c r="N2610" s="44"/>
      <c r="O2610" s="44"/>
      <c r="P2610" s="44"/>
      <c r="Q2610" s="44"/>
      <c r="R2610" s="44"/>
      <c r="S2610" s="44"/>
      <c r="T2610" s="44"/>
      <c r="U2610" s="44"/>
      <c r="V2610" s="44"/>
      <c r="W2610" s="44"/>
      <c r="X2610" s="44"/>
      <c r="Y2610" s="44"/>
      <c r="Z2610" s="44"/>
      <c r="AA2610" s="35"/>
      <c r="AB2610" s="35"/>
      <c r="AC2610" s="35"/>
      <c r="AD2610" s="35"/>
      <c r="AE2610" s="35"/>
      <c r="AF2610" s="35"/>
      <c r="AG2610" s="35"/>
      <c r="AH2610" s="35"/>
      <c r="AI2610" s="35"/>
      <c r="AJ2610" s="35"/>
      <c r="AK2610" s="35"/>
    </row>
    <row r="2611" spans="7:37" s="13" customFormat="1" ht="13.9" customHeight="1" x14ac:dyDescent="0.3">
      <c r="G2611" s="44"/>
      <c r="H2611" s="44"/>
      <c r="I2611" s="44"/>
      <c r="J2611" s="44"/>
      <c r="K2611" s="44"/>
      <c r="L2611" s="44"/>
      <c r="M2611" s="44"/>
      <c r="N2611" s="44"/>
      <c r="O2611" s="44"/>
      <c r="P2611" s="44"/>
      <c r="Q2611" s="44"/>
      <c r="R2611" s="44"/>
      <c r="S2611" s="44"/>
      <c r="T2611" s="44"/>
      <c r="U2611" s="44"/>
      <c r="V2611" s="44"/>
      <c r="W2611" s="44"/>
      <c r="X2611" s="44"/>
      <c r="Y2611" s="44"/>
      <c r="Z2611" s="44"/>
      <c r="AA2611" s="35"/>
      <c r="AB2611" s="35"/>
      <c r="AC2611" s="35"/>
      <c r="AD2611" s="35"/>
      <c r="AE2611" s="35"/>
      <c r="AF2611" s="35"/>
      <c r="AG2611" s="35"/>
      <c r="AH2611" s="35"/>
      <c r="AI2611" s="35"/>
      <c r="AJ2611" s="35"/>
      <c r="AK2611" s="35"/>
    </row>
    <row r="2612" spans="7:37" s="13" customFormat="1" ht="13.9" customHeight="1" x14ac:dyDescent="0.3">
      <c r="G2612" s="44"/>
      <c r="H2612" s="44"/>
      <c r="I2612" s="44"/>
      <c r="J2612" s="44"/>
      <c r="K2612" s="44"/>
      <c r="L2612" s="44"/>
      <c r="M2612" s="44"/>
      <c r="N2612" s="44"/>
      <c r="O2612" s="44"/>
      <c r="P2612" s="44"/>
      <c r="Q2612" s="44"/>
      <c r="R2612" s="44"/>
      <c r="S2612" s="44"/>
      <c r="T2612" s="44"/>
      <c r="U2612" s="44"/>
      <c r="V2612" s="44"/>
      <c r="W2612" s="44"/>
      <c r="X2612" s="44"/>
      <c r="Y2612" s="44"/>
      <c r="Z2612" s="44"/>
      <c r="AA2612" s="35"/>
      <c r="AB2612" s="35"/>
      <c r="AC2612" s="35"/>
      <c r="AD2612" s="35"/>
      <c r="AE2612" s="35"/>
      <c r="AF2612" s="35"/>
      <c r="AG2612" s="35"/>
      <c r="AH2612" s="35"/>
      <c r="AI2612" s="35"/>
      <c r="AJ2612" s="35"/>
      <c r="AK2612" s="35"/>
    </row>
    <row r="2613" spans="7:37" s="13" customFormat="1" ht="13.9" customHeight="1" x14ac:dyDescent="0.3">
      <c r="G2613" s="44"/>
      <c r="H2613" s="44"/>
      <c r="I2613" s="44"/>
      <c r="J2613" s="44"/>
      <c r="K2613" s="44"/>
      <c r="L2613" s="44"/>
      <c r="M2613" s="44"/>
      <c r="N2613" s="44"/>
      <c r="O2613" s="44"/>
      <c r="P2613" s="44"/>
      <c r="Q2613" s="44"/>
      <c r="R2613" s="44"/>
      <c r="S2613" s="44"/>
      <c r="T2613" s="44"/>
      <c r="U2613" s="44"/>
      <c r="V2613" s="44"/>
      <c r="W2613" s="44"/>
      <c r="X2613" s="44"/>
      <c r="Y2613" s="44"/>
      <c r="Z2613" s="44"/>
      <c r="AA2613" s="35"/>
      <c r="AB2613" s="35"/>
      <c r="AC2613" s="35"/>
      <c r="AD2613" s="35"/>
      <c r="AE2613" s="35"/>
      <c r="AF2613" s="35"/>
      <c r="AG2613" s="35"/>
      <c r="AH2613" s="35"/>
      <c r="AI2613" s="35"/>
      <c r="AJ2613" s="35"/>
      <c r="AK2613" s="35"/>
    </row>
    <row r="2614" spans="7:37" s="13" customFormat="1" ht="13.9" customHeight="1" x14ac:dyDescent="0.3">
      <c r="G2614" s="44"/>
      <c r="H2614" s="44"/>
      <c r="I2614" s="44"/>
      <c r="J2614" s="44"/>
      <c r="K2614" s="44"/>
      <c r="L2614" s="44"/>
      <c r="M2614" s="44"/>
      <c r="N2614" s="44"/>
      <c r="O2614" s="44"/>
      <c r="P2614" s="44"/>
      <c r="Q2614" s="44"/>
      <c r="R2614" s="44"/>
      <c r="S2614" s="44"/>
      <c r="T2614" s="44"/>
      <c r="U2614" s="44"/>
      <c r="V2614" s="44"/>
      <c r="W2614" s="44"/>
      <c r="X2614" s="44"/>
      <c r="Y2614" s="44"/>
      <c r="Z2614" s="44"/>
      <c r="AA2614" s="35"/>
      <c r="AB2614" s="35"/>
      <c r="AC2614" s="35"/>
      <c r="AD2614" s="35"/>
      <c r="AE2614" s="35"/>
      <c r="AF2614" s="35"/>
      <c r="AG2614" s="35"/>
      <c r="AH2614" s="35"/>
      <c r="AI2614" s="35"/>
      <c r="AJ2614" s="35"/>
      <c r="AK2614" s="35"/>
    </row>
    <row r="2615" spans="7:37" s="13" customFormat="1" ht="13.9" customHeight="1" x14ac:dyDescent="0.3">
      <c r="G2615" s="44"/>
      <c r="H2615" s="44"/>
      <c r="I2615" s="44"/>
      <c r="J2615" s="44"/>
      <c r="K2615" s="44"/>
      <c r="L2615" s="44"/>
      <c r="M2615" s="44"/>
      <c r="N2615" s="44"/>
      <c r="O2615" s="44"/>
      <c r="P2615" s="44"/>
      <c r="Q2615" s="44"/>
      <c r="R2615" s="44"/>
      <c r="S2615" s="44"/>
      <c r="T2615" s="44"/>
      <c r="U2615" s="44"/>
      <c r="V2615" s="44"/>
      <c r="W2615" s="44"/>
      <c r="X2615" s="44"/>
      <c r="Y2615" s="44"/>
      <c r="Z2615" s="44"/>
      <c r="AA2615" s="35"/>
      <c r="AB2615" s="35"/>
      <c r="AC2615" s="35"/>
      <c r="AD2615" s="35"/>
      <c r="AE2615" s="35"/>
      <c r="AF2615" s="35"/>
      <c r="AG2615" s="35"/>
      <c r="AH2615" s="35"/>
      <c r="AI2615" s="35"/>
      <c r="AJ2615" s="35"/>
      <c r="AK2615" s="35"/>
    </row>
    <row r="2616" spans="7:37" s="13" customFormat="1" ht="13.9" customHeight="1" x14ac:dyDescent="0.3">
      <c r="G2616" s="44"/>
      <c r="H2616" s="44"/>
      <c r="I2616" s="44"/>
      <c r="J2616" s="44"/>
      <c r="K2616" s="44"/>
      <c r="L2616" s="44"/>
      <c r="M2616" s="44"/>
      <c r="N2616" s="44"/>
      <c r="O2616" s="44"/>
      <c r="P2616" s="44"/>
      <c r="Q2616" s="44"/>
      <c r="R2616" s="44"/>
      <c r="S2616" s="44"/>
      <c r="T2616" s="44"/>
      <c r="U2616" s="44"/>
      <c r="V2616" s="44"/>
      <c r="W2616" s="44"/>
      <c r="X2616" s="44"/>
      <c r="Y2616" s="44"/>
      <c r="Z2616" s="44"/>
      <c r="AA2616" s="35"/>
      <c r="AB2616" s="35"/>
      <c r="AC2616" s="35"/>
      <c r="AD2616" s="35"/>
      <c r="AE2616" s="35"/>
      <c r="AF2616" s="35"/>
      <c r="AG2616" s="35"/>
      <c r="AH2616" s="35"/>
      <c r="AI2616" s="35"/>
      <c r="AJ2616" s="35"/>
      <c r="AK2616" s="35"/>
    </row>
    <row r="2617" spans="7:37" s="13" customFormat="1" ht="13.9" customHeight="1" x14ac:dyDescent="0.3">
      <c r="G2617" s="44"/>
      <c r="H2617" s="44"/>
      <c r="I2617" s="44"/>
      <c r="J2617" s="44"/>
      <c r="K2617" s="44"/>
      <c r="L2617" s="44"/>
      <c r="M2617" s="44"/>
      <c r="N2617" s="44"/>
      <c r="O2617" s="44"/>
      <c r="P2617" s="44"/>
      <c r="Q2617" s="44"/>
      <c r="R2617" s="44"/>
      <c r="S2617" s="44"/>
      <c r="T2617" s="44"/>
      <c r="U2617" s="44"/>
      <c r="V2617" s="44"/>
      <c r="W2617" s="44"/>
      <c r="X2617" s="44"/>
      <c r="Y2617" s="44"/>
      <c r="Z2617" s="44"/>
      <c r="AA2617" s="35"/>
      <c r="AB2617" s="35"/>
      <c r="AC2617" s="35"/>
      <c r="AD2617" s="35"/>
      <c r="AE2617" s="35"/>
      <c r="AF2617" s="35"/>
      <c r="AG2617" s="35"/>
      <c r="AH2617" s="35"/>
      <c r="AI2617" s="35"/>
      <c r="AJ2617" s="35"/>
      <c r="AK2617" s="35"/>
    </row>
    <row r="2618" spans="7:37" s="13" customFormat="1" ht="13.9" customHeight="1" x14ac:dyDescent="0.3">
      <c r="G2618" s="44"/>
      <c r="H2618" s="44"/>
      <c r="I2618" s="44"/>
      <c r="J2618" s="44"/>
      <c r="K2618" s="44"/>
      <c r="L2618" s="44"/>
      <c r="M2618" s="44"/>
      <c r="N2618" s="44"/>
      <c r="O2618" s="44"/>
      <c r="P2618" s="44"/>
      <c r="Q2618" s="44"/>
      <c r="R2618" s="44"/>
      <c r="S2618" s="44"/>
      <c r="T2618" s="44"/>
      <c r="U2618" s="44"/>
      <c r="V2618" s="44"/>
      <c r="W2618" s="44"/>
      <c r="X2618" s="44"/>
      <c r="Y2618" s="44"/>
      <c r="Z2618" s="44"/>
      <c r="AA2618" s="35"/>
      <c r="AB2618" s="35"/>
      <c r="AC2618" s="35"/>
      <c r="AD2618" s="35"/>
      <c r="AE2618" s="35"/>
      <c r="AF2618" s="35"/>
      <c r="AG2618" s="35"/>
      <c r="AH2618" s="35"/>
      <c r="AI2618" s="35"/>
      <c r="AJ2618" s="35"/>
      <c r="AK2618" s="35"/>
    </row>
    <row r="2619" spans="7:37" s="13" customFormat="1" ht="13.9" customHeight="1" x14ac:dyDescent="0.3">
      <c r="G2619" s="44"/>
      <c r="H2619" s="44"/>
      <c r="I2619" s="44"/>
      <c r="J2619" s="44"/>
      <c r="K2619" s="44"/>
      <c r="L2619" s="44"/>
      <c r="M2619" s="44"/>
      <c r="N2619" s="44"/>
      <c r="O2619" s="44"/>
      <c r="P2619" s="44"/>
      <c r="Q2619" s="44"/>
      <c r="R2619" s="44"/>
      <c r="S2619" s="44"/>
      <c r="T2619" s="44"/>
      <c r="U2619" s="44"/>
      <c r="V2619" s="44"/>
      <c r="W2619" s="44"/>
      <c r="X2619" s="44"/>
      <c r="Y2619" s="44"/>
      <c r="Z2619" s="44"/>
      <c r="AA2619" s="35"/>
      <c r="AB2619" s="35"/>
      <c r="AC2619" s="35"/>
      <c r="AD2619" s="35"/>
      <c r="AE2619" s="35"/>
      <c r="AF2619" s="35"/>
      <c r="AG2619" s="35"/>
      <c r="AH2619" s="35"/>
      <c r="AI2619" s="35"/>
      <c r="AJ2619" s="35"/>
      <c r="AK2619" s="35"/>
    </row>
    <row r="2620" spans="7:37" s="13" customFormat="1" ht="13.9" customHeight="1" x14ac:dyDescent="0.3">
      <c r="G2620" s="44"/>
      <c r="H2620" s="44"/>
      <c r="I2620" s="44"/>
      <c r="J2620" s="44"/>
      <c r="K2620" s="44"/>
      <c r="L2620" s="44"/>
      <c r="M2620" s="44"/>
      <c r="N2620" s="44"/>
      <c r="O2620" s="44"/>
      <c r="P2620" s="44"/>
      <c r="Q2620" s="44"/>
      <c r="R2620" s="44"/>
      <c r="S2620" s="44"/>
      <c r="T2620" s="44"/>
      <c r="U2620" s="44"/>
      <c r="V2620" s="44"/>
      <c r="W2620" s="44"/>
      <c r="X2620" s="44"/>
      <c r="Y2620" s="44"/>
      <c r="Z2620" s="44"/>
      <c r="AA2620" s="35"/>
      <c r="AB2620" s="35"/>
      <c r="AC2620" s="35"/>
      <c r="AD2620" s="35"/>
      <c r="AE2620" s="35"/>
      <c r="AF2620" s="35"/>
      <c r="AG2620" s="35"/>
      <c r="AH2620" s="35"/>
      <c r="AI2620" s="35"/>
      <c r="AJ2620" s="35"/>
      <c r="AK2620" s="35"/>
    </row>
    <row r="2621" spans="7:37" s="13" customFormat="1" ht="13.9" customHeight="1" x14ac:dyDescent="0.3">
      <c r="G2621" s="44"/>
      <c r="H2621" s="44"/>
      <c r="I2621" s="44"/>
      <c r="J2621" s="44"/>
      <c r="K2621" s="44"/>
      <c r="L2621" s="44"/>
      <c r="M2621" s="44"/>
      <c r="N2621" s="44"/>
      <c r="O2621" s="44"/>
      <c r="P2621" s="44"/>
      <c r="Q2621" s="44"/>
      <c r="R2621" s="44"/>
      <c r="S2621" s="44"/>
      <c r="T2621" s="44"/>
      <c r="U2621" s="44"/>
      <c r="V2621" s="44"/>
      <c r="W2621" s="44"/>
      <c r="X2621" s="44"/>
      <c r="Y2621" s="44"/>
      <c r="Z2621" s="44"/>
      <c r="AA2621" s="35"/>
      <c r="AB2621" s="35"/>
      <c r="AC2621" s="35"/>
      <c r="AD2621" s="35"/>
      <c r="AE2621" s="35"/>
      <c r="AF2621" s="35"/>
      <c r="AG2621" s="35"/>
      <c r="AH2621" s="35"/>
      <c r="AI2621" s="35"/>
      <c r="AJ2621" s="35"/>
      <c r="AK2621" s="35"/>
    </row>
    <row r="2622" spans="7:37" s="13" customFormat="1" ht="13.9" customHeight="1" x14ac:dyDescent="0.3">
      <c r="G2622" s="44"/>
      <c r="H2622" s="44"/>
      <c r="I2622" s="44"/>
      <c r="J2622" s="44"/>
      <c r="K2622" s="44"/>
      <c r="L2622" s="44"/>
      <c r="M2622" s="44"/>
      <c r="N2622" s="44"/>
      <c r="O2622" s="44"/>
      <c r="P2622" s="44"/>
      <c r="Q2622" s="44"/>
      <c r="R2622" s="44"/>
      <c r="S2622" s="44"/>
      <c r="T2622" s="44"/>
      <c r="U2622" s="44"/>
      <c r="V2622" s="44"/>
      <c r="W2622" s="44"/>
      <c r="X2622" s="44"/>
      <c r="Y2622" s="44"/>
      <c r="Z2622" s="44"/>
      <c r="AA2622" s="35"/>
      <c r="AB2622" s="35"/>
      <c r="AC2622" s="35"/>
      <c r="AD2622" s="35"/>
      <c r="AE2622" s="35"/>
      <c r="AF2622" s="35"/>
      <c r="AG2622" s="35"/>
      <c r="AH2622" s="35"/>
      <c r="AI2622" s="35"/>
      <c r="AJ2622" s="35"/>
      <c r="AK2622" s="35"/>
    </row>
    <row r="2623" spans="7:37" s="13" customFormat="1" ht="13.9" customHeight="1" x14ac:dyDescent="0.3">
      <c r="G2623" s="44"/>
      <c r="H2623" s="44"/>
      <c r="I2623" s="44"/>
      <c r="J2623" s="44"/>
      <c r="K2623" s="44"/>
      <c r="L2623" s="44"/>
      <c r="M2623" s="44"/>
      <c r="N2623" s="44"/>
      <c r="O2623" s="44"/>
      <c r="P2623" s="44"/>
      <c r="Q2623" s="44"/>
      <c r="R2623" s="44"/>
      <c r="S2623" s="44"/>
      <c r="T2623" s="44"/>
      <c r="U2623" s="44"/>
      <c r="V2623" s="44"/>
      <c r="W2623" s="44"/>
      <c r="X2623" s="44"/>
      <c r="Y2623" s="44"/>
      <c r="Z2623" s="44"/>
      <c r="AA2623" s="35"/>
      <c r="AB2623" s="35"/>
      <c r="AC2623" s="35"/>
      <c r="AD2623" s="35"/>
      <c r="AE2623" s="35"/>
      <c r="AF2623" s="35"/>
      <c r="AG2623" s="35"/>
      <c r="AH2623" s="35"/>
      <c r="AI2623" s="35"/>
      <c r="AJ2623" s="35"/>
      <c r="AK2623" s="35"/>
    </row>
    <row r="2624" spans="7:37" s="13" customFormat="1" ht="13.9" customHeight="1" x14ac:dyDescent="0.3">
      <c r="G2624" s="44"/>
      <c r="H2624" s="44"/>
      <c r="I2624" s="44"/>
      <c r="J2624" s="44"/>
      <c r="K2624" s="44"/>
      <c r="L2624" s="44"/>
      <c r="M2624" s="44"/>
      <c r="N2624" s="44"/>
      <c r="O2624" s="44"/>
      <c r="P2624" s="44"/>
      <c r="Q2624" s="44"/>
      <c r="R2624" s="44"/>
      <c r="S2624" s="44"/>
      <c r="T2624" s="44"/>
      <c r="U2624" s="44"/>
      <c r="V2624" s="44"/>
      <c r="W2624" s="44"/>
      <c r="X2624" s="44"/>
      <c r="Y2624" s="44"/>
      <c r="Z2624" s="44"/>
      <c r="AA2624" s="35"/>
      <c r="AB2624" s="35"/>
      <c r="AC2624" s="35"/>
      <c r="AD2624" s="35"/>
      <c r="AE2624" s="35"/>
      <c r="AF2624" s="35"/>
      <c r="AG2624" s="35"/>
      <c r="AH2624" s="35"/>
      <c r="AI2624" s="35"/>
      <c r="AJ2624" s="35"/>
      <c r="AK2624" s="35"/>
    </row>
    <row r="2625" spans="7:37" s="13" customFormat="1" ht="13.9" customHeight="1" x14ac:dyDescent="0.3">
      <c r="G2625" s="44"/>
      <c r="H2625" s="44"/>
      <c r="I2625" s="44"/>
      <c r="J2625" s="44"/>
      <c r="K2625" s="44"/>
      <c r="L2625" s="44"/>
      <c r="M2625" s="44"/>
      <c r="N2625" s="44"/>
      <c r="O2625" s="44"/>
      <c r="P2625" s="44"/>
      <c r="Q2625" s="44"/>
      <c r="R2625" s="44"/>
      <c r="S2625" s="44"/>
      <c r="T2625" s="44"/>
      <c r="U2625" s="44"/>
      <c r="V2625" s="44"/>
      <c r="W2625" s="44"/>
      <c r="X2625" s="44"/>
      <c r="Y2625" s="44"/>
      <c r="Z2625" s="44"/>
      <c r="AA2625" s="35"/>
      <c r="AB2625" s="35"/>
      <c r="AC2625" s="35"/>
      <c r="AD2625" s="35"/>
      <c r="AE2625" s="35"/>
      <c r="AF2625" s="35"/>
      <c r="AG2625" s="35"/>
      <c r="AH2625" s="35"/>
      <c r="AI2625" s="35"/>
      <c r="AJ2625" s="35"/>
      <c r="AK2625" s="35"/>
    </row>
    <row r="2626" spans="7:37" s="13" customFormat="1" ht="13.9" customHeight="1" x14ac:dyDescent="0.3">
      <c r="G2626" s="44"/>
      <c r="H2626" s="44"/>
      <c r="I2626" s="44"/>
      <c r="J2626" s="44"/>
      <c r="K2626" s="44"/>
      <c r="L2626" s="44"/>
      <c r="M2626" s="44"/>
      <c r="N2626" s="44"/>
      <c r="O2626" s="44"/>
      <c r="P2626" s="44"/>
      <c r="Q2626" s="44"/>
      <c r="R2626" s="44"/>
      <c r="S2626" s="44"/>
      <c r="T2626" s="44"/>
      <c r="U2626" s="44"/>
      <c r="V2626" s="44"/>
      <c r="W2626" s="44"/>
      <c r="X2626" s="44"/>
      <c r="Y2626" s="44"/>
      <c r="Z2626" s="44"/>
      <c r="AA2626" s="35"/>
      <c r="AB2626" s="35"/>
      <c r="AC2626" s="35"/>
      <c r="AD2626" s="35"/>
      <c r="AE2626" s="35"/>
      <c r="AF2626" s="35"/>
      <c r="AG2626" s="35"/>
      <c r="AH2626" s="35"/>
      <c r="AI2626" s="35"/>
      <c r="AJ2626" s="35"/>
      <c r="AK2626" s="35"/>
    </row>
    <row r="2627" spans="7:37" s="13" customFormat="1" ht="13.9" customHeight="1" x14ac:dyDescent="0.3">
      <c r="G2627" s="44"/>
      <c r="H2627" s="44"/>
      <c r="I2627" s="44"/>
      <c r="J2627" s="44"/>
      <c r="K2627" s="44"/>
      <c r="L2627" s="44"/>
      <c r="M2627" s="44"/>
      <c r="N2627" s="44"/>
      <c r="O2627" s="44"/>
      <c r="P2627" s="44"/>
      <c r="Q2627" s="44"/>
      <c r="R2627" s="44"/>
      <c r="S2627" s="44"/>
      <c r="T2627" s="44"/>
      <c r="U2627" s="44"/>
      <c r="V2627" s="44"/>
      <c r="W2627" s="44"/>
      <c r="X2627" s="44"/>
      <c r="Y2627" s="44"/>
      <c r="Z2627" s="44"/>
      <c r="AA2627" s="35"/>
      <c r="AB2627" s="35"/>
      <c r="AC2627" s="35"/>
      <c r="AD2627" s="35"/>
      <c r="AE2627" s="35"/>
      <c r="AF2627" s="35"/>
      <c r="AG2627" s="35"/>
      <c r="AH2627" s="35"/>
      <c r="AI2627" s="35"/>
      <c r="AJ2627" s="35"/>
      <c r="AK2627" s="35"/>
    </row>
    <row r="2628" spans="7:37" s="13" customFormat="1" ht="13.9" customHeight="1" x14ac:dyDescent="0.3">
      <c r="G2628" s="44"/>
      <c r="H2628" s="44"/>
      <c r="I2628" s="44"/>
      <c r="J2628" s="44"/>
      <c r="K2628" s="44"/>
      <c r="L2628" s="44"/>
      <c r="M2628" s="44"/>
      <c r="N2628" s="44"/>
      <c r="O2628" s="44"/>
      <c r="P2628" s="44"/>
      <c r="Q2628" s="44"/>
      <c r="R2628" s="44"/>
      <c r="S2628" s="44"/>
      <c r="T2628" s="44"/>
      <c r="U2628" s="44"/>
      <c r="V2628" s="44"/>
      <c r="W2628" s="44"/>
      <c r="X2628" s="44"/>
      <c r="Y2628" s="44"/>
      <c r="Z2628" s="44"/>
      <c r="AA2628" s="35"/>
      <c r="AB2628" s="35"/>
      <c r="AC2628" s="35"/>
      <c r="AD2628" s="35"/>
      <c r="AE2628" s="35"/>
      <c r="AF2628" s="35"/>
      <c r="AG2628" s="35"/>
      <c r="AH2628" s="35"/>
      <c r="AI2628" s="35"/>
      <c r="AJ2628" s="35"/>
      <c r="AK2628" s="35"/>
    </row>
    <row r="2629" spans="7:37" s="13" customFormat="1" ht="13.9" customHeight="1" x14ac:dyDescent="0.3">
      <c r="G2629" s="44"/>
      <c r="H2629" s="44"/>
      <c r="I2629" s="44"/>
      <c r="J2629" s="44"/>
      <c r="K2629" s="44"/>
      <c r="L2629" s="44"/>
      <c r="M2629" s="44"/>
      <c r="N2629" s="44"/>
      <c r="O2629" s="44"/>
      <c r="P2629" s="44"/>
      <c r="Q2629" s="44"/>
      <c r="R2629" s="44"/>
      <c r="S2629" s="44"/>
      <c r="T2629" s="44"/>
      <c r="U2629" s="44"/>
      <c r="V2629" s="44"/>
      <c r="W2629" s="44"/>
      <c r="X2629" s="44"/>
      <c r="Y2629" s="44"/>
      <c r="Z2629" s="44"/>
      <c r="AA2629" s="35"/>
      <c r="AB2629" s="35"/>
      <c r="AC2629" s="35"/>
      <c r="AD2629" s="35"/>
      <c r="AE2629" s="35"/>
      <c r="AF2629" s="35"/>
      <c r="AG2629" s="35"/>
      <c r="AH2629" s="35"/>
      <c r="AI2629" s="35"/>
      <c r="AJ2629" s="35"/>
      <c r="AK2629" s="35"/>
    </row>
    <row r="2630" spans="7:37" s="13" customFormat="1" ht="13.9" customHeight="1" x14ac:dyDescent="0.3">
      <c r="G2630" s="44"/>
      <c r="H2630" s="44"/>
      <c r="I2630" s="44"/>
      <c r="J2630" s="44"/>
      <c r="K2630" s="44"/>
      <c r="L2630" s="44"/>
      <c r="M2630" s="44"/>
      <c r="N2630" s="44"/>
      <c r="O2630" s="44"/>
      <c r="P2630" s="44"/>
      <c r="Q2630" s="44"/>
      <c r="R2630" s="44"/>
      <c r="S2630" s="44"/>
      <c r="T2630" s="44"/>
      <c r="U2630" s="44"/>
      <c r="V2630" s="44"/>
      <c r="W2630" s="44"/>
      <c r="X2630" s="44"/>
      <c r="Y2630" s="44"/>
      <c r="Z2630" s="44"/>
      <c r="AA2630" s="35"/>
      <c r="AB2630" s="35"/>
      <c r="AC2630" s="35"/>
      <c r="AD2630" s="35"/>
      <c r="AE2630" s="35"/>
      <c r="AF2630" s="35"/>
      <c r="AG2630" s="35"/>
      <c r="AH2630" s="35"/>
      <c r="AI2630" s="35"/>
      <c r="AJ2630" s="35"/>
      <c r="AK2630" s="35"/>
    </row>
    <row r="2631" spans="7:37" s="13" customFormat="1" ht="13.9" customHeight="1" x14ac:dyDescent="0.3">
      <c r="G2631" s="44"/>
      <c r="H2631" s="44"/>
      <c r="I2631" s="44"/>
      <c r="J2631" s="44"/>
      <c r="K2631" s="44"/>
      <c r="L2631" s="44"/>
      <c r="M2631" s="44"/>
      <c r="N2631" s="44"/>
      <c r="O2631" s="44"/>
      <c r="P2631" s="44"/>
      <c r="Q2631" s="44"/>
      <c r="R2631" s="44"/>
      <c r="S2631" s="44"/>
      <c r="T2631" s="44"/>
      <c r="U2631" s="44"/>
      <c r="V2631" s="44"/>
      <c r="W2631" s="44"/>
      <c r="X2631" s="44"/>
      <c r="Y2631" s="44"/>
      <c r="Z2631" s="44"/>
      <c r="AA2631" s="35"/>
      <c r="AB2631" s="35"/>
      <c r="AC2631" s="35"/>
      <c r="AD2631" s="35"/>
      <c r="AE2631" s="35"/>
      <c r="AF2631" s="35"/>
      <c r="AG2631" s="35"/>
      <c r="AH2631" s="35"/>
      <c r="AI2631" s="35"/>
      <c r="AJ2631" s="35"/>
      <c r="AK2631" s="35"/>
    </row>
    <row r="2632" spans="7:37" s="13" customFormat="1" ht="13.9" customHeight="1" x14ac:dyDescent="0.3">
      <c r="G2632" s="44"/>
      <c r="H2632" s="44"/>
      <c r="I2632" s="44"/>
      <c r="J2632" s="44"/>
      <c r="K2632" s="44"/>
      <c r="L2632" s="44"/>
      <c r="M2632" s="44"/>
      <c r="N2632" s="44"/>
      <c r="O2632" s="44"/>
      <c r="P2632" s="44"/>
      <c r="Q2632" s="44"/>
      <c r="R2632" s="44"/>
      <c r="S2632" s="44"/>
      <c r="T2632" s="44"/>
      <c r="U2632" s="44"/>
      <c r="V2632" s="44"/>
      <c r="W2632" s="44"/>
      <c r="X2632" s="44"/>
      <c r="Y2632" s="44"/>
      <c r="Z2632" s="44"/>
      <c r="AA2632" s="35"/>
      <c r="AB2632" s="35"/>
      <c r="AC2632" s="35"/>
      <c r="AD2632" s="35"/>
      <c r="AE2632" s="35"/>
      <c r="AF2632" s="35"/>
      <c r="AG2632" s="35"/>
      <c r="AH2632" s="35"/>
      <c r="AI2632" s="35"/>
      <c r="AJ2632" s="35"/>
      <c r="AK2632" s="35"/>
    </row>
    <row r="2633" spans="7:37" s="13" customFormat="1" ht="13.9" customHeight="1" x14ac:dyDescent="0.3">
      <c r="G2633" s="44"/>
      <c r="H2633" s="44"/>
      <c r="I2633" s="44"/>
      <c r="J2633" s="44"/>
      <c r="K2633" s="44"/>
      <c r="L2633" s="44"/>
      <c r="M2633" s="44"/>
      <c r="N2633" s="44"/>
      <c r="O2633" s="44"/>
      <c r="P2633" s="44"/>
      <c r="Q2633" s="44"/>
      <c r="R2633" s="44"/>
      <c r="S2633" s="44"/>
      <c r="T2633" s="44"/>
      <c r="U2633" s="44"/>
      <c r="V2633" s="44"/>
      <c r="W2633" s="44"/>
      <c r="X2633" s="44"/>
      <c r="Y2633" s="44"/>
      <c r="Z2633" s="44"/>
      <c r="AA2633" s="35"/>
      <c r="AB2633" s="35"/>
      <c r="AC2633" s="35"/>
      <c r="AD2633" s="35"/>
      <c r="AE2633" s="35"/>
      <c r="AF2633" s="35"/>
      <c r="AG2633" s="35"/>
      <c r="AH2633" s="35"/>
      <c r="AI2633" s="35"/>
      <c r="AJ2633" s="35"/>
      <c r="AK2633" s="35"/>
    </row>
    <row r="2634" spans="7:37" s="13" customFormat="1" ht="13.9" customHeight="1" x14ac:dyDescent="0.3">
      <c r="G2634" s="44"/>
      <c r="H2634" s="44"/>
      <c r="I2634" s="44"/>
      <c r="J2634" s="44"/>
      <c r="K2634" s="44"/>
      <c r="L2634" s="44"/>
      <c r="M2634" s="44"/>
      <c r="N2634" s="44"/>
      <c r="O2634" s="44"/>
      <c r="P2634" s="44"/>
      <c r="Q2634" s="44"/>
      <c r="R2634" s="44"/>
      <c r="S2634" s="44"/>
      <c r="T2634" s="44"/>
      <c r="U2634" s="44"/>
      <c r="V2634" s="44"/>
      <c r="W2634" s="44"/>
      <c r="X2634" s="44"/>
      <c r="Y2634" s="44"/>
      <c r="Z2634" s="44"/>
      <c r="AA2634" s="35"/>
      <c r="AB2634" s="35"/>
      <c r="AC2634" s="35"/>
      <c r="AD2634" s="35"/>
      <c r="AE2634" s="35"/>
      <c r="AF2634" s="35"/>
      <c r="AG2634" s="35"/>
      <c r="AH2634" s="35"/>
      <c r="AI2634" s="35"/>
      <c r="AJ2634" s="35"/>
      <c r="AK2634" s="35"/>
    </row>
    <row r="2635" spans="7:37" s="13" customFormat="1" ht="13.9" customHeight="1" x14ac:dyDescent="0.3">
      <c r="G2635" s="44"/>
      <c r="H2635" s="44"/>
      <c r="I2635" s="44"/>
      <c r="J2635" s="44"/>
      <c r="K2635" s="44"/>
      <c r="L2635" s="44"/>
      <c r="M2635" s="44"/>
      <c r="N2635" s="44"/>
      <c r="O2635" s="44"/>
      <c r="P2635" s="44"/>
      <c r="Q2635" s="44"/>
      <c r="R2635" s="44"/>
      <c r="S2635" s="44"/>
      <c r="T2635" s="44"/>
      <c r="U2635" s="44"/>
      <c r="V2635" s="44"/>
      <c r="W2635" s="44"/>
      <c r="X2635" s="44"/>
      <c r="Y2635" s="44"/>
      <c r="Z2635" s="44"/>
      <c r="AA2635" s="35"/>
      <c r="AB2635" s="35"/>
      <c r="AC2635" s="35"/>
      <c r="AD2635" s="35"/>
      <c r="AE2635" s="35"/>
      <c r="AF2635" s="35"/>
      <c r="AG2635" s="35"/>
      <c r="AH2635" s="35"/>
      <c r="AI2635" s="35"/>
      <c r="AJ2635" s="35"/>
      <c r="AK2635" s="35"/>
    </row>
    <row r="2636" spans="7:37" s="13" customFormat="1" ht="13.9" customHeight="1" x14ac:dyDescent="0.3">
      <c r="G2636" s="44"/>
      <c r="H2636" s="44"/>
      <c r="I2636" s="44"/>
      <c r="J2636" s="44"/>
      <c r="K2636" s="44"/>
      <c r="L2636" s="44"/>
      <c r="M2636" s="44"/>
      <c r="N2636" s="44"/>
      <c r="O2636" s="44"/>
      <c r="P2636" s="44"/>
      <c r="Q2636" s="44"/>
      <c r="R2636" s="44"/>
      <c r="S2636" s="44"/>
      <c r="T2636" s="44"/>
      <c r="U2636" s="44"/>
      <c r="V2636" s="44"/>
      <c r="W2636" s="44"/>
      <c r="X2636" s="44"/>
      <c r="Y2636" s="44"/>
      <c r="Z2636" s="44"/>
      <c r="AA2636" s="35"/>
      <c r="AB2636" s="35"/>
      <c r="AC2636" s="35"/>
      <c r="AD2636" s="35"/>
      <c r="AE2636" s="35"/>
      <c r="AF2636" s="35"/>
      <c r="AG2636" s="35"/>
      <c r="AH2636" s="35"/>
      <c r="AI2636" s="35"/>
      <c r="AJ2636" s="35"/>
      <c r="AK2636" s="35"/>
    </row>
    <row r="2637" spans="7:37" s="13" customFormat="1" ht="13.9" customHeight="1" x14ac:dyDescent="0.3">
      <c r="G2637" s="44"/>
      <c r="H2637" s="44"/>
      <c r="I2637" s="44"/>
      <c r="J2637" s="44"/>
      <c r="K2637" s="44"/>
      <c r="L2637" s="44"/>
      <c r="M2637" s="44"/>
      <c r="N2637" s="44"/>
      <c r="O2637" s="44"/>
      <c r="P2637" s="44"/>
      <c r="Q2637" s="44"/>
      <c r="R2637" s="44"/>
      <c r="S2637" s="44"/>
      <c r="T2637" s="44"/>
      <c r="U2637" s="44"/>
      <c r="V2637" s="44"/>
      <c r="W2637" s="44"/>
      <c r="X2637" s="44"/>
      <c r="Y2637" s="44"/>
      <c r="Z2637" s="44"/>
      <c r="AA2637" s="35"/>
      <c r="AB2637" s="35"/>
      <c r="AC2637" s="35"/>
      <c r="AD2637" s="35"/>
      <c r="AE2637" s="35"/>
      <c r="AF2637" s="35"/>
      <c r="AG2637" s="35"/>
      <c r="AH2637" s="35"/>
      <c r="AI2637" s="35"/>
      <c r="AJ2637" s="35"/>
      <c r="AK2637" s="35"/>
    </row>
    <row r="2638" spans="7:37" s="13" customFormat="1" ht="13.9" customHeight="1" x14ac:dyDescent="0.3">
      <c r="G2638" s="44"/>
      <c r="H2638" s="44"/>
      <c r="I2638" s="44"/>
      <c r="J2638" s="44"/>
      <c r="K2638" s="44"/>
      <c r="L2638" s="44"/>
      <c r="M2638" s="44"/>
      <c r="N2638" s="44"/>
      <c r="O2638" s="44"/>
      <c r="P2638" s="44"/>
      <c r="Q2638" s="44"/>
      <c r="R2638" s="44"/>
      <c r="S2638" s="44"/>
      <c r="T2638" s="44"/>
      <c r="U2638" s="44"/>
      <c r="V2638" s="44"/>
      <c r="W2638" s="44"/>
      <c r="X2638" s="44"/>
      <c r="Y2638" s="44"/>
      <c r="Z2638" s="44"/>
      <c r="AA2638" s="35"/>
      <c r="AB2638" s="35"/>
      <c r="AC2638" s="35"/>
      <c r="AD2638" s="35"/>
      <c r="AE2638" s="35"/>
      <c r="AF2638" s="35"/>
      <c r="AG2638" s="35"/>
      <c r="AH2638" s="35"/>
      <c r="AI2638" s="35"/>
      <c r="AJ2638" s="35"/>
      <c r="AK2638" s="35"/>
    </row>
    <row r="2639" spans="7:37" s="13" customFormat="1" ht="13.9" customHeight="1" x14ac:dyDescent="0.3">
      <c r="G2639" s="44"/>
      <c r="H2639" s="44"/>
      <c r="I2639" s="44"/>
      <c r="J2639" s="44"/>
      <c r="K2639" s="44"/>
      <c r="L2639" s="44"/>
      <c r="M2639" s="44"/>
      <c r="N2639" s="44"/>
      <c r="O2639" s="44"/>
      <c r="P2639" s="44"/>
      <c r="Q2639" s="44"/>
      <c r="R2639" s="44"/>
      <c r="S2639" s="44"/>
      <c r="T2639" s="44"/>
      <c r="U2639" s="44"/>
      <c r="V2639" s="44"/>
      <c r="W2639" s="44"/>
      <c r="X2639" s="44"/>
      <c r="Y2639" s="44"/>
      <c r="Z2639" s="44"/>
      <c r="AA2639" s="35"/>
      <c r="AB2639" s="35"/>
      <c r="AC2639" s="35"/>
      <c r="AD2639" s="35"/>
      <c r="AE2639" s="35"/>
      <c r="AF2639" s="35"/>
      <c r="AG2639" s="35"/>
      <c r="AH2639" s="35"/>
      <c r="AI2639" s="35"/>
      <c r="AJ2639" s="35"/>
      <c r="AK2639" s="35"/>
    </row>
    <row r="2640" spans="7:37" s="13" customFormat="1" ht="13.9" customHeight="1" x14ac:dyDescent="0.3">
      <c r="G2640" s="44"/>
      <c r="H2640" s="44"/>
      <c r="I2640" s="44"/>
      <c r="J2640" s="44"/>
      <c r="K2640" s="44"/>
      <c r="L2640" s="44"/>
      <c r="M2640" s="44"/>
      <c r="N2640" s="44"/>
      <c r="O2640" s="44"/>
      <c r="P2640" s="44"/>
      <c r="Q2640" s="44"/>
      <c r="R2640" s="44"/>
      <c r="S2640" s="44"/>
      <c r="T2640" s="44"/>
      <c r="U2640" s="44"/>
      <c r="V2640" s="44"/>
      <c r="W2640" s="44"/>
      <c r="X2640" s="44"/>
      <c r="Y2640" s="44"/>
      <c r="Z2640" s="44"/>
      <c r="AA2640" s="35"/>
      <c r="AB2640" s="35"/>
      <c r="AC2640" s="35"/>
      <c r="AD2640" s="35"/>
      <c r="AE2640" s="35"/>
      <c r="AF2640" s="35"/>
      <c r="AG2640" s="35"/>
      <c r="AH2640" s="35"/>
      <c r="AI2640" s="35"/>
      <c r="AJ2640" s="35"/>
      <c r="AK2640" s="35"/>
    </row>
    <row r="2641" spans="7:37" s="13" customFormat="1" ht="13.9" customHeight="1" x14ac:dyDescent="0.3">
      <c r="G2641" s="44"/>
      <c r="H2641" s="44"/>
      <c r="I2641" s="44"/>
      <c r="J2641" s="44"/>
      <c r="K2641" s="44"/>
      <c r="L2641" s="44"/>
      <c r="M2641" s="44"/>
      <c r="N2641" s="44"/>
      <c r="O2641" s="44"/>
      <c r="P2641" s="44"/>
      <c r="Q2641" s="44"/>
      <c r="R2641" s="44"/>
      <c r="S2641" s="44"/>
      <c r="T2641" s="44"/>
      <c r="U2641" s="44"/>
      <c r="V2641" s="44"/>
      <c r="W2641" s="44"/>
      <c r="X2641" s="44"/>
      <c r="Y2641" s="44"/>
      <c r="Z2641" s="44"/>
      <c r="AA2641" s="35"/>
      <c r="AB2641" s="35"/>
      <c r="AC2641" s="35"/>
      <c r="AD2641" s="35"/>
      <c r="AE2641" s="35"/>
      <c r="AF2641" s="35"/>
      <c r="AG2641" s="35"/>
      <c r="AH2641" s="35"/>
      <c r="AI2641" s="35"/>
      <c r="AJ2641" s="35"/>
      <c r="AK2641" s="35"/>
    </row>
    <row r="2642" spans="7:37" s="13" customFormat="1" ht="13.9" customHeight="1" x14ac:dyDescent="0.3">
      <c r="G2642" s="44"/>
      <c r="H2642" s="44"/>
      <c r="I2642" s="44"/>
      <c r="J2642" s="44"/>
      <c r="K2642" s="44"/>
      <c r="L2642" s="44"/>
      <c r="M2642" s="44"/>
      <c r="N2642" s="44"/>
      <c r="O2642" s="44"/>
      <c r="P2642" s="44"/>
      <c r="Q2642" s="44"/>
      <c r="R2642" s="44"/>
      <c r="S2642" s="44"/>
      <c r="T2642" s="44"/>
      <c r="U2642" s="44"/>
      <c r="V2642" s="44"/>
      <c r="W2642" s="44"/>
      <c r="X2642" s="44"/>
      <c r="Y2642" s="44"/>
      <c r="Z2642" s="44"/>
      <c r="AA2642" s="35"/>
      <c r="AB2642" s="35"/>
      <c r="AC2642" s="35"/>
      <c r="AD2642" s="35"/>
      <c r="AE2642" s="35"/>
      <c r="AF2642" s="35"/>
      <c r="AG2642" s="35"/>
      <c r="AH2642" s="35"/>
      <c r="AI2642" s="35"/>
      <c r="AJ2642" s="35"/>
      <c r="AK2642" s="35"/>
    </row>
    <row r="2643" spans="7:37" s="13" customFormat="1" ht="13.9" customHeight="1" x14ac:dyDescent="0.3">
      <c r="G2643" s="44"/>
      <c r="H2643" s="44"/>
      <c r="I2643" s="44"/>
      <c r="J2643" s="44"/>
      <c r="K2643" s="44"/>
      <c r="L2643" s="44"/>
      <c r="M2643" s="44"/>
      <c r="N2643" s="44"/>
      <c r="O2643" s="44"/>
      <c r="P2643" s="44"/>
      <c r="Q2643" s="44"/>
      <c r="R2643" s="44"/>
      <c r="S2643" s="44"/>
      <c r="T2643" s="44"/>
      <c r="U2643" s="44"/>
      <c r="V2643" s="44"/>
      <c r="W2643" s="44"/>
      <c r="X2643" s="44"/>
      <c r="Y2643" s="44"/>
      <c r="Z2643" s="44"/>
      <c r="AA2643" s="35"/>
      <c r="AB2643" s="35"/>
      <c r="AC2643" s="35"/>
      <c r="AD2643" s="35"/>
      <c r="AE2643" s="35"/>
      <c r="AF2643" s="35"/>
      <c r="AG2643" s="35"/>
      <c r="AH2643" s="35"/>
      <c r="AI2643" s="35"/>
      <c r="AJ2643" s="35"/>
      <c r="AK2643" s="35"/>
    </row>
    <row r="2644" spans="7:37" s="13" customFormat="1" ht="13.9" customHeight="1" x14ac:dyDescent="0.3">
      <c r="G2644" s="44"/>
      <c r="H2644" s="44"/>
      <c r="I2644" s="44"/>
      <c r="J2644" s="44"/>
      <c r="K2644" s="44"/>
      <c r="L2644" s="44"/>
      <c r="M2644" s="44"/>
      <c r="N2644" s="44"/>
      <c r="O2644" s="44"/>
      <c r="P2644" s="44"/>
      <c r="Q2644" s="44"/>
      <c r="R2644" s="44"/>
      <c r="S2644" s="44"/>
      <c r="T2644" s="44"/>
      <c r="U2644" s="44"/>
      <c r="V2644" s="44"/>
      <c r="W2644" s="44"/>
      <c r="X2644" s="44"/>
      <c r="Y2644" s="44"/>
      <c r="Z2644" s="44"/>
      <c r="AA2644" s="35"/>
      <c r="AB2644" s="35"/>
      <c r="AC2644" s="35"/>
      <c r="AD2644" s="35"/>
      <c r="AE2644" s="35"/>
      <c r="AF2644" s="35"/>
      <c r="AG2644" s="35"/>
      <c r="AH2644" s="35"/>
      <c r="AI2644" s="35"/>
      <c r="AJ2644" s="35"/>
      <c r="AK2644" s="35"/>
    </row>
    <row r="2645" spans="7:37" s="13" customFormat="1" ht="13.9" customHeight="1" x14ac:dyDescent="0.3">
      <c r="G2645" s="44"/>
      <c r="H2645" s="44"/>
      <c r="I2645" s="44"/>
      <c r="J2645" s="44"/>
      <c r="K2645" s="44"/>
      <c r="L2645" s="44"/>
      <c r="M2645" s="44"/>
      <c r="N2645" s="44"/>
      <c r="O2645" s="44"/>
      <c r="P2645" s="44"/>
      <c r="Q2645" s="44"/>
      <c r="R2645" s="44"/>
      <c r="S2645" s="44"/>
      <c r="T2645" s="44"/>
      <c r="U2645" s="44"/>
      <c r="V2645" s="44"/>
      <c r="W2645" s="44"/>
      <c r="X2645" s="44"/>
      <c r="Y2645" s="44"/>
      <c r="Z2645" s="44"/>
      <c r="AA2645" s="35"/>
      <c r="AB2645" s="35"/>
      <c r="AC2645" s="35"/>
      <c r="AD2645" s="35"/>
      <c r="AE2645" s="35"/>
      <c r="AF2645" s="35"/>
      <c r="AG2645" s="35"/>
      <c r="AH2645" s="35"/>
      <c r="AI2645" s="35"/>
      <c r="AJ2645" s="35"/>
      <c r="AK2645" s="35"/>
    </row>
    <row r="2646" spans="7:37" s="13" customFormat="1" ht="13.9" customHeight="1" x14ac:dyDescent="0.3">
      <c r="G2646" s="44"/>
      <c r="H2646" s="44"/>
      <c r="I2646" s="44"/>
      <c r="J2646" s="44"/>
      <c r="K2646" s="44"/>
      <c r="L2646" s="44"/>
      <c r="M2646" s="44"/>
      <c r="N2646" s="44"/>
      <c r="O2646" s="44"/>
      <c r="P2646" s="44"/>
      <c r="Q2646" s="44"/>
      <c r="R2646" s="44"/>
      <c r="S2646" s="44"/>
      <c r="T2646" s="44"/>
      <c r="U2646" s="44"/>
      <c r="V2646" s="44"/>
      <c r="W2646" s="44"/>
      <c r="X2646" s="44"/>
      <c r="Y2646" s="44"/>
      <c r="Z2646" s="44"/>
      <c r="AA2646" s="35"/>
      <c r="AB2646" s="35"/>
      <c r="AC2646" s="35"/>
      <c r="AD2646" s="35"/>
      <c r="AE2646" s="35"/>
      <c r="AF2646" s="35"/>
      <c r="AG2646" s="35"/>
      <c r="AH2646" s="35"/>
      <c r="AI2646" s="35"/>
      <c r="AJ2646" s="35"/>
      <c r="AK2646" s="35"/>
    </row>
    <row r="2647" spans="7:37" s="13" customFormat="1" ht="13.9" customHeight="1" x14ac:dyDescent="0.3">
      <c r="G2647" s="44"/>
      <c r="H2647" s="44"/>
      <c r="I2647" s="44"/>
      <c r="J2647" s="44"/>
      <c r="K2647" s="44"/>
      <c r="L2647" s="44"/>
      <c r="M2647" s="44"/>
      <c r="N2647" s="44"/>
      <c r="O2647" s="44"/>
      <c r="P2647" s="44"/>
      <c r="Q2647" s="44"/>
      <c r="R2647" s="44"/>
      <c r="S2647" s="44"/>
      <c r="T2647" s="44"/>
      <c r="U2647" s="44"/>
      <c r="V2647" s="44"/>
      <c r="W2647" s="44"/>
      <c r="X2647" s="44"/>
      <c r="Y2647" s="44"/>
      <c r="Z2647" s="44"/>
      <c r="AA2647" s="35"/>
      <c r="AB2647" s="35"/>
      <c r="AC2647" s="35"/>
      <c r="AD2647" s="35"/>
      <c r="AE2647" s="35"/>
      <c r="AF2647" s="35"/>
      <c r="AG2647" s="35"/>
      <c r="AH2647" s="35"/>
      <c r="AI2647" s="35"/>
      <c r="AJ2647" s="35"/>
      <c r="AK2647" s="35"/>
    </row>
    <row r="2648" spans="7:37" s="13" customFormat="1" ht="13.9" customHeight="1" x14ac:dyDescent="0.3">
      <c r="G2648" s="44"/>
      <c r="H2648" s="44"/>
      <c r="I2648" s="44"/>
      <c r="J2648" s="44"/>
      <c r="K2648" s="44"/>
      <c r="L2648" s="44"/>
      <c r="M2648" s="44"/>
      <c r="N2648" s="44"/>
      <c r="O2648" s="44"/>
      <c r="P2648" s="44"/>
      <c r="Q2648" s="44"/>
      <c r="R2648" s="44"/>
      <c r="S2648" s="44"/>
      <c r="T2648" s="44"/>
      <c r="U2648" s="44"/>
      <c r="V2648" s="44"/>
      <c r="W2648" s="44"/>
      <c r="X2648" s="44"/>
      <c r="Y2648" s="44"/>
      <c r="Z2648" s="44"/>
      <c r="AA2648" s="35"/>
      <c r="AB2648" s="35"/>
      <c r="AC2648" s="35"/>
      <c r="AD2648" s="35"/>
      <c r="AE2648" s="35"/>
      <c r="AF2648" s="35"/>
      <c r="AG2648" s="35"/>
      <c r="AH2648" s="35"/>
      <c r="AI2648" s="35"/>
      <c r="AJ2648" s="35"/>
      <c r="AK2648" s="35"/>
    </row>
    <row r="2649" spans="7:37" s="13" customFormat="1" ht="13.9" customHeight="1" x14ac:dyDescent="0.3">
      <c r="G2649" s="44"/>
      <c r="H2649" s="44"/>
      <c r="I2649" s="44"/>
      <c r="J2649" s="44"/>
      <c r="K2649" s="44"/>
      <c r="L2649" s="44"/>
      <c r="M2649" s="44"/>
      <c r="N2649" s="44"/>
      <c r="O2649" s="44"/>
      <c r="P2649" s="44"/>
      <c r="Q2649" s="44"/>
      <c r="R2649" s="44"/>
      <c r="S2649" s="44"/>
      <c r="T2649" s="44"/>
      <c r="U2649" s="44"/>
      <c r="V2649" s="44"/>
      <c r="W2649" s="44"/>
      <c r="X2649" s="44"/>
      <c r="Y2649" s="44"/>
      <c r="Z2649" s="44"/>
      <c r="AA2649" s="35"/>
      <c r="AB2649" s="35"/>
      <c r="AC2649" s="35"/>
      <c r="AD2649" s="35"/>
      <c r="AE2649" s="35"/>
      <c r="AF2649" s="35"/>
      <c r="AG2649" s="35"/>
      <c r="AH2649" s="35"/>
      <c r="AI2649" s="35"/>
      <c r="AJ2649" s="35"/>
      <c r="AK2649" s="35"/>
    </row>
    <row r="2650" spans="7:37" s="13" customFormat="1" ht="13.9" customHeight="1" x14ac:dyDescent="0.3">
      <c r="G2650" s="44"/>
      <c r="H2650" s="44"/>
      <c r="I2650" s="44"/>
      <c r="J2650" s="44"/>
      <c r="K2650" s="44"/>
      <c r="L2650" s="44"/>
      <c r="M2650" s="44"/>
      <c r="N2650" s="44"/>
      <c r="O2650" s="44"/>
      <c r="P2650" s="44"/>
      <c r="Q2650" s="44"/>
      <c r="R2650" s="44"/>
      <c r="S2650" s="44"/>
      <c r="T2650" s="44"/>
      <c r="U2650" s="44"/>
      <c r="V2650" s="44"/>
      <c r="W2650" s="44"/>
      <c r="X2650" s="44"/>
      <c r="Y2650" s="44"/>
      <c r="Z2650" s="44"/>
      <c r="AA2650" s="35"/>
      <c r="AB2650" s="35"/>
      <c r="AC2650" s="35"/>
      <c r="AD2650" s="35"/>
      <c r="AE2650" s="35"/>
      <c r="AF2650" s="35"/>
      <c r="AG2650" s="35"/>
      <c r="AH2650" s="35"/>
      <c r="AI2650" s="35"/>
      <c r="AJ2650" s="35"/>
      <c r="AK2650" s="35"/>
    </row>
    <row r="2651" spans="7:37" s="13" customFormat="1" ht="13.9" customHeight="1" x14ac:dyDescent="0.3">
      <c r="G2651" s="44"/>
      <c r="H2651" s="44"/>
      <c r="I2651" s="44"/>
      <c r="J2651" s="44"/>
      <c r="K2651" s="44"/>
      <c r="L2651" s="44"/>
      <c r="M2651" s="44"/>
      <c r="N2651" s="44"/>
      <c r="O2651" s="44"/>
      <c r="P2651" s="44"/>
      <c r="Q2651" s="44"/>
      <c r="R2651" s="44"/>
      <c r="S2651" s="44"/>
      <c r="T2651" s="44"/>
      <c r="U2651" s="44"/>
      <c r="V2651" s="44"/>
      <c r="W2651" s="44"/>
      <c r="X2651" s="44"/>
      <c r="Y2651" s="44"/>
      <c r="Z2651" s="44"/>
      <c r="AA2651" s="35"/>
      <c r="AB2651" s="35"/>
      <c r="AC2651" s="35"/>
      <c r="AD2651" s="35"/>
      <c r="AE2651" s="35"/>
      <c r="AF2651" s="35"/>
      <c r="AG2651" s="35"/>
      <c r="AH2651" s="35"/>
      <c r="AI2651" s="35"/>
      <c r="AJ2651" s="35"/>
      <c r="AK2651" s="35"/>
    </row>
    <row r="2652" spans="7:37" s="13" customFormat="1" ht="13.9" customHeight="1" x14ac:dyDescent="0.3">
      <c r="G2652" s="44"/>
      <c r="H2652" s="44"/>
      <c r="I2652" s="44"/>
      <c r="J2652" s="44"/>
      <c r="K2652" s="44"/>
      <c r="L2652" s="44"/>
      <c r="M2652" s="44"/>
      <c r="N2652" s="44"/>
      <c r="O2652" s="44"/>
      <c r="P2652" s="44"/>
      <c r="Q2652" s="44"/>
      <c r="R2652" s="44"/>
      <c r="S2652" s="44"/>
      <c r="T2652" s="44"/>
      <c r="U2652" s="44"/>
      <c r="V2652" s="44"/>
      <c r="W2652" s="44"/>
      <c r="X2652" s="44"/>
      <c r="Y2652" s="44"/>
      <c r="Z2652" s="44"/>
      <c r="AA2652" s="35"/>
      <c r="AB2652" s="35"/>
      <c r="AC2652" s="35"/>
      <c r="AD2652" s="35"/>
      <c r="AE2652" s="35"/>
      <c r="AF2652" s="35"/>
      <c r="AG2652" s="35"/>
      <c r="AH2652" s="35"/>
      <c r="AI2652" s="35"/>
      <c r="AJ2652" s="35"/>
      <c r="AK2652" s="35"/>
    </row>
    <row r="2653" spans="7:37" s="13" customFormat="1" ht="13.9" customHeight="1" x14ac:dyDescent="0.3">
      <c r="G2653" s="44"/>
      <c r="H2653" s="44"/>
      <c r="I2653" s="44"/>
      <c r="J2653" s="44"/>
      <c r="K2653" s="44"/>
      <c r="L2653" s="44"/>
      <c r="M2653" s="44"/>
      <c r="N2653" s="44"/>
      <c r="O2653" s="44"/>
      <c r="P2653" s="44"/>
      <c r="Q2653" s="44"/>
      <c r="R2653" s="44"/>
      <c r="S2653" s="44"/>
      <c r="T2653" s="44"/>
      <c r="U2653" s="44"/>
      <c r="V2653" s="44"/>
      <c r="W2653" s="44"/>
      <c r="X2653" s="44"/>
      <c r="Y2653" s="44"/>
      <c r="Z2653" s="44"/>
      <c r="AA2653" s="35"/>
      <c r="AB2653" s="35"/>
      <c r="AC2653" s="35"/>
      <c r="AD2653" s="35"/>
      <c r="AE2653" s="35"/>
      <c r="AF2653" s="35"/>
      <c r="AG2653" s="35"/>
      <c r="AH2653" s="35"/>
      <c r="AI2653" s="35"/>
      <c r="AJ2653" s="35"/>
      <c r="AK2653" s="35"/>
    </row>
    <row r="2654" spans="7:37" s="13" customFormat="1" ht="13.9" customHeight="1" x14ac:dyDescent="0.3">
      <c r="G2654" s="44"/>
      <c r="H2654" s="44"/>
      <c r="I2654" s="44"/>
      <c r="J2654" s="44"/>
      <c r="K2654" s="44"/>
      <c r="L2654" s="44"/>
      <c r="M2654" s="44"/>
      <c r="N2654" s="44"/>
      <c r="O2654" s="44"/>
      <c r="P2654" s="44"/>
      <c r="Q2654" s="44"/>
      <c r="R2654" s="44"/>
      <c r="S2654" s="44"/>
      <c r="T2654" s="44"/>
      <c r="U2654" s="44"/>
      <c r="V2654" s="44"/>
      <c r="W2654" s="44"/>
      <c r="X2654" s="44"/>
      <c r="Y2654" s="44"/>
      <c r="Z2654" s="44"/>
      <c r="AA2654" s="35"/>
      <c r="AB2654" s="35"/>
      <c r="AC2654" s="35"/>
      <c r="AD2654" s="35"/>
      <c r="AE2654" s="35"/>
      <c r="AF2654" s="35"/>
      <c r="AG2654" s="35"/>
      <c r="AH2654" s="35"/>
      <c r="AI2654" s="35"/>
      <c r="AJ2654" s="35"/>
      <c r="AK2654" s="35"/>
    </row>
    <row r="2655" spans="7:37" s="13" customFormat="1" ht="13.9" customHeight="1" x14ac:dyDescent="0.3">
      <c r="G2655" s="44"/>
      <c r="H2655" s="44"/>
      <c r="I2655" s="44"/>
      <c r="J2655" s="44"/>
      <c r="K2655" s="44"/>
      <c r="L2655" s="44"/>
      <c r="M2655" s="44"/>
      <c r="N2655" s="44"/>
      <c r="O2655" s="44"/>
      <c r="P2655" s="44"/>
      <c r="Q2655" s="44"/>
      <c r="R2655" s="44"/>
      <c r="S2655" s="44"/>
      <c r="T2655" s="44"/>
      <c r="U2655" s="44"/>
      <c r="V2655" s="44"/>
      <c r="W2655" s="44"/>
      <c r="X2655" s="44"/>
      <c r="Y2655" s="44"/>
      <c r="Z2655" s="44"/>
      <c r="AA2655" s="35"/>
      <c r="AB2655" s="35"/>
      <c r="AC2655" s="35"/>
      <c r="AD2655" s="35"/>
      <c r="AE2655" s="35"/>
      <c r="AF2655" s="35"/>
      <c r="AG2655" s="35"/>
      <c r="AH2655" s="35"/>
      <c r="AI2655" s="35"/>
      <c r="AJ2655" s="35"/>
      <c r="AK2655" s="35"/>
    </row>
    <row r="2656" spans="7:37" s="13" customFormat="1" ht="13.9" customHeight="1" x14ac:dyDescent="0.3">
      <c r="G2656" s="44"/>
      <c r="H2656" s="44"/>
      <c r="I2656" s="44"/>
      <c r="J2656" s="44"/>
      <c r="K2656" s="44"/>
      <c r="L2656" s="44"/>
      <c r="M2656" s="44"/>
      <c r="N2656" s="44"/>
      <c r="O2656" s="44"/>
      <c r="P2656" s="44"/>
      <c r="Q2656" s="44"/>
      <c r="R2656" s="44"/>
      <c r="S2656" s="44"/>
      <c r="T2656" s="44"/>
      <c r="U2656" s="44"/>
      <c r="V2656" s="44"/>
      <c r="W2656" s="44"/>
      <c r="X2656" s="44"/>
      <c r="Y2656" s="44"/>
      <c r="Z2656" s="44"/>
      <c r="AA2656" s="35"/>
      <c r="AB2656" s="35"/>
      <c r="AC2656" s="35"/>
      <c r="AD2656" s="35"/>
      <c r="AE2656" s="35"/>
      <c r="AF2656" s="35"/>
      <c r="AG2656" s="35"/>
      <c r="AH2656" s="35"/>
      <c r="AI2656" s="35"/>
      <c r="AJ2656" s="35"/>
      <c r="AK2656" s="35"/>
    </row>
    <row r="2657" spans="7:37" s="13" customFormat="1" ht="13.9" customHeight="1" x14ac:dyDescent="0.3">
      <c r="G2657" s="44"/>
      <c r="H2657" s="44"/>
      <c r="I2657" s="44"/>
      <c r="J2657" s="44"/>
      <c r="K2657" s="44"/>
      <c r="L2657" s="44"/>
      <c r="M2657" s="44"/>
      <c r="N2657" s="44"/>
      <c r="O2657" s="44"/>
      <c r="P2657" s="44"/>
      <c r="Q2657" s="44"/>
      <c r="R2657" s="44"/>
      <c r="S2657" s="44"/>
      <c r="T2657" s="44"/>
      <c r="U2657" s="44"/>
      <c r="V2657" s="44"/>
      <c r="W2657" s="44"/>
      <c r="X2657" s="44"/>
      <c r="Y2657" s="44"/>
      <c r="Z2657" s="44"/>
      <c r="AA2657" s="35"/>
      <c r="AB2657" s="35"/>
      <c r="AC2657" s="35"/>
      <c r="AD2657" s="35"/>
      <c r="AE2657" s="35"/>
      <c r="AF2657" s="35"/>
      <c r="AG2657" s="35"/>
      <c r="AH2657" s="35"/>
      <c r="AI2657" s="35"/>
      <c r="AJ2657" s="35"/>
      <c r="AK2657" s="35"/>
    </row>
    <row r="2658" spans="7:37" s="13" customFormat="1" ht="13.9" customHeight="1" x14ac:dyDescent="0.3">
      <c r="G2658" s="44"/>
      <c r="H2658" s="44"/>
      <c r="I2658" s="44"/>
      <c r="J2658" s="44"/>
      <c r="K2658" s="44"/>
      <c r="L2658" s="44"/>
      <c r="M2658" s="44"/>
      <c r="N2658" s="44"/>
      <c r="O2658" s="44"/>
      <c r="P2658" s="44"/>
      <c r="Q2658" s="44"/>
      <c r="R2658" s="44"/>
      <c r="S2658" s="44"/>
      <c r="T2658" s="44"/>
      <c r="U2658" s="44"/>
      <c r="V2658" s="44"/>
      <c r="W2658" s="44"/>
      <c r="X2658" s="44"/>
      <c r="Y2658" s="44"/>
      <c r="Z2658" s="44"/>
      <c r="AA2658" s="35"/>
      <c r="AB2658" s="35"/>
      <c r="AC2658" s="35"/>
      <c r="AD2658" s="35"/>
      <c r="AE2658" s="35"/>
      <c r="AF2658" s="35"/>
      <c r="AG2658" s="35"/>
      <c r="AH2658" s="35"/>
      <c r="AI2658" s="35"/>
      <c r="AJ2658" s="35"/>
      <c r="AK2658" s="35"/>
    </row>
    <row r="2659" spans="7:37" s="13" customFormat="1" ht="13.9" customHeight="1" x14ac:dyDescent="0.3">
      <c r="G2659" s="44"/>
      <c r="H2659" s="44"/>
      <c r="I2659" s="44"/>
      <c r="J2659" s="44"/>
      <c r="K2659" s="44"/>
      <c r="L2659" s="44"/>
      <c r="M2659" s="44"/>
      <c r="N2659" s="44"/>
      <c r="O2659" s="44"/>
      <c r="P2659" s="44"/>
      <c r="Q2659" s="44"/>
      <c r="R2659" s="44"/>
      <c r="S2659" s="44"/>
      <c r="T2659" s="44"/>
      <c r="U2659" s="44"/>
      <c r="V2659" s="44"/>
      <c r="W2659" s="44"/>
      <c r="X2659" s="44"/>
      <c r="Y2659" s="44"/>
      <c r="Z2659" s="44"/>
      <c r="AA2659" s="35"/>
      <c r="AB2659" s="35"/>
      <c r="AC2659" s="35"/>
      <c r="AD2659" s="35"/>
      <c r="AE2659" s="35"/>
      <c r="AF2659" s="35"/>
      <c r="AG2659" s="35"/>
      <c r="AH2659" s="35"/>
      <c r="AI2659" s="35"/>
      <c r="AJ2659" s="35"/>
      <c r="AK2659" s="35"/>
    </row>
    <row r="2660" spans="7:37" s="13" customFormat="1" ht="13.9" customHeight="1" x14ac:dyDescent="0.3">
      <c r="G2660" s="44"/>
      <c r="H2660" s="44"/>
      <c r="I2660" s="44"/>
      <c r="J2660" s="44"/>
      <c r="K2660" s="44"/>
      <c r="L2660" s="44"/>
      <c r="M2660" s="44"/>
      <c r="N2660" s="44"/>
      <c r="O2660" s="44"/>
      <c r="P2660" s="44"/>
      <c r="Q2660" s="44"/>
      <c r="R2660" s="44"/>
      <c r="S2660" s="44"/>
      <c r="T2660" s="44"/>
      <c r="U2660" s="44"/>
      <c r="V2660" s="44"/>
      <c r="W2660" s="44"/>
      <c r="X2660" s="44"/>
      <c r="Y2660" s="44"/>
      <c r="Z2660" s="44"/>
      <c r="AA2660" s="35"/>
      <c r="AB2660" s="35"/>
      <c r="AC2660" s="35"/>
      <c r="AD2660" s="35"/>
      <c r="AE2660" s="35"/>
      <c r="AF2660" s="35"/>
      <c r="AG2660" s="35"/>
      <c r="AH2660" s="35"/>
      <c r="AI2660" s="35"/>
      <c r="AJ2660" s="35"/>
      <c r="AK2660" s="35"/>
    </row>
    <row r="2661" spans="7:37" s="13" customFormat="1" ht="13.9" customHeight="1" x14ac:dyDescent="0.3">
      <c r="G2661" s="44"/>
      <c r="H2661" s="44"/>
      <c r="I2661" s="44"/>
      <c r="J2661" s="44"/>
      <c r="K2661" s="44"/>
      <c r="L2661" s="44"/>
      <c r="M2661" s="44"/>
      <c r="N2661" s="44"/>
      <c r="O2661" s="44"/>
      <c r="P2661" s="44"/>
      <c r="Q2661" s="44"/>
      <c r="R2661" s="44"/>
      <c r="S2661" s="44"/>
      <c r="T2661" s="44"/>
      <c r="U2661" s="44"/>
      <c r="V2661" s="44"/>
      <c r="W2661" s="44"/>
      <c r="X2661" s="44"/>
      <c r="Y2661" s="44"/>
      <c r="Z2661" s="44"/>
      <c r="AA2661" s="35"/>
      <c r="AB2661" s="35"/>
      <c r="AC2661" s="35"/>
      <c r="AD2661" s="35"/>
      <c r="AE2661" s="35"/>
      <c r="AF2661" s="35"/>
      <c r="AG2661" s="35"/>
      <c r="AH2661" s="35"/>
      <c r="AI2661" s="35"/>
      <c r="AJ2661" s="35"/>
      <c r="AK2661" s="35"/>
    </row>
    <row r="2662" spans="7:37" s="13" customFormat="1" ht="13.9" customHeight="1" x14ac:dyDescent="0.3">
      <c r="G2662" s="44"/>
      <c r="H2662" s="44"/>
      <c r="I2662" s="44"/>
      <c r="J2662" s="44"/>
      <c r="K2662" s="44"/>
      <c r="L2662" s="44"/>
      <c r="M2662" s="44"/>
      <c r="N2662" s="44"/>
      <c r="O2662" s="44"/>
      <c r="P2662" s="44"/>
      <c r="Q2662" s="44"/>
      <c r="R2662" s="44"/>
      <c r="S2662" s="44"/>
      <c r="T2662" s="44"/>
      <c r="U2662" s="44"/>
      <c r="V2662" s="44"/>
      <c r="W2662" s="44"/>
      <c r="X2662" s="44"/>
      <c r="Y2662" s="44"/>
      <c r="Z2662" s="44"/>
      <c r="AA2662" s="35"/>
      <c r="AB2662" s="35"/>
      <c r="AC2662" s="35"/>
      <c r="AD2662" s="35"/>
      <c r="AE2662" s="35"/>
      <c r="AF2662" s="35"/>
      <c r="AG2662" s="35"/>
      <c r="AH2662" s="35"/>
      <c r="AI2662" s="35"/>
      <c r="AJ2662" s="35"/>
      <c r="AK2662" s="35"/>
    </row>
    <row r="2663" spans="7:37" s="13" customFormat="1" ht="13.9" customHeight="1" x14ac:dyDescent="0.3">
      <c r="G2663" s="44"/>
      <c r="H2663" s="44"/>
      <c r="I2663" s="44"/>
      <c r="J2663" s="44"/>
      <c r="K2663" s="44"/>
      <c r="L2663" s="44"/>
      <c r="M2663" s="44"/>
      <c r="N2663" s="44"/>
      <c r="O2663" s="44"/>
      <c r="P2663" s="44"/>
      <c r="Q2663" s="44"/>
      <c r="R2663" s="44"/>
      <c r="S2663" s="44"/>
      <c r="T2663" s="44"/>
      <c r="U2663" s="44"/>
      <c r="V2663" s="44"/>
      <c r="W2663" s="44"/>
      <c r="X2663" s="44"/>
      <c r="Y2663" s="44"/>
      <c r="Z2663" s="44"/>
      <c r="AA2663" s="35"/>
      <c r="AB2663" s="35"/>
      <c r="AC2663" s="35"/>
      <c r="AD2663" s="35"/>
      <c r="AE2663" s="35"/>
      <c r="AF2663" s="35"/>
      <c r="AG2663" s="35"/>
      <c r="AH2663" s="35"/>
      <c r="AI2663" s="35"/>
      <c r="AJ2663" s="35"/>
      <c r="AK2663" s="35"/>
    </row>
    <row r="2664" spans="7:37" s="13" customFormat="1" ht="13.9" customHeight="1" x14ac:dyDescent="0.3">
      <c r="G2664" s="44"/>
      <c r="H2664" s="44"/>
      <c r="I2664" s="44"/>
      <c r="J2664" s="44"/>
      <c r="K2664" s="44"/>
      <c r="L2664" s="44"/>
      <c r="M2664" s="44"/>
      <c r="N2664" s="44"/>
      <c r="O2664" s="44"/>
      <c r="P2664" s="44"/>
      <c r="Q2664" s="44"/>
      <c r="R2664" s="44"/>
      <c r="S2664" s="44"/>
      <c r="T2664" s="44"/>
      <c r="U2664" s="44"/>
      <c r="V2664" s="44"/>
      <c r="W2664" s="44"/>
      <c r="X2664" s="44"/>
      <c r="Y2664" s="44"/>
      <c r="Z2664" s="44"/>
      <c r="AA2664" s="35"/>
      <c r="AB2664" s="35"/>
      <c r="AC2664" s="35"/>
      <c r="AD2664" s="35"/>
      <c r="AE2664" s="35"/>
      <c r="AF2664" s="35"/>
      <c r="AG2664" s="35"/>
      <c r="AH2664" s="35"/>
      <c r="AI2664" s="35"/>
      <c r="AJ2664" s="35"/>
      <c r="AK2664" s="35"/>
    </row>
    <row r="2665" spans="7:37" s="13" customFormat="1" ht="13.9" customHeight="1" x14ac:dyDescent="0.3">
      <c r="G2665" s="44"/>
      <c r="H2665" s="44"/>
      <c r="I2665" s="44"/>
      <c r="J2665" s="44"/>
      <c r="K2665" s="44"/>
      <c r="L2665" s="44"/>
      <c r="M2665" s="44"/>
      <c r="N2665" s="44"/>
      <c r="O2665" s="44"/>
      <c r="P2665" s="44"/>
      <c r="Q2665" s="44"/>
      <c r="R2665" s="44"/>
      <c r="S2665" s="44"/>
      <c r="T2665" s="44"/>
      <c r="U2665" s="44"/>
      <c r="V2665" s="44"/>
      <c r="W2665" s="44"/>
      <c r="X2665" s="44"/>
      <c r="Y2665" s="44"/>
      <c r="Z2665" s="44"/>
      <c r="AA2665" s="35"/>
      <c r="AB2665" s="35"/>
      <c r="AC2665" s="35"/>
      <c r="AD2665" s="35"/>
      <c r="AE2665" s="35"/>
      <c r="AF2665" s="35"/>
      <c r="AG2665" s="35"/>
      <c r="AH2665" s="35"/>
      <c r="AI2665" s="35"/>
      <c r="AJ2665" s="35"/>
      <c r="AK2665" s="35"/>
    </row>
    <row r="2666" spans="7:37" s="13" customFormat="1" ht="13.9" customHeight="1" x14ac:dyDescent="0.3">
      <c r="G2666" s="44"/>
      <c r="H2666" s="44"/>
      <c r="I2666" s="44"/>
      <c r="J2666" s="44"/>
      <c r="K2666" s="44"/>
      <c r="L2666" s="44"/>
      <c r="M2666" s="44"/>
      <c r="N2666" s="44"/>
      <c r="O2666" s="44"/>
      <c r="P2666" s="44"/>
      <c r="Q2666" s="44"/>
      <c r="R2666" s="44"/>
      <c r="S2666" s="44"/>
      <c r="T2666" s="44"/>
      <c r="U2666" s="44"/>
      <c r="V2666" s="44"/>
      <c r="W2666" s="44"/>
      <c r="X2666" s="44"/>
      <c r="Y2666" s="44"/>
      <c r="Z2666" s="44"/>
      <c r="AA2666" s="35"/>
      <c r="AB2666" s="35"/>
      <c r="AC2666" s="35"/>
      <c r="AD2666" s="35"/>
      <c r="AE2666" s="35"/>
      <c r="AF2666" s="35"/>
      <c r="AG2666" s="35"/>
      <c r="AH2666" s="35"/>
      <c r="AI2666" s="35"/>
      <c r="AJ2666" s="35"/>
      <c r="AK2666" s="35"/>
    </row>
    <row r="2667" spans="7:37" s="13" customFormat="1" ht="13.9" customHeight="1" x14ac:dyDescent="0.3">
      <c r="G2667" s="44"/>
      <c r="H2667" s="44"/>
      <c r="I2667" s="44"/>
      <c r="J2667" s="44"/>
      <c r="K2667" s="44"/>
      <c r="L2667" s="44"/>
      <c r="M2667" s="44"/>
      <c r="N2667" s="44"/>
      <c r="O2667" s="44"/>
      <c r="P2667" s="44"/>
      <c r="Q2667" s="44"/>
      <c r="R2667" s="44"/>
      <c r="S2667" s="44"/>
      <c r="T2667" s="44"/>
      <c r="U2667" s="44"/>
      <c r="V2667" s="44"/>
      <c r="W2667" s="44"/>
      <c r="X2667" s="44"/>
      <c r="Y2667" s="44"/>
      <c r="Z2667" s="44"/>
      <c r="AA2667" s="35"/>
      <c r="AB2667" s="35"/>
      <c r="AC2667" s="35"/>
      <c r="AD2667" s="35"/>
      <c r="AE2667" s="35"/>
      <c r="AF2667" s="35"/>
      <c r="AG2667" s="35"/>
      <c r="AH2667" s="35"/>
      <c r="AI2667" s="35"/>
      <c r="AJ2667" s="35"/>
      <c r="AK2667" s="35"/>
    </row>
    <row r="2668" spans="7:37" s="13" customFormat="1" ht="13.9" customHeight="1" x14ac:dyDescent="0.3">
      <c r="G2668" s="44"/>
      <c r="H2668" s="44"/>
      <c r="I2668" s="44"/>
      <c r="J2668" s="44"/>
      <c r="K2668" s="44"/>
      <c r="L2668" s="44"/>
      <c r="M2668" s="44"/>
      <c r="N2668" s="44"/>
      <c r="O2668" s="44"/>
      <c r="P2668" s="44"/>
      <c r="Q2668" s="44"/>
      <c r="R2668" s="44"/>
      <c r="S2668" s="44"/>
      <c r="T2668" s="44"/>
      <c r="U2668" s="44"/>
      <c r="V2668" s="44"/>
      <c r="W2668" s="44"/>
      <c r="X2668" s="44"/>
      <c r="Y2668" s="44"/>
      <c r="Z2668" s="44"/>
      <c r="AA2668" s="35"/>
      <c r="AB2668" s="35"/>
      <c r="AC2668" s="35"/>
      <c r="AD2668" s="35"/>
      <c r="AE2668" s="35"/>
      <c r="AF2668" s="35"/>
      <c r="AG2668" s="35"/>
      <c r="AH2668" s="35"/>
      <c r="AI2668" s="35"/>
      <c r="AJ2668" s="35"/>
      <c r="AK2668" s="35"/>
    </row>
    <row r="2669" spans="7:37" s="13" customFormat="1" ht="13.9" customHeight="1" x14ac:dyDescent="0.3">
      <c r="G2669" s="44"/>
      <c r="H2669" s="44"/>
      <c r="I2669" s="44"/>
      <c r="J2669" s="44"/>
      <c r="K2669" s="44"/>
      <c r="L2669" s="44"/>
      <c r="M2669" s="44"/>
      <c r="N2669" s="44"/>
      <c r="O2669" s="44"/>
      <c r="P2669" s="44"/>
      <c r="Q2669" s="44"/>
      <c r="R2669" s="44"/>
      <c r="S2669" s="44"/>
      <c r="T2669" s="44"/>
      <c r="U2669" s="44"/>
      <c r="V2669" s="44"/>
      <c r="W2669" s="44"/>
      <c r="X2669" s="44"/>
      <c r="Y2669" s="44"/>
      <c r="Z2669" s="44"/>
      <c r="AA2669" s="35"/>
      <c r="AB2669" s="35"/>
      <c r="AC2669" s="35"/>
      <c r="AD2669" s="35"/>
      <c r="AE2669" s="35"/>
      <c r="AF2669" s="35"/>
      <c r="AG2669" s="35"/>
      <c r="AH2669" s="35"/>
      <c r="AI2669" s="35"/>
      <c r="AJ2669" s="35"/>
      <c r="AK2669" s="35"/>
    </row>
    <row r="2670" spans="7:37" s="13" customFormat="1" ht="13.9" customHeight="1" x14ac:dyDescent="0.3">
      <c r="G2670" s="44"/>
      <c r="H2670" s="44"/>
      <c r="I2670" s="44"/>
      <c r="J2670" s="44"/>
      <c r="K2670" s="44"/>
      <c r="L2670" s="44"/>
      <c r="M2670" s="44"/>
      <c r="N2670" s="44"/>
      <c r="O2670" s="44"/>
      <c r="P2670" s="44"/>
      <c r="Q2670" s="44"/>
      <c r="R2670" s="44"/>
      <c r="S2670" s="44"/>
      <c r="T2670" s="44"/>
      <c r="U2670" s="44"/>
      <c r="V2670" s="44"/>
      <c r="W2670" s="44"/>
      <c r="X2670" s="44"/>
      <c r="Y2670" s="44"/>
      <c r="Z2670" s="44"/>
      <c r="AA2670" s="35"/>
      <c r="AB2670" s="35"/>
      <c r="AC2670" s="35"/>
      <c r="AD2670" s="35"/>
      <c r="AE2670" s="35"/>
      <c r="AF2670" s="35"/>
      <c r="AG2670" s="35"/>
      <c r="AH2670" s="35"/>
      <c r="AI2670" s="35"/>
      <c r="AJ2670" s="35"/>
      <c r="AK2670" s="35"/>
    </row>
    <row r="2671" spans="7:37" s="13" customFormat="1" ht="13.9" customHeight="1" x14ac:dyDescent="0.3">
      <c r="G2671" s="44"/>
      <c r="H2671" s="44"/>
      <c r="I2671" s="44"/>
      <c r="J2671" s="44"/>
      <c r="K2671" s="44"/>
      <c r="L2671" s="44"/>
      <c r="M2671" s="44"/>
      <c r="N2671" s="44"/>
      <c r="O2671" s="44"/>
      <c r="P2671" s="44"/>
      <c r="Q2671" s="44"/>
      <c r="R2671" s="44"/>
      <c r="S2671" s="44"/>
      <c r="T2671" s="44"/>
      <c r="U2671" s="44"/>
      <c r="V2671" s="44"/>
      <c r="W2671" s="44"/>
      <c r="X2671" s="44"/>
      <c r="Y2671" s="44"/>
      <c r="Z2671" s="44"/>
      <c r="AA2671" s="35"/>
      <c r="AB2671" s="35"/>
      <c r="AC2671" s="35"/>
      <c r="AD2671" s="35"/>
      <c r="AE2671" s="35"/>
      <c r="AF2671" s="35"/>
      <c r="AG2671" s="35"/>
      <c r="AH2671" s="35"/>
      <c r="AI2671" s="35"/>
      <c r="AJ2671" s="35"/>
      <c r="AK2671" s="35"/>
    </row>
    <row r="2672" spans="7:37" s="13" customFormat="1" ht="13.9" customHeight="1" x14ac:dyDescent="0.3">
      <c r="G2672" s="44"/>
      <c r="H2672" s="44"/>
      <c r="I2672" s="44"/>
      <c r="J2672" s="44"/>
      <c r="K2672" s="44"/>
      <c r="L2672" s="44"/>
      <c r="M2672" s="44"/>
      <c r="N2672" s="44"/>
      <c r="O2672" s="44"/>
      <c r="P2672" s="44"/>
      <c r="Q2672" s="44"/>
      <c r="R2672" s="44"/>
      <c r="S2672" s="44"/>
      <c r="T2672" s="44"/>
      <c r="U2672" s="44"/>
      <c r="V2672" s="44"/>
      <c r="W2672" s="44"/>
      <c r="X2672" s="44"/>
      <c r="Y2672" s="44"/>
      <c r="Z2672" s="44"/>
      <c r="AA2672" s="35"/>
      <c r="AB2672" s="35"/>
      <c r="AC2672" s="35"/>
      <c r="AD2672" s="35"/>
      <c r="AE2672" s="35"/>
      <c r="AF2672" s="35"/>
      <c r="AG2672" s="35"/>
      <c r="AH2672" s="35"/>
      <c r="AI2672" s="35"/>
      <c r="AJ2672" s="35"/>
      <c r="AK2672" s="35"/>
    </row>
    <row r="2673" spans="7:37" s="13" customFormat="1" ht="13.9" customHeight="1" x14ac:dyDescent="0.3">
      <c r="G2673" s="44"/>
      <c r="H2673" s="44"/>
      <c r="I2673" s="44"/>
      <c r="J2673" s="44"/>
      <c r="K2673" s="44"/>
      <c r="L2673" s="44"/>
      <c r="M2673" s="44"/>
      <c r="N2673" s="44"/>
      <c r="O2673" s="44"/>
      <c r="P2673" s="44"/>
      <c r="Q2673" s="44"/>
      <c r="R2673" s="44"/>
      <c r="S2673" s="44"/>
      <c r="T2673" s="44"/>
      <c r="U2673" s="44"/>
      <c r="V2673" s="44"/>
      <c r="W2673" s="44"/>
      <c r="X2673" s="44"/>
      <c r="Y2673" s="44"/>
      <c r="Z2673" s="44"/>
      <c r="AA2673" s="35"/>
      <c r="AB2673" s="35"/>
      <c r="AC2673" s="35"/>
      <c r="AD2673" s="35"/>
      <c r="AE2673" s="35"/>
      <c r="AF2673" s="35"/>
      <c r="AG2673" s="35"/>
      <c r="AH2673" s="35"/>
      <c r="AI2673" s="35"/>
      <c r="AJ2673" s="35"/>
      <c r="AK2673" s="35"/>
    </row>
    <row r="2674" spans="7:37" s="13" customFormat="1" ht="13.9" customHeight="1" x14ac:dyDescent="0.3">
      <c r="G2674" s="44"/>
      <c r="H2674" s="44"/>
      <c r="I2674" s="44"/>
      <c r="J2674" s="44"/>
      <c r="K2674" s="44"/>
      <c r="L2674" s="44"/>
      <c r="M2674" s="44"/>
      <c r="N2674" s="44"/>
      <c r="O2674" s="44"/>
      <c r="P2674" s="44"/>
      <c r="Q2674" s="44"/>
      <c r="R2674" s="44"/>
      <c r="S2674" s="44"/>
      <c r="T2674" s="44"/>
      <c r="U2674" s="44"/>
      <c r="V2674" s="44"/>
      <c r="W2674" s="44"/>
      <c r="X2674" s="44"/>
      <c r="Y2674" s="44"/>
      <c r="Z2674" s="44"/>
      <c r="AA2674" s="35"/>
      <c r="AB2674" s="35"/>
      <c r="AC2674" s="35"/>
      <c r="AD2674" s="35"/>
      <c r="AE2674" s="35"/>
      <c r="AF2674" s="35"/>
      <c r="AG2674" s="35"/>
      <c r="AH2674" s="35"/>
      <c r="AI2674" s="35"/>
      <c r="AJ2674" s="35"/>
      <c r="AK2674" s="35"/>
    </row>
    <row r="2675" spans="7:37" s="13" customFormat="1" ht="13.9" customHeight="1" x14ac:dyDescent="0.3">
      <c r="G2675" s="44"/>
      <c r="H2675" s="44"/>
      <c r="I2675" s="44"/>
      <c r="J2675" s="44"/>
      <c r="K2675" s="44"/>
      <c r="L2675" s="44"/>
      <c r="M2675" s="44"/>
      <c r="N2675" s="44"/>
      <c r="O2675" s="44"/>
      <c r="P2675" s="44"/>
      <c r="Q2675" s="44"/>
      <c r="R2675" s="44"/>
      <c r="S2675" s="44"/>
      <c r="T2675" s="44"/>
      <c r="U2675" s="44"/>
      <c r="V2675" s="44"/>
      <c r="W2675" s="44"/>
      <c r="X2675" s="44"/>
      <c r="Y2675" s="44"/>
      <c r="Z2675" s="44"/>
      <c r="AA2675" s="35"/>
      <c r="AB2675" s="35"/>
      <c r="AC2675" s="35"/>
      <c r="AD2675" s="35"/>
      <c r="AE2675" s="35"/>
      <c r="AF2675" s="35"/>
      <c r="AG2675" s="35"/>
      <c r="AH2675" s="35"/>
      <c r="AI2675" s="35"/>
      <c r="AJ2675" s="35"/>
      <c r="AK2675" s="35"/>
    </row>
    <row r="2676" spans="7:37" s="13" customFormat="1" ht="13.9" customHeight="1" x14ac:dyDescent="0.3">
      <c r="G2676" s="44"/>
      <c r="H2676" s="44"/>
      <c r="I2676" s="44"/>
      <c r="J2676" s="44"/>
      <c r="K2676" s="44"/>
      <c r="L2676" s="44"/>
      <c r="M2676" s="44"/>
      <c r="N2676" s="44"/>
      <c r="O2676" s="44"/>
      <c r="P2676" s="44"/>
      <c r="Q2676" s="44"/>
      <c r="R2676" s="44"/>
      <c r="S2676" s="44"/>
      <c r="T2676" s="44"/>
      <c r="U2676" s="44"/>
      <c r="V2676" s="44"/>
      <c r="W2676" s="44"/>
      <c r="X2676" s="44"/>
      <c r="Y2676" s="44"/>
      <c r="Z2676" s="44"/>
      <c r="AA2676" s="35"/>
      <c r="AB2676" s="35"/>
      <c r="AC2676" s="35"/>
      <c r="AD2676" s="35"/>
      <c r="AE2676" s="35"/>
      <c r="AF2676" s="35"/>
      <c r="AG2676" s="35"/>
      <c r="AH2676" s="35"/>
      <c r="AI2676" s="35"/>
      <c r="AJ2676" s="35"/>
      <c r="AK2676" s="35"/>
    </row>
    <row r="2677" spans="7:37" s="13" customFormat="1" ht="13.9" customHeight="1" x14ac:dyDescent="0.3">
      <c r="G2677" s="44"/>
      <c r="H2677" s="44"/>
      <c r="I2677" s="44"/>
      <c r="J2677" s="44"/>
      <c r="K2677" s="44"/>
      <c r="L2677" s="44"/>
      <c r="M2677" s="44"/>
      <c r="N2677" s="44"/>
      <c r="O2677" s="44"/>
      <c r="P2677" s="44"/>
      <c r="Q2677" s="44"/>
      <c r="R2677" s="44"/>
      <c r="S2677" s="44"/>
      <c r="T2677" s="44"/>
      <c r="U2677" s="44"/>
      <c r="V2677" s="44"/>
      <c r="W2677" s="44"/>
      <c r="X2677" s="44"/>
      <c r="Y2677" s="44"/>
      <c r="Z2677" s="44"/>
      <c r="AA2677" s="35"/>
      <c r="AB2677" s="35"/>
      <c r="AC2677" s="35"/>
      <c r="AD2677" s="35"/>
      <c r="AE2677" s="35"/>
      <c r="AF2677" s="35"/>
      <c r="AG2677" s="35"/>
      <c r="AH2677" s="35"/>
      <c r="AI2677" s="35"/>
      <c r="AJ2677" s="35"/>
      <c r="AK2677" s="35"/>
    </row>
    <row r="2678" spans="7:37" s="13" customFormat="1" ht="13.9" customHeight="1" x14ac:dyDescent="0.3">
      <c r="G2678" s="44"/>
      <c r="H2678" s="44"/>
      <c r="I2678" s="44"/>
      <c r="J2678" s="44"/>
      <c r="K2678" s="44"/>
      <c r="L2678" s="44"/>
      <c r="M2678" s="44"/>
      <c r="N2678" s="44"/>
      <c r="O2678" s="44"/>
      <c r="P2678" s="44"/>
      <c r="Q2678" s="44"/>
      <c r="R2678" s="44"/>
      <c r="S2678" s="44"/>
      <c r="T2678" s="44"/>
      <c r="U2678" s="44"/>
      <c r="V2678" s="44"/>
      <c r="W2678" s="44"/>
      <c r="X2678" s="44"/>
      <c r="Y2678" s="44"/>
      <c r="Z2678" s="44"/>
      <c r="AA2678" s="35"/>
      <c r="AB2678" s="35"/>
      <c r="AC2678" s="35"/>
      <c r="AD2678" s="35"/>
      <c r="AE2678" s="35"/>
      <c r="AF2678" s="35"/>
      <c r="AG2678" s="35"/>
      <c r="AH2678" s="35"/>
      <c r="AI2678" s="35"/>
      <c r="AJ2678" s="35"/>
      <c r="AK2678" s="35"/>
    </row>
    <row r="2679" spans="7:37" s="13" customFormat="1" ht="13.9" customHeight="1" x14ac:dyDescent="0.3">
      <c r="G2679" s="44"/>
      <c r="H2679" s="44"/>
      <c r="I2679" s="44"/>
      <c r="J2679" s="44"/>
      <c r="K2679" s="44"/>
      <c r="L2679" s="44"/>
      <c r="M2679" s="44"/>
      <c r="N2679" s="44"/>
      <c r="O2679" s="44"/>
      <c r="P2679" s="44"/>
      <c r="Q2679" s="44"/>
      <c r="R2679" s="44"/>
      <c r="S2679" s="44"/>
      <c r="T2679" s="44"/>
      <c r="U2679" s="44"/>
      <c r="V2679" s="44"/>
      <c r="W2679" s="44"/>
      <c r="X2679" s="44"/>
      <c r="Y2679" s="44"/>
      <c r="Z2679" s="44"/>
      <c r="AA2679" s="35"/>
      <c r="AB2679" s="35"/>
      <c r="AC2679" s="35"/>
      <c r="AD2679" s="35"/>
      <c r="AE2679" s="35"/>
      <c r="AF2679" s="35"/>
      <c r="AG2679" s="35"/>
      <c r="AH2679" s="35"/>
      <c r="AI2679" s="35"/>
      <c r="AJ2679" s="35"/>
      <c r="AK2679" s="35"/>
    </row>
    <row r="2680" spans="7:37" s="13" customFormat="1" ht="13.9" customHeight="1" x14ac:dyDescent="0.3">
      <c r="G2680" s="44"/>
      <c r="H2680" s="44"/>
      <c r="I2680" s="44"/>
      <c r="J2680" s="44"/>
      <c r="K2680" s="44"/>
      <c r="L2680" s="44"/>
      <c r="M2680" s="44"/>
      <c r="N2680" s="44"/>
      <c r="O2680" s="44"/>
      <c r="P2680" s="44"/>
      <c r="Q2680" s="44"/>
      <c r="R2680" s="44"/>
      <c r="S2680" s="44"/>
      <c r="T2680" s="44"/>
      <c r="U2680" s="44"/>
      <c r="V2680" s="44"/>
      <c r="W2680" s="44"/>
      <c r="X2680" s="44"/>
      <c r="Y2680" s="44"/>
      <c r="Z2680" s="44"/>
      <c r="AA2680" s="35"/>
      <c r="AB2680" s="35"/>
      <c r="AC2680" s="35"/>
      <c r="AD2680" s="35"/>
      <c r="AE2680" s="35"/>
      <c r="AF2680" s="35"/>
      <c r="AG2680" s="35"/>
      <c r="AH2680" s="35"/>
      <c r="AI2680" s="35"/>
      <c r="AJ2680" s="35"/>
      <c r="AK2680" s="35"/>
    </row>
    <row r="2681" spans="7:37" s="13" customFormat="1" ht="13.9" customHeight="1" x14ac:dyDescent="0.3">
      <c r="G2681" s="44"/>
      <c r="H2681" s="44"/>
      <c r="I2681" s="44"/>
      <c r="J2681" s="44"/>
      <c r="K2681" s="44"/>
      <c r="L2681" s="44"/>
      <c r="M2681" s="44"/>
      <c r="N2681" s="44"/>
      <c r="O2681" s="44"/>
      <c r="P2681" s="44"/>
      <c r="Q2681" s="44"/>
      <c r="R2681" s="44"/>
      <c r="S2681" s="44"/>
      <c r="T2681" s="44"/>
      <c r="U2681" s="44"/>
      <c r="V2681" s="44"/>
      <c r="W2681" s="44"/>
      <c r="X2681" s="44"/>
      <c r="Y2681" s="44"/>
      <c r="Z2681" s="44"/>
      <c r="AA2681" s="35"/>
      <c r="AB2681" s="35"/>
      <c r="AC2681" s="35"/>
      <c r="AD2681" s="35"/>
      <c r="AE2681" s="35"/>
      <c r="AF2681" s="35"/>
      <c r="AG2681" s="35"/>
      <c r="AH2681" s="35"/>
      <c r="AI2681" s="35"/>
      <c r="AJ2681" s="35"/>
      <c r="AK2681" s="35"/>
    </row>
    <row r="2682" spans="7:37" s="13" customFormat="1" ht="13.9" customHeight="1" x14ac:dyDescent="0.3">
      <c r="G2682" s="44"/>
      <c r="H2682" s="44"/>
      <c r="I2682" s="44"/>
      <c r="J2682" s="44"/>
      <c r="K2682" s="44"/>
      <c r="L2682" s="44"/>
      <c r="M2682" s="44"/>
      <c r="N2682" s="44"/>
      <c r="O2682" s="44"/>
      <c r="P2682" s="44"/>
      <c r="Q2682" s="44"/>
      <c r="R2682" s="44"/>
      <c r="S2682" s="44"/>
      <c r="T2682" s="44"/>
      <c r="U2682" s="44"/>
      <c r="V2682" s="44"/>
      <c r="W2682" s="44"/>
      <c r="X2682" s="44"/>
      <c r="Y2682" s="44"/>
      <c r="Z2682" s="44"/>
      <c r="AA2682" s="35"/>
      <c r="AB2682" s="35"/>
      <c r="AC2682" s="35"/>
      <c r="AD2682" s="35"/>
      <c r="AE2682" s="35"/>
      <c r="AF2682" s="35"/>
      <c r="AG2682" s="35"/>
      <c r="AH2682" s="35"/>
      <c r="AI2682" s="35"/>
      <c r="AJ2682" s="35"/>
      <c r="AK2682" s="35"/>
    </row>
    <row r="2683" spans="7:37" s="13" customFormat="1" ht="13.9" customHeight="1" x14ac:dyDescent="0.3">
      <c r="G2683" s="44"/>
      <c r="H2683" s="44"/>
      <c r="I2683" s="44"/>
      <c r="J2683" s="44"/>
      <c r="K2683" s="44"/>
      <c r="L2683" s="44"/>
      <c r="M2683" s="44"/>
      <c r="N2683" s="44"/>
      <c r="O2683" s="44"/>
      <c r="P2683" s="44"/>
      <c r="Q2683" s="44"/>
      <c r="R2683" s="44"/>
      <c r="S2683" s="44"/>
      <c r="T2683" s="44"/>
      <c r="U2683" s="44"/>
      <c r="V2683" s="44"/>
      <c r="W2683" s="44"/>
      <c r="X2683" s="44"/>
      <c r="Y2683" s="44"/>
      <c r="Z2683" s="44"/>
      <c r="AA2683" s="35"/>
      <c r="AB2683" s="35"/>
      <c r="AC2683" s="35"/>
      <c r="AD2683" s="35"/>
      <c r="AE2683" s="35"/>
      <c r="AF2683" s="35"/>
      <c r="AG2683" s="35"/>
      <c r="AH2683" s="35"/>
      <c r="AI2683" s="35"/>
      <c r="AJ2683" s="35"/>
      <c r="AK2683" s="35"/>
    </row>
    <row r="2684" spans="7:37" s="13" customFormat="1" ht="13.9" customHeight="1" x14ac:dyDescent="0.3">
      <c r="G2684" s="44"/>
      <c r="H2684" s="44"/>
      <c r="I2684" s="44"/>
      <c r="J2684" s="44"/>
      <c r="K2684" s="44"/>
      <c r="L2684" s="44"/>
      <c r="M2684" s="44"/>
      <c r="N2684" s="44"/>
      <c r="O2684" s="44"/>
      <c r="P2684" s="44"/>
      <c r="Q2684" s="44"/>
      <c r="R2684" s="44"/>
      <c r="S2684" s="44"/>
      <c r="T2684" s="44"/>
      <c r="U2684" s="44"/>
      <c r="V2684" s="44"/>
      <c r="W2684" s="44"/>
      <c r="X2684" s="44"/>
      <c r="Y2684" s="44"/>
      <c r="Z2684" s="44"/>
      <c r="AA2684" s="35"/>
      <c r="AB2684" s="35"/>
      <c r="AC2684" s="35"/>
      <c r="AD2684" s="35"/>
      <c r="AE2684" s="35"/>
      <c r="AF2684" s="35"/>
      <c r="AG2684" s="35"/>
      <c r="AH2684" s="35"/>
      <c r="AI2684" s="35"/>
      <c r="AJ2684" s="35"/>
      <c r="AK2684" s="35"/>
    </row>
    <row r="2685" spans="7:37" s="13" customFormat="1" ht="13.9" customHeight="1" x14ac:dyDescent="0.3">
      <c r="G2685" s="44"/>
      <c r="H2685" s="44"/>
      <c r="I2685" s="44"/>
      <c r="J2685" s="44"/>
      <c r="K2685" s="44"/>
      <c r="L2685" s="44"/>
      <c r="M2685" s="44"/>
      <c r="N2685" s="44"/>
      <c r="O2685" s="44"/>
      <c r="P2685" s="44"/>
      <c r="Q2685" s="44"/>
      <c r="R2685" s="44"/>
      <c r="S2685" s="44"/>
      <c r="T2685" s="44"/>
      <c r="U2685" s="44"/>
      <c r="V2685" s="44"/>
      <c r="W2685" s="44"/>
      <c r="X2685" s="44"/>
      <c r="Y2685" s="44"/>
      <c r="Z2685" s="44"/>
      <c r="AA2685" s="35"/>
      <c r="AB2685" s="35"/>
      <c r="AC2685" s="35"/>
      <c r="AD2685" s="35"/>
      <c r="AE2685" s="35"/>
      <c r="AF2685" s="35"/>
      <c r="AG2685" s="35"/>
      <c r="AH2685" s="35"/>
      <c r="AI2685" s="35"/>
      <c r="AJ2685" s="35"/>
      <c r="AK2685" s="35"/>
    </row>
    <row r="2686" spans="7:37" s="13" customFormat="1" ht="13.9" customHeight="1" x14ac:dyDescent="0.3">
      <c r="G2686" s="44"/>
      <c r="H2686" s="44"/>
      <c r="I2686" s="44"/>
      <c r="J2686" s="44"/>
      <c r="K2686" s="44"/>
      <c r="L2686" s="44"/>
      <c r="M2686" s="44"/>
      <c r="N2686" s="44"/>
      <c r="O2686" s="44"/>
      <c r="P2686" s="44"/>
      <c r="Q2686" s="44"/>
      <c r="R2686" s="44"/>
      <c r="S2686" s="44"/>
      <c r="T2686" s="44"/>
      <c r="U2686" s="44"/>
      <c r="V2686" s="44"/>
      <c r="W2686" s="44"/>
      <c r="X2686" s="44"/>
      <c r="Y2686" s="44"/>
      <c r="Z2686" s="44"/>
      <c r="AA2686" s="35"/>
      <c r="AB2686" s="35"/>
      <c r="AC2686" s="35"/>
      <c r="AD2686" s="35"/>
      <c r="AE2686" s="35"/>
      <c r="AF2686" s="35"/>
      <c r="AG2686" s="35"/>
      <c r="AH2686" s="35"/>
      <c r="AI2686" s="35"/>
      <c r="AJ2686" s="35"/>
      <c r="AK2686" s="35"/>
    </row>
    <row r="2687" spans="7:37" s="13" customFormat="1" ht="13.9" customHeight="1" x14ac:dyDescent="0.3">
      <c r="G2687" s="44"/>
      <c r="H2687" s="44"/>
      <c r="I2687" s="44"/>
      <c r="J2687" s="44"/>
      <c r="K2687" s="44"/>
      <c r="L2687" s="44"/>
      <c r="M2687" s="44"/>
      <c r="N2687" s="44"/>
      <c r="O2687" s="44"/>
      <c r="P2687" s="44"/>
      <c r="Q2687" s="44"/>
      <c r="R2687" s="44"/>
      <c r="S2687" s="44"/>
      <c r="T2687" s="44"/>
      <c r="U2687" s="44"/>
      <c r="V2687" s="44"/>
      <c r="W2687" s="44"/>
      <c r="X2687" s="44"/>
      <c r="Y2687" s="44"/>
      <c r="Z2687" s="44"/>
      <c r="AA2687" s="35"/>
      <c r="AB2687" s="35"/>
      <c r="AC2687" s="35"/>
      <c r="AD2687" s="35"/>
      <c r="AE2687" s="35"/>
      <c r="AF2687" s="35"/>
      <c r="AG2687" s="35"/>
      <c r="AH2687" s="35"/>
      <c r="AI2687" s="35"/>
      <c r="AJ2687" s="35"/>
      <c r="AK2687" s="35"/>
    </row>
    <row r="2688" spans="7:37" s="13" customFormat="1" ht="13.9" customHeight="1" x14ac:dyDescent="0.3">
      <c r="G2688" s="44"/>
      <c r="H2688" s="44"/>
      <c r="I2688" s="44"/>
      <c r="J2688" s="44"/>
      <c r="K2688" s="44"/>
      <c r="L2688" s="44"/>
      <c r="M2688" s="44"/>
      <c r="N2688" s="44"/>
      <c r="O2688" s="44"/>
      <c r="P2688" s="44"/>
      <c r="Q2688" s="44"/>
      <c r="R2688" s="44"/>
      <c r="S2688" s="44"/>
      <c r="T2688" s="44"/>
      <c r="U2688" s="44"/>
      <c r="V2688" s="44"/>
      <c r="W2688" s="44"/>
      <c r="X2688" s="44"/>
      <c r="Y2688" s="44"/>
      <c r="Z2688" s="44"/>
      <c r="AA2688" s="35"/>
      <c r="AB2688" s="35"/>
      <c r="AC2688" s="35"/>
      <c r="AD2688" s="35"/>
      <c r="AE2688" s="35"/>
      <c r="AF2688" s="35"/>
      <c r="AG2688" s="35"/>
      <c r="AH2688" s="35"/>
      <c r="AI2688" s="35"/>
      <c r="AJ2688" s="35"/>
      <c r="AK2688" s="35"/>
    </row>
    <row r="2689" spans="7:37" s="13" customFormat="1" ht="13.9" customHeight="1" x14ac:dyDescent="0.3">
      <c r="G2689" s="44"/>
      <c r="H2689" s="44"/>
      <c r="I2689" s="44"/>
      <c r="J2689" s="44"/>
      <c r="K2689" s="44"/>
      <c r="L2689" s="44"/>
      <c r="M2689" s="44"/>
      <c r="N2689" s="44"/>
      <c r="O2689" s="44"/>
      <c r="P2689" s="44"/>
      <c r="Q2689" s="44"/>
      <c r="R2689" s="44"/>
      <c r="S2689" s="44"/>
      <c r="T2689" s="44"/>
      <c r="U2689" s="44"/>
      <c r="V2689" s="44"/>
      <c r="W2689" s="44"/>
      <c r="X2689" s="44"/>
      <c r="Y2689" s="44"/>
      <c r="Z2689" s="44"/>
      <c r="AA2689" s="35"/>
      <c r="AB2689" s="35"/>
      <c r="AC2689" s="35"/>
      <c r="AD2689" s="35"/>
      <c r="AE2689" s="35"/>
      <c r="AF2689" s="35"/>
      <c r="AG2689" s="35"/>
      <c r="AH2689" s="35"/>
      <c r="AI2689" s="35"/>
      <c r="AJ2689" s="35"/>
      <c r="AK2689" s="35"/>
    </row>
    <row r="2690" spans="7:37" s="13" customFormat="1" ht="13.9" customHeight="1" x14ac:dyDescent="0.3">
      <c r="G2690" s="44"/>
      <c r="H2690" s="44"/>
      <c r="I2690" s="44"/>
      <c r="J2690" s="44"/>
      <c r="K2690" s="44"/>
      <c r="L2690" s="44"/>
      <c r="M2690" s="44"/>
      <c r="N2690" s="44"/>
      <c r="O2690" s="44"/>
      <c r="P2690" s="44"/>
      <c r="Q2690" s="44"/>
      <c r="R2690" s="44"/>
      <c r="S2690" s="44"/>
      <c r="T2690" s="44"/>
      <c r="U2690" s="44"/>
      <c r="V2690" s="44"/>
      <c r="W2690" s="44"/>
      <c r="X2690" s="44"/>
      <c r="Y2690" s="44"/>
      <c r="Z2690" s="44"/>
      <c r="AA2690" s="35"/>
      <c r="AB2690" s="35"/>
      <c r="AC2690" s="35"/>
      <c r="AD2690" s="35"/>
      <c r="AE2690" s="35"/>
      <c r="AF2690" s="35"/>
      <c r="AG2690" s="35"/>
      <c r="AH2690" s="35"/>
      <c r="AI2690" s="35"/>
      <c r="AJ2690" s="35"/>
      <c r="AK2690" s="35"/>
    </row>
    <row r="2691" spans="7:37" s="13" customFormat="1" ht="13.9" customHeight="1" x14ac:dyDescent="0.3">
      <c r="G2691" s="44"/>
      <c r="H2691" s="44"/>
      <c r="I2691" s="44"/>
      <c r="J2691" s="44"/>
      <c r="K2691" s="44"/>
      <c r="L2691" s="44"/>
      <c r="M2691" s="44"/>
      <c r="N2691" s="44"/>
      <c r="O2691" s="44"/>
      <c r="P2691" s="44"/>
      <c r="Q2691" s="44"/>
      <c r="R2691" s="44"/>
      <c r="S2691" s="44"/>
      <c r="T2691" s="44"/>
      <c r="U2691" s="44"/>
      <c r="V2691" s="44"/>
      <c r="W2691" s="44"/>
      <c r="X2691" s="44"/>
      <c r="Y2691" s="44"/>
      <c r="Z2691" s="44"/>
      <c r="AA2691" s="35"/>
      <c r="AB2691" s="35"/>
      <c r="AC2691" s="35"/>
      <c r="AD2691" s="35"/>
      <c r="AE2691" s="35"/>
      <c r="AF2691" s="35"/>
      <c r="AG2691" s="35"/>
      <c r="AH2691" s="35"/>
      <c r="AI2691" s="35"/>
      <c r="AJ2691" s="35"/>
      <c r="AK2691" s="35"/>
    </row>
    <row r="2692" spans="7:37" s="13" customFormat="1" ht="13.9" customHeight="1" x14ac:dyDescent="0.3">
      <c r="G2692" s="44"/>
      <c r="H2692" s="44"/>
      <c r="I2692" s="44"/>
      <c r="J2692" s="44"/>
      <c r="K2692" s="44"/>
      <c r="L2692" s="44"/>
      <c r="M2692" s="44"/>
      <c r="N2692" s="44"/>
      <c r="O2692" s="44"/>
      <c r="P2692" s="44"/>
      <c r="Q2692" s="44"/>
      <c r="R2692" s="44"/>
      <c r="S2692" s="44"/>
      <c r="T2692" s="44"/>
      <c r="U2692" s="44"/>
      <c r="V2692" s="44"/>
      <c r="W2692" s="44"/>
      <c r="X2692" s="44"/>
      <c r="Y2692" s="44"/>
      <c r="Z2692" s="44"/>
      <c r="AA2692" s="35"/>
      <c r="AB2692" s="35"/>
      <c r="AC2692" s="35"/>
      <c r="AD2692" s="35"/>
      <c r="AE2692" s="35"/>
      <c r="AF2692" s="35"/>
      <c r="AG2692" s="35"/>
      <c r="AH2692" s="35"/>
      <c r="AI2692" s="35"/>
      <c r="AJ2692" s="35"/>
      <c r="AK2692" s="35"/>
    </row>
    <row r="2693" spans="7:37" s="13" customFormat="1" ht="13.9" customHeight="1" x14ac:dyDescent="0.3">
      <c r="G2693" s="44"/>
      <c r="H2693" s="44"/>
      <c r="I2693" s="44"/>
      <c r="J2693" s="44"/>
      <c r="K2693" s="44"/>
      <c r="L2693" s="44"/>
      <c r="M2693" s="44"/>
      <c r="N2693" s="44"/>
      <c r="O2693" s="44"/>
      <c r="P2693" s="44"/>
      <c r="Q2693" s="44"/>
      <c r="R2693" s="44"/>
      <c r="S2693" s="44"/>
      <c r="T2693" s="44"/>
      <c r="U2693" s="44"/>
      <c r="V2693" s="44"/>
      <c r="W2693" s="44"/>
      <c r="X2693" s="44"/>
      <c r="Y2693" s="44"/>
      <c r="Z2693" s="44"/>
      <c r="AA2693" s="35"/>
      <c r="AB2693" s="35"/>
      <c r="AC2693" s="35"/>
      <c r="AD2693" s="35"/>
      <c r="AE2693" s="35"/>
      <c r="AF2693" s="35"/>
      <c r="AG2693" s="35"/>
      <c r="AH2693" s="35"/>
      <c r="AI2693" s="35"/>
      <c r="AJ2693" s="35"/>
      <c r="AK2693" s="35"/>
    </row>
    <row r="2694" spans="7:37" s="13" customFormat="1" ht="13.9" customHeight="1" x14ac:dyDescent="0.3">
      <c r="G2694" s="44"/>
      <c r="H2694" s="44"/>
      <c r="I2694" s="44"/>
      <c r="J2694" s="44"/>
      <c r="K2694" s="44"/>
      <c r="L2694" s="44"/>
      <c r="M2694" s="44"/>
      <c r="N2694" s="44"/>
      <c r="O2694" s="44"/>
      <c r="P2694" s="44"/>
      <c r="Q2694" s="44"/>
      <c r="R2694" s="44"/>
      <c r="S2694" s="44"/>
      <c r="T2694" s="44"/>
      <c r="U2694" s="44"/>
      <c r="V2694" s="44"/>
      <c r="W2694" s="44"/>
      <c r="X2694" s="44"/>
      <c r="Y2694" s="44"/>
      <c r="Z2694" s="44"/>
      <c r="AA2694" s="35"/>
      <c r="AB2694" s="35"/>
      <c r="AC2694" s="35"/>
      <c r="AD2694" s="35"/>
      <c r="AE2694" s="35"/>
      <c r="AF2694" s="35"/>
      <c r="AG2694" s="35"/>
      <c r="AH2694" s="35"/>
      <c r="AI2694" s="35"/>
      <c r="AJ2694" s="35"/>
      <c r="AK2694" s="35"/>
    </row>
    <row r="2695" spans="7:37" s="13" customFormat="1" ht="13.9" customHeight="1" x14ac:dyDescent="0.3">
      <c r="G2695" s="44"/>
      <c r="H2695" s="44"/>
      <c r="I2695" s="44"/>
      <c r="J2695" s="44"/>
      <c r="K2695" s="44"/>
      <c r="L2695" s="44"/>
      <c r="M2695" s="44"/>
      <c r="N2695" s="44"/>
      <c r="O2695" s="44"/>
      <c r="P2695" s="44"/>
      <c r="Q2695" s="44"/>
      <c r="R2695" s="44"/>
      <c r="S2695" s="44"/>
      <c r="T2695" s="44"/>
      <c r="U2695" s="44"/>
      <c r="V2695" s="44"/>
      <c r="W2695" s="44"/>
      <c r="X2695" s="44"/>
      <c r="Y2695" s="44"/>
      <c r="Z2695" s="44"/>
      <c r="AA2695" s="35"/>
      <c r="AB2695" s="35"/>
      <c r="AC2695" s="35"/>
      <c r="AD2695" s="35"/>
      <c r="AE2695" s="35"/>
      <c r="AF2695" s="35"/>
      <c r="AG2695" s="35"/>
      <c r="AH2695" s="35"/>
      <c r="AI2695" s="35"/>
      <c r="AJ2695" s="35"/>
      <c r="AK2695" s="35"/>
    </row>
    <row r="2696" spans="7:37" s="13" customFormat="1" ht="13.9" customHeight="1" x14ac:dyDescent="0.3">
      <c r="G2696" s="44"/>
      <c r="H2696" s="44"/>
      <c r="I2696" s="44"/>
      <c r="J2696" s="44"/>
      <c r="K2696" s="44"/>
      <c r="L2696" s="44"/>
      <c r="M2696" s="44"/>
      <c r="N2696" s="44"/>
      <c r="O2696" s="44"/>
      <c r="P2696" s="44"/>
      <c r="Q2696" s="44"/>
      <c r="R2696" s="44"/>
      <c r="S2696" s="44"/>
      <c r="T2696" s="44"/>
      <c r="U2696" s="44"/>
      <c r="V2696" s="44"/>
      <c r="W2696" s="44"/>
      <c r="X2696" s="44"/>
      <c r="Y2696" s="44"/>
      <c r="Z2696" s="44"/>
      <c r="AA2696" s="35"/>
      <c r="AB2696" s="35"/>
      <c r="AC2696" s="35"/>
      <c r="AD2696" s="35"/>
      <c r="AE2696" s="35"/>
      <c r="AF2696" s="35"/>
      <c r="AG2696" s="35"/>
      <c r="AH2696" s="35"/>
      <c r="AI2696" s="35"/>
      <c r="AJ2696" s="35"/>
      <c r="AK2696" s="35"/>
    </row>
    <row r="2697" spans="7:37" s="13" customFormat="1" ht="13.9" customHeight="1" x14ac:dyDescent="0.3">
      <c r="G2697" s="44"/>
      <c r="H2697" s="44"/>
      <c r="I2697" s="44"/>
      <c r="J2697" s="44"/>
      <c r="K2697" s="44"/>
      <c r="L2697" s="44"/>
      <c r="M2697" s="44"/>
      <c r="N2697" s="44"/>
      <c r="O2697" s="44"/>
      <c r="P2697" s="44"/>
      <c r="Q2697" s="44"/>
      <c r="R2697" s="44"/>
      <c r="S2697" s="44"/>
      <c r="T2697" s="44"/>
      <c r="U2697" s="44"/>
      <c r="V2697" s="44"/>
      <c r="W2697" s="44"/>
      <c r="X2697" s="44"/>
      <c r="Y2697" s="44"/>
      <c r="Z2697" s="44"/>
      <c r="AA2697" s="35"/>
      <c r="AB2697" s="35"/>
      <c r="AC2697" s="35"/>
      <c r="AD2697" s="35"/>
      <c r="AE2697" s="35"/>
      <c r="AF2697" s="35"/>
      <c r="AG2697" s="35"/>
      <c r="AH2697" s="35"/>
      <c r="AI2697" s="35"/>
      <c r="AJ2697" s="35"/>
      <c r="AK2697" s="35"/>
    </row>
    <row r="2698" spans="7:37" s="13" customFormat="1" ht="13.9" customHeight="1" x14ac:dyDescent="0.3">
      <c r="G2698" s="44"/>
      <c r="H2698" s="44"/>
      <c r="I2698" s="44"/>
      <c r="J2698" s="44"/>
      <c r="K2698" s="44"/>
      <c r="L2698" s="44"/>
      <c r="M2698" s="44"/>
      <c r="N2698" s="44"/>
      <c r="O2698" s="44"/>
      <c r="P2698" s="44"/>
      <c r="Q2698" s="44"/>
      <c r="R2698" s="44"/>
      <c r="S2698" s="44"/>
      <c r="T2698" s="44"/>
      <c r="U2698" s="44"/>
      <c r="V2698" s="44"/>
      <c r="W2698" s="44"/>
      <c r="X2698" s="44"/>
      <c r="Y2698" s="44"/>
      <c r="Z2698" s="44"/>
      <c r="AA2698" s="35"/>
      <c r="AB2698" s="35"/>
      <c r="AC2698" s="35"/>
      <c r="AD2698" s="35"/>
      <c r="AE2698" s="35"/>
      <c r="AF2698" s="35"/>
      <c r="AG2698" s="35"/>
      <c r="AH2698" s="35"/>
      <c r="AI2698" s="35"/>
      <c r="AJ2698" s="35"/>
      <c r="AK2698" s="35"/>
    </row>
    <row r="2699" spans="7:37" s="13" customFormat="1" ht="13.9" customHeight="1" x14ac:dyDescent="0.3">
      <c r="G2699" s="44"/>
      <c r="H2699" s="44"/>
      <c r="I2699" s="44"/>
      <c r="J2699" s="44"/>
      <c r="K2699" s="44"/>
      <c r="L2699" s="44"/>
      <c r="M2699" s="44"/>
      <c r="N2699" s="44"/>
      <c r="O2699" s="44"/>
      <c r="P2699" s="44"/>
      <c r="Q2699" s="44"/>
      <c r="R2699" s="44"/>
      <c r="S2699" s="44"/>
      <c r="T2699" s="44"/>
      <c r="U2699" s="44"/>
      <c r="V2699" s="44"/>
      <c r="W2699" s="44"/>
      <c r="X2699" s="44"/>
      <c r="Y2699" s="44"/>
      <c r="Z2699" s="44"/>
      <c r="AA2699" s="35"/>
      <c r="AB2699" s="35"/>
      <c r="AC2699" s="35"/>
      <c r="AD2699" s="35"/>
      <c r="AE2699" s="35"/>
      <c r="AF2699" s="35"/>
      <c r="AG2699" s="35"/>
      <c r="AH2699" s="35"/>
      <c r="AI2699" s="35"/>
      <c r="AJ2699" s="35"/>
      <c r="AK2699" s="35"/>
    </row>
    <row r="2700" spans="7:37" s="13" customFormat="1" ht="13.9" customHeight="1" x14ac:dyDescent="0.3">
      <c r="G2700" s="44"/>
      <c r="H2700" s="44"/>
      <c r="I2700" s="44"/>
      <c r="J2700" s="44"/>
      <c r="K2700" s="44"/>
      <c r="L2700" s="44"/>
      <c r="M2700" s="44"/>
      <c r="N2700" s="44"/>
      <c r="O2700" s="44"/>
      <c r="P2700" s="44"/>
      <c r="Q2700" s="44"/>
      <c r="R2700" s="44"/>
      <c r="S2700" s="44"/>
      <c r="T2700" s="44"/>
      <c r="U2700" s="44"/>
      <c r="V2700" s="44"/>
      <c r="W2700" s="44"/>
      <c r="X2700" s="44"/>
      <c r="Y2700" s="44"/>
      <c r="Z2700" s="44"/>
      <c r="AA2700" s="35"/>
      <c r="AB2700" s="35"/>
      <c r="AC2700" s="35"/>
      <c r="AD2700" s="35"/>
      <c r="AE2700" s="35"/>
      <c r="AF2700" s="35"/>
      <c r="AG2700" s="35"/>
      <c r="AH2700" s="35"/>
      <c r="AI2700" s="35"/>
      <c r="AJ2700" s="35"/>
      <c r="AK2700" s="35"/>
    </row>
    <row r="2701" spans="7:37" s="13" customFormat="1" ht="13.9" customHeight="1" x14ac:dyDescent="0.3">
      <c r="G2701" s="44"/>
      <c r="H2701" s="44"/>
      <c r="I2701" s="44"/>
      <c r="J2701" s="44"/>
      <c r="K2701" s="44"/>
      <c r="L2701" s="44"/>
      <c r="M2701" s="44"/>
      <c r="N2701" s="44"/>
      <c r="O2701" s="44"/>
      <c r="P2701" s="44"/>
      <c r="Q2701" s="44"/>
      <c r="R2701" s="44"/>
      <c r="S2701" s="44"/>
      <c r="T2701" s="44"/>
      <c r="U2701" s="44"/>
      <c r="V2701" s="44"/>
      <c r="W2701" s="44"/>
      <c r="X2701" s="44"/>
      <c r="Y2701" s="44"/>
      <c r="Z2701" s="44"/>
      <c r="AA2701" s="35"/>
      <c r="AB2701" s="35"/>
      <c r="AC2701" s="35"/>
      <c r="AD2701" s="35"/>
      <c r="AE2701" s="35"/>
      <c r="AF2701" s="35"/>
      <c r="AG2701" s="35"/>
      <c r="AH2701" s="35"/>
      <c r="AI2701" s="35"/>
      <c r="AJ2701" s="35"/>
      <c r="AK2701" s="35"/>
    </row>
    <row r="2702" spans="7:37" s="13" customFormat="1" ht="13.9" customHeight="1" x14ac:dyDescent="0.3">
      <c r="G2702" s="44"/>
      <c r="H2702" s="44"/>
      <c r="I2702" s="44"/>
      <c r="J2702" s="44"/>
      <c r="K2702" s="44"/>
      <c r="L2702" s="44"/>
      <c r="M2702" s="44"/>
      <c r="N2702" s="44"/>
      <c r="O2702" s="44"/>
      <c r="P2702" s="44"/>
      <c r="Q2702" s="44"/>
      <c r="R2702" s="44"/>
      <c r="S2702" s="44"/>
      <c r="T2702" s="44"/>
      <c r="U2702" s="44"/>
      <c r="V2702" s="44"/>
      <c r="W2702" s="44"/>
      <c r="X2702" s="44"/>
      <c r="Y2702" s="44"/>
      <c r="Z2702" s="44"/>
      <c r="AA2702" s="35"/>
      <c r="AB2702" s="35"/>
      <c r="AC2702" s="35"/>
      <c r="AD2702" s="35"/>
      <c r="AE2702" s="35"/>
      <c r="AF2702" s="35"/>
      <c r="AG2702" s="35"/>
      <c r="AH2702" s="35"/>
      <c r="AI2702" s="35"/>
      <c r="AJ2702" s="35"/>
      <c r="AK2702" s="35"/>
    </row>
    <row r="2703" spans="7:37" s="13" customFormat="1" ht="13.9" customHeight="1" x14ac:dyDescent="0.3">
      <c r="G2703" s="44"/>
      <c r="H2703" s="44"/>
      <c r="I2703" s="44"/>
      <c r="J2703" s="44"/>
      <c r="K2703" s="44"/>
      <c r="L2703" s="44"/>
      <c r="M2703" s="44"/>
      <c r="N2703" s="44"/>
      <c r="O2703" s="44"/>
      <c r="P2703" s="44"/>
      <c r="Q2703" s="44"/>
      <c r="R2703" s="44"/>
      <c r="S2703" s="44"/>
      <c r="T2703" s="44"/>
      <c r="U2703" s="44"/>
      <c r="V2703" s="44"/>
      <c r="W2703" s="44"/>
      <c r="X2703" s="44"/>
      <c r="Y2703" s="44"/>
      <c r="Z2703" s="44"/>
      <c r="AA2703" s="35"/>
      <c r="AB2703" s="35"/>
      <c r="AC2703" s="35"/>
      <c r="AD2703" s="35"/>
      <c r="AE2703" s="35"/>
      <c r="AF2703" s="35"/>
      <c r="AG2703" s="35"/>
      <c r="AH2703" s="35"/>
      <c r="AI2703" s="35"/>
      <c r="AJ2703" s="35"/>
      <c r="AK2703" s="35"/>
    </row>
    <row r="2704" spans="7:37" s="13" customFormat="1" ht="13.9" customHeight="1" x14ac:dyDescent="0.3">
      <c r="G2704" s="44"/>
      <c r="H2704" s="44"/>
      <c r="I2704" s="44"/>
      <c r="J2704" s="44"/>
      <c r="K2704" s="44"/>
      <c r="L2704" s="44"/>
      <c r="M2704" s="44"/>
      <c r="N2704" s="44"/>
      <c r="O2704" s="44"/>
      <c r="P2704" s="44"/>
      <c r="Q2704" s="44"/>
      <c r="R2704" s="44"/>
      <c r="S2704" s="44"/>
      <c r="T2704" s="44"/>
      <c r="U2704" s="44"/>
      <c r="V2704" s="44"/>
      <c r="W2704" s="44"/>
      <c r="X2704" s="44"/>
      <c r="Y2704" s="44"/>
      <c r="Z2704" s="44"/>
      <c r="AA2704" s="35"/>
      <c r="AB2704" s="35"/>
      <c r="AC2704" s="35"/>
      <c r="AD2704" s="35"/>
      <c r="AE2704" s="35"/>
      <c r="AF2704" s="35"/>
      <c r="AG2704" s="35"/>
      <c r="AH2704" s="35"/>
      <c r="AI2704" s="35"/>
      <c r="AJ2704" s="35"/>
      <c r="AK2704" s="35"/>
    </row>
    <row r="2705" spans="7:37" s="13" customFormat="1" ht="13.9" customHeight="1" x14ac:dyDescent="0.3">
      <c r="G2705" s="44"/>
      <c r="H2705" s="44"/>
      <c r="I2705" s="44"/>
      <c r="J2705" s="44"/>
      <c r="K2705" s="44"/>
      <c r="L2705" s="44"/>
      <c r="M2705" s="44"/>
      <c r="N2705" s="44"/>
      <c r="O2705" s="44"/>
      <c r="P2705" s="44"/>
      <c r="Q2705" s="44"/>
      <c r="R2705" s="44"/>
      <c r="S2705" s="44"/>
      <c r="T2705" s="44"/>
      <c r="U2705" s="44"/>
      <c r="V2705" s="44"/>
      <c r="W2705" s="44"/>
      <c r="X2705" s="44"/>
      <c r="Y2705" s="44"/>
      <c r="Z2705" s="44"/>
      <c r="AA2705" s="35"/>
      <c r="AB2705" s="35"/>
      <c r="AC2705" s="35"/>
      <c r="AD2705" s="35"/>
      <c r="AE2705" s="35"/>
      <c r="AF2705" s="35"/>
      <c r="AG2705" s="35"/>
      <c r="AH2705" s="35"/>
      <c r="AI2705" s="35"/>
      <c r="AJ2705" s="35"/>
      <c r="AK2705" s="35"/>
    </row>
    <row r="2706" spans="7:37" s="13" customFormat="1" ht="13.9" customHeight="1" x14ac:dyDescent="0.3">
      <c r="G2706" s="44"/>
      <c r="H2706" s="44"/>
      <c r="I2706" s="44"/>
      <c r="J2706" s="44"/>
      <c r="K2706" s="44"/>
      <c r="L2706" s="44"/>
      <c r="M2706" s="44"/>
      <c r="N2706" s="44"/>
      <c r="O2706" s="44"/>
      <c r="P2706" s="44"/>
      <c r="Q2706" s="44"/>
      <c r="R2706" s="44"/>
      <c r="S2706" s="44"/>
      <c r="T2706" s="44"/>
      <c r="U2706" s="44"/>
      <c r="V2706" s="44"/>
      <c r="W2706" s="44"/>
      <c r="X2706" s="44"/>
      <c r="Y2706" s="44"/>
      <c r="Z2706" s="44"/>
      <c r="AA2706" s="35"/>
      <c r="AB2706" s="35"/>
      <c r="AC2706" s="35"/>
      <c r="AD2706" s="35"/>
      <c r="AE2706" s="35"/>
      <c r="AF2706" s="35"/>
      <c r="AG2706" s="35"/>
      <c r="AH2706" s="35"/>
      <c r="AI2706" s="35"/>
      <c r="AJ2706" s="35"/>
      <c r="AK2706" s="35"/>
    </row>
    <row r="2707" spans="7:37" s="13" customFormat="1" ht="13.9" customHeight="1" x14ac:dyDescent="0.3">
      <c r="G2707" s="44"/>
      <c r="H2707" s="44"/>
      <c r="I2707" s="44"/>
      <c r="J2707" s="44"/>
      <c r="K2707" s="44"/>
      <c r="L2707" s="44"/>
      <c r="M2707" s="44"/>
      <c r="N2707" s="44"/>
      <c r="O2707" s="44"/>
      <c r="P2707" s="44"/>
      <c r="Q2707" s="44"/>
      <c r="R2707" s="44"/>
      <c r="S2707" s="44"/>
      <c r="T2707" s="44"/>
      <c r="U2707" s="44"/>
      <c r="V2707" s="44"/>
      <c r="W2707" s="44"/>
      <c r="X2707" s="44"/>
      <c r="Y2707" s="44"/>
      <c r="Z2707" s="44"/>
      <c r="AA2707" s="35"/>
      <c r="AB2707" s="35"/>
      <c r="AC2707" s="35"/>
      <c r="AD2707" s="35"/>
      <c r="AE2707" s="35"/>
      <c r="AF2707" s="35"/>
      <c r="AG2707" s="35"/>
      <c r="AH2707" s="35"/>
      <c r="AI2707" s="35"/>
      <c r="AJ2707" s="35"/>
      <c r="AK2707" s="35"/>
    </row>
    <row r="2708" spans="7:37" s="13" customFormat="1" ht="13.9" customHeight="1" x14ac:dyDescent="0.3">
      <c r="G2708" s="44"/>
      <c r="H2708" s="44"/>
      <c r="I2708" s="44"/>
      <c r="J2708" s="44"/>
      <c r="K2708" s="44"/>
      <c r="L2708" s="44"/>
      <c r="M2708" s="44"/>
      <c r="N2708" s="44"/>
      <c r="O2708" s="44"/>
      <c r="P2708" s="44"/>
      <c r="Q2708" s="44"/>
      <c r="R2708" s="44"/>
      <c r="S2708" s="44"/>
      <c r="T2708" s="44"/>
      <c r="U2708" s="44"/>
      <c r="V2708" s="44"/>
      <c r="W2708" s="44"/>
      <c r="X2708" s="44"/>
      <c r="Y2708" s="44"/>
      <c r="Z2708" s="44"/>
      <c r="AA2708" s="35"/>
      <c r="AB2708" s="35"/>
      <c r="AC2708" s="35"/>
      <c r="AD2708" s="35"/>
      <c r="AE2708" s="35"/>
      <c r="AF2708" s="35"/>
      <c r="AG2708" s="35"/>
      <c r="AH2708" s="35"/>
      <c r="AI2708" s="35"/>
      <c r="AJ2708" s="35"/>
      <c r="AK2708" s="35"/>
    </row>
    <row r="2709" spans="7:37" s="13" customFormat="1" ht="13.9" customHeight="1" x14ac:dyDescent="0.3">
      <c r="G2709" s="44"/>
      <c r="H2709" s="44"/>
      <c r="I2709" s="44"/>
      <c r="J2709" s="44"/>
      <c r="K2709" s="44"/>
      <c r="L2709" s="44"/>
      <c r="M2709" s="44"/>
      <c r="N2709" s="44"/>
      <c r="O2709" s="44"/>
      <c r="P2709" s="44"/>
      <c r="Q2709" s="44"/>
      <c r="R2709" s="44"/>
      <c r="S2709" s="44"/>
      <c r="T2709" s="44"/>
      <c r="U2709" s="44"/>
      <c r="V2709" s="44"/>
      <c r="W2709" s="44"/>
      <c r="X2709" s="44"/>
      <c r="Y2709" s="44"/>
      <c r="Z2709" s="44"/>
      <c r="AA2709" s="35"/>
      <c r="AB2709" s="35"/>
      <c r="AC2709" s="35"/>
      <c r="AD2709" s="35"/>
      <c r="AE2709" s="35"/>
      <c r="AF2709" s="35"/>
      <c r="AG2709" s="35"/>
      <c r="AH2709" s="35"/>
      <c r="AI2709" s="35"/>
      <c r="AJ2709" s="35"/>
      <c r="AK2709" s="35"/>
    </row>
    <row r="2710" spans="7:37" s="13" customFormat="1" ht="13.9" customHeight="1" x14ac:dyDescent="0.3">
      <c r="G2710" s="44"/>
      <c r="H2710" s="44"/>
      <c r="I2710" s="44"/>
      <c r="J2710" s="44"/>
      <c r="K2710" s="44"/>
      <c r="L2710" s="44"/>
      <c r="M2710" s="44"/>
      <c r="N2710" s="44"/>
      <c r="O2710" s="44"/>
      <c r="P2710" s="44"/>
      <c r="Q2710" s="44"/>
      <c r="R2710" s="44"/>
      <c r="S2710" s="44"/>
      <c r="T2710" s="44"/>
      <c r="U2710" s="44"/>
      <c r="V2710" s="44"/>
      <c r="W2710" s="44"/>
      <c r="X2710" s="44"/>
      <c r="Y2710" s="44"/>
      <c r="Z2710" s="44"/>
      <c r="AA2710" s="35"/>
      <c r="AB2710" s="35"/>
      <c r="AC2710" s="35"/>
      <c r="AD2710" s="35"/>
      <c r="AE2710" s="35"/>
      <c r="AF2710" s="35"/>
      <c r="AG2710" s="35"/>
      <c r="AH2710" s="35"/>
      <c r="AI2710" s="35"/>
      <c r="AJ2710" s="35"/>
      <c r="AK2710" s="35"/>
    </row>
    <row r="2711" spans="7:37" s="13" customFormat="1" ht="13.9" customHeight="1" x14ac:dyDescent="0.3">
      <c r="G2711" s="44"/>
      <c r="H2711" s="44"/>
      <c r="I2711" s="44"/>
      <c r="J2711" s="44"/>
      <c r="K2711" s="44"/>
      <c r="L2711" s="44"/>
      <c r="M2711" s="44"/>
      <c r="N2711" s="44"/>
      <c r="O2711" s="44"/>
      <c r="P2711" s="44"/>
      <c r="Q2711" s="44"/>
      <c r="R2711" s="44"/>
      <c r="S2711" s="44"/>
      <c r="T2711" s="44"/>
      <c r="U2711" s="44"/>
      <c r="V2711" s="44"/>
      <c r="W2711" s="44"/>
      <c r="X2711" s="44"/>
      <c r="Y2711" s="44"/>
      <c r="Z2711" s="44"/>
      <c r="AA2711" s="35"/>
      <c r="AB2711" s="35"/>
      <c r="AC2711" s="35"/>
      <c r="AD2711" s="35"/>
      <c r="AE2711" s="35"/>
      <c r="AF2711" s="35"/>
      <c r="AG2711" s="35"/>
      <c r="AH2711" s="35"/>
      <c r="AI2711" s="35"/>
      <c r="AJ2711" s="35"/>
      <c r="AK2711" s="35"/>
    </row>
    <row r="2712" spans="7:37" s="13" customFormat="1" ht="13.9" customHeight="1" x14ac:dyDescent="0.3">
      <c r="G2712" s="44"/>
      <c r="H2712" s="44"/>
      <c r="I2712" s="44"/>
      <c r="J2712" s="44"/>
      <c r="K2712" s="44"/>
      <c r="L2712" s="44"/>
      <c r="M2712" s="44"/>
      <c r="N2712" s="44"/>
      <c r="O2712" s="44"/>
      <c r="P2712" s="44"/>
      <c r="Q2712" s="44"/>
      <c r="R2712" s="44"/>
      <c r="S2712" s="44"/>
      <c r="T2712" s="44"/>
      <c r="U2712" s="44"/>
      <c r="V2712" s="44"/>
      <c r="W2712" s="44"/>
      <c r="X2712" s="44"/>
      <c r="Y2712" s="44"/>
      <c r="Z2712" s="44"/>
      <c r="AA2712" s="35"/>
      <c r="AB2712" s="35"/>
      <c r="AC2712" s="35"/>
      <c r="AD2712" s="35"/>
      <c r="AE2712" s="35"/>
      <c r="AF2712" s="35"/>
      <c r="AG2712" s="35"/>
      <c r="AH2712" s="35"/>
      <c r="AI2712" s="35"/>
      <c r="AJ2712" s="35"/>
      <c r="AK2712" s="35"/>
    </row>
    <row r="2713" spans="7:37" s="13" customFormat="1" ht="13.9" customHeight="1" x14ac:dyDescent="0.3">
      <c r="G2713" s="44"/>
      <c r="H2713" s="44"/>
      <c r="I2713" s="44"/>
      <c r="J2713" s="44"/>
      <c r="K2713" s="44"/>
      <c r="L2713" s="44"/>
      <c r="M2713" s="44"/>
      <c r="N2713" s="44"/>
      <c r="O2713" s="44"/>
      <c r="P2713" s="44"/>
      <c r="Q2713" s="44"/>
      <c r="R2713" s="44"/>
      <c r="S2713" s="44"/>
      <c r="T2713" s="44"/>
      <c r="U2713" s="44"/>
      <c r="V2713" s="44"/>
      <c r="W2713" s="44"/>
      <c r="X2713" s="44"/>
      <c r="Y2713" s="44"/>
      <c r="Z2713" s="44"/>
      <c r="AA2713" s="35"/>
      <c r="AB2713" s="35"/>
      <c r="AC2713" s="35"/>
      <c r="AD2713" s="35"/>
      <c r="AE2713" s="35"/>
      <c r="AF2713" s="35"/>
      <c r="AG2713" s="35"/>
      <c r="AH2713" s="35"/>
      <c r="AI2713" s="35"/>
      <c r="AJ2713" s="35"/>
      <c r="AK2713" s="35"/>
    </row>
    <row r="2714" spans="7:37" s="13" customFormat="1" ht="13.9" customHeight="1" x14ac:dyDescent="0.3">
      <c r="G2714" s="44"/>
      <c r="H2714" s="44"/>
      <c r="I2714" s="44"/>
      <c r="J2714" s="44"/>
      <c r="K2714" s="44"/>
      <c r="L2714" s="44"/>
      <c r="M2714" s="44"/>
      <c r="N2714" s="44"/>
      <c r="O2714" s="44"/>
      <c r="P2714" s="44"/>
      <c r="Q2714" s="44"/>
      <c r="R2714" s="44"/>
      <c r="S2714" s="44"/>
      <c r="T2714" s="44"/>
      <c r="U2714" s="44"/>
      <c r="V2714" s="44"/>
      <c r="W2714" s="44"/>
      <c r="X2714" s="44"/>
      <c r="Y2714" s="44"/>
      <c r="Z2714" s="44"/>
      <c r="AA2714" s="35"/>
      <c r="AB2714" s="35"/>
      <c r="AC2714" s="35"/>
      <c r="AD2714" s="35"/>
      <c r="AE2714" s="35"/>
      <c r="AF2714" s="35"/>
      <c r="AG2714" s="35"/>
      <c r="AH2714" s="35"/>
      <c r="AI2714" s="35"/>
      <c r="AJ2714" s="35"/>
      <c r="AK2714" s="35"/>
    </row>
    <row r="2715" spans="7:37" s="13" customFormat="1" ht="13.9" customHeight="1" x14ac:dyDescent="0.3">
      <c r="G2715" s="44"/>
      <c r="H2715" s="44"/>
      <c r="I2715" s="44"/>
      <c r="J2715" s="44"/>
      <c r="K2715" s="44"/>
      <c r="L2715" s="44"/>
      <c r="M2715" s="44"/>
      <c r="N2715" s="44"/>
      <c r="O2715" s="44"/>
      <c r="P2715" s="44"/>
      <c r="Q2715" s="44"/>
      <c r="R2715" s="44"/>
      <c r="S2715" s="44"/>
      <c r="T2715" s="44"/>
      <c r="U2715" s="44"/>
      <c r="V2715" s="44"/>
      <c r="W2715" s="44"/>
      <c r="X2715" s="44"/>
      <c r="Y2715" s="44"/>
      <c r="Z2715" s="44"/>
      <c r="AA2715" s="35"/>
      <c r="AB2715" s="35"/>
      <c r="AC2715" s="35"/>
      <c r="AD2715" s="35"/>
      <c r="AE2715" s="35"/>
      <c r="AF2715" s="35"/>
      <c r="AG2715" s="35"/>
      <c r="AH2715" s="35"/>
      <c r="AI2715" s="35"/>
      <c r="AJ2715" s="35"/>
      <c r="AK2715" s="35"/>
    </row>
    <row r="2716" spans="7:37" s="13" customFormat="1" ht="13.9" customHeight="1" x14ac:dyDescent="0.3">
      <c r="G2716" s="44"/>
      <c r="H2716" s="44"/>
      <c r="I2716" s="44"/>
      <c r="J2716" s="44"/>
      <c r="K2716" s="44"/>
      <c r="L2716" s="44"/>
      <c r="M2716" s="44"/>
      <c r="N2716" s="44"/>
      <c r="O2716" s="44"/>
      <c r="P2716" s="44"/>
      <c r="Q2716" s="44"/>
      <c r="R2716" s="44"/>
      <c r="S2716" s="44"/>
      <c r="T2716" s="44"/>
      <c r="U2716" s="44"/>
      <c r="V2716" s="44"/>
      <c r="W2716" s="44"/>
      <c r="X2716" s="44"/>
      <c r="Y2716" s="44"/>
      <c r="Z2716" s="44"/>
      <c r="AA2716" s="35"/>
      <c r="AB2716" s="35"/>
      <c r="AC2716" s="35"/>
      <c r="AD2716" s="35"/>
      <c r="AE2716" s="35"/>
      <c r="AF2716" s="35"/>
      <c r="AG2716" s="35"/>
      <c r="AH2716" s="35"/>
      <c r="AI2716" s="35"/>
      <c r="AJ2716" s="35"/>
      <c r="AK2716" s="35"/>
    </row>
    <row r="2717" spans="7:37" s="13" customFormat="1" ht="13.9" customHeight="1" x14ac:dyDescent="0.3">
      <c r="G2717" s="44"/>
      <c r="H2717" s="44"/>
      <c r="I2717" s="44"/>
      <c r="J2717" s="44"/>
      <c r="K2717" s="44"/>
      <c r="L2717" s="44"/>
      <c r="M2717" s="44"/>
      <c r="N2717" s="44"/>
      <c r="O2717" s="44"/>
      <c r="P2717" s="44"/>
      <c r="Q2717" s="44"/>
      <c r="R2717" s="44"/>
      <c r="S2717" s="44"/>
      <c r="T2717" s="44"/>
      <c r="U2717" s="44"/>
      <c r="V2717" s="44"/>
      <c r="W2717" s="44"/>
      <c r="X2717" s="44"/>
      <c r="Y2717" s="44"/>
      <c r="Z2717" s="44"/>
      <c r="AA2717" s="35"/>
      <c r="AB2717" s="35"/>
      <c r="AC2717" s="35"/>
      <c r="AD2717" s="35"/>
      <c r="AE2717" s="35"/>
      <c r="AF2717" s="35"/>
      <c r="AG2717" s="35"/>
      <c r="AH2717" s="35"/>
      <c r="AI2717" s="35"/>
      <c r="AJ2717" s="35"/>
      <c r="AK2717" s="35"/>
    </row>
    <row r="2718" spans="7:37" s="13" customFormat="1" ht="13.9" customHeight="1" x14ac:dyDescent="0.3">
      <c r="G2718" s="44"/>
      <c r="H2718" s="44"/>
      <c r="I2718" s="44"/>
      <c r="J2718" s="44"/>
      <c r="K2718" s="44"/>
      <c r="L2718" s="44"/>
      <c r="M2718" s="44"/>
      <c r="N2718" s="44"/>
      <c r="O2718" s="44"/>
      <c r="P2718" s="44"/>
      <c r="Q2718" s="44"/>
      <c r="R2718" s="44"/>
      <c r="S2718" s="44"/>
      <c r="T2718" s="44"/>
      <c r="U2718" s="44"/>
      <c r="V2718" s="44"/>
      <c r="W2718" s="44"/>
      <c r="X2718" s="44"/>
      <c r="Y2718" s="44"/>
      <c r="Z2718" s="44"/>
      <c r="AA2718" s="35"/>
      <c r="AB2718" s="35"/>
      <c r="AC2718" s="35"/>
      <c r="AD2718" s="35"/>
      <c r="AE2718" s="35"/>
      <c r="AF2718" s="35"/>
      <c r="AG2718" s="35"/>
      <c r="AH2718" s="35"/>
      <c r="AI2718" s="35"/>
      <c r="AJ2718" s="35"/>
      <c r="AK2718" s="35"/>
    </row>
    <row r="2719" spans="7:37" s="13" customFormat="1" ht="13.9" customHeight="1" x14ac:dyDescent="0.3">
      <c r="G2719" s="44"/>
      <c r="H2719" s="44"/>
      <c r="I2719" s="44"/>
      <c r="J2719" s="44"/>
      <c r="K2719" s="44"/>
      <c r="L2719" s="44"/>
      <c r="M2719" s="44"/>
      <c r="N2719" s="44"/>
      <c r="O2719" s="44"/>
      <c r="P2719" s="44"/>
      <c r="Q2719" s="44"/>
      <c r="R2719" s="44"/>
      <c r="S2719" s="44"/>
      <c r="T2719" s="44"/>
      <c r="U2719" s="44"/>
      <c r="V2719" s="44"/>
      <c r="W2719" s="44"/>
      <c r="X2719" s="44"/>
      <c r="Y2719" s="44"/>
      <c r="Z2719" s="44"/>
      <c r="AA2719" s="35"/>
      <c r="AB2719" s="35"/>
      <c r="AC2719" s="35"/>
      <c r="AD2719" s="35"/>
      <c r="AE2719" s="35"/>
      <c r="AF2719" s="35"/>
      <c r="AG2719" s="35"/>
      <c r="AH2719" s="35"/>
      <c r="AI2719" s="35"/>
      <c r="AJ2719" s="35"/>
      <c r="AK2719" s="35"/>
    </row>
    <row r="2720" spans="7:37" s="13" customFormat="1" ht="13.9" customHeight="1" x14ac:dyDescent="0.3">
      <c r="G2720" s="44"/>
      <c r="H2720" s="44"/>
      <c r="I2720" s="44"/>
      <c r="J2720" s="44"/>
      <c r="K2720" s="44"/>
      <c r="L2720" s="44"/>
      <c r="M2720" s="44"/>
      <c r="N2720" s="44"/>
      <c r="O2720" s="44"/>
      <c r="P2720" s="44"/>
      <c r="Q2720" s="44"/>
      <c r="R2720" s="44"/>
      <c r="S2720" s="44"/>
      <c r="T2720" s="44"/>
      <c r="U2720" s="44"/>
      <c r="V2720" s="44"/>
      <c r="W2720" s="44"/>
      <c r="X2720" s="44"/>
      <c r="Y2720" s="44"/>
      <c r="Z2720" s="44"/>
      <c r="AA2720" s="35"/>
      <c r="AB2720" s="35"/>
      <c r="AC2720" s="35"/>
      <c r="AD2720" s="35"/>
      <c r="AE2720" s="35"/>
      <c r="AF2720" s="35"/>
      <c r="AG2720" s="35"/>
      <c r="AH2720" s="35"/>
      <c r="AI2720" s="35"/>
      <c r="AJ2720" s="35"/>
      <c r="AK2720" s="35"/>
    </row>
    <row r="2721" spans="7:37" s="13" customFormat="1" ht="13.9" customHeight="1" x14ac:dyDescent="0.3">
      <c r="G2721" s="44"/>
      <c r="H2721" s="44"/>
      <c r="I2721" s="44"/>
      <c r="J2721" s="44"/>
      <c r="K2721" s="44"/>
      <c r="L2721" s="44"/>
      <c r="M2721" s="44"/>
      <c r="N2721" s="44"/>
      <c r="O2721" s="44"/>
      <c r="P2721" s="44"/>
      <c r="Q2721" s="44"/>
      <c r="R2721" s="44"/>
      <c r="S2721" s="44"/>
      <c r="T2721" s="44"/>
      <c r="U2721" s="44"/>
      <c r="V2721" s="44"/>
      <c r="W2721" s="44"/>
      <c r="X2721" s="44"/>
      <c r="Y2721" s="44"/>
      <c r="Z2721" s="44"/>
      <c r="AA2721" s="35"/>
      <c r="AB2721" s="35"/>
      <c r="AC2721" s="35"/>
      <c r="AD2721" s="35"/>
      <c r="AE2721" s="35"/>
      <c r="AF2721" s="35"/>
      <c r="AG2721" s="35"/>
      <c r="AH2721" s="35"/>
      <c r="AI2721" s="35"/>
      <c r="AJ2721" s="35"/>
      <c r="AK2721" s="35"/>
    </row>
    <row r="2722" spans="7:37" s="13" customFormat="1" ht="13.9" customHeight="1" x14ac:dyDescent="0.3">
      <c r="G2722" s="44"/>
      <c r="H2722" s="44"/>
      <c r="I2722" s="44"/>
      <c r="J2722" s="44"/>
      <c r="K2722" s="44"/>
      <c r="L2722" s="44"/>
      <c r="M2722" s="44"/>
      <c r="N2722" s="44"/>
      <c r="O2722" s="44"/>
      <c r="P2722" s="44"/>
      <c r="Q2722" s="44"/>
      <c r="R2722" s="44"/>
      <c r="S2722" s="44"/>
      <c r="T2722" s="44"/>
      <c r="U2722" s="44"/>
      <c r="V2722" s="44"/>
      <c r="W2722" s="44"/>
      <c r="X2722" s="44"/>
      <c r="Y2722" s="44"/>
      <c r="Z2722" s="44"/>
      <c r="AA2722" s="35"/>
      <c r="AB2722" s="35"/>
      <c r="AC2722" s="35"/>
      <c r="AD2722" s="35"/>
      <c r="AE2722" s="35"/>
      <c r="AF2722" s="35"/>
      <c r="AG2722" s="35"/>
      <c r="AH2722" s="35"/>
      <c r="AI2722" s="35"/>
      <c r="AJ2722" s="35"/>
      <c r="AK2722" s="35"/>
    </row>
    <row r="2723" spans="7:37" s="13" customFormat="1" ht="13.9" customHeight="1" x14ac:dyDescent="0.3">
      <c r="G2723" s="44"/>
      <c r="H2723" s="44"/>
      <c r="I2723" s="44"/>
      <c r="J2723" s="44"/>
      <c r="K2723" s="44"/>
      <c r="L2723" s="44"/>
      <c r="M2723" s="44"/>
      <c r="N2723" s="44"/>
      <c r="O2723" s="44"/>
      <c r="P2723" s="44"/>
      <c r="Q2723" s="44"/>
      <c r="R2723" s="44"/>
      <c r="S2723" s="44"/>
      <c r="T2723" s="44"/>
      <c r="U2723" s="44"/>
      <c r="V2723" s="44"/>
      <c r="W2723" s="44"/>
      <c r="X2723" s="44"/>
      <c r="Y2723" s="44"/>
      <c r="Z2723" s="44"/>
      <c r="AA2723" s="35"/>
      <c r="AB2723" s="35"/>
      <c r="AC2723" s="35"/>
      <c r="AD2723" s="35"/>
      <c r="AE2723" s="35"/>
      <c r="AF2723" s="35"/>
      <c r="AG2723" s="35"/>
      <c r="AH2723" s="35"/>
      <c r="AI2723" s="35"/>
      <c r="AJ2723" s="35"/>
      <c r="AK2723" s="35"/>
    </row>
    <row r="2724" spans="7:37" s="13" customFormat="1" ht="13.9" customHeight="1" x14ac:dyDescent="0.3">
      <c r="G2724" s="44"/>
      <c r="H2724" s="44"/>
      <c r="I2724" s="44"/>
      <c r="J2724" s="44"/>
      <c r="K2724" s="44"/>
      <c r="L2724" s="44"/>
      <c r="M2724" s="44"/>
      <c r="N2724" s="44"/>
      <c r="O2724" s="44"/>
      <c r="P2724" s="44"/>
      <c r="Q2724" s="44"/>
      <c r="R2724" s="44"/>
      <c r="S2724" s="44"/>
      <c r="T2724" s="44"/>
      <c r="U2724" s="44"/>
      <c r="V2724" s="44"/>
      <c r="W2724" s="44"/>
      <c r="X2724" s="44"/>
      <c r="Y2724" s="44"/>
      <c r="Z2724" s="44"/>
      <c r="AA2724" s="35"/>
      <c r="AB2724" s="35"/>
      <c r="AC2724" s="35"/>
      <c r="AD2724" s="35"/>
      <c r="AE2724" s="35"/>
      <c r="AF2724" s="35"/>
      <c r="AG2724" s="35"/>
      <c r="AH2724" s="35"/>
      <c r="AI2724" s="35"/>
      <c r="AJ2724" s="35"/>
      <c r="AK2724" s="35"/>
    </row>
    <row r="2725" spans="7:37" s="13" customFormat="1" ht="13.9" customHeight="1" x14ac:dyDescent="0.3">
      <c r="G2725" s="44"/>
      <c r="H2725" s="44"/>
      <c r="I2725" s="44"/>
      <c r="J2725" s="44"/>
      <c r="K2725" s="44"/>
      <c r="L2725" s="44"/>
      <c r="M2725" s="44"/>
      <c r="N2725" s="44"/>
      <c r="O2725" s="44"/>
      <c r="P2725" s="44"/>
      <c r="Q2725" s="44"/>
      <c r="R2725" s="44"/>
      <c r="S2725" s="44"/>
      <c r="T2725" s="44"/>
      <c r="U2725" s="44"/>
      <c r="V2725" s="44"/>
      <c r="W2725" s="44"/>
      <c r="X2725" s="44"/>
      <c r="Y2725" s="44"/>
      <c r="Z2725" s="44"/>
      <c r="AA2725" s="35"/>
      <c r="AB2725" s="35"/>
      <c r="AC2725" s="35"/>
      <c r="AD2725" s="35"/>
      <c r="AE2725" s="35"/>
      <c r="AF2725" s="35"/>
      <c r="AG2725" s="35"/>
      <c r="AH2725" s="35"/>
      <c r="AI2725" s="35"/>
      <c r="AJ2725" s="35"/>
      <c r="AK2725" s="35"/>
    </row>
    <row r="2726" spans="7:37" s="13" customFormat="1" ht="13.9" customHeight="1" x14ac:dyDescent="0.3">
      <c r="G2726" s="44"/>
      <c r="H2726" s="44"/>
      <c r="I2726" s="44"/>
      <c r="J2726" s="44"/>
      <c r="K2726" s="44"/>
      <c r="L2726" s="44"/>
      <c r="M2726" s="44"/>
      <c r="N2726" s="44"/>
      <c r="O2726" s="44"/>
      <c r="P2726" s="44"/>
      <c r="Q2726" s="44"/>
      <c r="R2726" s="44"/>
      <c r="S2726" s="44"/>
      <c r="T2726" s="44"/>
      <c r="U2726" s="44"/>
      <c r="V2726" s="44"/>
      <c r="W2726" s="44"/>
      <c r="X2726" s="44"/>
      <c r="Y2726" s="44"/>
      <c r="Z2726" s="44"/>
      <c r="AA2726" s="35"/>
      <c r="AB2726" s="35"/>
      <c r="AC2726" s="35"/>
      <c r="AD2726" s="35"/>
      <c r="AE2726" s="35"/>
      <c r="AF2726" s="35"/>
      <c r="AG2726" s="35"/>
      <c r="AH2726" s="35"/>
      <c r="AI2726" s="35"/>
      <c r="AJ2726" s="35"/>
      <c r="AK2726" s="35"/>
    </row>
    <row r="2727" spans="7:37" s="13" customFormat="1" ht="13.9" customHeight="1" x14ac:dyDescent="0.3">
      <c r="G2727" s="44"/>
      <c r="H2727" s="44"/>
      <c r="I2727" s="44"/>
      <c r="J2727" s="44"/>
      <c r="K2727" s="44"/>
      <c r="L2727" s="44"/>
      <c r="M2727" s="44"/>
      <c r="N2727" s="44"/>
      <c r="O2727" s="44"/>
      <c r="P2727" s="44"/>
      <c r="Q2727" s="44"/>
      <c r="R2727" s="44"/>
      <c r="S2727" s="44"/>
      <c r="T2727" s="44"/>
      <c r="U2727" s="44"/>
      <c r="V2727" s="44"/>
      <c r="W2727" s="44"/>
      <c r="X2727" s="44"/>
      <c r="Y2727" s="44"/>
      <c r="Z2727" s="44"/>
      <c r="AA2727" s="35"/>
      <c r="AB2727" s="35"/>
      <c r="AC2727" s="35"/>
      <c r="AD2727" s="35"/>
      <c r="AE2727" s="35"/>
      <c r="AF2727" s="35"/>
      <c r="AG2727" s="35"/>
      <c r="AH2727" s="35"/>
      <c r="AI2727" s="35"/>
      <c r="AJ2727" s="35"/>
      <c r="AK2727" s="35"/>
    </row>
    <row r="2728" spans="7:37" s="13" customFormat="1" ht="13.9" customHeight="1" x14ac:dyDescent="0.3">
      <c r="G2728" s="44"/>
      <c r="H2728" s="44"/>
      <c r="I2728" s="44"/>
      <c r="J2728" s="44"/>
      <c r="K2728" s="44"/>
      <c r="L2728" s="44"/>
      <c r="M2728" s="44"/>
      <c r="N2728" s="44"/>
      <c r="O2728" s="44"/>
      <c r="P2728" s="44"/>
      <c r="Q2728" s="44"/>
      <c r="R2728" s="44"/>
      <c r="S2728" s="44"/>
      <c r="T2728" s="44"/>
      <c r="U2728" s="44"/>
      <c r="V2728" s="44"/>
      <c r="W2728" s="44"/>
      <c r="X2728" s="44"/>
      <c r="Y2728" s="44"/>
      <c r="Z2728" s="44"/>
      <c r="AA2728" s="35"/>
      <c r="AB2728" s="35"/>
      <c r="AC2728" s="35"/>
      <c r="AD2728" s="35"/>
      <c r="AE2728" s="35"/>
      <c r="AF2728" s="35"/>
      <c r="AG2728" s="35"/>
      <c r="AH2728" s="35"/>
      <c r="AI2728" s="35"/>
      <c r="AJ2728" s="35"/>
      <c r="AK2728" s="35"/>
    </row>
    <row r="2729" spans="7:37" s="13" customFormat="1" ht="13.9" customHeight="1" x14ac:dyDescent="0.3">
      <c r="G2729" s="44"/>
      <c r="H2729" s="44"/>
      <c r="I2729" s="44"/>
      <c r="J2729" s="44"/>
      <c r="K2729" s="44"/>
      <c r="L2729" s="44"/>
      <c r="M2729" s="44"/>
      <c r="N2729" s="44"/>
      <c r="O2729" s="44"/>
      <c r="P2729" s="44"/>
      <c r="Q2729" s="44"/>
      <c r="R2729" s="44"/>
      <c r="S2729" s="44"/>
      <c r="T2729" s="44"/>
      <c r="U2729" s="44"/>
      <c r="V2729" s="44"/>
      <c r="W2729" s="44"/>
      <c r="X2729" s="44"/>
      <c r="Y2729" s="44"/>
      <c r="Z2729" s="44"/>
      <c r="AA2729" s="35"/>
      <c r="AB2729" s="35"/>
      <c r="AC2729" s="35"/>
      <c r="AD2729" s="35"/>
      <c r="AE2729" s="35"/>
      <c r="AF2729" s="35"/>
      <c r="AG2729" s="35"/>
      <c r="AH2729" s="35"/>
      <c r="AI2729" s="35"/>
      <c r="AJ2729" s="35"/>
      <c r="AK2729" s="35"/>
    </row>
    <row r="2730" spans="7:37" s="13" customFormat="1" ht="13.9" customHeight="1" x14ac:dyDescent="0.3">
      <c r="G2730" s="44"/>
      <c r="H2730" s="44"/>
      <c r="I2730" s="44"/>
      <c r="J2730" s="44"/>
      <c r="K2730" s="44"/>
      <c r="L2730" s="44"/>
      <c r="M2730" s="44"/>
      <c r="N2730" s="44"/>
      <c r="O2730" s="44"/>
      <c r="P2730" s="44"/>
      <c r="Q2730" s="44"/>
      <c r="R2730" s="44"/>
      <c r="S2730" s="44"/>
      <c r="T2730" s="44"/>
      <c r="U2730" s="44"/>
      <c r="V2730" s="44"/>
      <c r="W2730" s="44"/>
      <c r="X2730" s="44"/>
      <c r="Y2730" s="44"/>
      <c r="Z2730" s="44"/>
      <c r="AA2730" s="35"/>
      <c r="AB2730" s="35"/>
      <c r="AC2730" s="35"/>
      <c r="AD2730" s="35"/>
      <c r="AE2730" s="35"/>
      <c r="AF2730" s="35"/>
      <c r="AG2730" s="35"/>
      <c r="AH2730" s="35"/>
      <c r="AI2730" s="35"/>
      <c r="AJ2730" s="35"/>
      <c r="AK2730" s="35"/>
    </row>
    <row r="2731" spans="7:37" s="13" customFormat="1" ht="13.9" customHeight="1" x14ac:dyDescent="0.3">
      <c r="G2731" s="44"/>
      <c r="H2731" s="44"/>
      <c r="I2731" s="44"/>
      <c r="J2731" s="44"/>
      <c r="K2731" s="44"/>
      <c r="L2731" s="44"/>
      <c r="M2731" s="44"/>
      <c r="N2731" s="44"/>
      <c r="O2731" s="44"/>
      <c r="P2731" s="44"/>
      <c r="Q2731" s="44"/>
      <c r="R2731" s="44"/>
      <c r="S2731" s="44"/>
      <c r="T2731" s="44"/>
      <c r="U2731" s="44"/>
      <c r="V2731" s="44"/>
      <c r="W2731" s="44"/>
      <c r="X2731" s="44"/>
      <c r="Y2731" s="44"/>
      <c r="Z2731" s="44"/>
      <c r="AA2731" s="35"/>
      <c r="AB2731" s="35"/>
      <c r="AC2731" s="35"/>
      <c r="AD2731" s="35"/>
      <c r="AE2731" s="35"/>
      <c r="AF2731" s="35"/>
      <c r="AG2731" s="35"/>
      <c r="AH2731" s="35"/>
      <c r="AI2731" s="35"/>
      <c r="AJ2731" s="35"/>
      <c r="AK2731" s="35"/>
    </row>
    <row r="2732" spans="7:37" s="13" customFormat="1" ht="13.9" customHeight="1" x14ac:dyDescent="0.3">
      <c r="G2732" s="44"/>
      <c r="H2732" s="44"/>
      <c r="I2732" s="44"/>
      <c r="J2732" s="44"/>
      <c r="K2732" s="44"/>
      <c r="L2732" s="44"/>
      <c r="M2732" s="44"/>
      <c r="N2732" s="44"/>
      <c r="O2732" s="44"/>
      <c r="P2732" s="44"/>
      <c r="Q2732" s="44"/>
      <c r="R2732" s="44"/>
      <c r="S2732" s="44"/>
      <c r="T2732" s="44"/>
      <c r="U2732" s="44"/>
      <c r="V2732" s="44"/>
      <c r="W2732" s="44"/>
      <c r="X2732" s="44"/>
      <c r="Y2732" s="44"/>
      <c r="Z2732" s="44"/>
      <c r="AA2732" s="35"/>
      <c r="AB2732" s="35"/>
      <c r="AC2732" s="35"/>
      <c r="AD2732" s="35"/>
      <c r="AE2732" s="35"/>
      <c r="AF2732" s="35"/>
      <c r="AG2732" s="35"/>
      <c r="AH2732" s="35"/>
      <c r="AI2732" s="35"/>
      <c r="AJ2732" s="35"/>
      <c r="AK2732" s="35"/>
    </row>
    <row r="2733" spans="7:37" s="13" customFormat="1" ht="13.9" customHeight="1" x14ac:dyDescent="0.3">
      <c r="G2733" s="44"/>
      <c r="H2733" s="44"/>
      <c r="I2733" s="44"/>
      <c r="J2733" s="44"/>
      <c r="K2733" s="44"/>
      <c r="L2733" s="44"/>
      <c r="M2733" s="44"/>
      <c r="N2733" s="44"/>
      <c r="O2733" s="44"/>
      <c r="P2733" s="44"/>
      <c r="Q2733" s="44"/>
      <c r="R2733" s="44"/>
      <c r="S2733" s="44"/>
      <c r="T2733" s="44"/>
      <c r="U2733" s="44"/>
      <c r="V2733" s="44"/>
      <c r="W2733" s="44"/>
      <c r="X2733" s="44"/>
      <c r="Y2733" s="44"/>
      <c r="Z2733" s="44"/>
      <c r="AA2733" s="35"/>
      <c r="AB2733" s="35"/>
      <c r="AC2733" s="35"/>
      <c r="AD2733" s="35"/>
      <c r="AE2733" s="35"/>
      <c r="AF2733" s="35"/>
      <c r="AG2733" s="35"/>
      <c r="AH2733" s="35"/>
      <c r="AI2733" s="35"/>
      <c r="AJ2733" s="35"/>
      <c r="AK2733" s="35"/>
    </row>
    <row r="2734" spans="7:37" s="13" customFormat="1" ht="13.9" customHeight="1" x14ac:dyDescent="0.3">
      <c r="G2734" s="44"/>
      <c r="H2734" s="44"/>
      <c r="I2734" s="44"/>
      <c r="J2734" s="44"/>
      <c r="K2734" s="44"/>
      <c r="L2734" s="44"/>
      <c r="M2734" s="44"/>
      <c r="N2734" s="44"/>
      <c r="O2734" s="44"/>
      <c r="P2734" s="44"/>
      <c r="Q2734" s="44"/>
      <c r="R2734" s="44"/>
      <c r="S2734" s="44"/>
      <c r="T2734" s="44"/>
      <c r="U2734" s="44"/>
      <c r="V2734" s="44"/>
      <c r="W2734" s="44"/>
      <c r="X2734" s="44"/>
      <c r="Y2734" s="44"/>
      <c r="Z2734" s="44"/>
      <c r="AA2734" s="35"/>
      <c r="AB2734" s="35"/>
      <c r="AC2734" s="35"/>
      <c r="AD2734" s="35"/>
      <c r="AE2734" s="35"/>
      <c r="AF2734" s="35"/>
      <c r="AG2734" s="35"/>
      <c r="AH2734" s="35"/>
      <c r="AI2734" s="35"/>
      <c r="AJ2734" s="35"/>
      <c r="AK2734" s="35"/>
    </row>
    <row r="2735" spans="7:37" s="13" customFormat="1" ht="13.9" customHeight="1" x14ac:dyDescent="0.3">
      <c r="G2735" s="44"/>
      <c r="H2735" s="44"/>
      <c r="I2735" s="44"/>
      <c r="J2735" s="44"/>
      <c r="K2735" s="44"/>
      <c r="L2735" s="44"/>
      <c r="M2735" s="44"/>
      <c r="N2735" s="44"/>
      <c r="O2735" s="44"/>
      <c r="P2735" s="44"/>
      <c r="Q2735" s="44"/>
      <c r="R2735" s="44"/>
      <c r="S2735" s="44"/>
      <c r="T2735" s="44"/>
      <c r="U2735" s="44"/>
      <c r="V2735" s="44"/>
      <c r="W2735" s="44"/>
      <c r="X2735" s="44"/>
      <c r="Y2735" s="44"/>
      <c r="Z2735" s="44"/>
      <c r="AA2735" s="35"/>
      <c r="AB2735" s="35"/>
      <c r="AC2735" s="35"/>
      <c r="AD2735" s="35"/>
      <c r="AE2735" s="35"/>
      <c r="AF2735" s="35"/>
      <c r="AG2735" s="35"/>
      <c r="AH2735" s="35"/>
      <c r="AI2735" s="35"/>
      <c r="AJ2735" s="35"/>
      <c r="AK2735" s="35"/>
    </row>
    <row r="2736" spans="7:37" s="13" customFormat="1" ht="13.9" customHeight="1" x14ac:dyDescent="0.3">
      <c r="G2736" s="44"/>
      <c r="H2736" s="44"/>
      <c r="I2736" s="44"/>
      <c r="J2736" s="44"/>
      <c r="K2736" s="44"/>
      <c r="L2736" s="44"/>
      <c r="M2736" s="44"/>
      <c r="N2736" s="44"/>
      <c r="O2736" s="44"/>
      <c r="P2736" s="44"/>
      <c r="Q2736" s="44"/>
      <c r="R2736" s="44"/>
      <c r="S2736" s="44"/>
      <c r="T2736" s="44"/>
      <c r="U2736" s="44"/>
      <c r="V2736" s="44"/>
      <c r="W2736" s="44"/>
      <c r="X2736" s="44"/>
      <c r="Y2736" s="44"/>
      <c r="Z2736" s="44"/>
      <c r="AA2736" s="35"/>
      <c r="AB2736" s="35"/>
      <c r="AC2736" s="35"/>
      <c r="AD2736" s="35"/>
      <c r="AE2736" s="35"/>
      <c r="AF2736" s="35"/>
      <c r="AG2736" s="35"/>
      <c r="AH2736" s="35"/>
      <c r="AI2736" s="35"/>
      <c r="AJ2736" s="35"/>
      <c r="AK2736" s="35"/>
    </row>
    <row r="2737" spans="7:37" s="13" customFormat="1" ht="13.9" customHeight="1" x14ac:dyDescent="0.3">
      <c r="G2737" s="44"/>
      <c r="H2737" s="44"/>
      <c r="I2737" s="44"/>
      <c r="J2737" s="44"/>
      <c r="K2737" s="44"/>
      <c r="L2737" s="44"/>
      <c r="M2737" s="44"/>
      <c r="N2737" s="44"/>
      <c r="O2737" s="44"/>
      <c r="P2737" s="44"/>
      <c r="Q2737" s="44"/>
      <c r="R2737" s="44"/>
      <c r="S2737" s="44"/>
      <c r="T2737" s="44"/>
      <c r="U2737" s="44"/>
      <c r="V2737" s="44"/>
      <c r="W2737" s="44"/>
      <c r="X2737" s="44"/>
      <c r="Y2737" s="44"/>
      <c r="Z2737" s="44"/>
      <c r="AA2737" s="35"/>
      <c r="AB2737" s="35"/>
      <c r="AC2737" s="35"/>
      <c r="AD2737" s="35"/>
      <c r="AE2737" s="35"/>
      <c r="AF2737" s="35"/>
      <c r="AG2737" s="35"/>
      <c r="AH2737" s="35"/>
      <c r="AI2737" s="35"/>
      <c r="AJ2737" s="35"/>
      <c r="AK2737" s="35"/>
    </row>
    <row r="2738" spans="7:37" s="13" customFormat="1" ht="13.9" customHeight="1" x14ac:dyDescent="0.3">
      <c r="G2738" s="44"/>
      <c r="H2738" s="44"/>
      <c r="I2738" s="44"/>
      <c r="J2738" s="44"/>
      <c r="K2738" s="44"/>
      <c r="L2738" s="44"/>
      <c r="M2738" s="44"/>
      <c r="N2738" s="44"/>
      <c r="O2738" s="44"/>
      <c r="P2738" s="44"/>
      <c r="Q2738" s="44"/>
      <c r="R2738" s="44"/>
      <c r="S2738" s="44"/>
      <c r="T2738" s="44"/>
      <c r="U2738" s="44"/>
      <c r="V2738" s="44"/>
      <c r="W2738" s="44"/>
      <c r="X2738" s="44"/>
      <c r="Y2738" s="44"/>
      <c r="Z2738" s="44"/>
      <c r="AA2738" s="35"/>
      <c r="AB2738" s="35"/>
      <c r="AC2738" s="35"/>
      <c r="AD2738" s="35"/>
      <c r="AE2738" s="35"/>
      <c r="AF2738" s="35"/>
      <c r="AG2738" s="35"/>
      <c r="AH2738" s="35"/>
      <c r="AI2738" s="35"/>
      <c r="AJ2738" s="35"/>
      <c r="AK2738" s="35"/>
    </row>
    <row r="2739" spans="7:37" s="13" customFormat="1" ht="13.9" customHeight="1" x14ac:dyDescent="0.3">
      <c r="G2739" s="44"/>
      <c r="H2739" s="44"/>
      <c r="I2739" s="44"/>
      <c r="J2739" s="44"/>
      <c r="K2739" s="44"/>
      <c r="L2739" s="44"/>
      <c r="M2739" s="44"/>
      <c r="N2739" s="44"/>
      <c r="O2739" s="44"/>
      <c r="P2739" s="44"/>
      <c r="Q2739" s="44"/>
      <c r="R2739" s="44"/>
      <c r="S2739" s="44"/>
      <c r="T2739" s="44"/>
      <c r="U2739" s="44"/>
      <c r="V2739" s="44"/>
      <c r="W2739" s="44"/>
      <c r="X2739" s="44"/>
      <c r="Y2739" s="44"/>
      <c r="Z2739" s="44"/>
      <c r="AA2739" s="35"/>
      <c r="AB2739" s="35"/>
      <c r="AC2739" s="35"/>
      <c r="AD2739" s="35"/>
      <c r="AE2739" s="35"/>
      <c r="AF2739" s="35"/>
      <c r="AG2739" s="35"/>
      <c r="AH2739" s="35"/>
      <c r="AI2739" s="35"/>
      <c r="AJ2739" s="35"/>
      <c r="AK2739" s="35"/>
    </row>
    <row r="2740" spans="7:37" s="13" customFormat="1" ht="13.9" customHeight="1" x14ac:dyDescent="0.3">
      <c r="G2740" s="44"/>
      <c r="H2740" s="44"/>
      <c r="I2740" s="44"/>
      <c r="J2740" s="44"/>
      <c r="K2740" s="44"/>
      <c r="L2740" s="44"/>
      <c r="M2740" s="44"/>
      <c r="N2740" s="44"/>
      <c r="O2740" s="44"/>
      <c r="P2740" s="44"/>
      <c r="Q2740" s="44"/>
      <c r="R2740" s="44"/>
      <c r="S2740" s="44"/>
      <c r="T2740" s="44"/>
      <c r="U2740" s="44"/>
      <c r="V2740" s="44"/>
      <c r="W2740" s="44"/>
      <c r="X2740" s="44"/>
      <c r="Y2740" s="44"/>
      <c r="Z2740" s="44"/>
      <c r="AA2740" s="35"/>
      <c r="AB2740" s="35"/>
      <c r="AC2740" s="35"/>
      <c r="AD2740" s="35"/>
      <c r="AE2740" s="35"/>
      <c r="AF2740" s="35"/>
      <c r="AG2740" s="35"/>
      <c r="AH2740" s="35"/>
      <c r="AI2740" s="35"/>
      <c r="AJ2740" s="35"/>
      <c r="AK2740" s="35"/>
    </row>
    <row r="2741" spans="7:37" s="13" customFormat="1" ht="13.9" customHeight="1" x14ac:dyDescent="0.3">
      <c r="G2741" s="44"/>
      <c r="H2741" s="44"/>
      <c r="I2741" s="44"/>
      <c r="J2741" s="44"/>
      <c r="K2741" s="44"/>
      <c r="L2741" s="44"/>
      <c r="M2741" s="44"/>
      <c r="N2741" s="44"/>
      <c r="O2741" s="44"/>
      <c r="P2741" s="44"/>
      <c r="Q2741" s="44"/>
      <c r="R2741" s="44"/>
      <c r="S2741" s="44"/>
      <c r="T2741" s="44"/>
      <c r="U2741" s="44"/>
      <c r="V2741" s="44"/>
      <c r="W2741" s="44"/>
      <c r="X2741" s="44"/>
      <c r="Y2741" s="44"/>
      <c r="Z2741" s="44"/>
      <c r="AA2741" s="35"/>
      <c r="AB2741" s="35"/>
      <c r="AC2741" s="35"/>
      <c r="AD2741" s="35"/>
      <c r="AE2741" s="35"/>
      <c r="AF2741" s="35"/>
      <c r="AG2741" s="35"/>
      <c r="AH2741" s="35"/>
      <c r="AI2741" s="35"/>
      <c r="AJ2741" s="35"/>
      <c r="AK2741" s="35"/>
    </row>
    <row r="2742" spans="7:37" s="13" customFormat="1" ht="13.9" customHeight="1" x14ac:dyDescent="0.3">
      <c r="G2742" s="44"/>
      <c r="H2742" s="44"/>
      <c r="I2742" s="44"/>
      <c r="J2742" s="44"/>
      <c r="K2742" s="44"/>
      <c r="L2742" s="44"/>
      <c r="M2742" s="44"/>
      <c r="N2742" s="44"/>
      <c r="O2742" s="44"/>
      <c r="P2742" s="44"/>
      <c r="Q2742" s="44"/>
      <c r="R2742" s="44"/>
      <c r="S2742" s="44"/>
      <c r="T2742" s="44"/>
      <c r="U2742" s="44"/>
      <c r="V2742" s="44"/>
      <c r="W2742" s="44"/>
      <c r="X2742" s="44"/>
      <c r="Y2742" s="44"/>
      <c r="Z2742" s="44"/>
      <c r="AA2742" s="35"/>
      <c r="AB2742" s="35"/>
      <c r="AC2742" s="35"/>
      <c r="AD2742" s="35"/>
      <c r="AE2742" s="35"/>
      <c r="AF2742" s="35"/>
      <c r="AG2742" s="35"/>
      <c r="AH2742" s="35"/>
      <c r="AI2742" s="35"/>
      <c r="AJ2742" s="35"/>
      <c r="AK2742" s="35"/>
    </row>
    <row r="2743" spans="7:37" s="13" customFormat="1" ht="13.9" customHeight="1" x14ac:dyDescent="0.3">
      <c r="G2743" s="44"/>
      <c r="H2743" s="44"/>
      <c r="I2743" s="44"/>
      <c r="J2743" s="44"/>
      <c r="K2743" s="44"/>
      <c r="L2743" s="44"/>
      <c r="M2743" s="44"/>
      <c r="N2743" s="44"/>
      <c r="O2743" s="44"/>
      <c r="P2743" s="44"/>
      <c r="Q2743" s="44"/>
      <c r="R2743" s="44"/>
      <c r="S2743" s="44"/>
      <c r="T2743" s="44"/>
      <c r="U2743" s="44"/>
      <c r="V2743" s="44"/>
      <c r="W2743" s="44"/>
      <c r="X2743" s="44"/>
      <c r="Y2743" s="44"/>
      <c r="Z2743" s="44"/>
      <c r="AA2743" s="35"/>
      <c r="AB2743" s="35"/>
      <c r="AC2743" s="35"/>
      <c r="AD2743" s="35"/>
      <c r="AE2743" s="35"/>
      <c r="AF2743" s="35"/>
      <c r="AG2743" s="35"/>
      <c r="AH2743" s="35"/>
      <c r="AI2743" s="35"/>
      <c r="AJ2743" s="35"/>
      <c r="AK2743" s="35"/>
    </row>
    <row r="2744" spans="7:37" s="13" customFormat="1" ht="13.9" customHeight="1" x14ac:dyDescent="0.3">
      <c r="G2744" s="44"/>
      <c r="H2744" s="44"/>
      <c r="I2744" s="44"/>
      <c r="J2744" s="44"/>
      <c r="K2744" s="44"/>
      <c r="L2744" s="44"/>
      <c r="M2744" s="44"/>
      <c r="N2744" s="44"/>
      <c r="O2744" s="44"/>
      <c r="P2744" s="44"/>
      <c r="Q2744" s="44"/>
      <c r="R2744" s="44"/>
      <c r="S2744" s="44"/>
      <c r="T2744" s="44"/>
      <c r="U2744" s="44"/>
      <c r="V2744" s="44"/>
      <c r="W2744" s="44"/>
      <c r="X2744" s="44"/>
      <c r="Y2744" s="44"/>
      <c r="Z2744" s="44"/>
      <c r="AA2744" s="35"/>
      <c r="AB2744" s="35"/>
      <c r="AC2744" s="35"/>
      <c r="AD2744" s="35"/>
      <c r="AE2744" s="35"/>
      <c r="AF2744" s="35"/>
      <c r="AG2744" s="35"/>
      <c r="AH2744" s="35"/>
      <c r="AI2744" s="35"/>
      <c r="AJ2744" s="35"/>
      <c r="AK2744" s="35"/>
    </row>
    <row r="2745" spans="7:37" s="13" customFormat="1" ht="13.9" customHeight="1" x14ac:dyDescent="0.3">
      <c r="G2745" s="44"/>
      <c r="H2745" s="44"/>
      <c r="I2745" s="44"/>
      <c r="J2745" s="44"/>
      <c r="K2745" s="44"/>
      <c r="L2745" s="44"/>
      <c r="M2745" s="44"/>
      <c r="N2745" s="44"/>
      <c r="O2745" s="44"/>
      <c r="P2745" s="44"/>
      <c r="Q2745" s="44"/>
      <c r="R2745" s="44"/>
      <c r="S2745" s="44"/>
      <c r="T2745" s="44"/>
      <c r="U2745" s="44"/>
      <c r="V2745" s="44"/>
      <c r="W2745" s="44"/>
      <c r="X2745" s="44"/>
      <c r="Y2745" s="44"/>
      <c r="Z2745" s="44"/>
      <c r="AA2745" s="35"/>
      <c r="AB2745" s="35"/>
      <c r="AC2745" s="35"/>
      <c r="AD2745" s="35"/>
      <c r="AE2745" s="35"/>
      <c r="AF2745" s="35"/>
      <c r="AG2745" s="35"/>
      <c r="AH2745" s="35"/>
      <c r="AI2745" s="35"/>
      <c r="AJ2745" s="35"/>
      <c r="AK2745" s="35"/>
    </row>
    <row r="2746" spans="7:37" s="13" customFormat="1" ht="13.9" customHeight="1" x14ac:dyDescent="0.3">
      <c r="G2746" s="44"/>
      <c r="H2746" s="44"/>
      <c r="I2746" s="44"/>
      <c r="J2746" s="44"/>
      <c r="K2746" s="44"/>
      <c r="L2746" s="44"/>
      <c r="M2746" s="44"/>
      <c r="N2746" s="44"/>
      <c r="O2746" s="44"/>
      <c r="P2746" s="44"/>
      <c r="Q2746" s="44"/>
      <c r="R2746" s="44"/>
      <c r="S2746" s="44"/>
      <c r="T2746" s="44"/>
      <c r="U2746" s="44"/>
      <c r="V2746" s="44"/>
      <c r="W2746" s="44"/>
      <c r="X2746" s="44"/>
      <c r="Y2746" s="44"/>
      <c r="Z2746" s="44"/>
      <c r="AA2746" s="35"/>
      <c r="AB2746" s="35"/>
      <c r="AC2746" s="35"/>
      <c r="AD2746" s="35"/>
      <c r="AE2746" s="35"/>
      <c r="AF2746" s="35"/>
      <c r="AG2746" s="35"/>
      <c r="AH2746" s="35"/>
      <c r="AI2746" s="35"/>
      <c r="AJ2746" s="35"/>
      <c r="AK2746" s="35"/>
    </row>
    <row r="2747" spans="7:37" s="13" customFormat="1" ht="13.9" customHeight="1" x14ac:dyDescent="0.3">
      <c r="G2747" s="44"/>
      <c r="H2747" s="44"/>
      <c r="I2747" s="44"/>
      <c r="J2747" s="44"/>
      <c r="K2747" s="44"/>
      <c r="L2747" s="44"/>
      <c r="M2747" s="44"/>
      <c r="N2747" s="44"/>
      <c r="O2747" s="44"/>
      <c r="P2747" s="44"/>
      <c r="Q2747" s="44"/>
      <c r="R2747" s="44"/>
      <c r="S2747" s="44"/>
      <c r="T2747" s="44"/>
      <c r="U2747" s="44"/>
      <c r="V2747" s="44"/>
      <c r="W2747" s="44"/>
      <c r="X2747" s="44"/>
      <c r="Y2747" s="44"/>
      <c r="Z2747" s="44"/>
      <c r="AA2747" s="35"/>
      <c r="AB2747" s="35"/>
      <c r="AC2747" s="35"/>
      <c r="AD2747" s="35"/>
      <c r="AE2747" s="35"/>
      <c r="AF2747" s="35"/>
      <c r="AG2747" s="35"/>
      <c r="AH2747" s="35"/>
      <c r="AI2747" s="35"/>
      <c r="AJ2747" s="35"/>
      <c r="AK2747" s="35"/>
    </row>
    <row r="2748" spans="7:37" s="13" customFormat="1" ht="13.9" customHeight="1" x14ac:dyDescent="0.3">
      <c r="G2748" s="44"/>
      <c r="H2748" s="44"/>
      <c r="I2748" s="44"/>
      <c r="J2748" s="44"/>
      <c r="K2748" s="44"/>
      <c r="L2748" s="44"/>
      <c r="M2748" s="44"/>
      <c r="N2748" s="44"/>
      <c r="O2748" s="44"/>
      <c r="P2748" s="44"/>
      <c r="Q2748" s="44"/>
      <c r="R2748" s="44"/>
      <c r="S2748" s="44"/>
      <c r="T2748" s="44"/>
      <c r="U2748" s="44"/>
      <c r="V2748" s="44"/>
      <c r="W2748" s="44"/>
      <c r="X2748" s="44"/>
      <c r="Y2748" s="44"/>
      <c r="Z2748" s="44"/>
      <c r="AA2748" s="35"/>
      <c r="AB2748" s="35"/>
      <c r="AC2748" s="35"/>
      <c r="AD2748" s="35"/>
      <c r="AE2748" s="35"/>
      <c r="AF2748" s="35"/>
      <c r="AG2748" s="35"/>
      <c r="AH2748" s="35"/>
      <c r="AI2748" s="35"/>
      <c r="AJ2748" s="35"/>
      <c r="AK2748" s="35"/>
    </row>
    <row r="2749" spans="7:37" s="13" customFormat="1" ht="13.9" customHeight="1" x14ac:dyDescent="0.3">
      <c r="G2749" s="44"/>
      <c r="H2749" s="44"/>
      <c r="I2749" s="44"/>
      <c r="J2749" s="44"/>
      <c r="K2749" s="44"/>
      <c r="L2749" s="44"/>
      <c r="M2749" s="44"/>
      <c r="N2749" s="44"/>
      <c r="O2749" s="44"/>
      <c r="P2749" s="44"/>
      <c r="Q2749" s="44"/>
      <c r="R2749" s="44"/>
      <c r="S2749" s="44"/>
      <c r="T2749" s="44"/>
      <c r="U2749" s="44"/>
      <c r="V2749" s="44"/>
      <c r="W2749" s="44"/>
      <c r="X2749" s="44"/>
      <c r="Y2749" s="44"/>
      <c r="Z2749" s="44"/>
      <c r="AA2749" s="35"/>
      <c r="AB2749" s="35"/>
      <c r="AC2749" s="35"/>
      <c r="AD2749" s="35"/>
      <c r="AE2749" s="35"/>
      <c r="AF2749" s="35"/>
      <c r="AG2749" s="35"/>
      <c r="AH2749" s="35"/>
      <c r="AI2749" s="35"/>
      <c r="AJ2749" s="35"/>
      <c r="AK2749" s="35"/>
    </row>
    <row r="2750" spans="7:37" s="13" customFormat="1" ht="13.9" customHeight="1" x14ac:dyDescent="0.3">
      <c r="G2750" s="44"/>
      <c r="H2750" s="44"/>
      <c r="I2750" s="44"/>
      <c r="J2750" s="44"/>
      <c r="K2750" s="44"/>
      <c r="L2750" s="44"/>
      <c r="M2750" s="44"/>
      <c r="N2750" s="44"/>
      <c r="O2750" s="44"/>
      <c r="P2750" s="44"/>
      <c r="Q2750" s="44"/>
      <c r="R2750" s="44"/>
      <c r="S2750" s="44"/>
      <c r="T2750" s="44"/>
      <c r="U2750" s="44"/>
      <c r="V2750" s="44"/>
      <c r="W2750" s="44"/>
      <c r="X2750" s="44"/>
      <c r="Y2750" s="44"/>
      <c r="Z2750" s="44"/>
      <c r="AA2750" s="35"/>
      <c r="AB2750" s="35"/>
      <c r="AC2750" s="35"/>
      <c r="AD2750" s="35"/>
      <c r="AE2750" s="35"/>
      <c r="AF2750" s="35"/>
      <c r="AG2750" s="35"/>
      <c r="AH2750" s="35"/>
      <c r="AI2750" s="35"/>
      <c r="AJ2750" s="35"/>
      <c r="AK2750" s="35"/>
    </row>
    <row r="2751" spans="7:37" s="13" customFormat="1" ht="13.9" customHeight="1" x14ac:dyDescent="0.3">
      <c r="G2751" s="44"/>
      <c r="H2751" s="44"/>
      <c r="I2751" s="44"/>
      <c r="J2751" s="44"/>
      <c r="K2751" s="44"/>
      <c r="L2751" s="44"/>
      <c r="M2751" s="44"/>
      <c r="N2751" s="44"/>
      <c r="O2751" s="44"/>
      <c r="P2751" s="44"/>
      <c r="Q2751" s="44"/>
      <c r="R2751" s="44"/>
      <c r="S2751" s="44"/>
      <c r="T2751" s="44"/>
      <c r="U2751" s="44"/>
      <c r="V2751" s="44"/>
      <c r="W2751" s="44"/>
      <c r="X2751" s="44"/>
      <c r="Y2751" s="44"/>
      <c r="Z2751" s="44"/>
      <c r="AA2751" s="35"/>
      <c r="AB2751" s="35"/>
      <c r="AC2751" s="35"/>
      <c r="AD2751" s="35"/>
      <c r="AE2751" s="35"/>
      <c r="AF2751" s="35"/>
      <c r="AG2751" s="35"/>
      <c r="AH2751" s="35"/>
      <c r="AI2751" s="35"/>
      <c r="AJ2751" s="35"/>
      <c r="AK2751" s="35"/>
    </row>
    <row r="2752" spans="7:37" s="13" customFormat="1" ht="13.9" customHeight="1" x14ac:dyDescent="0.3">
      <c r="G2752" s="44"/>
      <c r="H2752" s="44"/>
      <c r="I2752" s="44"/>
      <c r="J2752" s="44"/>
      <c r="K2752" s="44"/>
      <c r="L2752" s="44"/>
      <c r="M2752" s="44"/>
      <c r="N2752" s="44"/>
      <c r="O2752" s="44"/>
      <c r="P2752" s="44"/>
      <c r="Q2752" s="44"/>
      <c r="R2752" s="44"/>
      <c r="S2752" s="44"/>
      <c r="T2752" s="44"/>
      <c r="U2752" s="44"/>
      <c r="V2752" s="44"/>
      <c r="W2752" s="44"/>
      <c r="X2752" s="44"/>
      <c r="Y2752" s="44"/>
      <c r="Z2752" s="44"/>
      <c r="AA2752" s="35"/>
      <c r="AB2752" s="35"/>
      <c r="AC2752" s="35"/>
      <c r="AD2752" s="35"/>
      <c r="AE2752" s="35"/>
      <c r="AF2752" s="35"/>
      <c r="AG2752" s="35"/>
      <c r="AH2752" s="35"/>
      <c r="AI2752" s="35"/>
      <c r="AJ2752" s="35"/>
      <c r="AK2752" s="35"/>
    </row>
    <row r="2753" spans="7:37" s="13" customFormat="1" ht="13.9" customHeight="1" x14ac:dyDescent="0.3">
      <c r="G2753" s="44"/>
      <c r="H2753" s="44"/>
      <c r="I2753" s="44"/>
      <c r="J2753" s="44"/>
      <c r="K2753" s="44"/>
      <c r="L2753" s="44"/>
      <c r="M2753" s="44"/>
      <c r="N2753" s="44"/>
      <c r="O2753" s="44"/>
      <c r="P2753" s="44"/>
      <c r="Q2753" s="44"/>
      <c r="R2753" s="44"/>
      <c r="S2753" s="44"/>
      <c r="T2753" s="44"/>
      <c r="U2753" s="44"/>
      <c r="V2753" s="44"/>
      <c r="W2753" s="44"/>
      <c r="X2753" s="44"/>
      <c r="Y2753" s="44"/>
      <c r="Z2753" s="44"/>
      <c r="AA2753" s="35"/>
      <c r="AB2753" s="35"/>
      <c r="AC2753" s="35"/>
      <c r="AD2753" s="35"/>
      <c r="AE2753" s="35"/>
      <c r="AF2753" s="35"/>
      <c r="AG2753" s="35"/>
      <c r="AH2753" s="35"/>
      <c r="AI2753" s="35"/>
      <c r="AJ2753" s="35"/>
      <c r="AK2753" s="35"/>
    </row>
    <row r="2754" spans="7:37" s="13" customFormat="1" ht="13.9" customHeight="1" x14ac:dyDescent="0.3">
      <c r="G2754" s="44"/>
      <c r="H2754" s="44"/>
      <c r="I2754" s="44"/>
      <c r="J2754" s="44"/>
      <c r="K2754" s="44"/>
      <c r="L2754" s="44"/>
      <c r="M2754" s="44"/>
      <c r="N2754" s="44"/>
      <c r="O2754" s="44"/>
      <c r="P2754" s="44"/>
      <c r="Q2754" s="44"/>
      <c r="R2754" s="44"/>
      <c r="S2754" s="44"/>
      <c r="T2754" s="44"/>
      <c r="U2754" s="44"/>
      <c r="V2754" s="44"/>
      <c r="W2754" s="44"/>
      <c r="X2754" s="44"/>
      <c r="Y2754" s="44"/>
      <c r="Z2754" s="44"/>
      <c r="AA2754" s="35"/>
      <c r="AB2754" s="35"/>
      <c r="AC2754" s="35"/>
      <c r="AD2754" s="35"/>
      <c r="AE2754" s="35"/>
      <c r="AF2754" s="35"/>
      <c r="AG2754" s="35"/>
      <c r="AH2754" s="35"/>
      <c r="AI2754" s="35"/>
      <c r="AJ2754" s="35"/>
      <c r="AK2754" s="35"/>
    </row>
    <row r="2755" spans="7:37" s="13" customFormat="1" ht="13.9" customHeight="1" x14ac:dyDescent="0.3">
      <c r="G2755" s="44"/>
      <c r="H2755" s="44"/>
      <c r="I2755" s="44"/>
      <c r="J2755" s="44"/>
      <c r="K2755" s="44"/>
      <c r="L2755" s="44"/>
      <c r="M2755" s="44"/>
      <c r="N2755" s="44"/>
      <c r="O2755" s="44"/>
      <c r="P2755" s="44"/>
      <c r="Q2755" s="44"/>
      <c r="R2755" s="44"/>
      <c r="S2755" s="44"/>
      <c r="T2755" s="44"/>
      <c r="U2755" s="44"/>
      <c r="V2755" s="44"/>
      <c r="W2755" s="44"/>
      <c r="X2755" s="44"/>
      <c r="Y2755" s="44"/>
      <c r="Z2755" s="44"/>
      <c r="AA2755" s="35"/>
      <c r="AB2755" s="35"/>
      <c r="AC2755" s="35"/>
      <c r="AD2755" s="35"/>
      <c r="AE2755" s="35"/>
      <c r="AF2755" s="35"/>
      <c r="AG2755" s="35"/>
      <c r="AH2755" s="35"/>
      <c r="AI2755" s="35"/>
      <c r="AJ2755" s="35"/>
      <c r="AK2755" s="35"/>
    </row>
    <row r="2756" spans="7:37" s="13" customFormat="1" ht="13.9" customHeight="1" x14ac:dyDescent="0.3">
      <c r="G2756" s="44"/>
      <c r="H2756" s="44"/>
      <c r="I2756" s="44"/>
      <c r="J2756" s="44"/>
      <c r="K2756" s="44"/>
      <c r="L2756" s="44"/>
      <c r="M2756" s="44"/>
      <c r="N2756" s="44"/>
      <c r="O2756" s="44"/>
      <c r="P2756" s="44"/>
      <c r="Q2756" s="44"/>
      <c r="R2756" s="44"/>
      <c r="S2756" s="44"/>
      <c r="T2756" s="44"/>
      <c r="U2756" s="44"/>
      <c r="V2756" s="44"/>
      <c r="W2756" s="44"/>
      <c r="X2756" s="44"/>
      <c r="Y2756" s="44"/>
      <c r="Z2756" s="44"/>
      <c r="AA2756" s="35"/>
      <c r="AB2756" s="35"/>
      <c r="AC2756" s="35"/>
      <c r="AD2756" s="35"/>
      <c r="AE2756" s="35"/>
      <c r="AF2756" s="35"/>
      <c r="AG2756" s="35"/>
      <c r="AH2756" s="35"/>
      <c r="AI2756" s="35"/>
      <c r="AJ2756" s="35"/>
      <c r="AK2756" s="35"/>
    </row>
    <row r="2757" spans="7:37" s="13" customFormat="1" ht="13.9" customHeight="1" x14ac:dyDescent="0.3">
      <c r="G2757" s="44"/>
      <c r="H2757" s="44"/>
      <c r="I2757" s="44"/>
      <c r="J2757" s="44"/>
      <c r="K2757" s="44"/>
      <c r="L2757" s="44"/>
      <c r="M2757" s="44"/>
      <c r="N2757" s="44"/>
      <c r="O2757" s="44"/>
      <c r="P2757" s="44"/>
      <c r="Q2757" s="44"/>
      <c r="R2757" s="44"/>
      <c r="S2757" s="44"/>
      <c r="T2757" s="44"/>
      <c r="U2757" s="44"/>
      <c r="V2757" s="44"/>
      <c r="W2757" s="44"/>
      <c r="X2757" s="44"/>
      <c r="Y2757" s="44"/>
      <c r="Z2757" s="44"/>
      <c r="AA2757" s="35"/>
      <c r="AB2757" s="35"/>
      <c r="AC2757" s="35"/>
      <c r="AD2757" s="35"/>
      <c r="AE2757" s="35"/>
      <c r="AF2757" s="35"/>
      <c r="AG2757" s="35"/>
      <c r="AH2757" s="35"/>
      <c r="AI2757" s="35"/>
      <c r="AJ2757" s="35"/>
      <c r="AK2757" s="35"/>
    </row>
    <row r="2758" spans="7:37" s="13" customFormat="1" ht="13.9" customHeight="1" x14ac:dyDescent="0.3">
      <c r="G2758" s="44"/>
      <c r="H2758" s="44"/>
      <c r="I2758" s="44"/>
      <c r="J2758" s="44"/>
      <c r="K2758" s="44"/>
      <c r="L2758" s="44"/>
      <c r="M2758" s="44"/>
      <c r="N2758" s="44"/>
      <c r="O2758" s="44"/>
      <c r="P2758" s="44"/>
      <c r="Q2758" s="44"/>
      <c r="R2758" s="44"/>
      <c r="S2758" s="44"/>
      <c r="T2758" s="44"/>
      <c r="U2758" s="44"/>
      <c r="V2758" s="44"/>
      <c r="W2758" s="44"/>
      <c r="X2758" s="44"/>
      <c r="Y2758" s="44"/>
      <c r="Z2758" s="44"/>
      <c r="AA2758" s="35"/>
      <c r="AB2758" s="35"/>
      <c r="AC2758" s="35"/>
      <c r="AD2758" s="35"/>
      <c r="AE2758" s="35"/>
      <c r="AF2758" s="35"/>
      <c r="AG2758" s="35"/>
      <c r="AH2758" s="35"/>
      <c r="AI2758" s="35"/>
      <c r="AJ2758" s="35"/>
      <c r="AK2758" s="35"/>
    </row>
    <row r="2759" spans="7:37" s="13" customFormat="1" ht="13.9" customHeight="1" x14ac:dyDescent="0.3">
      <c r="G2759" s="44"/>
      <c r="H2759" s="44"/>
      <c r="I2759" s="44"/>
      <c r="J2759" s="44"/>
      <c r="K2759" s="44"/>
      <c r="L2759" s="44"/>
      <c r="M2759" s="44"/>
      <c r="N2759" s="44"/>
      <c r="O2759" s="44"/>
      <c r="P2759" s="44"/>
      <c r="Q2759" s="44"/>
      <c r="R2759" s="44"/>
      <c r="S2759" s="44"/>
      <c r="T2759" s="44"/>
      <c r="U2759" s="44"/>
      <c r="V2759" s="44"/>
      <c r="W2759" s="44"/>
      <c r="X2759" s="44"/>
      <c r="Y2759" s="44"/>
      <c r="Z2759" s="44"/>
      <c r="AA2759" s="35"/>
      <c r="AB2759" s="35"/>
      <c r="AC2759" s="35"/>
      <c r="AD2759" s="35"/>
      <c r="AE2759" s="35"/>
      <c r="AF2759" s="35"/>
      <c r="AG2759" s="35"/>
      <c r="AH2759" s="35"/>
      <c r="AI2759" s="35"/>
      <c r="AJ2759" s="35"/>
      <c r="AK2759" s="35"/>
    </row>
    <row r="2760" spans="7:37" s="13" customFormat="1" ht="13.9" customHeight="1" x14ac:dyDescent="0.3">
      <c r="G2760" s="44"/>
      <c r="H2760" s="44"/>
      <c r="I2760" s="44"/>
      <c r="J2760" s="44"/>
      <c r="K2760" s="44"/>
      <c r="L2760" s="44"/>
      <c r="M2760" s="44"/>
      <c r="N2760" s="44"/>
      <c r="O2760" s="44"/>
      <c r="P2760" s="44"/>
      <c r="Q2760" s="44"/>
      <c r="R2760" s="44"/>
      <c r="S2760" s="44"/>
      <c r="T2760" s="44"/>
      <c r="U2760" s="44"/>
      <c r="V2760" s="44"/>
      <c r="W2760" s="44"/>
      <c r="X2760" s="44"/>
      <c r="Y2760" s="44"/>
      <c r="Z2760" s="44"/>
      <c r="AA2760" s="35"/>
      <c r="AB2760" s="35"/>
      <c r="AC2760" s="35"/>
      <c r="AD2760" s="35"/>
      <c r="AE2760" s="35"/>
      <c r="AF2760" s="35"/>
      <c r="AG2760" s="35"/>
      <c r="AH2760" s="35"/>
      <c r="AI2760" s="35"/>
      <c r="AJ2760" s="35"/>
      <c r="AK2760" s="35"/>
    </row>
    <row r="2761" spans="7:37" s="13" customFormat="1" ht="13.9" customHeight="1" x14ac:dyDescent="0.3">
      <c r="G2761" s="44"/>
      <c r="H2761" s="44"/>
      <c r="I2761" s="44"/>
      <c r="J2761" s="44"/>
      <c r="K2761" s="44"/>
      <c r="L2761" s="44"/>
      <c r="M2761" s="44"/>
      <c r="N2761" s="44"/>
      <c r="O2761" s="44"/>
      <c r="P2761" s="44"/>
      <c r="Q2761" s="44"/>
      <c r="R2761" s="44"/>
      <c r="S2761" s="44"/>
      <c r="T2761" s="44"/>
      <c r="U2761" s="44"/>
      <c r="V2761" s="44"/>
      <c r="W2761" s="44"/>
      <c r="X2761" s="44"/>
      <c r="Y2761" s="44"/>
      <c r="Z2761" s="44"/>
      <c r="AA2761" s="35"/>
      <c r="AB2761" s="35"/>
      <c r="AC2761" s="35"/>
      <c r="AD2761" s="35"/>
      <c r="AE2761" s="35"/>
      <c r="AF2761" s="35"/>
      <c r="AG2761" s="35"/>
      <c r="AH2761" s="35"/>
      <c r="AI2761" s="35"/>
      <c r="AJ2761" s="35"/>
      <c r="AK2761" s="35"/>
    </row>
    <row r="2762" spans="7:37" s="13" customFormat="1" ht="13.9" customHeight="1" x14ac:dyDescent="0.3">
      <c r="G2762" s="44"/>
      <c r="H2762" s="44"/>
      <c r="I2762" s="44"/>
      <c r="J2762" s="44"/>
      <c r="K2762" s="44"/>
      <c r="L2762" s="44"/>
      <c r="M2762" s="44"/>
      <c r="N2762" s="44"/>
      <c r="O2762" s="44"/>
      <c r="P2762" s="44"/>
      <c r="Q2762" s="44"/>
      <c r="R2762" s="44"/>
      <c r="S2762" s="44"/>
      <c r="T2762" s="44"/>
      <c r="U2762" s="44"/>
      <c r="V2762" s="44"/>
      <c r="W2762" s="44"/>
      <c r="X2762" s="44"/>
      <c r="Y2762" s="44"/>
      <c r="Z2762" s="44"/>
      <c r="AA2762" s="35"/>
      <c r="AB2762" s="35"/>
      <c r="AC2762" s="35"/>
      <c r="AD2762" s="35"/>
      <c r="AE2762" s="35"/>
      <c r="AF2762" s="35"/>
      <c r="AG2762" s="35"/>
      <c r="AH2762" s="35"/>
      <c r="AI2762" s="35"/>
      <c r="AJ2762" s="35"/>
      <c r="AK2762" s="35"/>
    </row>
    <row r="2763" spans="7:37" s="13" customFormat="1" ht="13.9" customHeight="1" x14ac:dyDescent="0.3">
      <c r="G2763" s="44"/>
      <c r="H2763" s="44"/>
      <c r="I2763" s="44"/>
      <c r="J2763" s="44"/>
      <c r="K2763" s="44"/>
      <c r="L2763" s="44"/>
      <c r="M2763" s="44"/>
      <c r="N2763" s="44"/>
      <c r="O2763" s="44"/>
      <c r="P2763" s="44"/>
      <c r="Q2763" s="44"/>
      <c r="R2763" s="44"/>
      <c r="S2763" s="44"/>
      <c r="T2763" s="44"/>
      <c r="U2763" s="44"/>
      <c r="V2763" s="44"/>
      <c r="W2763" s="44"/>
      <c r="X2763" s="44"/>
      <c r="Y2763" s="44"/>
      <c r="Z2763" s="44"/>
      <c r="AA2763" s="35"/>
      <c r="AB2763" s="35"/>
      <c r="AC2763" s="35"/>
      <c r="AD2763" s="35"/>
      <c r="AE2763" s="35"/>
      <c r="AF2763" s="35"/>
      <c r="AG2763" s="35"/>
      <c r="AH2763" s="35"/>
      <c r="AI2763" s="35"/>
      <c r="AJ2763" s="35"/>
      <c r="AK2763" s="35"/>
    </row>
    <row r="2764" spans="7:37" s="13" customFormat="1" ht="13.9" customHeight="1" x14ac:dyDescent="0.3">
      <c r="G2764" s="44"/>
      <c r="H2764" s="44"/>
      <c r="I2764" s="44"/>
      <c r="J2764" s="44"/>
      <c r="K2764" s="44"/>
      <c r="L2764" s="44"/>
      <c r="M2764" s="44"/>
      <c r="N2764" s="44"/>
      <c r="O2764" s="44"/>
      <c r="P2764" s="44"/>
      <c r="Q2764" s="44"/>
      <c r="R2764" s="44"/>
      <c r="S2764" s="44"/>
      <c r="T2764" s="44"/>
      <c r="U2764" s="44"/>
      <c r="V2764" s="44"/>
      <c r="W2764" s="44"/>
      <c r="X2764" s="44"/>
      <c r="Y2764" s="44"/>
      <c r="Z2764" s="44"/>
      <c r="AA2764" s="35"/>
      <c r="AB2764" s="35"/>
      <c r="AC2764" s="35"/>
      <c r="AD2764" s="35"/>
      <c r="AE2764" s="35"/>
      <c r="AF2764" s="35"/>
      <c r="AG2764" s="35"/>
      <c r="AH2764" s="35"/>
      <c r="AI2764" s="35"/>
      <c r="AJ2764" s="35"/>
      <c r="AK2764" s="35"/>
    </row>
    <row r="2765" spans="7:37" s="13" customFormat="1" ht="13.9" customHeight="1" x14ac:dyDescent="0.3">
      <c r="G2765" s="44"/>
      <c r="H2765" s="44"/>
      <c r="I2765" s="44"/>
      <c r="J2765" s="44"/>
      <c r="K2765" s="44"/>
      <c r="L2765" s="44"/>
      <c r="M2765" s="44"/>
      <c r="N2765" s="44"/>
      <c r="O2765" s="44"/>
      <c r="P2765" s="44"/>
      <c r="Q2765" s="44"/>
      <c r="R2765" s="44"/>
      <c r="S2765" s="44"/>
      <c r="T2765" s="44"/>
      <c r="U2765" s="44"/>
      <c r="V2765" s="44"/>
      <c r="W2765" s="44"/>
      <c r="X2765" s="44"/>
      <c r="Y2765" s="44"/>
      <c r="Z2765" s="44"/>
      <c r="AA2765" s="35"/>
      <c r="AB2765" s="35"/>
      <c r="AC2765" s="35"/>
      <c r="AD2765" s="35"/>
      <c r="AE2765" s="35"/>
      <c r="AF2765" s="35"/>
      <c r="AG2765" s="35"/>
      <c r="AH2765" s="35"/>
      <c r="AI2765" s="35"/>
      <c r="AJ2765" s="35"/>
      <c r="AK2765" s="35"/>
    </row>
    <row r="2766" spans="7:37" s="13" customFormat="1" ht="13.9" customHeight="1" x14ac:dyDescent="0.3">
      <c r="G2766" s="44"/>
      <c r="H2766" s="44"/>
      <c r="I2766" s="44"/>
      <c r="J2766" s="44"/>
      <c r="K2766" s="44"/>
      <c r="L2766" s="44"/>
      <c r="M2766" s="44"/>
      <c r="N2766" s="44"/>
      <c r="O2766" s="44"/>
      <c r="P2766" s="44"/>
      <c r="Q2766" s="44"/>
      <c r="R2766" s="44"/>
      <c r="S2766" s="44"/>
      <c r="T2766" s="44"/>
      <c r="U2766" s="44"/>
      <c r="V2766" s="44"/>
      <c r="W2766" s="44"/>
      <c r="X2766" s="44"/>
      <c r="Y2766" s="44"/>
      <c r="Z2766" s="44"/>
      <c r="AA2766" s="35"/>
      <c r="AB2766" s="35"/>
      <c r="AC2766" s="35"/>
      <c r="AD2766" s="35"/>
      <c r="AE2766" s="35"/>
      <c r="AF2766" s="35"/>
      <c r="AG2766" s="35"/>
      <c r="AH2766" s="35"/>
      <c r="AI2766" s="35"/>
      <c r="AJ2766" s="35"/>
      <c r="AK2766" s="35"/>
    </row>
    <row r="2767" spans="7:37" s="13" customFormat="1" ht="13.9" customHeight="1" x14ac:dyDescent="0.3">
      <c r="G2767" s="44"/>
      <c r="H2767" s="44"/>
      <c r="I2767" s="44"/>
      <c r="J2767" s="44"/>
      <c r="K2767" s="44"/>
      <c r="L2767" s="44"/>
      <c r="M2767" s="44"/>
      <c r="N2767" s="44"/>
      <c r="O2767" s="44"/>
      <c r="P2767" s="44"/>
      <c r="Q2767" s="44"/>
      <c r="R2767" s="44"/>
      <c r="S2767" s="44"/>
      <c r="T2767" s="44"/>
      <c r="U2767" s="44"/>
      <c r="V2767" s="44"/>
      <c r="W2767" s="44"/>
      <c r="X2767" s="44"/>
      <c r="Y2767" s="44"/>
      <c r="Z2767" s="44"/>
      <c r="AA2767" s="35"/>
      <c r="AB2767" s="35"/>
      <c r="AC2767" s="35"/>
      <c r="AD2767" s="35"/>
      <c r="AE2767" s="35"/>
      <c r="AF2767" s="35"/>
      <c r="AG2767" s="35"/>
      <c r="AH2767" s="35"/>
      <c r="AI2767" s="35"/>
      <c r="AJ2767" s="35"/>
      <c r="AK2767" s="35"/>
    </row>
    <row r="2768" spans="7:37" s="13" customFormat="1" ht="13.9" customHeight="1" x14ac:dyDescent="0.3">
      <c r="G2768" s="44"/>
      <c r="H2768" s="44"/>
      <c r="I2768" s="44"/>
      <c r="J2768" s="44"/>
      <c r="K2768" s="44"/>
      <c r="L2768" s="44"/>
      <c r="M2768" s="44"/>
      <c r="N2768" s="44"/>
      <c r="O2768" s="44"/>
      <c r="P2768" s="44"/>
      <c r="Q2768" s="44"/>
      <c r="R2768" s="44"/>
      <c r="S2768" s="44"/>
      <c r="T2768" s="44"/>
      <c r="U2768" s="44"/>
      <c r="V2768" s="44"/>
      <c r="W2768" s="44"/>
      <c r="X2768" s="44"/>
      <c r="Y2768" s="44"/>
      <c r="Z2768" s="44"/>
      <c r="AA2768" s="35"/>
      <c r="AB2768" s="35"/>
      <c r="AC2768" s="35"/>
      <c r="AD2768" s="35"/>
      <c r="AE2768" s="35"/>
      <c r="AF2768" s="35"/>
      <c r="AG2768" s="35"/>
      <c r="AH2768" s="35"/>
      <c r="AI2768" s="35"/>
      <c r="AJ2768" s="35"/>
      <c r="AK2768" s="35"/>
    </row>
    <row r="2769" spans="7:37" s="13" customFormat="1" ht="13.9" customHeight="1" x14ac:dyDescent="0.3">
      <c r="G2769" s="44"/>
      <c r="H2769" s="44"/>
      <c r="I2769" s="44"/>
      <c r="J2769" s="44"/>
      <c r="K2769" s="44"/>
      <c r="L2769" s="44"/>
      <c r="M2769" s="44"/>
      <c r="N2769" s="44"/>
      <c r="O2769" s="44"/>
      <c r="P2769" s="44"/>
      <c r="Q2769" s="44"/>
      <c r="R2769" s="44"/>
      <c r="S2769" s="44"/>
      <c r="T2769" s="44"/>
      <c r="U2769" s="44"/>
      <c r="V2769" s="44"/>
      <c r="W2769" s="44"/>
      <c r="X2769" s="44"/>
      <c r="Y2769" s="44"/>
      <c r="Z2769" s="44"/>
      <c r="AA2769" s="35"/>
      <c r="AB2769" s="35"/>
      <c r="AC2769" s="35"/>
      <c r="AD2769" s="35"/>
      <c r="AE2769" s="35"/>
      <c r="AF2769" s="35"/>
      <c r="AG2769" s="35"/>
      <c r="AH2769" s="35"/>
      <c r="AI2769" s="35"/>
      <c r="AJ2769" s="35"/>
      <c r="AK2769" s="35"/>
    </row>
    <row r="2770" spans="7:37" s="13" customFormat="1" ht="13.9" customHeight="1" x14ac:dyDescent="0.3">
      <c r="G2770" s="44"/>
      <c r="H2770" s="44"/>
      <c r="I2770" s="44"/>
      <c r="J2770" s="44"/>
      <c r="K2770" s="44"/>
      <c r="L2770" s="44"/>
      <c r="M2770" s="44"/>
      <c r="N2770" s="44"/>
      <c r="O2770" s="44"/>
      <c r="P2770" s="44"/>
      <c r="Q2770" s="44"/>
      <c r="R2770" s="44"/>
      <c r="S2770" s="44"/>
      <c r="T2770" s="44"/>
      <c r="U2770" s="44"/>
      <c r="V2770" s="44"/>
      <c r="W2770" s="44"/>
      <c r="X2770" s="44"/>
      <c r="Y2770" s="44"/>
      <c r="Z2770" s="44"/>
      <c r="AA2770" s="35"/>
      <c r="AB2770" s="35"/>
      <c r="AC2770" s="35"/>
      <c r="AD2770" s="35"/>
      <c r="AE2770" s="35"/>
      <c r="AF2770" s="35"/>
      <c r="AG2770" s="35"/>
      <c r="AH2770" s="35"/>
      <c r="AI2770" s="35"/>
      <c r="AJ2770" s="35"/>
      <c r="AK2770" s="35"/>
    </row>
    <row r="2771" spans="7:37" s="13" customFormat="1" ht="13.9" customHeight="1" x14ac:dyDescent="0.3">
      <c r="G2771" s="44"/>
      <c r="H2771" s="44"/>
      <c r="I2771" s="44"/>
      <c r="J2771" s="44"/>
      <c r="K2771" s="44"/>
      <c r="L2771" s="44"/>
      <c r="M2771" s="44"/>
      <c r="N2771" s="44"/>
      <c r="O2771" s="44"/>
      <c r="P2771" s="44"/>
      <c r="Q2771" s="44"/>
      <c r="R2771" s="44"/>
      <c r="S2771" s="44"/>
      <c r="T2771" s="44"/>
      <c r="U2771" s="44"/>
      <c r="V2771" s="44"/>
      <c r="W2771" s="44"/>
      <c r="X2771" s="44"/>
      <c r="Y2771" s="44"/>
      <c r="Z2771" s="44"/>
      <c r="AA2771" s="35"/>
      <c r="AB2771" s="35"/>
      <c r="AC2771" s="35"/>
      <c r="AD2771" s="35"/>
      <c r="AE2771" s="35"/>
      <c r="AF2771" s="35"/>
      <c r="AG2771" s="35"/>
      <c r="AH2771" s="35"/>
      <c r="AI2771" s="35"/>
      <c r="AJ2771" s="35"/>
      <c r="AK2771" s="35"/>
    </row>
    <row r="2772" spans="7:37" s="13" customFormat="1" ht="13.9" customHeight="1" x14ac:dyDescent="0.3">
      <c r="G2772" s="44"/>
      <c r="H2772" s="44"/>
      <c r="I2772" s="44"/>
      <c r="J2772" s="44"/>
      <c r="K2772" s="44"/>
      <c r="L2772" s="44"/>
      <c r="M2772" s="44"/>
      <c r="N2772" s="44"/>
      <c r="O2772" s="44"/>
      <c r="P2772" s="44"/>
      <c r="Q2772" s="44"/>
      <c r="R2772" s="44"/>
      <c r="S2772" s="44"/>
      <c r="T2772" s="44"/>
      <c r="U2772" s="44"/>
      <c r="V2772" s="44"/>
      <c r="W2772" s="44"/>
      <c r="X2772" s="44"/>
      <c r="Y2772" s="44"/>
      <c r="Z2772" s="44"/>
      <c r="AA2772" s="35"/>
      <c r="AB2772" s="35"/>
      <c r="AC2772" s="35"/>
      <c r="AD2772" s="35"/>
      <c r="AE2772" s="35"/>
      <c r="AF2772" s="35"/>
      <c r="AG2772" s="35"/>
      <c r="AH2772" s="35"/>
      <c r="AI2772" s="35"/>
      <c r="AJ2772" s="35"/>
      <c r="AK2772" s="35"/>
    </row>
    <row r="2773" spans="7:37" s="13" customFormat="1" ht="13.9" customHeight="1" x14ac:dyDescent="0.3">
      <c r="G2773" s="44"/>
      <c r="H2773" s="44"/>
      <c r="I2773" s="44"/>
      <c r="J2773" s="44"/>
      <c r="K2773" s="44"/>
      <c r="L2773" s="44"/>
      <c r="M2773" s="44"/>
      <c r="N2773" s="44"/>
      <c r="O2773" s="44"/>
      <c r="P2773" s="44"/>
      <c r="Q2773" s="44"/>
      <c r="R2773" s="44"/>
      <c r="S2773" s="44"/>
      <c r="T2773" s="44"/>
      <c r="U2773" s="44"/>
      <c r="V2773" s="44"/>
      <c r="W2773" s="44"/>
      <c r="X2773" s="44"/>
      <c r="Y2773" s="44"/>
      <c r="Z2773" s="44"/>
      <c r="AA2773" s="35"/>
      <c r="AB2773" s="35"/>
      <c r="AC2773" s="35"/>
      <c r="AD2773" s="35"/>
      <c r="AE2773" s="35"/>
      <c r="AF2773" s="35"/>
      <c r="AG2773" s="35"/>
      <c r="AH2773" s="35"/>
      <c r="AI2773" s="35"/>
      <c r="AJ2773" s="35"/>
      <c r="AK2773" s="35"/>
    </row>
    <row r="2774" spans="7:37" s="13" customFormat="1" ht="13.9" customHeight="1" x14ac:dyDescent="0.3">
      <c r="G2774" s="44"/>
      <c r="H2774" s="44"/>
      <c r="I2774" s="44"/>
      <c r="J2774" s="44"/>
      <c r="K2774" s="44"/>
      <c r="L2774" s="44"/>
      <c r="M2774" s="44"/>
      <c r="N2774" s="44"/>
      <c r="O2774" s="44"/>
      <c r="P2774" s="44"/>
      <c r="Q2774" s="44"/>
      <c r="R2774" s="44"/>
      <c r="S2774" s="44"/>
      <c r="T2774" s="44"/>
      <c r="U2774" s="44"/>
      <c r="V2774" s="44"/>
      <c r="W2774" s="44"/>
      <c r="X2774" s="44"/>
      <c r="Y2774" s="44"/>
      <c r="Z2774" s="44"/>
      <c r="AA2774" s="35"/>
      <c r="AB2774" s="35"/>
      <c r="AC2774" s="35"/>
      <c r="AD2774" s="35"/>
      <c r="AE2774" s="35"/>
      <c r="AF2774" s="35"/>
      <c r="AG2774" s="35"/>
      <c r="AH2774" s="35"/>
      <c r="AI2774" s="35"/>
      <c r="AJ2774" s="35"/>
      <c r="AK2774" s="35"/>
    </row>
    <row r="2775" spans="7:37" s="13" customFormat="1" ht="13.9" customHeight="1" x14ac:dyDescent="0.3">
      <c r="G2775" s="44"/>
      <c r="H2775" s="44"/>
      <c r="I2775" s="44"/>
      <c r="J2775" s="44"/>
      <c r="K2775" s="44"/>
      <c r="L2775" s="44"/>
      <c r="M2775" s="44"/>
      <c r="N2775" s="44"/>
      <c r="O2775" s="44"/>
      <c r="P2775" s="44"/>
      <c r="Q2775" s="44"/>
      <c r="R2775" s="44"/>
      <c r="S2775" s="44"/>
      <c r="T2775" s="44"/>
      <c r="U2775" s="44"/>
      <c r="V2775" s="44"/>
      <c r="W2775" s="44"/>
      <c r="X2775" s="44"/>
      <c r="Y2775" s="44"/>
      <c r="Z2775" s="44"/>
      <c r="AA2775" s="35"/>
      <c r="AB2775" s="35"/>
      <c r="AC2775" s="35"/>
      <c r="AD2775" s="35"/>
      <c r="AE2775" s="35"/>
      <c r="AF2775" s="35"/>
      <c r="AG2775" s="35"/>
      <c r="AH2775" s="35"/>
      <c r="AI2775" s="35"/>
      <c r="AJ2775" s="35"/>
      <c r="AK2775" s="35"/>
    </row>
    <row r="2776" spans="7:37" s="13" customFormat="1" ht="13.9" customHeight="1" x14ac:dyDescent="0.3">
      <c r="G2776" s="44"/>
      <c r="H2776" s="44"/>
      <c r="I2776" s="44"/>
      <c r="J2776" s="44"/>
      <c r="K2776" s="44"/>
      <c r="L2776" s="44"/>
      <c r="M2776" s="44"/>
      <c r="N2776" s="44"/>
      <c r="O2776" s="44"/>
      <c r="P2776" s="44"/>
      <c r="Q2776" s="44"/>
      <c r="R2776" s="44"/>
      <c r="S2776" s="44"/>
      <c r="T2776" s="44"/>
      <c r="U2776" s="44"/>
      <c r="V2776" s="44"/>
      <c r="W2776" s="44"/>
      <c r="X2776" s="44"/>
      <c r="Y2776" s="44"/>
      <c r="Z2776" s="44"/>
      <c r="AA2776" s="35"/>
      <c r="AB2776" s="35"/>
      <c r="AC2776" s="35"/>
      <c r="AD2776" s="35"/>
      <c r="AE2776" s="35"/>
      <c r="AF2776" s="35"/>
      <c r="AG2776" s="35"/>
      <c r="AH2776" s="35"/>
      <c r="AI2776" s="35"/>
      <c r="AJ2776" s="35"/>
      <c r="AK2776" s="35"/>
    </row>
    <row r="2777" spans="7:37" s="13" customFormat="1" ht="13.9" customHeight="1" x14ac:dyDescent="0.3">
      <c r="G2777" s="44"/>
      <c r="H2777" s="44"/>
      <c r="I2777" s="44"/>
      <c r="J2777" s="44"/>
      <c r="K2777" s="44"/>
      <c r="L2777" s="44"/>
      <c r="M2777" s="44"/>
      <c r="N2777" s="44"/>
      <c r="O2777" s="44"/>
      <c r="P2777" s="44"/>
      <c r="Q2777" s="44"/>
      <c r="R2777" s="44"/>
      <c r="S2777" s="44"/>
      <c r="T2777" s="44"/>
      <c r="U2777" s="44"/>
      <c r="V2777" s="44"/>
      <c r="W2777" s="44"/>
      <c r="X2777" s="44"/>
      <c r="Y2777" s="44"/>
      <c r="Z2777" s="44"/>
      <c r="AA2777" s="35"/>
      <c r="AB2777" s="35"/>
      <c r="AC2777" s="35"/>
      <c r="AD2777" s="35"/>
      <c r="AE2777" s="35"/>
      <c r="AF2777" s="35"/>
      <c r="AG2777" s="35"/>
      <c r="AH2777" s="35"/>
      <c r="AI2777" s="35"/>
      <c r="AJ2777" s="35"/>
      <c r="AK2777" s="35"/>
    </row>
    <row r="2778" spans="7:37" s="13" customFormat="1" ht="13.9" customHeight="1" x14ac:dyDescent="0.3">
      <c r="G2778" s="44"/>
      <c r="H2778" s="44"/>
      <c r="I2778" s="44"/>
      <c r="J2778" s="44"/>
      <c r="K2778" s="44"/>
      <c r="L2778" s="44"/>
      <c r="M2778" s="44"/>
      <c r="N2778" s="44"/>
      <c r="O2778" s="44"/>
      <c r="P2778" s="44"/>
      <c r="Q2778" s="44"/>
      <c r="R2778" s="44"/>
      <c r="S2778" s="44"/>
      <c r="T2778" s="44"/>
      <c r="U2778" s="44"/>
      <c r="V2778" s="44"/>
      <c r="W2778" s="44"/>
      <c r="X2778" s="44"/>
      <c r="Y2778" s="44"/>
      <c r="Z2778" s="44"/>
      <c r="AA2778" s="35"/>
      <c r="AB2778" s="35"/>
      <c r="AC2778" s="35"/>
      <c r="AD2778" s="35"/>
      <c r="AE2778" s="35"/>
      <c r="AF2778" s="35"/>
      <c r="AG2778" s="35"/>
      <c r="AH2778" s="35"/>
      <c r="AI2778" s="35"/>
      <c r="AJ2778" s="35"/>
      <c r="AK2778" s="35"/>
    </row>
    <row r="2779" spans="7:37" s="13" customFormat="1" ht="13.9" customHeight="1" x14ac:dyDescent="0.3">
      <c r="G2779" s="44"/>
      <c r="H2779" s="44"/>
      <c r="I2779" s="44"/>
      <c r="J2779" s="44"/>
      <c r="K2779" s="44"/>
      <c r="L2779" s="44"/>
      <c r="M2779" s="44"/>
      <c r="N2779" s="44"/>
      <c r="O2779" s="44"/>
      <c r="P2779" s="44"/>
      <c r="Q2779" s="44"/>
      <c r="R2779" s="44"/>
      <c r="S2779" s="44"/>
      <c r="T2779" s="44"/>
      <c r="U2779" s="44"/>
      <c r="V2779" s="44"/>
      <c r="W2779" s="44"/>
      <c r="X2779" s="44"/>
      <c r="Y2779" s="44"/>
      <c r="Z2779" s="44"/>
      <c r="AA2779" s="35"/>
      <c r="AB2779" s="35"/>
      <c r="AC2779" s="35"/>
      <c r="AD2779" s="35"/>
      <c r="AE2779" s="35"/>
      <c r="AF2779" s="35"/>
      <c r="AG2779" s="35"/>
      <c r="AH2779" s="35"/>
      <c r="AI2779" s="35"/>
      <c r="AJ2779" s="35"/>
      <c r="AK2779" s="35"/>
    </row>
    <row r="2780" spans="7:37" s="13" customFormat="1" ht="13.9" customHeight="1" x14ac:dyDescent="0.3">
      <c r="G2780" s="44"/>
      <c r="H2780" s="44"/>
      <c r="I2780" s="44"/>
      <c r="J2780" s="44"/>
      <c r="K2780" s="44"/>
      <c r="L2780" s="44"/>
      <c r="M2780" s="44"/>
      <c r="N2780" s="44"/>
      <c r="O2780" s="44"/>
      <c r="P2780" s="44"/>
      <c r="Q2780" s="44"/>
      <c r="R2780" s="44"/>
      <c r="S2780" s="44"/>
      <c r="T2780" s="44"/>
      <c r="U2780" s="44"/>
      <c r="V2780" s="44"/>
      <c r="W2780" s="44"/>
      <c r="X2780" s="44"/>
      <c r="Y2780" s="44"/>
      <c r="Z2780" s="44"/>
      <c r="AA2780" s="35"/>
      <c r="AB2780" s="35"/>
      <c r="AC2780" s="35"/>
      <c r="AD2780" s="35"/>
      <c r="AE2780" s="35"/>
      <c r="AF2780" s="35"/>
      <c r="AG2780" s="35"/>
      <c r="AH2780" s="35"/>
      <c r="AI2780" s="35"/>
      <c r="AJ2780" s="35"/>
      <c r="AK2780" s="35"/>
    </row>
    <row r="2781" spans="7:37" s="13" customFormat="1" ht="13.9" customHeight="1" x14ac:dyDescent="0.3">
      <c r="G2781" s="44"/>
      <c r="H2781" s="44"/>
      <c r="I2781" s="44"/>
      <c r="J2781" s="44"/>
      <c r="K2781" s="44"/>
      <c r="L2781" s="44"/>
      <c r="M2781" s="44"/>
      <c r="N2781" s="44"/>
      <c r="O2781" s="44"/>
      <c r="P2781" s="44"/>
      <c r="Q2781" s="44"/>
      <c r="R2781" s="44"/>
      <c r="S2781" s="44"/>
      <c r="T2781" s="44"/>
      <c r="U2781" s="44"/>
      <c r="V2781" s="44"/>
      <c r="W2781" s="44"/>
      <c r="X2781" s="44"/>
      <c r="Y2781" s="44"/>
      <c r="Z2781" s="44"/>
      <c r="AA2781" s="35"/>
      <c r="AB2781" s="35"/>
      <c r="AC2781" s="35"/>
      <c r="AD2781" s="35"/>
      <c r="AE2781" s="35"/>
      <c r="AF2781" s="35"/>
      <c r="AG2781" s="35"/>
      <c r="AH2781" s="35"/>
      <c r="AI2781" s="35"/>
      <c r="AJ2781" s="35"/>
      <c r="AK2781" s="35"/>
    </row>
    <row r="2782" spans="7:37" s="13" customFormat="1" ht="13.9" customHeight="1" x14ac:dyDescent="0.3">
      <c r="G2782" s="44"/>
      <c r="H2782" s="44"/>
      <c r="I2782" s="44"/>
      <c r="J2782" s="44"/>
      <c r="K2782" s="44"/>
      <c r="L2782" s="44"/>
      <c r="M2782" s="44"/>
      <c r="N2782" s="44"/>
      <c r="O2782" s="44"/>
      <c r="P2782" s="44"/>
      <c r="Q2782" s="44"/>
      <c r="R2782" s="44"/>
      <c r="S2782" s="44"/>
      <c r="T2782" s="44"/>
      <c r="U2782" s="44"/>
      <c r="V2782" s="44"/>
      <c r="W2782" s="44"/>
      <c r="X2782" s="44"/>
      <c r="Y2782" s="44"/>
      <c r="Z2782" s="44"/>
      <c r="AA2782" s="35"/>
      <c r="AB2782" s="35"/>
      <c r="AC2782" s="35"/>
      <c r="AD2782" s="35"/>
      <c r="AE2782" s="35"/>
      <c r="AF2782" s="35"/>
      <c r="AG2782" s="35"/>
      <c r="AH2782" s="35"/>
      <c r="AI2782" s="35"/>
      <c r="AJ2782" s="35"/>
      <c r="AK2782" s="35"/>
    </row>
    <row r="2783" spans="7:37" s="13" customFormat="1" ht="13.9" customHeight="1" x14ac:dyDescent="0.3">
      <c r="G2783" s="44"/>
      <c r="H2783" s="44"/>
      <c r="I2783" s="44"/>
      <c r="J2783" s="44"/>
      <c r="K2783" s="44"/>
      <c r="L2783" s="44"/>
      <c r="M2783" s="44"/>
      <c r="N2783" s="44"/>
      <c r="O2783" s="44"/>
      <c r="P2783" s="44"/>
      <c r="Q2783" s="44"/>
      <c r="R2783" s="44"/>
      <c r="S2783" s="44"/>
      <c r="T2783" s="44"/>
      <c r="U2783" s="44"/>
      <c r="V2783" s="44"/>
      <c r="W2783" s="44"/>
      <c r="X2783" s="44"/>
      <c r="Y2783" s="44"/>
      <c r="Z2783" s="44"/>
      <c r="AA2783" s="35"/>
      <c r="AB2783" s="35"/>
      <c r="AC2783" s="35"/>
      <c r="AD2783" s="35"/>
      <c r="AE2783" s="35"/>
      <c r="AF2783" s="35"/>
      <c r="AG2783" s="35"/>
      <c r="AH2783" s="35"/>
      <c r="AI2783" s="35"/>
      <c r="AJ2783" s="35"/>
      <c r="AK2783" s="35"/>
    </row>
    <row r="2784" spans="7:37" s="13" customFormat="1" ht="13.9" customHeight="1" x14ac:dyDescent="0.3">
      <c r="G2784" s="44"/>
      <c r="H2784" s="44"/>
      <c r="I2784" s="44"/>
      <c r="J2784" s="44"/>
      <c r="K2784" s="44"/>
      <c r="L2784" s="44"/>
      <c r="M2784" s="44"/>
      <c r="N2784" s="44"/>
      <c r="O2784" s="44"/>
      <c r="P2784" s="44"/>
      <c r="Q2784" s="44"/>
      <c r="R2784" s="44"/>
      <c r="S2784" s="44"/>
      <c r="T2784" s="44"/>
      <c r="U2784" s="44"/>
      <c r="V2784" s="44"/>
      <c r="W2784" s="44"/>
      <c r="X2784" s="44"/>
      <c r="Y2784" s="44"/>
      <c r="Z2784" s="44"/>
      <c r="AA2784" s="35"/>
      <c r="AB2784" s="35"/>
      <c r="AC2784" s="35"/>
      <c r="AD2784" s="35"/>
      <c r="AE2784" s="35"/>
      <c r="AF2784" s="35"/>
      <c r="AG2784" s="35"/>
      <c r="AH2784" s="35"/>
      <c r="AI2784" s="35"/>
      <c r="AJ2784" s="35"/>
      <c r="AK2784" s="35"/>
    </row>
    <row r="2785" spans="7:37" s="13" customFormat="1" ht="13.9" customHeight="1" x14ac:dyDescent="0.3">
      <c r="G2785" s="44"/>
      <c r="H2785" s="44"/>
      <c r="I2785" s="44"/>
      <c r="J2785" s="44"/>
      <c r="K2785" s="44"/>
      <c r="L2785" s="44"/>
      <c r="M2785" s="44"/>
      <c r="N2785" s="44"/>
      <c r="O2785" s="44"/>
      <c r="P2785" s="44"/>
      <c r="Q2785" s="44"/>
      <c r="R2785" s="44"/>
      <c r="S2785" s="44"/>
      <c r="T2785" s="44"/>
      <c r="U2785" s="44"/>
      <c r="V2785" s="44"/>
      <c r="W2785" s="44"/>
      <c r="X2785" s="44"/>
      <c r="Y2785" s="44"/>
      <c r="Z2785" s="44"/>
      <c r="AA2785" s="35"/>
      <c r="AB2785" s="35"/>
      <c r="AC2785" s="35"/>
      <c r="AD2785" s="35"/>
      <c r="AE2785" s="35"/>
      <c r="AF2785" s="35"/>
      <c r="AG2785" s="35"/>
      <c r="AH2785" s="35"/>
      <c r="AI2785" s="35"/>
      <c r="AJ2785" s="35"/>
      <c r="AK2785" s="35"/>
    </row>
    <row r="2786" spans="7:37" s="13" customFormat="1" ht="13.9" customHeight="1" x14ac:dyDescent="0.3">
      <c r="G2786" s="44"/>
      <c r="H2786" s="44"/>
      <c r="I2786" s="44"/>
      <c r="J2786" s="44"/>
      <c r="K2786" s="44"/>
      <c r="L2786" s="44"/>
      <c r="M2786" s="44"/>
      <c r="N2786" s="44"/>
      <c r="O2786" s="44"/>
      <c r="P2786" s="44"/>
      <c r="Q2786" s="44"/>
      <c r="R2786" s="44"/>
      <c r="S2786" s="44"/>
      <c r="T2786" s="44"/>
      <c r="U2786" s="44"/>
      <c r="V2786" s="44"/>
      <c r="W2786" s="44"/>
      <c r="X2786" s="44"/>
      <c r="Y2786" s="44"/>
      <c r="Z2786" s="44"/>
      <c r="AA2786" s="35"/>
      <c r="AB2786" s="35"/>
      <c r="AC2786" s="35"/>
      <c r="AD2786" s="35"/>
      <c r="AE2786" s="35"/>
      <c r="AF2786" s="35"/>
      <c r="AG2786" s="35"/>
      <c r="AH2786" s="35"/>
      <c r="AI2786" s="35"/>
      <c r="AJ2786" s="35"/>
      <c r="AK2786" s="35"/>
    </row>
    <row r="2787" spans="7:37" s="13" customFormat="1" ht="13.9" customHeight="1" x14ac:dyDescent="0.3">
      <c r="G2787" s="44"/>
      <c r="H2787" s="44"/>
      <c r="I2787" s="44"/>
      <c r="J2787" s="44"/>
      <c r="K2787" s="44"/>
      <c r="L2787" s="44"/>
      <c r="M2787" s="44"/>
      <c r="N2787" s="44"/>
      <c r="O2787" s="44"/>
      <c r="P2787" s="44"/>
      <c r="Q2787" s="44"/>
      <c r="R2787" s="44"/>
      <c r="S2787" s="44"/>
      <c r="T2787" s="44"/>
      <c r="U2787" s="44"/>
      <c r="V2787" s="44"/>
      <c r="W2787" s="44"/>
      <c r="X2787" s="44"/>
      <c r="Y2787" s="44"/>
      <c r="Z2787" s="44"/>
      <c r="AA2787" s="35"/>
      <c r="AB2787" s="35"/>
      <c r="AC2787" s="35"/>
      <c r="AD2787" s="35"/>
      <c r="AE2787" s="35"/>
      <c r="AF2787" s="35"/>
      <c r="AG2787" s="35"/>
      <c r="AH2787" s="35"/>
      <c r="AI2787" s="35"/>
      <c r="AJ2787" s="35"/>
      <c r="AK2787" s="35"/>
    </row>
    <row r="2788" spans="7:37" s="13" customFormat="1" ht="13.9" customHeight="1" x14ac:dyDescent="0.3">
      <c r="G2788" s="44"/>
      <c r="H2788" s="44"/>
      <c r="I2788" s="44"/>
      <c r="J2788" s="44"/>
      <c r="K2788" s="44"/>
      <c r="L2788" s="44"/>
      <c r="M2788" s="44"/>
      <c r="N2788" s="44"/>
      <c r="O2788" s="44"/>
      <c r="P2788" s="44"/>
      <c r="Q2788" s="44"/>
      <c r="R2788" s="44"/>
      <c r="S2788" s="44"/>
      <c r="T2788" s="44"/>
      <c r="U2788" s="44"/>
      <c r="V2788" s="44"/>
      <c r="W2788" s="44"/>
      <c r="X2788" s="44"/>
      <c r="Y2788" s="44"/>
      <c r="Z2788" s="44"/>
      <c r="AA2788" s="35"/>
      <c r="AB2788" s="35"/>
      <c r="AC2788" s="35"/>
      <c r="AD2788" s="35"/>
      <c r="AE2788" s="35"/>
      <c r="AF2788" s="35"/>
      <c r="AG2788" s="35"/>
      <c r="AH2788" s="35"/>
      <c r="AI2788" s="35"/>
      <c r="AJ2788" s="35"/>
      <c r="AK2788" s="35"/>
    </row>
    <row r="2789" spans="7:37" s="13" customFormat="1" ht="13.9" customHeight="1" x14ac:dyDescent="0.3">
      <c r="G2789" s="44"/>
      <c r="H2789" s="44"/>
      <c r="I2789" s="44"/>
      <c r="J2789" s="44"/>
      <c r="K2789" s="44"/>
      <c r="L2789" s="44"/>
      <c r="M2789" s="44"/>
      <c r="N2789" s="44"/>
      <c r="O2789" s="44"/>
      <c r="P2789" s="44"/>
      <c r="Q2789" s="44"/>
      <c r="R2789" s="44"/>
      <c r="S2789" s="44"/>
      <c r="T2789" s="44"/>
      <c r="U2789" s="44"/>
      <c r="V2789" s="44"/>
      <c r="W2789" s="44"/>
      <c r="X2789" s="44"/>
      <c r="Y2789" s="44"/>
      <c r="Z2789" s="44"/>
      <c r="AA2789" s="35"/>
      <c r="AB2789" s="35"/>
      <c r="AC2789" s="35"/>
      <c r="AD2789" s="35"/>
      <c r="AE2789" s="35"/>
      <c r="AF2789" s="35"/>
      <c r="AG2789" s="35"/>
      <c r="AH2789" s="35"/>
      <c r="AI2789" s="35"/>
      <c r="AJ2789" s="35"/>
      <c r="AK2789" s="35"/>
    </row>
    <row r="2790" spans="7:37" s="13" customFormat="1" ht="13.9" customHeight="1" x14ac:dyDescent="0.3">
      <c r="G2790" s="44"/>
      <c r="H2790" s="44"/>
      <c r="I2790" s="44"/>
      <c r="J2790" s="44"/>
      <c r="K2790" s="44"/>
      <c r="L2790" s="44"/>
      <c r="M2790" s="44"/>
      <c r="N2790" s="44"/>
      <c r="O2790" s="44"/>
      <c r="P2790" s="44"/>
      <c r="Q2790" s="44"/>
      <c r="R2790" s="44"/>
      <c r="S2790" s="44"/>
      <c r="T2790" s="44"/>
      <c r="U2790" s="44"/>
      <c r="V2790" s="44"/>
      <c r="W2790" s="44"/>
      <c r="X2790" s="44"/>
      <c r="Y2790" s="44"/>
      <c r="Z2790" s="44"/>
      <c r="AA2790" s="35"/>
      <c r="AB2790" s="35"/>
      <c r="AC2790" s="35"/>
      <c r="AD2790" s="35"/>
      <c r="AE2790" s="35"/>
      <c r="AF2790" s="35"/>
      <c r="AG2790" s="35"/>
      <c r="AH2790" s="35"/>
      <c r="AI2790" s="35"/>
      <c r="AJ2790" s="35"/>
      <c r="AK2790" s="35"/>
    </row>
    <row r="2791" spans="7:37" s="13" customFormat="1" ht="13.9" customHeight="1" x14ac:dyDescent="0.3">
      <c r="G2791" s="44"/>
      <c r="H2791" s="44"/>
      <c r="I2791" s="44"/>
      <c r="J2791" s="44"/>
      <c r="K2791" s="44"/>
      <c r="L2791" s="44"/>
      <c r="M2791" s="44"/>
      <c r="N2791" s="44"/>
      <c r="O2791" s="44"/>
      <c r="P2791" s="44"/>
      <c r="Q2791" s="44"/>
      <c r="R2791" s="44"/>
      <c r="S2791" s="44"/>
      <c r="T2791" s="44"/>
      <c r="U2791" s="44"/>
      <c r="V2791" s="44"/>
      <c r="W2791" s="44"/>
      <c r="X2791" s="44"/>
      <c r="Y2791" s="44"/>
      <c r="Z2791" s="44"/>
      <c r="AA2791" s="35"/>
      <c r="AB2791" s="35"/>
      <c r="AC2791" s="35"/>
      <c r="AD2791" s="35"/>
      <c r="AE2791" s="35"/>
      <c r="AF2791" s="35"/>
      <c r="AG2791" s="35"/>
      <c r="AH2791" s="35"/>
      <c r="AI2791" s="35"/>
      <c r="AJ2791" s="35"/>
      <c r="AK2791" s="35"/>
    </row>
    <row r="2792" spans="7:37" s="13" customFormat="1" ht="13.9" customHeight="1" x14ac:dyDescent="0.3">
      <c r="G2792" s="44"/>
      <c r="H2792" s="44"/>
      <c r="I2792" s="44"/>
      <c r="J2792" s="44"/>
      <c r="K2792" s="44"/>
      <c r="L2792" s="44"/>
      <c r="M2792" s="44"/>
      <c r="N2792" s="44"/>
      <c r="O2792" s="44"/>
      <c r="P2792" s="44"/>
      <c r="Q2792" s="44"/>
      <c r="R2792" s="44"/>
      <c r="S2792" s="44"/>
      <c r="T2792" s="44"/>
      <c r="U2792" s="44"/>
      <c r="V2792" s="44"/>
      <c r="W2792" s="44"/>
      <c r="X2792" s="44"/>
      <c r="Y2792" s="44"/>
      <c r="Z2792" s="44"/>
      <c r="AA2792" s="35"/>
      <c r="AB2792" s="35"/>
      <c r="AC2792" s="35"/>
      <c r="AD2792" s="35"/>
      <c r="AE2792" s="35"/>
      <c r="AF2792" s="35"/>
      <c r="AG2792" s="35"/>
      <c r="AH2792" s="35"/>
      <c r="AI2792" s="35"/>
      <c r="AJ2792" s="35"/>
      <c r="AK2792" s="35"/>
    </row>
    <row r="2793" spans="7:37" s="13" customFormat="1" ht="13.9" customHeight="1" x14ac:dyDescent="0.3">
      <c r="G2793" s="44"/>
      <c r="H2793" s="44"/>
      <c r="I2793" s="44"/>
      <c r="J2793" s="44"/>
      <c r="K2793" s="44"/>
      <c r="L2793" s="44"/>
      <c r="M2793" s="44"/>
      <c r="N2793" s="44"/>
      <c r="O2793" s="44"/>
      <c r="P2793" s="44"/>
      <c r="Q2793" s="44"/>
      <c r="R2793" s="44"/>
      <c r="S2793" s="44"/>
      <c r="T2793" s="44"/>
      <c r="U2793" s="44"/>
      <c r="V2793" s="44"/>
      <c r="W2793" s="44"/>
      <c r="X2793" s="44"/>
      <c r="Y2793" s="44"/>
      <c r="Z2793" s="44"/>
      <c r="AA2793" s="35"/>
      <c r="AB2793" s="35"/>
      <c r="AC2793" s="35"/>
      <c r="AD2793" s="35"/>
      <c r="AE2793" s="35"/>
      <c r="AF2793" s="35"/>
      <c r="AG2793" s="35"/>
      <c r="AH2793" s="35"/>
      <c r="AI2793" s="35"/>
      <c r="AJ2793" s="35"/>
      <c r="AK2793" s="35"/>
    </row>
    <row r="2794" spans="7:37" s="13" customFormat="1" ht="13.9" customHeight="1" x14ac:dyDescent="0.3">
      <c r="G2794" s="44"/>
      <c r="H2794" s="44"/>
      <c r="I2794" s="44"/>
      <c r="J2794" s="44"/>
      <c r="K2794" s="44"/>
      <c r="L2794" s="44"/>
      <c r="M2794" s="44"/>
      <c r="N2794" s="44"/>
      <c r="O2794" s="44"/>
      <c r="P2794" s="44"/>
      <c r="Q2794" s="44"/>
      <c r="R2794" s="44"/>
      <c r="S2794" s="44"/>
      <c r="T2794" s="44"/>
      <c r="U2794" s="44"/>
      <c r="V2794" s="44"/>
      <c r="W2794" s="44"/>
      <c r="X2794" s="44"/>
      <c r="Y2794" s="44"/>
      <c r="Z2794" s="44"/>
      <c r="AA2794" s="35"/>
      <c r="AB2794" s="35"/>
      <c r="AC2794" s="35"/>
      <c r="AD2794" s="35"/>
      <c r="AE2794" s="35"/>
      <c r="AF2794" s="35"/>
      <c r="AG2794" s="35"/>
      <c r="AH2794" s="35"/>
      <c r="AI2794" s="35"/>
      <c r="AJ2794" s="35"/>
      <c r="AK2794" s="35"/>
    </row>
    <row r="2795" spans="7:37" s="13" customFormat="1" ht="13.9" customHeight="1" x14ac:dyDescent="0.3">
      <c r="G2795" s="44"/>
      <c r="H2795" s="44"/>
      <c r="I2795" s="44"/>
      <c r="J2795" s="44"/>
      <c r="K2795" s="44"/>
      <c r="L2795" s="44"/>
      <c r="M2795" s="44"/>
      <c r="N2795" s="44"/>
      <c r="O2795" s="44"/>
      <c r="P2795" s="44"/>
      <c r="Q2795" s="44"/>
      <c r="R2795" s="44"/>
      <c r="S2795" s="44"/>
      <c r="T2795" s="44"/>
      <c r="U2795" s="44"/>
      <c r="V2795" s="44"/>
      <c r="W2795" s="44"/>
      <c r="X2795" s="44"/>
      <c r="Y2795" s="44"/>
      <c r="Z2795" s="44"/>
      <c r="AA2795" s="35"/>
      <c r="AB2795" s="35"/>
      <c r="AC2795" s="35"/>
      <c r="AD2795" s="35"/>
      <c r="AE2795" s="35"/>
      <c r="AF2795" s="35"/>
      <c r="AG2795" s="35"/>
      <c r="AH2795" s="35"/>
      <c r="AI2795" s="35"/>
      <c r="AJ2795" s="35"/>
      <c r="AK2795" s="35"/>
    </row>
    <row r="2796" spans="7:37" s="13" customFormat="1" ht="13.9" customHeight="1" x14ac:dyDescent="0.3">
      <c r="G2796" s="44"/>
      <c r="H2796" s="44"/>
      <c r="I2796" s="44"/>
      <c r="J2796" s="44"/>
      <c r="K2796" s="44"/>
      <c r="L2796" s="44"/>
      <c r="M2796" s="44"/>
      <c r="N2796" s="44"/>
      <c r="O2796" s="44"/>
      <c r="P2796" s="44"/>
      <c r="Q2796" s="44"/>
      <c r="R2796" s="44"/>
      <c r="S2796" s="44"/>
      <c r="T2796" s="44"/>
      <c r="U2796" s="44"/>
      <c r="V2796" s="44"/>
      <c r="W2796" s="44"/>
      <c r="X2796" s="44"/>
      <c r="Y2796" s="44"/>
      <c r="Z2796" s="44"/>
      <c r="AA2796" s="35"/>
      <c r="AB2796" s="35"/>
      <c r="AC2796" s="35"/>
      <c r="AD2796" s="35"/>
      <c r="AE2796" s="35"/>
      <c r="AF2796" s="35"/>
      <c r="AG2796" s="35"/>
      <c r="AH2796" s="35"/>
      <c r="AI2796" s="35"/>
      <c r="AJ2796" s="35"/>
      <c r="AK2796" s="35"/>
    </row>
    <row r="2797" spans="7:37" s="13" customFormat="1" ht="13.9" customHeight="1" x14ac:dyDescent="0.3">
      <c r="G2797" s="44"/>
      <c r="H2797" s="44"/>
      <c r="I2797" s="44"/>
      <c r="J2797" s="44"/>
      <c r="K2797" s="44"/>
      <c r="L2797" s="44"/>
      <c r="M2797" s="44"/>
      <c r="N2797" s="44"/>
      <c r="O2797" s="44"/>
      <c r="P2797" s="44"/>
      <c r="Q2797" s="44"/>
      <c r="R2797" s="44"/>
      <c r="S2797" s="44"/>
      <c r="T2797" s="44"/>
      <c r="U2797" s="44"/>
      <c r="V2797" s="44"/>
      <c r="W2797" s="44"/>
      <c r="X2797" s="44"/>
      <c r="Y2797" s="44"/>
      <c r="Z2797" s="44"/>
      <c r="AA2797" s="35"/>
      <c r="AB2797" s="35"/>
      <c r="AC2797" s="35"/>
      <c r="AD2797" s="35"/>
      <c r="AE2797" s="35"/>
      <c r="AF2797" s="35"/>
      <c r="AG2797" s="35"/>
      <c r="AH2797" s="35"/>
      <c r="AI2797" s="35"/>
      <c r="AJ2797" s="35"/>
      <c r="AK2797" s="35"/>
    </row>
    <row r="2798" spans="7:37" s="13" customFormat="1" ht="13.9" customHeight="1" x14ac:dyDescent="0.3">
      <c r="G2798" s="44"/>
      <c r="H2798" s="44"/>
      <c r="I2798" s="44"/>
      <c r="J2798" s="44"/>
      <c r="K2798" s="44"/>
      <c r="L2798" s="44"/>
      <c r="M2798" s="44"/>
      <c r="N2798" s="44"/>
      <c r="O2798" s="44"/>
      <c r="P2798" s="44"/>
      <c r="Q2798" s="44"/>
      <c r="R2798" s="44"/>
      <c r="S2798" s="44"/>
      <c r="T2798" s="44"/>
      <c r="U2798" s="44"/>
      <c r="V2798" s="44"/>
      <c r="W2798" s="44"/>
      <c r="X2798" s="44"/>
      <c r="Y2798" s="44"/>
      <c r="Z2798" s="44"/>
      <c r="AA2798" s="35"/>
      <c r="AB2798" s="35"/>
      <c r="AC2798" s="35"/>
      <c r="AD2798" s="35"/>
      <c r="AE2798" s="35"/>
      <c r="AF2798" s="35"/>
      <c r="AG2798" s="35"/>
      <c r="AH2798" s="35"/>
      <c r="AI2798" s="35"/>
      <c r="AJ2798" s="35"/>
      <c r="AK2798" s="35"/>
    </row>
    <row r="2799" spans="7:37" s="13" customFormat="1" ht="13.9" customHeight="1" x14ac:dyDescent="0.3">
      <c r="G2799" s="44"/>
      <c r="H2799" s="44"/>
      <c r="I2799" s="44"/>
      <c r="J2799" s="44"/>
      <c r="K2799" s="44"/>
      <c r="L2799" s="44"/>
      <c r="M2799" s="44"/>
      <c r="N2799" s="44"/>
      <c r="O2799" s="44"/>
      <c r="P2799" s="44"/>
      <c r="Q2799" s="44"/>
      <c r="R2799" s="44"/>
      <c r="S2799" s="44"/>
      <c r="T2799" s="44"/>
      <c r="U2799" s="44"/>
      <c r="V2799" s="44"/>
      <c r="W2799" s="44"/>
      <c r="X2799" s="44"/>
      <c r="Y2799" s="44"/>
      <c r="Z2799" s="44"/>
      <c r="AA2799" s="35"/>
      <c r="AB2799" s="35"/>
      <c r="AC2799" s="35"/>
      <c r="AD2799" s="35"/>
      <c r="AE2799" s="35"/>
      <c r="AF2799" s="35"/>
      <c r="AG2799" s="35"/>
      <c r="AH2799" s="35"/>
      <c r="AI2799" s="35"/>
      <c r="AJ2799" s="35"/>
      <c r="AK2799" s="35"/>
    </row>
    <row r="2800" spans="7:37" s="13" customFormat="1" ht="13.9" customHeight="1" x14ac:dyDescent="0.3">
      <c r="G2800" s="44"/>
      <c r="H2800" s="44"/>
      <c r="I2800" s="44"/>
      <c r="J2800" s="44"/>
      <c r="K2800" s="44"/>
      <c r="L2800" s="44"/>
      <c r="M2800" s="44"/>
      <c r="N2800" s="44"/>
      <c r="O2800" s="44"/>
      <c r="P2800" s="44"/>
      <c r="Q2800" s="44"/>
      <c r="R2800" s="44"/>
      <c r="S2800" s="44"/>
      <c r="T2800" s="44"/>
      <c r="U2800" s="44"/>
      <c r="V2800" s="44"/>
      <c r="W2800" s="44"/>
      <c r="X2800" s="44"/>
      <c r="Y2800" s="44"/>
      <c r="Z2800" s="44"/>
      <c r="AA2800" s="35"/>
      <c r="AB2800" s="35"/>
      <c r="AC2800" s="35"/>
      <c r="AD2800" s="35"/>
      <c r="AE2800" s="35"/>
      <c r="AF2800" s="35"/>
      <c r="AG2800" s="35"/>
      <c r="AH2800" s="35"/>
      <c r="AI2800" s="35"/>
      <c r="AJ2800" s="35"/>
      <c r="AK2800" s="35"/>
    </row>
    <row r="2801" spans="7:37" s="13" customFormat="1" ht="13.9" customHeight="1" x14ac:dyDescent="0.3">
      <c r="G2801" s="44"/>
      <c r="H2801" s="44"/>
      <c r="I2801" s="44"/>
      <c r="J2801" s="44"/>
      <c r="K2801" s="44"/>
      <c r="L2801" s="44"/>
      <c r="M2801" s="44"/>
      <c r="N2801" s="44"/>
      <c r="O2801" s="44"/>
      <c r="P2801" s="44"/>
      <c r="Q2801" s="44"/>
      <c r="R2801" s="44"/>
      <c r="S2801" s="44"/>
      <c r="T2801" s="44"/>
      <c r="U2801" s="44"/>
      <c r="V2801" s="44"/>
      <c r="W2801" s="44"/>
      <c r="X2801" s="44"/>
      <c r="Y2801" s="44"/>
      <c r="Z2801" s="44"/>
      <c r="AA2801" s="35"/>
      <c r="AB2801" s="35"/>
      <c r="AC2801" s="35"/>
      <c r="AD2801" s="35"/>
      <c r="AE2801" s="35"/>
      <c r="AF2801" s="35"/>
      <c r="AG2801" s="35"/>
      <c r="AH2801" s="35"/>
      <c r="AI2801" s="35"/>
      <c r="AJ2801" s="35"/>
      <c r="AK2801" s="35"/>
    </row>
    <row r="2802" spans="7:37" s="13" customFormat="1" ht="13.9" customHeight="1" x14ac:dyDescent="0.3">
      <c r="G2802" s="44"/>
      <c r="H2802" s="44"/>
      <c r="I2802" s="44"/>
      <c r="J2802" s="44"/>
      <c r="K2802" s="44"/>
      <c r="L2802" s="44"/>
      <c r="M2802" s="44"/>
      <c r="N2802" s="44"/>
      <c r="O2802" s="44"/>
      <c r="P2802" s="44"/>
      <c r="Q2802" s="44"/>
      <c r="R2802" s="44"/>
      <c r="S2802" s="44"/>
      <c r="T2802" s="44"/>
      <c r="U2802" s="44"/>
      <c r="V2802" s="44"/>
      <c r="W2802" s="44"/>
      <c r="X2802" s="44"/>
      <c r="Y2802" s="44"/>
      <c r="Z2802" s="44"/>
      <c r="AA2802" s="35"/>
      <c r="AB2802" s="35"/>
      <c r="AC2802" s="35"/>
      <c r="AD2802" s="35"/>
      <c r="AE2802" s="35"/>
      <c r="AF2802" s="35"/>
      <c r="AG2802" s="35"/>
      <c r="AH2802" s="35"/>
      <c r="AI2802" s="35"/>
      <c r="AJ2802" s="35"/>
      <c r="AK2802" s="35"/>
    </row>
    <row r="2803" spans="7:37" s="13" customFormat="1" ht="13.9" customHeight="1" x14ac:dyDescent="0.3">
      <c r="G2803" s="44"/>
      <c r="H2803" s="44"/>
      <c r="I2803" s="44"/>
      <c r="J2803" s="44"/>
      <c r="K2803" s="44"/>
      <c r="L2803" s="44"/>
      <c r="M2803" s="44"/>
      <c r="N2803" s="44"/>
      <c r="O2803" s="44"/>
      <c r="P2803" s="44"/>
      <c r="Q2803" s="44"/>
      <c r="R2803" s="44"/>
      <c r="S2803" s="44"/>
      <c r="T2803" s="44"/>
      <c r="U2803" s="44"/>
      <c r="V2803" s="44"/>
      <c r="W2803" s="44"/>
      <c r="X2803" s="44"/>
      <c r="Y2803" s="44"/>
      <c r="Z2803" s="44"/>
      <c r="AA2803" s="35"/>
      <c r="AB2803" s="35"/>
      <c r="AC2803" s="35"/>
      <c r="AD2803" s="35"/>
      <c r="AE2803" s="35"/>
      <c r="AF2803" s="35"/>
      <c r="AG2803" s="35"/>
      <c r="AH2803" s="35"/>
      <c r="AI2803" s="35"/>
      <c r="AJ2803" s="35"/>
      <c r="AK2803" s="35"/>
    </row>
    <row r="2804" spans="7:37" s="13" customFormat="1" ht="13.9" customHeight="1" x14ac:dyDescent="0.3">
      <c r="G2804" s="44"/>
      <c r="H2804" s="44"/>
      <c r="I2804" s="44"/>
      <c r="J2804" s="44"/>
      <c r="K2804" s="44"/>
      <c r="L2804" s="44"/>
      <c r="M2804" s="44"/>
      <c r="N2804" s="44"/>
      <c r="O2804" s="44"/>
      <c r="P2804" s="44"/>
      <c r="Q2804" s="44"/>
      <c r="R2804" s="44"/>
      <c r="S2804" s="44"/>
      <c r="T2804" s="44"/>
      <c r="U2804" s="44"/>
      <c r="V2804" s="44"/>
      <c r="W2804" s="44"/>
      <c r="X2804" s="44"/>
      <c r="Y2804" s="44"/>
      <c r="Z2804" s="44"/>
      <c r="AA2804" s="35"/>
      <c r="AB2804" s="35"/>
      <c r="AC2804" s="35"/>
      <c r="AD2804" s="35"/>
      <c r="AE2804" s="35"/>
      <c r="AF2804" s="35"/>
      <c r="AG2804" s="35"/>
      <c r="AH2804" s="35"/>
      <c r="AI2804" s="35"/>
      <c r="AJ2804" s="35"/>
      <c r="AK2804" s="35"/>
    </row>
    <row r="2805" spans="7:37" s="13" customFormat="1" ht="13.9" customHeight="1" x14ac:dyDescent="0.3">
      <c r="G2805" s="44"/>
      <c r="H2805" s="44"/>
      <c r="I2805" s="44"/>
      <c r="J2805" s="44"/>
      <c r="K2805" s="44"/>
      <c r="L2805" s="44"/>
      <c r="M2805" s="44"/>
      <c r="N2805" s="44"/>
      <c r="O2805" s="44"/>
      <c r="P2805" s="44"/>
      <c r="Q2805" s="44"/>
      <c r="R2805" s="44"/>
      <c r="S2805" s="44"/>
      <c r="T2805" s="44"/>
      <c r="U2805" s="44"/>
      <c r="V2805" s="44"/>
      <c r="W2805" s="44"/>
      <c r="X2805" s="44"/>
      <c r="Y2805" s="44"/>
      <c r="Z2805" s="44"/>
      <c r="AA2805" s="35"/>
      <c r="AB2805" s="35"/>
      <c r="AC2805" s="35"/>
      <c r="AD2805" s="35"/>
      <c r="AE2805" s="35"/>
      <c r="AF2805" s="35"/>
      <c r="AG2805" s="35"/>
      <c r="AH2805" s="35"/>
      <c r="AI2805" s="35"/>
      <c r="AJ2805" s="35"/>
      <c r="AK2805" s="35"/>
    </row>
    <row r="2806" spans="7:37" s="13" customFormat="1" ht="13.9" customHeight="1" x14ac:dyDescent="0.3">
      <c r="G2806" s="44"/>
      <c r="H2806" s="44"/>
      <c r="I2806" s="44"/>
      <c r="J2806" s="44"/>
      <c r="K2806" s="44"/>
      <c r="L2806" s="44"/>
      <c r="M2806" s="44"/>
      <c r="N2806" s="44"/>
      <c r="O2806" s="44"/>
      <c r="P2806" s="44"/>
      <c r="Q2806" s="44"/>
      <c r="R2806" s="44"/>
      <c r="S2806" s="44"/>
      <c r="T2806" s="44"/>
      <c r="U2806" s="44"/>
      <c r="V2806" s="44"/>
      <c r="W2806" s="44"/>
      <c r="X2806" s="44"/>
      <c r="Y2806" s="44"/>
      <c r="Z2806" s="44"/>
      <c r="AA2806" s="35"/>
      <c r="AB2806" s="35"/>
      <c r="AC2806" s="35"/>
      <c r="AD2806" s="35"/>
      <c r="AE2806" s="35"/>
      <c r="AF2806" s="35"/>
      <c r="AG2806" s="35"/>
      <c r="AH2806" s="35"/>
      <c r="AI2806" s="35"/>
      <c r="AJ2806" s="35"/>
      <c r="AK2806" s="35"/>
    </row>
    <row r="2807" spans="7:37" s="13" customFormat="1" ht="13.9" customHeight="1" x14ac:dyDescent="0.3">
      <c r="G2807" s="44"/>
      <c r="H2807" s="44"/>
      <c r="I2807" s="44"/>
      <c r="J2807" s="44"/>
      <c r="K2807" s="44"/>
      <c r="L2807" s="44"/>
      <c r="M2807" s="44"/>
      <c r="N2807" s="44"/>
      <c r="O2807" s="44"/>
      <c r="P2807" s="44"/>
      <c r="Q2807" s="44"/>
      <c r="R2807" s="44"/>
      <c r="S2807" s="44"/>
      <c r="T2807" s="44"/>
      <c r="U2807" s="44"/>
      <c r="V2807" s="44"/>
      <c r="W2807" s="44"/>
      <c r="X2807" s="44"/>
      <c r="Y2807" s="44"/>
      <c r="Z2807" s="44"/>
      <c r="AA2807" s="35"/>
      <c r="AB2807" s="35"/>
      <c r="AC2807" s="35"/>
      <c r="AD2807" s="35"/>
      <c r="AE2807" s="35"/>
      <c r="AF2807" s="35"/>
      <c r="AG2807" s="35"/>
      <c r="AH2807" s="35"/>
      <c r="AI2807" s="35"/>
      <c r="AJ2807" s="35"/>
      <c r="AK2807" s="35"/>
    </row>
    <row r="2808" spans="7:37" s="13" customFormat="1" ht="13.9" customHeight="1" x14ac:dyDescent="0.3">
      <c r="G2808" s="44"/>
      <c r="H2808" s="44"/>
      <c r="I2808" s="44"/>
      <c r="J2808" s="44"/>
      <c r="K2808" s="44"/>
      <c r="L2808" s="44"/>
      <c r="M2808" s="44"/>
      <c r="N2808" s="44"/>
      <c r="O2808" s="44"/>
      <c r="P2808" s="44"/>
      <c r="Q2808" s="44"/>
      <c r="R2808" s="44"/>
      <c r="S2808" s="44"/>
      <c r="T2808" s="44"/>
      <c r="U2808" s="44"/>
      <c r="V2808" s="44"/>
      <c r="W2808" s="44"/>
      <c r="X2808" s="44"/>
      <c r="Y2808" s="44"/>
      <c r="Z2808" s="44"/>
      <c r="AA2808" s="35"/>
      <c r="AB2808" s="35"/>
      <c r="AC2808" s="35"/>
      <c r="AD2808" s="35"/>
      <c r="AE2808" s="35"/>
      <c r="AF2808" s="35"/>
      <c r="AG2808" s="35"/>
      <c r="AH2808" s="35"/>
      <c r="AI2808" s="35"/>
      <c r="AJ2808" s="35"/>
      <c r="AK2808" s="35"/>
    </row>
    <row r="2809" spans="7:37" s="13" customFormat="1" ht="13.9" customHeight="1" x14ac:dyDescent="0.3">
      <c r="G2809" s="44"/>
      <c r="H2809" s="44"/>
      <c r="I2809" s="44"/>
      <c r="J2809" s="44"/>
      <c r="K2809" s="44"/>
      <c r="L2809" s="44"/>
      <c r="M2809" s="44"/>
      <c r="N2809" s="44"/>
      <c r="O2809" s="44"/>
      <c r="P2809" s="44"/>
      <c r="Q2809" s="44"/>
      <c r="R2809" s="44"/>
      <c r="S2809" s="44"/>
      <c r="T2809" s="44"/>
      <c r="U2809" s="44"/>
      <c r="V2809" s="44"/>
      <c r="W2809" s="44"/>
      <c r="X2809" s="44"/>
      <c r="Y2809" s="44"/>
      <c r="Z2809" s="44"/>
      <c r="AA2809" s="35"/>
      <c r="AB2809" s="35"/>
      <c r="AC2809" s="35"/>
      <c r="AD2809" s="35"/>
      <c r="AE2809" s="35"/>
      <c r="AF2809" s="35"/>
      <c r="AG2809" s="35"/>
      <c r="AH2809" s="35"/>
      <c r="AI2809" s="35"/>
      <c r="AJ2809" s="35"/>
      <c r="AK2809" s="35"/>
    </row>
    <row r="2810" spans="7:37" s="13" customFormat="1" ht="13.9" customHeight="1" x14ac:dyDescent="0.3">
      <c r="G2810" s="44"/>
      <c r="H2810" s="44"/>
      <c r="I2810" s="44"/>
      <c r="J2810" s="44"/>
      <c r="K2810" s="44"/>
      <c r="L2810" s="44"/>
      <c r="M2810" s="44"/>
      <c r="N2810" s="44"/>
      <c r="O2810" s="44"/>
      <c r="P2810" s="44"/>
      <c r="Q2810" s="44"/>
      <c r="R2810" s="44"/>
      <c r="S2810" s="44"/>
      <c r="T2810" s="44"/>
      <c r="U2810" s="44"/>
      <c r="V2810" s="44"/>
      <c r="W2810" s="44"/>
      <c r="X2810" s="44"/>
      <c r="Y2810" s="44"/>
      <c r="Z2810" s="44"/>
      <c r="AA2810" s="35"/>
      <c r="AB2810" s="35"/>
      <c r="AC2810" s="35"/>
      <c r="AD2810" s="35"/>
      <c r="AE2810" s="35"/>
      <c r="AF2810" s="35"/>
      <c r="AG2810" s="35"/>
      <c r="AH2810" s="35"/>
      <c r="AI2810" s="35"/>
      <c r="AJ2810" s="35"/>
      <c r="AK2810" s="35"/>
    </row>
    <row r="2811" spans="7:37" s="13" customFormat="1" ht="13.9" customHeight="1" x14ac:dyDescent="0.3">
      <c r="G2811" s="44"/>
      <c r="H2811" s="44"/>
      <c r="I2811" s="44"/>
      <c r="J2811" s="44"/>
      <c r="K2811" s="44"/>
      <c r="L2811" s="44"/>
      <c r="M2811" s="44"/>
      <c r="N2811" s="44"/>
      <c r="O2811" s="44"/>
      <c r="P2811" s="44"/>
      <c r="Q2811" s="44"/>
      <c r="R2811" s="44"/>
      <c r="S2811" s="44"/>
      <c r="T2811" s="44"/>
      <c r="U2811" s="44"/>
      <c r="V2811" s="44"/>
      <c r="W2811" s="44"/>
      <c r="X2811" s="44"/>
      <c r="Y2811" s="44"/>
      <c r="Z2811" s="44"/>
      <c r="AA2811" s="35"/>
      <c r="AB2811" s="35"/>
      <c r="AC2811" s="35"/>
      <c r="AD2811" s="35"/>
      <c r="AE2811" s="35"/>
      <c r="AF2811" s="35"/>
      <c r="AG2811" s="35"/>
      <c r="AH2811" s="35"/>
      <c r="AI2811" s="35"/>
      <c r="AJ2811" s="35"/>
      <c r="AK2811" s="35"/>
    </row>
    <row r="2812" spans="7:37" s="13" customFormat="1" ht="13.9" customHeight="1" x14ac:dyDescent="0.3">
      <c r="G2812" s="44"/>
      <c r="H2812" s="44"/>
      <c r="I2812" s="44"/>
      <c r="J2812" s="44"/>
      <c r="K2812" s="44"/>
      <c r="L2812" s="44"/>
      <c r="M2812" s="44"/>
      <c r="N2812" s="44"/>
      <c r="O2812" s="44"/>
      <c r="P2812" s="44"/>
      <c r="Q2812" s="44"/>
      <c r="R2812" s="44"/>
      <c r="S2812" s="44"/>
      <c r="T2812" s="44"/>
      <c r="U2812" s="44"/>
      <c r="V2812" s="44"/>
      <c r="W2812" s="44"/>
      <c r="X2812" s="44"/>
      <c r="Y2812" s="44"/>
      <c r="Z2812" s="44"/>
      <c r="AA2812" s="35"/>
      <c r="AB2812" s="35"/>
      <c r="AC2812" s="35"/>
      <c r="AD2812" s="35"/>
      <c r="AE2812" s="35"/>
      <c r="AF2812" s="35"/>
      <c r="AG2812" s="35"/>
      <c r="AH2812" s="35"/>
      <c r="AI2812" s="35"/>
      <c r="AJ2812" s="35"/>
      <c r="AK2812" s="35"/>
    </row>
    <row r="2813" spans="7:37" s="13" customFormat="1" ht="13.9" customHeight="1" x14ac:dyDescent="0.3">
      <c r="G2813" s="44"/>
      <c r="H2813" s="44"/>
      <c r="I2813" s="44"/>
      <c r="J2813" s="44"/>
      <c r="K2813" s="44"/>
      <c r="L2813" s="44"/>
      <c r="M2813" s="44"/>
      <c r="N2813" s="44"/>
      <c r="O2813" s="44"/>
      <c r="P2813" s="44"/>
      <c r="Q2813" s="44"/>
      <c r="R2813" s="44"/>
      <c r="S2813" s="44"/>
      <c r="T2813" s="44"/>
      <c r="U2813" s="44"/>
      <c r="V2813" s="44"/>
      <c r="W2813" s="44"/>
      <c r="X2813" s="44"/>
      <c r="Y2813" s="44"/>
      <c r="Z2813" s="44"/>
      <c r="AA2813" s="35"/>
      <c r="AB2813" s="35"/>
      <c r="AC2813" s="35"/>
      <c r="AD2813" s="35"/>
      <c r="AE2813" s="35"/>
      <c r="AF2813" s="35"/>
      <c r="AG2813" s="35"/>
      <c r="AH2813" s="35"/>
      <c r="AI2813" s="35"/>
      <c r="AJ2813" s="35"/>
      <c r="AK2813" s="35"/>
    </row>
    <row r="2814" spans="7:37" s="13" customFormat="1" ht="13.9" customHeight="1" x14ac:dyDescent="0.3">
      <c r="G2814" s="44"/>
      <c r="H2814" s="44"/>
      <c r="I2814" s="44"/>
      <c r="J2814" s="44"/>
      <c r="K2814" s="44"/>
      <c r="L2814" s="44"/>
      <c r="M2814" s="44"/>
      <c r="N2814" s="44"/>
      <c r="O2814" s="44"/>
      <c r="P2814" s="44"/>
      <c r="Q2814" s="44"/>
      <c r="R2814" s="44"/>
      <c r="S2814" s="44"/>
      <c r="T2814" s="44"/>
      <c r="U2814" s="44"/>
      <c r="V2814" s="44"/>
      <c r="W2814" s="44"/>
      <c r="X2814" s="44"/>
      <c r="Y2814" s="44"/>
      <c r="Z2814" s="44"/>
      <c r="AA2814" s="35"/>
      <c r="AB2814" s="35"/>
      <c r="AC2814" s="35"/>
      <c r="AD2814" s="35"/>
      <c r="AE2814" s="35"/>
      <c r="AF2814" s="35"/>
      <c r="AG2814" s="35"/>
      <c r="AH2814" s="35"/>
      <c r="AI2814" s="35"/>
      <c r="AJ2814" s="35"/>
      <c r="AK2814" s="35"/>
    </row>
    <row r="2815" spans="7:37" s="13" customFormat="1" ht="13.9" customHeight="1" x14ac:dyDescent="0.3">
      <c r="G2815" s="44"/>
      <c r="H2815" s="44"/>
      <c r="I2815" s="44"/>
      <c r="J2815" s="44"/>
      <c r="K2815" s="44"/>
      <c r="L2815" s="44"/>
      <c r="M2815" s="44"/>
      <c r="N2815" s="44"/>
      <c r="O2815" s="44"/>
      <c r="P2815" s="44"/>
      <c r="Q2815" s="44"/>
      <c r="R2815" s="44"/>
      <c r="S2815" s="44"/>
      <c r="T2815" s="44"/>
      <c r="U2815" s="44"/>
      <c r="V2815" s="44"/>
      <c r="W2815" s="44"/>
      <c r="X2815" s="44"/>
      <c r="Y2815" s="44"/>
      <c r="Z2815" s="44"/>
      <c r="AA2815" s="35"/>
      <c r="AB2815" s="35"/>
      <c r="AC2815" s="35"/>
      <c r="AD2815" s="35"/>
      <c r="AE2815" s="35"/>
      <c r="AF2815" s="35"/>
      <c r="AG2815" s="35"/>
      <c r="AH2815" s="35"/>
      <c r="AI2815" s="35"/>
      <c r="AJ2815" s="35"/>
      <c r="AK2815" s="35"/>
    </row>
    <row r="2816" spans="7:37" s="13" customFormat="1" ht="13.9" customHeight="1" x14ac:dyDescent="0.3">
      <c r="G2816" s="44"/>
      <c r="H2816" s="44"/>
      <c r="I2816" s="44"/>
      <c r="J2816" s="44"/>
      <c r="K2816" s="44"/>
      <c r="L2816" s="44"/>
      <c r="M2816" s="44"/>
      <c r="N2816" s="44"/>
      <c r="O2816" s="44"/>
      <c r="P2816" s="44"/>
      <c r="Q2816" s="44"/>
      <c r="R2816" s="44"/>
      <c r="S2816" s="44"/>
      <c r="T2816" s="44"/>
      <c r="U2816" s="44"/>
      <c r="V2816" s="44"/>
      <c r="W2816" s="44"/>
      <c r="X2816" s="44"/>
      <c r="Y2816" s="44"/>
      <c r="Z2816" s="44"/>
      <c r="AA2816" s="35"/>
      <c r="AB2816" s="35"/>
      <c r="AC2816" s="35"/>
      <c r="AD2816" s="35"/>
      <c r="AE2816" s="35"/>
      <c r="AF2816" s="35"/>
      <c r="AG2816" s="35"/>
      <c r="AH2816" s="35"/>
      <c r="AI2816" s="35"/>
      <c r="AJ2816" s="35"/>
      <c r="AK2816" s="35"/>
    </row>
    <row r="2817" spans="7:37" s="13" customFormat="1" ht="13.9" customHeight="1" x14ac:dyDescent="0.3">
      <c r="G2817" s="44"/>
      <c r="H2817" s="44"/>
      <c r="I2817" s="44"/>
      <c r="J2817" s="44"/>
      <c r="K2817" s="44"/>
      <c r="L2817" s="44"/>
      <c r="M2817" s="44"/>
      <c r="N2817" s="44"/>
      <c r="O2817" s="44"/>
      <c r="P2817" s="44"/>
      <c r="Q2817" s="44"/>
      <c r="R2817" s="44"/>
      <c r="S2817" s="44"/>
      <c r="T2817" s="44"/>
      <c r="U2817" s="44"/>
      <c r="V2817" s="44"/>
      <c r="W2817" s="44"/>
      <c r="X2817" s="44"/>
      <c r="Y2817" s="44"/>
      <c r="Z2817" s="44"/>
      <c r="AA2817" s="35"/>
      <c r="AB2817" s="35"/>
      <c r="AC2817" s="35"/>
      <c r="AD2817" s="35"/>
      <c r="AE2817" s="35"/>
      <c r="AF2817" s="35"/>
      <c r="AG2817" s="35"/>
      <c r="AH2817" s="35"/>
      <c r="AI2817" s="35"/>
      <c r="AJ2817" s="35"/>
      <c r="AK2817" s="35"/>
    </row>
    <row r="2818" spans="7:37" s="13" customFormat="1" ht="13.9" customHeight="1" x14ac:dyDescent="0.3">
      <c r="G2818" s="44"/>
      <c r="H2818" s="44"/>
      <c r="I2818" s="44"/>
      <c r="J2818" s="44"/>
      <c r="K2818" s="44"/>
      <c r="L2818" s="44"/>
      <c r="M2818" s="44"/>
      <c r="N2818" s="44"/>
      <c r="O2818" s="44"/>
      <c r="P2818" s="44"/>
      <c r="Q2818" s="44"/>
      <c r="R2818" s="44"/>
      <c r="S2818" s="44"/>
      <c r="T2818" s="44"/>
      <c r="U2818" s="44"/>
      <c r="V2818" s="44"/>
      <c r="W2818" s="44"/>
      <c r="X2818" s="44"/>
      <c r="Y2818" s="44"/>
      <c r="Z2818" s="44"/>
      <c r="AA2818" s="35"/>
      <c r="AB2818" s="35"/>
      <c r="AC2818" s="35"/>
      <c r="AD2818" s="35"/>
      <c r="AE2818" s="35"/>
      <c r="AF2818" s="35"/>
      <c r="AG2818" s="35"/>
      <c r="AH2818" s="35"/>
      <c r="AI2818" s="35"/>
      <c r="AJ2818" s="35"/>
      <c r="AK2818" s="35"/>
    </row>
    <row r="2819" spans="7:37" s="13" customFormat="1" ht="13.9" customHeight="1" x14ac:dyDescent="0.3">
      <c r="G2819" s="44"/>
      <c r="H2819" s="44"/>
      <c r="I2819" s="44"/>
      <c r="J2819" s="44"/>
      <c r="K2819" s="44"/>
      <c r="L2819" s="44"/>
      <c r="M2819" s="44"/>
      <c r="N2819" s="44"/>
      <c r="O2819" s="44"/>
      <c r="P2819" s="44"/>
      <c r="Q2819" s="44"/>
      <c r="R2819" s="44"/>
      <c r="S2819" s="44"/>
      <c r="T2819" s="44"/>
      <c r="U2819" s="44"/>
      <c r="V2819" s="44"/>
      <c r="W2819" s="44"/>
      <c r="X2819" s="44"/>
      <c r="Y2819" s="44"/>
      <c r="Z2819" s="44"/>
      <c r="AA2819" s="35"/>
      <c r="AB2819" s="35"/>
      <c r="AC2819" s="35"/>
      <c r="AD2819" s="35"/>
      <c r="AE2819" s="35"/>
      <c r="AF2819" s="35"/>
      <c r="AG2819" s="35"/>
      <c r="AH2819" s="35"/>
      <c r="AI2819" s="35"/>
      <c r="AJ2819" s="35"/>
      <c r="AK2819" s="35"/>
    </row>
    <row r="2820" spans="7:37" s="13" customFormat="1" ht="13.9" customHeight="1" x14ac:dyDescent="0.3">
      <c r="G2820" s="44"/>
      <c r="H2820" s="44"/>
      <c r="I2820" s="44"/>
      <c r="J2820" s="44"/>
      <c r="K2820" s="44"/>
      <c r="L2820" s="44"/>
      <c r="M2820" s="44"/>
      <c r="N2820" s="44"/>
      <c r="O2820" s="44"/>
      <c r="P2820" s="44"/>
      <c r="Q2820" s="44"/>
      <c r="R2820" s="44"/>
      <c r="S2820" s="44"/>
      <c r="T2820" s="44"/>
      <c r="U2820" s="44"/>
      <c r="V2820" s="44"/>
      <c r="W2820" s="44"/>
      <c r="X2820" s="44"/>
      <c r="Y2820" s="44"/>
      <c r="Z2820" s="44"/>
      <c r="AA2820" s="35"/>
      <c r="AB2820" s="35"/>
      <c r="AC2820" s="35"/>
      <c r="AD2820" s="35"/>
      <c r="AE2820" s="35"/>
      <c r="AF2820" s="35"/>
      <c r="AG2820" s="35"/>
      <c r="AH2820" s="35"/>
      <c r="AI2820" s="35"/>
      <c r="AJ2820" s="35"/>
      <c r="AK2820" s="35"/>
    </row>
    <row r="2821" spans="7:37" s="13" customFormat="1" ht="13.9" customHeight="1" x14ac:dyDescent="0.3">
      <c r="G2821" s="44"/>
      <c r="H2821" s="44"/>
      <c r="I2821" s="44"/>
      <c r="J2821" s="44"/>
      <c r="K2821" s="44"/>
      <c r="L2821" s="44"/>
      <c r="M2821" s="44"/>
      <c r="N2821" s="44"/>
      <c r="O2821" s="44"/>
      <c r="P2821" s="44"/>
      <c r="Q2821" s="44"/>
      <c r="R2821" s="44"/>
      <c r="S2821" s="44"/>
      <c r="T2821" s="44"/>
      <c r="U2821" s="44"/>
      <c r="V2821" s="44"/>
      <c r="W2821" s="44"/>
      <c r="X2821" s="44"/>
      <c r="Y2821" s="44"/>
      <c r="Z2821" s="44"/>
      <c r="AA2821" s="35"/>
      <c r="AB2821" s="35"/>
      <c r="AC2821" s="35"/>
      <c r="AD2821" s="35"/>
      <c r="AE2821" s="35"/>
      <c r="AF2821" s="35"/>
      <c r="AG2821" s="35"/>
      <c r="AH2821" s="35"/>
      <c r="AI2821" s="35"/>
      <c r="AJ2821" s="35"/>
      <c r="AK2821" s="35"/>
    </row>
    <row r="2822" spans="7:37" s="13" customFormat="1" ht="13.9" customHeight="1" x14ac:dyDescent="0.3">
      <c r="G2822" s="44"/>
      <c r="H2822" s="44"/>
      <c r="I2822" s="44"/>
      <c r="J2822" s="44"/>
      <c r="K2822" s="44"/>
      <c r="L2822" s="44"/>
      <c r="M2822" s="44"/>
      <c r="N2822" s="44"/>
      <c r="O2822" s="44"/>
      <c r="P2822" s="44"/>
      <c r="Q2822" s="44"/>
      <c r="R2822" s="44"/>
      <c r="S2822" s="44"/>
      <c r="T2822" s="44"/>
      <c r="U2822" s="44"/>
      <c r="V2822" s="44"/>
      <c r="W2822" s="44"/>
      <c r="X2822" s="44"/>
      <c r="Y2822" s="44"/>
      <c r="Z2822" s="44"/>
      <c r="AA2822" s="35"/>
      <c r="AB2822" s="35"/>
      <c r="AC2822" s="35"/>
      <c r="AD2822" s="35"/>
      <c r="AE2822" s="35"/>
      <c r="AF2822" s="35"/>
      <c r="AG2822" s="35"/>
      <c r="AH2822" s="35"/>
      <c r="AI2822" s="35"/>
      <c r="AJ2822" s="35"/>
      <c r="AK2822" s="35"/>
    </row>
    <row r="2823" spans="7:37" s="13" customFormat="1" ht="13.9" customHeight="1" x14ac:dyDescent="0.3">
      <c r="G2823" s="44"/>
      <c r="H2823" s="44"/>
      <c r="I2823" s="44"/>
      <c r="J2823" s="44"/>
      <c r="K2823" s="44"/>
      <c r="L2823" s="44"/>
      <c r="M2823" s="44"/>
      <c r="N2823" s="44"/>
      <c r="O2823" s="44"/>
      <c r="P2823" s="44"/>
      <c r="Q2823" s="44"/>
      <c r="R2823" s="44"/>
      <c r="S2823" s="44"/>
      <c r="T2823" s="44"/>
      <c r="U2823" s="44"/>
      <c r="V2823" s="44"/>
      <c r="W2823" s="44"/>
      <c r="X2823" s="44"/>
      <c r="Y2823" s="44"/>
      <c r="Z2823" s="44"/>
      <c r="AA2823" s="35"/>
      <c r="AB2823" s="35"/>
      <c r="AC2823" s="35"/>
      <c r="AD2823" s="35"/>
      <c r="AE2823" s="35"/>
      <c r="AF2823" s="35"/>
      <c r="AG2823" s="35"/>
      <c r="AH2823" s="35"/>
      <c r="AI2823" s="35"/>
      <c r="AJ2823" s="35"/>
      <c r="AK2823" s="35"/>
    </row>
    <row r="2824" spans="7:37" s="13" customFormat="1" ht="13.9" customHeight="1" x14ac:dyDescent="0.3">
      <c r="G2824" s="44"/>
      <c r="H2824" s="44"/>
      <c r="I2824" s="44"/>
      <c r="J2824" s="44"/>
      <c r="K2824" s="44"/>
      <c r="L2824" s="44"/>
      <c r="M2824" s="44"/>
      <c r="N2824" s="44"/>
      <c r="O2824" s="44"/>
      <c r="P2824" s="44"/>
      <c r="Q2824" s="44"/>
      <c r="R2824" s="44"/>
      <c r="S2824" s="44"/>
      <c r="T2824" s="44"/>
      <c r="U2824" s="44"/>
      <c r="V2824" s="44"/>
      <c r="W2824" s="44"/>
      <c r="X2824" s="44"/>
      <c r="Y2824" s="44"/>
      <c r="Z2824" s="44"/>
      <c r="AA2824" s="35"/>
      <c r="AB2824" s="35"/>
      <c r="AC2824" s="35"/>
      <c r="AD2824" s="35"/>
      <c r="AE2824" s="35"/>
      <c r="AF2824" s="35"/>
      <c r="AG2824" s="35"/>
      <c r="AH2824" s="35"/>
      <c r="AI2824" s="35"/>
      <c r="AJ2824" s="35"/>
      <c r="AK2824" s="35"/>
    </row>
    <row r="2825" spans="7:37" s="13" customFormat="1" ht="13.9" customHeight="1" x14ac:dyDescent="0.3">
      <c r="G2825" s="44"/>
      <c r="H2825" s="44"/>
      <c r="I2825" s="44"/>
      <c r="J2825" s="44"/>
      <c r="K2825" s="44"/>
      <c r="L2825" s="44"/>
      <c r="M2825" s="44"/>
      <c r="N2825" s="44"/>
      <c r="O2825" s="44"/>
      <c r="P2825" s="44"/>
      <c r="Q2825" s="44"/>
      <c r="R2825" s="44"/>
      <c r="S2825" s="44"/>
      <c r="T2825" s="44"/>
      <c r="U2825" s="44"/>
      <c r="V2825" s="44"/>
      <c r="W2825" s="44"/>
      <c r="X2825" s="44"/>
      <c r="Y2825" s="44"/>
      <c r="Z2825" s="44"/>
      <c r="AA2825" s="35"/>
      <c r="AB2825" s="35"/>
      <c r="AC2825" s="35"/>
      <c r="AD2825" s="35"/>
      <c r="AE2825" s="35"/>
      <c r="AF2825" s="35"/>
      <c r="AG2825" s="35"/>
      <c r="AH2825" s="35"/>
      <c r="AI2825" s="35"/>
      <c r="AJ2825" s="35"/>
      <c r="AK2825" s="35"/>
    </row>
    <row r="2826" spans="7:37" s="13" customFormat="1" ht="13.9" customHeight="1" x14ac:dyDescent="0.3">
      <c r="G2826" s="44"/>
      <c r="H2826" s="44"/>
      <c r="I2826" s="44"/>
      <c r="J2826" s="44"/>
      <c r="K2826" s="44"/>
      <c r="L2826" s="44"/>
      <c r="M2826" s="44"/>
      <c r="N2826" s="44"/>
      <c r="O2826" s="44"/>
      <c r="P2826" s="44"/>
      <c r="Q2826" s="44"/>
      <c r="R2826" s="44"/>
      <c r="S2826" s="44"/>
      <c r="T2826" s="44"/>
      <c r="U2826" s="44"/>
      <c r="V2826" s="44"/>
      <c r="W2826" s="44"/>
      <c r="X2826" s="44"/>
      <c r="Y2826" s="44"/>
      <c r="Z2826" s="44"/>
      <c r="AA2826" s="35"/>
      <c r="AB2826" s="35"/>
      <c r="AC2826" s="35"/>
      <c r="AD2826" s="35"/>
      <c r="AE2826" s="35"/>
      <c r="AF2826" s="35"/>
      <c r="AG2826" s="35"/>
      <c r="AH2826" s="35"/>
      <c r="AI2826" s="35"/>
      <c r="AJ2826" s="35"/>
      <c r="AK2826" s="35"/>
    </row>
    <row r="2827" spans="7:37" s="13" customFormat="1" ht="13.9" customHeight="1" x14ac:dyDescent="0.3">
      <c r="G2827" s="44"/>
      <c r="H2827" s="44"/>
      <c r="I2827" s="44"/>
      <c r="J2827" s="44"/>
      <c r="K2827" s="44"/>
      <c r="L2827" s="44"/>
      <c r="M2827" s="44"/>
      <c r="N2827" s="44"/>
      <c r="O2827" s="44"/>
      <c r="P2827" s="44"/>
      <c r="Q2827" s="44"/>
      <c r="R2827" s="44"/>
      <c r="S2827" s="44"/>
      <c r="T2827" s="44"/>
      <c r="U2827" s="44"/>
      <c r="V2827" s="44"/>
      <c r="W2827" s="44"/>
      <c r="X2827" s="44"/>
      <c r="Y2827" s="44"/>
      <c r="Z2827" s="44"/>
      <c r="AA2827" s="35"/>
      <c r="AB2827" s="35"/>
      <c r="AC2827" s="35"/>
      <c r="AD2827" s="35"/>
      <c r="AE2827" s="35"/>
      <c r="AF2827" s="35"/>
      <c r="AG2827" s="35"/>
      <c r="AH2827" s="35"/>
      <c r="AI2827" s="35"/>
      <c r="AJ2827" s="35"/>
      <c r="AK2827" s="35"/>
    </row>
    <row r="2828" spans="7:37" s="13" customFormat="1" ht="13.9" customHeight="1" x14ac:dyDescent="0.3">
      <c r="G2828" s="44"/>
      <c r="H2828" s="44"/>
      <c r="I2828" s="44"/>
      <c r="J2828" s="44"/>
      <c r="K2828" s="44"/>
      <c r="L2828" s="44"/>
      <c r="M2828" s="44"/>
      <c r="N2828" s="44"/>
      <c r="O2828" s="44"/>
      <c r="P2828" s="44"/>
      <c r="Q2828" s="44"/>
      <c r="R2828" s="44"/>
      <c r="S2828" s="44"/>
      <c r="T2828" s="44"/>
      <c r="U2828" s="44"/>
      <c r="V2828" s="44"/>
      <c r="W2828" s="44"/>
      <c r="X2828" s="44"/>
      <c r="Y2828" s="44"/>
      <c r="Z2828" s="44"/>
      <c r="AA2828" s="35"/>
      <c r="AB2828" s="35"/>
      <c r="AC2828" s="35"/>
      <c r="AD2828" s="35"/>
      <c r="AE2828" s="35"/>
      <c r="AF2828" s="35"/>
      <c r="AG2828" s="35"/>
      <c r="AH2828" s="35"/>
      <c r="AI2828" s="35"/>
      <c r="AJ2828" s="35"/>
      <c r="AK2828" s="35"/>
    </row>
    <row r="2829" spans="7:37" s="13" customFormat="1" ht="13.9" customHeight="1" x14ac:dyDescent="0.3">
      <c r="G2829" s="44"/>
      <c r="H2829" s="44"/>
      <c r="I2829" s="44"/>
      <c r="J2829" s="44"/>
      <c r="K2829" s="44"/>
      <c r="L2829" s="44"/>
      <c r="M2829" s="44"/>
      <c r="N2829" s="44"/>
      <c r="O2829" s="44"/>
      <c r="P2829" s="44"/>
      <c r="Q2829" s="44"/>
      <c r="R2829" s="44"/>
      <c r="S2829" s="44"/>
      <c r="T2829" s="44"/>
      <c r="U2829" s="44"/>
      <c r="V2829" s="44"/>
      <c r="W2829" s="44"/>
      <c r="X2829" s="44"/>
      <c r="Y2829" s="44"/>
      <c r="Z2829" s="44"/>
      <c r="AA2829" s="35"/>
      <c r="AB2829" s="35"/>
      <c r="AC2829" s="35"/>
      <c r="AD2829" s="35"/>
      <c r="AE2829" s="35"/>
      <c r="AF2829" s="35"/>
      <c r="AG2829" s="35"/>
      <c r="AH2829" s="35"/>
      <c r="AI2829" s="35"/>
      <c r="AJ2829" s="35"/>
      <c r="AK2829" s="35"/>
    </row>
    <row r="2830" spans="7:37" s="13" customFormat="1" ht="13.9" customHeight="1" x14ac:dyDescent="0.3">
      <c r="G2830" s="44"/>
      <c r="H2830" s="44"/>
      <c r="I2830" s="44"/>
      <c r="J2830" s="44"/>
      <c r="K2830" s="44"/>
      <c r="L2830" s="44"/>
      <c r="M2830" s="44"/>
      <c r="N2830" s="44"/>
      <c r="O2830" s="44"/>
      <c r="P2830" s="44"/>
      <c r="Q2830" s="44"/>
      <c r="R2830" s="44"/>
      <c r="S2830" s="44"/>
      <c r="T2830" s="44"/>
      <c r="U2830" s="44"/>
      <c r="V2830" s="44"/>
      <c r="W2830" s="44"/>
      <c r="X2830" s="44"/>
      <c r="Y2830" s="44"/>
      <c r="Z2830" s="44"/>
      <c r="AA2830" s="35"/>
      <c r="AB2830" s="35"/>
      <c r="AC2830" s="35"/>
      <c r="AD2830" s="35"/>
      <c r="AE2830" s="35"/>
      <c r="AF2830" s="35"/>
      <c r="AG2830" s="35"/>
      <c r="AH2830" s="35"/>
      <c r="AI2830" s="35"/>
      <c r="AJ2830" s="35"/>
      <c r="AK2830" s="35"/>
    </row>
    <row r="2831" spans="7:37" s="13" customFormat="1" ht="13.9" customHeight="1" x14ac:dyDescent="0.3">
      <c r="G2831" s="44"/>
      <c r="H2831" s="44"/>
      <c r="I2831" s="44"/>
      <c r="J2831" s="44"/>
      <c r="K2831" s="44"/>
      <c r="L2831" s="44"/>
      <c r="M2831" s="44"/>
      <c r="N2831" s="44"/>
      <c r="O2831" s="44"/>
      <c r="P2831" s="44"/>
      <c r="Q2831" s="44"/>
      <c r="R2831" s="44"/>
      <c r="S2831" s="44"/>
      <c r="T2831" s="44"/>
      <c r="U2831" s="44"/>
      <c r="V2831" s="44"/>
      <c r="W2831" s="44"/>
      <c r="X2831" s="44"/>
      <c r="Y2831" s="44"/>
      <c r="Z2831" s="44"/>
      <c r="AA2831" s="35"/>
      <c r="AB2831" s="35"/>
      <c r="AC2831" s="35"/>
      <c r="AD2831" s="35"/>
      <c r="AE2831" s="35"/>
      <c r="AF2831" s="35"/>
      <c r="AG2831" s="35"/>
      <c r="AH2831" s="35"/>
      <c r="AI2831" s="35"/>
      <c r="AJ2831" s="35"/>
      <c r="AK2831" s="35"/>
    </row>
    <row r="2832" spans="7:37" s="13" customFormat="1" ht="13.9" customHeight="1" x14ac:dyDescent="0.3">
      <c r="G2832" s="44"/>
      <c r="H2832" s="44"/>
      <c r="I2832" s="44"/>
      <c r="J2832" s="44"/>
      <c r="K2832" s="44"/>
      <c r="L2832" s="44"/>
      <c r="M2832" s="44"/>
      <c r="N2832" s="44"/>
      <c r="O2832" s="44"/>
      <c r="P2832" s="44"/>
      <c r="Q2832" s="44"/>
      <c r="R2832" s="44"/>
      <c r="S2832" s="44"/>
      <c r="T2832" s="44"/>
      <c r="U2832" s="44"/>
      <c r="V2832" s="44"/>
      <c r="W2832" s="44"/>
      <c r="X2832" s="44"/>
      <c r="Y2832" s="44"/>
      <c r="Z2832" s="44"/>
      <c r="AA2832" s="35"/>
      <c r="AB2832" s="35"/>
      <c r="AC2832" s="35"/>
      <c r="AD2832" s="35"/>
      <c r="AE2832" s="35"/>
      <c r="AF2832" s="35"/>
      <c r="AG2832" s="35"/>
      <c r="AH2832" s="35"/>
      <c r="AI2832" s="35"/>
      <c r="AJ2832" s="35"/>
      <c r="AK2832" s="35"/>
    </row>
    <row r="2833" spans="7:37" s="13" customFormat="1" ht="13.9" customHeight="1" x14ac:dyDescent="0.3">
      <c r="G2833" s="44"/>
      <c r="H2833" s="44"/>
      <c r="I2833" s="44"/>
      <c r="J2833" s="44"/>
      <c r="K2833" s="44"/>
      <c r="L2833" s="44"/>
      <c r="M2833" s="44"/>
      <c r="N2833" s="44"/>
      <c r="O2833" s="44"/>
      <c r="P2833" s="44"/>
      <c r="Q2833" s="44"/>
      <c r="R2833" s="44"/>
      <c r="S2833" s="44"/>
      <c r="T2833" s="44"/>
      <c r="U2833" s="44"/>
      <c r="V2833" s="44"/>
      <c r="W2833" s="44"/>
      <c r="X2833" s="44"/>
      <c r="Y2833" s="44"/>
      <c r="Z2833" s="44"/>
      <c r="AA2833" s="35"/>
      <c r="AB2833" s="35"/>
      <c r="AC2833" s="35"/>
      <c r="AD2833" s="35"/>
      <c r="AE2833" s="35"/>
      <c r="AF2833" s="35"/>
      <c r="AG2833" s="35"/>
      <c r="AH2833" s="35"/>
      <c r="AI2833" s="35"/>
      <c r="AJ2833" s="35"/>
      <c r="AK2833" s="35"/>
    </row>
    <row r="2834" spans="7:37" s="13" customFormat="1" ht="13.9" customHeight="1" x14ac:dyDescent="0.3">
      <c r="G2834" s="44"/>
      <c r="H2834" s="44"/>
      <c r="I2834" s="44"/>
      <c r="J2834" s="44"/>
      <c r="K2834" s="44"/>
      <c r="L2834" s="44"/>
      <c r="M2834" s="44"/>
      <c r="N2834" s="44"/>
      <c r="O2834" s="44"/>
      <c r="P2834" s="44"/>
      <c r="Q2834" s="44"/>
      <c r="R2834" s="44"/>
      <c r="S2834" s="44"/>
      <c r="T2834" s="44"/>
      <c r="U2834" s="44"/>
      <c r="V2834" s="44"/>
      <c r="W2834" s="44"/>
      <c r="X2834" s="44"/>
      <c r="Y2834" s="44"/>
      <c r="Z2834" s="44"/>
      <c r="AA2834" s="35"/>
      <c r="AB2834" s="35"/>
      <c r="AC2834" s="35"/>
      <c r="AD2834" s="35"/>
      <c r="AE2834" s="35"/>
      <c r="AF2834" s="35"/>
      <c r="AG2834" s="35"/>
      <c r="AH2834" s="35"/>
      <c r="AI2834" s="35"/>
      <c r="AJ2834" s="35"/>
      <c r="AK2834" s="35"/>
    </row>
    <row r="2835" spans="7:37" s="13" customFormat="1" ht="13.9" customHeight="1" x14ac:dyDescent="0.3">
      <c r="G2835" s="44"/>
      <c r="H2835" s="44"/>
      <c r="I2835" s="44"/>
      <c r="J2835" s="44"/>
      <c r="K2835" s="44"/>
      <c r="L2835" s="44"/>
      <c r="M2835" s="44"/>
      <c r="N2835" s="44"/>
      <c r="O2835" s="44"/>
      <c r="P2835" s="44"/>
      <c r="Q2835" s="44"/>
      <c r="R2835" s="44"/>
      <c r="S2835" s="44"/>
      <c r="T2835" s="44"/>
      <c r="U2835" s="44"/>
      <c r="V2835" s="44"/>
      <c r="W2835" s="44"/>
      <c r="X2835" s="44"/>
      <c r="Y2835" s="44"/>
      <c r="Z2835" s="44"/>
      <c r="AA2835" s="35"/>
      <c r="AB2835" s="35"/>
      <c r="AC2835" s="35"/>
      <c r="AD2835" s="35"/>
      <c r="AE2835" s="35"/>
      <c r="AF2835" s="35"/>
      <c r="AG2835" s="35"/>
      <c r="AH2835" s="35"/>
      <c r="AI2835" s="35"/>
      <c r="AJ2835" s="35"/>
      <c r="AK2835" s="35"/>
    </row>
    <row r="2836" spans="7:37" s="13" customFormat="1" ht="13.9" customHeight="1" x14ac:dyDescent="0.3">
      <c r="G2836" s="44"/>
      <c r="H2836" s="44"/>
      <c r="I2836" s="44"/>
      <c r="J2836" s="44"/>
      <c r="K2836" s="44"/>
      <c r="L2836" s="44"/>
      <c r="M2836" s="44"/>
      <c r="N2836" s="44"/>
      <c r="O2836" s="44"/>
      <c r="P2836" s="44"/>
      <c r="Q2836" s="44"/>
      <c r="R2836" s="44"/>
      <c r="S2836" s="44"/>
      <c r="T2836" s="44"/>
      <c r="U2836" s="44"/>
      <c r="V2836" s="44"/>
      <c r="W2836" s="44"/>
      <c r="X2836" s="44"/>
      <c r="Y2836" s="44"/>
      <c r="Z2836" s="44"/>
      <c r="AA2836" s="35"/>
      <c r="AB2836" s="35"/>
      <c r="AC2836" s="35"/>
      <c r="AD2836" s="35"/>
      <c r="AE2836" s="35"/>
      <c r="AF2836" s="35"/>
      <c r="AG2836" s="35"/>
      <c r="AH2836" s="35"/>
      <c r="AI2836" s="35"/>
      <c r="AJ2836" s="35"/>
      <c r="AK2836" s="35"/>
    </row>
    <row r="2837" spans="7:37" s="13" customFormat="1" ht="13.9" customHeight="1" x14ac:dyDescent="0.3">
      <c r="G2837" s="44"/>
      <c r="H2837" s="44"/>
      <c r="I2837" s="44"/>
      <c r="J2837" s="44"/>
      <c r="K2837" s="44"/>
      <c r="L2837" s="44"/>
      <c r="M2837" s="44"/>
      <c r="N2837" s="44"/>
      <c r="O2837" s="44"/>
      <c r="P2837" s="44"/>
      <c r="Q2837" s="44"/>
      <c r="R2837" s="44"/>
      <c r="S2837" s="44"/>
      <c r="T2837" s="44"/>
      <c r="U2837" s="44"/>
      <c r="V2837" s="44"/>
      <c r="W2837" s="44"/>
      <c r="X2837" s="44"/>
      <c r="Y2837" s="44"/>
      <c r="Z2837" s="44"/>
      <c r="AA2837" s="35"/>
      <c r="AB2837" s="35"/>
      <c r="AC2837" s="35"/>
      <c r="AD2837" s="35"/>
      <c r="AE2837" s="35"/>
      <c r="AF2837" s="35"/>
      <c r="AG2837" s="35"/>
      <c r="AH2837" s="35"/>
      <c r="AI2837" s="35"/>
      <c r="AJ2837" s="35"/>
      <c r="AK2837" s="35"/>
    </row>
    <row r="2838" spans="7:37" s="13" customFormat="1" ht="13.9" customHeight="1" x14ac:dyDescent="0.3">
      <c r="G2838" s="44"/>
      <c r="H2838" s="44"/>
      <c r="I2838" s="44"/>
      <c r="J2838" s="44"/>
      <c r="K2838" s="44"/>
      <c r="L2838" s="44"/>
      <c r="M2838" s="44"/>
      <c r="N2838" s="44"/>
      <c r="O2838" s="44"/>
      <c r="P2838" s="44"/>
      <c r="Q2838" s="44"/>
      <c r="R2838" s="44"/>
      <c r="S2838" s="44"/>
      <c r="T2838" s="44"/>
      <c r="U2838" s="44"/>
      <c r="V2838" s="44"/>
      <c r="W2838" s="44"/>
      <c r="X2838" s="44"/>
      <c r="Y2838" s="44"/>
      <c r="Z2838" s="44"/>
      <c r="AA2838" s="35"/>
      <c r="AB2838" s="35"/>
      <c r="AC2838" s="35"/>
      <c r="AD2838" s="35"/>
      <c r="AE2838" s="35"/>
      <c r="AF2838" s="35"/>
      <c r="AG2838" s="35"/>
      <c r="AH2838" s="35"/>
      <c r="AI2838" s="35"/>
      <c r="AJ2838" s="35"/>
      <c r="AK2838" s="35"/>
    </row>
    <row r="2839" spans="7:37" s="13" customFormat="1" ht="13.9" customHeight="1" x14ac:dyDescent="0.3">
      <c r="G2839" s="44"/>
      <c r="H2839" s="44"/>
      <c r="I2839" s="44"/>
      <c r="J2839" s="44"/>
      <c r="K2839" s="44"/>
      <c r="L2839" s="44"/>
      <c r="M2839" s="44"/>
      <c r="N2839" s="44"/>
      <c r="O2839" s="44"/>
      <c r="P2839" s="44"/>
      <c r="Q2839" s="44"/>
      <c r="R2839" s="44"/>
      <c r="S2839" s="44"/>
      <c r="T2839" s="44"/>
      <c r="U2839" s="44"/>
      <c r="V2839" s="44"/>
      <c r="W2839" s="44"/>
      <c r="X2839" s="44"/>
      <c r="Y2839" s="44"/>
      <c r="Z2839" s="44"/>
      <c r="AA2839" s="35"/>
      <c r="AB2839" s="35"/>
      <c r="AC2839" s="35"/>
      <c r="AD2839" s="35"/>
      <c r="AE2839" s="35"/>
      <c r="AF2839" s="35"/>
      <c r="AG2839" s="35"/>
      <c r="AH2839" s="35"/>
      <c r="AI2839" s="35"/>
      <c r="AJ2839" s="35"/>
      <c r="AK2839" s="35"/>
    </row>
    <row r="2840" spans="7:37" s="13" customFormat="1" ht="13.9" customHeight="1" x14ac:dyDescent="0.3">
      <c r="G2840" s="44"/>
      <c r="H2840" s="44"/>
      <c r="I2840" s="44"/>
      <c r="J2840" s="44"/>
      <c r="K2840" s="44"/>
      <c r="L2840" s="44"/>
      <c r="M2840" s="44"/>
      <c r="N2840" s="44"/>
      <c r="O2840" s="44"/>
      <c r="P2840" s="44"/>
      <c r="Q2840" s="44"/>
      <c r="R2840" s="44"/>
      <c r="S2840" s="44"/>
      <c r="T2840" s="44"/>
      <c r="U2840" s="44"/>
      <c r="V2840" s="44"/>
      <c r="W2840" s="44"/>
      <c r="X2840" s="44"/>
      <c r="Y2840" s="44"/>
      <c r="Z2840" s="44"/>
      <c r="AA2840" s="35"/>
      <c r="AB2840" s="35"/>
      <c r="AC2840" s="35"/>
      <c r="AD2840" s="35"/>
      <c r="AE2840" s="35"/>
      <c r="AF2840" s="35"/>
      <c r="AG2840" s="35"/>
      <c r="AH2840" s="35"/>
      <c r="AI2840" s="35"/>
      <c r="AJ2840" s="35"/>
      <c r="AK2840" s="35"/>
    </row>
    <row r="2841" spans="7:37" s="13" customFormat="1" ht="13.9" customHeight="1" x14ac:dyDescent="0.3">
      <c r="G2841" s="44"/>
      <c r="H2841" s="44"/>
      <c r="I2841" s="44"/>
      <c r="J2841" s="44"/>
      <c r="K2841" s="44"/>
      <c r="L2841" s="44"/>
      <c r="M2841" s="44"/>
      <c r="N2841" s="44"/>
      <c r="O2841" s="44"/>
      <c r="P2841" s="44"/>
      <c r="Q2841" s="44"/>
      <c r="R2841" s="44"/>
      <c r="S2841" s="44"/>
      <c r="T2841" s="44"/>
      <c r="U2841" s="44"/>
      <c r="V2841" s="44"/>
      <c r="W2841" s="44"/>
      <c r="X2841" s="44"/>
      <c r="Y2841" s="44"/>
      <c r="Z2841" s="44"/>
      <c r="AA2841" s="35"/>
      <c r="AB2841" s="35"/>
      <c r="AC2841" s="35"/>
      <c r="AD2841" s="35"/>
      <c r="AE2841" s="35"/>
      <c r="AF2841" s="35"/>
      <c r="AG2841" s="35"/>
      <c r="AH2841" s="35"/>
      <c r="AI2841" s="35"/>
      <c r="AJ2841" s="35"/>
      <c r="AK2841" s="35"/>
    </row>
    <row r="2842" spans="7:37" s="13" customFormat="1" ht="13.9" customHeight="1" x14ac:dyDescent="0.3">
      <c r="G2842" s="44"/>
      <c r="H2842" s="44"/>
      <c r="I2842" s="44"/>
      <c r="J2842" s="44"/>
      <c r="K2842" s="44"/>
      <c r="L2842" s="44"/>
      <c r="M2842" s="44"/>
      <c r="N2842" s="44"/>
      <c r="O2842" s="44"/>
      <c r="P2842" s="44"/>
      <c r="Q2842" s="44"/>
      <c r="R2842" s="44"/>
      <c r="S2842" s="44"/>
      <c r="T2842" s="44"/>
      <c r="U2842" s="44"/>
      <c r="V2842" s="44"/>
      <c r="W2842" s="44"/>
      <c r="X2842" s="44"/>
      <c r="Y2842" s="44"/>
      <c r="Z2842" s="44"/>
      <c r="AA2842" s="35"/>
      <c r="AB2842" s="35"/>
      <c r="AC2842" s="35"/>
      <c r="AD2842" s="35"/>
      <c r="AE2842" s="35"/>
      <c r="AF2842" s="35"/>
      <c r="AG2842" s="35"/>
      <c r="AH2842" s="35"/>
      <c r="AI2842" s="35"/>
      <c r="AJ2842" s="35"/>
      <c r="AK2842" s="35"/>
    </row>
    <row r="2843" spans="7:37" s="13" customFormat="1" ht="13.9" customHeight="1" x14ac:dyDescent="0.3">
      <c r="G2843" s="44"/>
      <c r="H2843" s="44"/>
      <c r="I2843" s="44"/>
      <c r="J2843" s="44"/>
      <c r="K2843" s="44"/>
      <c r="L2843" s="44"/>
      <c r="M2843" s="44"/>
      <c r="N2843" s="44"/>
      <c r="O2843" s="44"/>
      <c r="P2843" s="44"/>
      <c r="Q2843" s="44"/>
      <c r="R2843" s="44"/>
      <c r="S2843" s="44"/>
      <c r="T2843" s="44"/>
      <c r="U2843" s="44"/>
      <c r="V2843" s="44"/>
      <c r="W2843" s="44"/>
      <c r="X2843" s="44"/>
      <c r="Y2843" s="44"/>
      <c r="Z2843" s="44"/>
      <c r="AA2843" s="35"/>
      <c r="AB2843" s="35"/>
      <c r="AC2843" s="35"/>
      <c r="AD2843" s="35"/>
      <c r="AE2843" s="35"/>
      <c r="AF2843" s="35"/>
      <c r="AG2843" s="35"/>
      <c r="AH2843" s="35"/>
      <c r="AI2843" s="35"/>
      <c r="AJ2843" s="35"/>
      <c r="AK2843" s="35"/>
    </row>
    <row r="2844" spans="7:37" s="13" customFormat="1" ht="13.9" customHeight="1" x14ac:dyDescent="0.3">
      <c r="G2844" s="44"/>
      <c r="H2844" s="44"/>
      <c r="I2844" s="44"/>
      <c r="J2844" s="44"/>
      <c r="K2844" s="44"/>
      <c r="L2844" s="44"/>
      <c r="M2844" s="44"/>
      <c r="N2844" s="44"/>
      <c r="O2844" s="44"/>
      <c r="P2844" s="44"/>
      <c r="Q2844" s="44"/>
      <c r="R2844" s="44"/>
      <c r="S2844" s="44"/>
      <c r="T2844" s="44"/>
      <c r="U2844" s="44"/>
      <c r="V2844" s="44"/>
      <c r="W2844" s="44"/>
      <c r="X2844" s="44"/>
      <c r="Y2844" s="44"/>
      <c r="Z2844" s="44"/>
      <c r="AA2844" s="35"/>
      <c r="AB2844" s="35"/>
      <c r="AC2844" s="35"/>
      <c r="AD2844" s="35"/>
      <c r="AE2844" s="35"/>
      <c r="AF2844" s="35"/>
      <c r="AG2844" s="35"/>
      <c r="AH2844" s="35"/>
      <c r="AI2844" s="35"/>
      <c r="AJ2844" s="35"/>
      <c r="AK2844" s="35"/>
    </row>
    <row r="2845" spans="7:37" s="13" customFormat="1" ht="13.9" customHeight="1" x14ac:dyDescent="0.3">
      <c r="G2845" s="44"/>
      <c r="H2845" s="44"/>
      <c r="I2845" s="44"/>
      <c r="J2845" s="44"/>
      <c r="K2845" s="44"/>
      <c r="L2845" s="44"/>
      <c r="M2845" s="44"/>
      <c r="N2845" s="44"/>
      <c r="O2845" s="44"/>
      <c r="P2845" s="44"/>
      <c r="Q2845" s="44"/>
      <c r="R2845" s="44"/>
      <c r="S2845" s="44"/>
      <c r="T2845" s="44"/>
      <c r="U2845" s="44"/>
      <c r="V2845" s="44"/>
      <c r="W2845" s="44"/>
      <c r="X2845" s="44"/>
      <c r="Y2845" s="44"/>
      <c r="Z2845" s="44"/>
      <c r="AA2845" s="35"/>
      <c r="AB2845" s="35"/>
      <c r="AC2845" s="35"/>
      <c r="AD2845" s="35"/>
      <c r="AE2845" s="35"/>
      <c r="AF2845" s="35"/>
      <c r="AG2845" s="35"/>
      <c r="AH2845" s="35"/>
      <c r="AI2845" s="35"/>
      <c r="AJ2845" s="35"/>
      <c r="AK2845" s="35"/>
    </row>
    <row r="2846" spans="7:37" s="13" customFormat="1" ht="13.9" customHeight="1" x14ac:dyDescent="0.3">
      <c r="G2846" s="44"/>
      <c r="H2846" s="44"/>
      <c r="I2846" s="44"/>
      <c r="J2846" s="44"/>
      <c r="K2846" s="44"/>
      <c r="L2846" s="44"/>
      <c r="M2846" s="44"/>
      <c r="N2846" s="44"/>
      <c r="O2846" s="44"/>
      <c r="P2846" s="44"/>
      <c r="Q2846" s="44"/>
      <c r="R2846" s="44"/>
      <c r="S2846" s="44"/>
      <c r="T2846" s="44"/>
      <c r="U2846" s="44"/>
      <c r="V2846" s="44"/>
      <c r="W2846" s="44"/>
      <c r="X2846" s="44"/>
      <c r="Y2846" s="44"/>
      <c r="Z2846" s="44"/>
      <c r="AA2846" s="35"/>
      <c r="AB2846" s="35"/>
      <c r="AC2846" s="35"/>
      <c r="AD2846" s="35"/>
      <c r="AE2846" s="35"/>
      <c r="AF2846" s="35"/>
      <c r="AG2846" s="35"/>
      <c r="AH2846" s="35"/>
      <c r="AI2846" s="35"/>
      <c r="AJ2846" s="35"/>
      <c r="AK2846" s="35"/>
    </row>
    <row r="2847" spans="7:37" s="13" customFormat="1" ht="13.9" customHeight="1" x14ac:dyDescent="0.3">
      <c r="G2847" s="44"/>
      <c r="H2847" s="44"/>
      <c r="I2847" s="44"/>
      <c r="J2847" s="44"/>
      <c r="K2847" s="44"/>
      <c r="L2847" s="44"/>
      <c r="M2847" s="44"/>
      <c r="N2847" s="44"/>
      <c r="O2847" s="44"/>
      <c r="P2847" s="44"/>
      <c r="Q2847" s="44"/>
      <c r="R2847" s="44"/>
      <c r="S2847" s="44"/>
      <c r="T2847" s="44"/>
      <c r="U2847" s="44"/>
      <c r="V2847" s="44"/>
      <c r="W2847" s="44"/>
      <c r="X2847" s="44"/>
      <c r="Y2847" s="44"/>
      <c r="Z2847" s="44"/>
      <c r="AA2847" s="35"/>
      <c r="AB2847" s="35"/>
      <c r="AC2847" s="35"/>
      <c r="AD2847" s="35"/>
      <c r="AE2847" s="35"/>
      <c r="AF2847" s="35"/>
      <c r="AG2847" s="35"/>
      <c r="AH2847" s="35"/>
      <c r="AI2847" s="35"/>
      <c r="AJ2847" s="35"/>
      <c r="AK2847" s="35"/>
    </row>
    <row r="2848" spans="7:37" s="13" customFormat="1" ht="13.9" customHeight="1" x14ac:dyDescent="0.3">
      <c r="G2848" s="44"/>
      <c r="H2848" s="44"/>
      <c r="I2848" s="44"/>
      <c r="J2848" s="44"/>
      <c r="K2848" s="44"/>
      <c r="L2848" s="44"/>
      <c r="M2848" s="44"/>
      <c r="N2848" s="44"/>
      <c r="O2848" s="44"/>
      <c r="P2848" s="44"/>
      <c r="Q2848" s="44"/>
      <c r="R2848" s="44"/>
      <c r="S2848" s="44"/>
      <c r="T2848" s="44"/>
      <c r="U2848" s="44"/>
      <c r="V2848" s="44"/>
      <c r="W2848" s="44"/>
      <c r="X2848" s="44"/>
      <c r="Y2848" s="44"/>
      <c r="Z2848" s="44"/>
      <c r="AA2848" s="35"/>
      <c r="AB2848" s="35"/>
      <c r="AC2848" s="35"/>
      <c r="AD2848" s="35"/>
      <c r="AE2848" s="35"/>
      <c r="AF2848" s="35"/>
      <c r="AG2848" s="35"/>
      <c r="AH2848" s="35"/>
      <c r="AI2848" s="35"/>
      <c r="AJ2848" s="35"/>
      <c r="AK2848" s="35"/>
    </row>
    <row r="2849" spans="7:37" s="13" customFormat="1" ht="13.9" customHeight="1" x14ac:dyDescent="0.3">
      <c r="G2849" s="44"/>
      <c r="H2849" s="44"/>
      <c r="I2849" s="44"/>
      <c r="J2849" s="44"/>
      <c r="K2849" s="44"/>
      <c r="L2849" s="44"/>
      <c r="M2849" s="44"/>
      <c r="N2849" s="44"/>
      <c r="O2849" s="44"/>
      <c r="P2849" s="44"/>
      <c r="Q2849" s="44"/>
      <c r="R2849" s="44"/>
      <c r="S2849" s="44"/>
      <c r="T2849" s="44"/>
      <c r="U2849" s="44"/>
      <c r="V2849" s="44"/>
      <c r="W2849" s="44"/>
      <c r="X2849" s="44"/>
      <c r="Y2849" s="44"/>
      <c r="Z2849" s="44"/>
      <c r="AA2849" s="35"/>
      <c r="AB2849" s="35"/>
      <c r="AC2849" s="35"/>
      <c r="AD2849" s="35"/>
      <c r="AE2849" s="35"/>
      <c r="AF2849" s="35"/>
      <c r="AG2849" s="35"/>
      <c r="AH2849" s="35"/>
      <c r="AI2849" s="35"/>
      <c r="AJ2849" s="35"/>
      <c r="AK2849" s="35"/>
    </row>
    <row r="2850" spans="7:37" s="13" customFormat="1" ht="13.9" customHeight="1" x14ac:dyDescent="0.3">
      <c r="G2850" s="44"/>
      <c r="H2850" s="44"/>
      <c r="I2850" s="44"/>
      <c r="J2850" s="44"/>
      <c r="K2850" s="44"/>
      <c r="L2850" s="44"/>
      <c r="M2850" s="44"/>
      <c r="N2850" s="44"/>
      <c r="O2850" s="44"/>
      <c r="P2850" s="44"/>
      <c r="Q2850" s="44"/>
      <c r="R2850" s="44"/>
      <c r="S2850" s="44"/>
      <c r="T2850" s="44"/>
      <c r="U2850" s="44"/>
      <c r="V2850" s="44"/>
      <c r="W2850" s="44"/>
      <c r="X2850" s="44"/>
      <c r="Y2850" s="44"/>
      <c r="Z2850" s="44"/>
      <c r="AA2850" s="35"/>
      <c r="AB2850" s="35"/>
      <c r="AC2850" s="35"/>
      <c r="AD2850" s="35"/>
      <c r="AE2850" s="35"/>
      <c r="AF2850" s="35"/>
      <c r="AG2850" s="35"/>
      <c r="AH2850" s="35"/>
      <c r="AI2850" s="35"/>
      <c r="AJ2850" s="35"/>
      <c r="AK2850" s="35"/>
    </row>
    <row r="2851" spans="7:37" s="13" customFormat="1" ht="13.9" customHeight="1" x14ac:dyDescent="0.3">
      <c r="G2851" s="44"/>
      <c r="H2851" s="44"/>
      <c r="I2851" s="44"/>
      <c r="J2851" s="44"/>
      <c r="K2851" s="44"/>
      <c r="L2851" s="44"/>
      <c r="M2851" s="44"/>
      <c r="N2851" s="44"/>
      <c r="O2851" s="44"/>
      <c r="P2851" s="44"/>
      <c r="Q2851" s="44"/>
      <c r="R2851" s="44"/>
      <c r="S2851" s="44"/>
      <c r="T2851" s="44"/>
      <c r="U2851" s="44"/>
      <c r="V2851" s="44"/>
      <c r="W2851" s="44"/>
      <c r="X2851" s="44"/>
      <c r="Y2851" s="44"/>
      <c r="Z2851" s="44"/>
      <c r="AA2851" s="35"/>
      <c r="AB2851" s="35"/>
      <c r="AC2851" s="35"/>
      <c r="AD2851" s="35"/>
      <c r="AE2851" s="35"/>
      <c r="AF2851" s="35"/>
      <c r="AG2851" s="35"/>
      <c r="AH2851" s="35"/>
      <c r="AI2851" s="35"/>
      <c r="AJ2851" s="35"/>
      <c r="AK2851" s="35"/>
    </row>
    <row r="2852" spans="7:37" s="13" customFormat="1" ht="13.9" customHeight="1" x14ac:dyDescent="0.3">
      <c r="G2852" s="44"/>
      <c r="H2852" s="44"/>
      <c r="I2852" s="44"/>
      <c r="J2852" s="44"/>
      <c r="K2852" s="44"/>
      <c r="L2852" s="44"/>
      <c r="M2852" s="44"/>
      <c r="N2852" s="44"/>
      <c r="O2852" s="44"/>
      <c r="P2852" s="44"/>
      <c r="Q2852" s="44"/>
      <c r="R2852" s="44"/>
      <c r="S2852" s="44"/>
      <c r="T2852" s="44"/>
      <c r="U2852" s="44"/>
      <c r="V2852" s="44"/>
      <c r="W2852" s="44"/>
      <c r="X2852" s="44"/>
      <c r="Y2852" s="44"/>
      <c r="Z2852" s="44"/>
      <c r="AA2852" s="35"/>
      <c r="AB2852" s="35"/>
      <c r="AC2852" s="35"/>
      <c r="AD2852" s="35"/>
      <c r="AE2852" s="35"/>
      <c r="AF2852" s="35"/>
      <c r="AG2852" s="35"/>
      <c r="AH2852" s="35"/>
      <c r="AI2852" s="35"/>
      <c r="AJ2852" s="35"/>
      <c r="AK2852" s="35"/>
    </row>
    <row r="2853" spans="7:37" s="13" customFormat="1" ht="13.9" customHeight="1" x14ac:dyDescent="0.3">
      <c r="G2853" s="44"/>
      <c r="H2853" s="44"/>
      <c r="I2853" s="44"/>
      <c r="J2853" s="44"/>
      <c r="K2853" s="44"/>
      <c r="L2853" s="44"/>
      <c r="M2853" s="44"/>
      <c r="N2853" s="44"/>
      <c r="O2853" s="44"/>
      <c r="P2853" s="44"/>
      <c r="Q2853" s="44"/>
      <c r="R2853" s="44"/>
      <c r="S2853" s="44"/>
      <c r="T2853" s="44"/>
      <c r="U2853" s="44"/>
      <c r="V2853" s="44"/>
      <c r="W2853" s="44"/>
      <c r="X2853" s="44"/>
      <c r="Y2853" s="44"/>
      <c r="Z2853" s="44"/>
      <c r="AA2853" s="35"/>
      <c r="AB2853" s="35"/>
      <c r="AC2853" s="35"/>
      <c r="AD2853" s="35"/>
      <c r="AE2853" s="35"/>
      <c r="AF2853" s="35"/>
      <c r="AG2853" s="35"/>
      <c r="AH2853" s="35"/>
      <c r="AI2853" s="35"/>
      <c r="AJ2853" s="35"/>
      <c r="AK2853" s="35"/>
    </row>
    <row r="2854" spans="7:37" s="13" customFormat="1" ht="13.9" customHeight="1" x14ac:dyDescent="0.3">
      <c r="G2854" s="44"/>
      <c r="H2854" s="44"/>
      <c r="I2854" s="44"/>
      <c r="J2854" s="44"/>
      <c r="K2854" s="44"/>
      <c r="L2854" s="44"/>
      <c r="M2854" s="44"/>
      <c r="N2854" s="44"/>
      <c r="O2854" s="44"/>
      <c r="P2854" s="44"/>
      <c r="Q2854" s="44"/>
      <c r="R2854" s="44"/>
      <c r="S2854" s="44"/>
      <c r="T2854" s="44"/>
      <c r="U2854" s="44"/>
      <c r="V2854" s="44"/>
      <c r="W2854" s="44"/>
      <c r="X2854" s="44"/>
      <c r="Y2854" s="44"/>
      <c r="Z2854" s="44"/>
      <c r="AA2854" s="35"/>
      <c r="AB2854" s="35"/>
      <c r="AC2854" s="35"/>
      <c r="AD2854" s="35"/>
      <c r="AE2854" s="35"/>
      <c r="AF2854" s="35"/>
      <c r="AG2854" s="35"/>
      <c r="AH2854" s="35"/>
      <c r="AI2854" s="35"/>
      <c r="AJ2854" s="35"/>
      <c r="AK2854" s="35"/>
    </row>
    <row r="2855" spans="7:37" s="13" customFormat="1" ht="13.9" customHeight="1" x14ac:dyDescent="0.3">
      <c r="G2855" s="44"/>
      <c r="H2855" s="44"/>
      <c r="I2855" s="44"/>
      <c r="J2855" s="44"/>
      <c r="K2855" s="44"/>
      <c r="L2855" s="44"/>
      <c r="M2855" s="44"/>
      <c r="N2855" s="44"/>
      <c r="O2855" s="44"/>
      <c r="P2855" s="44"/>
      <c r="Q2855" s="44"/>
      <c r="R2855" s="44"/>
      <c r="S2855" s="44"/>
      <c r="T2855" s="44"/>
      <c r="U2855" s="44"/>
      <c r="V2855" s="44"/>
      <c r="W2855" s="44"/>
      <c r="X2855" s="44"/>
      <c r="Y2855" s="44"/>
      <c r="Z2855" s="44"/>
      <c r="AA2855" s="35"/>
      <c r="AB2855" s="35"/>
      <c r="AC2855" s="35"/>
      <c r="AD2855" s="35"/>
      <c r="AE2855" s="35"/>
      <c r="AF2855" s="35"/>
      <c r="AG2855" s="35"/>
      <c r="AH2855" s="35"/>
      <c r="AI2855" s="35"/>
      <c r="AJ2855" s="35"/>
      <c r="AK2855" s="35"/>
    </row>
    <row r="2856" spans="7:37" s="13" customFormat="1" ht="13.9" customHeight="1" x14ac:dyDescent="0.3">
      <c r="G2856" s="44"/>
      <c r="H2856" s="44"/>
      <c r="I2856" s="44"/>
      <c r="J2856" s="44"/>
      <c r="K2856" s="44"/>
      <c r="L2856" s="44"/>
      <c r="M2856" s="44"/>
      <c r="N2856" s="44"/>
      <c r="O2856" s="44"/>
      <c r="P2856" s="44"/>
      <c r="Q2856" s="44"/>
      <c r="R2856" s="44"/>
      <c r="S2856" s="44"/>
      <c r="T2856" s="44"/>
      <c r="U2856" s="44"/>
      <c r="V2856" s="44"/>
      <c r="W2856" s="44"/>
      <c r="X2856" s="44"/>
      <c r="Y2856" s="44"/>
      <c r="Z2856" s="44"/>
      <c r="AA2856" s="35"/>
      <c r="AB2856" s="35"/>
      <c r="AC2856" s="35"/>
      <c r="AD2856" s="35"/>
      <c r="AE2856" s="35"/>
      <c r="AF2856" s="35"/>
      <c r="AG2856" s="35"/>
      <c r="AH2856" s="35"/>
      <c r="AI2856" s="35"/>
      <c r="AJ2856" s="35"/>
      <c r="AK2856" s="35"/>
    </row>
    <row r="2857" spans="7:37" s="13" customFormat="1" ht="13.9" customHeight="1" x14ac:dyDescent="0.3">
      <c r="G2857" s="44"/>
      <c r="H2857" s="44"/>
      <c r="I2857" s="44"/>
      <c r="J2857" s="44"/>
      <c r="K2857" s="44"/>
      <c r="L2857" s="44"/>
      <c r="M2857" s="44"/>
      <c r="N2857" s="44"/>
      <c r="O2857" s="44"/>
      <c r="P2857" s="44"/>
      <c r="Q2857" s="44"/>
      <c r="R2857" s="44"/>
      <c r="S2857" s="44"/>
      <c r="T2857" s="44"/>
      <c r="U2857" s="44"/>
      <c r="V2857" s="44"/>
      <c r="W2857" s="44"/>
      <c r="X2857" s="44"/>
      <c r="Y2857" s="44"/>
      <c r="Z2857" s="44"/>
      <c r="AA2857" s="35"/>
      <c r="AB2857" s="35"/>
      <c r="AC2857" s="35"/>
      <c r="AD2857" s="35"/>
      <c r="AE2857" s="35"/>
      <c r="AF2857" s="35"/>
      <c r="AG2857" s="35"/>
      <c r="AH2857" s="35"/>
      <c r="AI2857" s="35"/>
      <c r="AJ2857" s="35"/>
      <c r="AK2857" s="35"/>
    </row>
    <row r="2858" spans="7:37" s="13" customFormat="1" ht="13.9" customHeight="1" x14ac:dyDescent="0.3">
      <c r="G2858" s="44"/>
      <c r="H2858" s="44"/>
      <c r="I2858" s="44"/>
      <c r="J2858" s="44"/>
      <c r="K2858" s="44"/>
      <c r="L2858" s="44"/>
      <c r="M2858" s="44"/>
      <c r="N2858" s="44"/>
      <c r="O2858" s="44"/>
      <c r="P2858" s="44"/>
      <c r="Q2858" s="44"/>
      <c r="R2858" s="44"/>
      <c r="S2858" s="44"/>
      <c r="T2858" s="44"/>
      <c r="U2858" s="44"/>
      <c r="V2858" s="44"/>
      <c r="W2858" s="44"/>
      <c r="X2858" s="44"/>
      <c r="Y2858" s="44"/>
      <c r="Z2858" s="44"/>
      <c r="AA2858" s="35"/>
      <c r="AB2858" s="35"/>
      <c r="AC2858" s="35"/>
      <c r="AD2858" s="35"/>
      <c r="AE2858" s="35"/>
      <c r="AF2858" s="35"/>
      <c r="AG2858" s="35"/>
      <c r="AH2858" s="35"/>
      <c r="AI2858" s="35"/>
      <c r="AJ2858" s="35"/>
      <c r="AK2858" s="35"/>
    </row>
    <row r="2859" spans="7:37" s="13" customFormat="1" ht="13.9" customHeight="1" x14ac:dyDescent="0.3">
      <c r="G2859" s="44"/>
      <c r="H2859" s="44"/>
      <c r="I2859" s="44"/>
      <c r="J2859" s="44"/>
      <c r="K2859" s="44"/>
      <c r="L2859" s="44"/>
      <c r="M2859" s="44"/>
      <c r="N2859" s="44"/>
      <c r="O2859" s="44"/>
      <c r="P2859" s="44"/>
      <c r="Q2859" s="44"/>
      <c r="R2859" s="44"/>
      <c r="S2859" s="44"/>
      <c r="T2859" s="44"/>
      <c r="U2859" s="44"/>
      <c r="V2859" s="44"/>
      <c r="W2859" s="44"/>
      <c r="X2859" s="44"/>
      <c r="Y2859" s="44"/>
      <c r="Z2859" s="44"/>
      <c r="AA2859" s="35"/>
      <c r="AB2859" s="35"/>
      <c r="AC2859" s="35"/>
      <c r="AD2859" s="35"/>
      <c r="AE2859" s="35"/>
      <c r="AF2859" s="35"/>
      <c r="AG2859" s="35"/>
      <c r="AH2859" s="35"/>
      <c r="AI2859" s="35"/>
      <c r="AJ2859" s="35"/>
      <c r="AK2859" s="35"/>
    </row>
    <row r="2860" spans="7:37" s="13" customFormat="1" ht="13.9" customHeight="1" x14ac:dyDescent="0.3">
      <c r="G2860" s="44"/>
      <c r="H2860" s="44"/>
      <c r="I2860" s="44"/>
      <c r="J2860" s="44"/>
      <c r="K2860" s="44"/>
      <c r="L2860" s="44"/>
      <c r="M2860" s="44"/>
      <c r="N2860" s="44"/>
      <c r="O2860" s="44"/>
      <c r="P2860" s="44"/>
      <c r="Q2860" s="44"/>
      <c r="R2860" s="44"/>
      <c r="S2860" s="44"/>
      <c r="T2860" s="44"/>
      <c r="U2860" s="44"/>
      <c r="V2860" s="44"/>
      <c r="W2860" s="44"/>
      <c r="X2860" s="44"/>
      <c r="Y2860" s="44"/>
      <c r="Z2860" s="44"/>
      <c r="AA2860" s="35"/>
      <c r="AB2860" s="35"/>
      <c r="AC2860" s="35"/>
      <c r="AD2860" s="35"/>
      <c r="AE2860" s="35"/>
      <c r="AF2860" s="35"/>
      <c r="AG2860" s="35"/>
      <c r="AH2860" s="35"/>
      <c r="AI2860" s="35"/>
      <c r="AJ2860" s="35"/>
      <c r="AK2860" s="35"/>
    </row>
    <row r="2861" spans="7:37" s="13" customFormat="1" ht="13.9" customHeight="1" x14ac:dyDescent="0.3">
      <c r="G2861" s="44"/>
      <c r="H2861" s="44"/>
      <c r="I2861" s="44"/>
      <c r="J2861" s="44"/>
      <c r="K2861" s="44"/>
      <c r="L2861" s="44"/>
      <c r="M2861" s="44"/>
      <c r="N2861" s="44"/>
      <c r="O2861" s="44"/>
      <c r="P2861" s="44"/>
      <c r="Q2861" s="44"/>
      <c r="R2861" s="44"/>
      <c r="S2861" s="44"/>
      <c r="T2861" s="44"/>
      <c r="U2861" s="44"/>
      <c r="V2861" s="44"/>
      <c r="W2861" s="44"/>
      <c r="X2861" s="44"/>
      <c r="Y2861" s="44"/>
      <c r="Z2861" s="44"/>
      <c r="AA2861" s="35"/>
      <c r="AB2861" s="35"/>
      <c r="AC2861" s="35"/>
      <c r="AD2861" s="35"/>
      <c r="AE2861" s="35"/>
      <c r="AF2861" s="35"/>
      <c r="AG2861" s="35"/>
      <c r="AH2861" s="35"/>
      <c r="AI2861" s="35"/>
      <c r="AJ2861" s="35"/>
      <c r="AK2861" s="35"/>
    </row>
    <row r="2862" spans="7:37" s="13" customFormat="1" ht="13.9" customHeight="1" x14ac:dyDescent="0.3">
      <c r="G2862" s="44"/>
      <c r="H2862" s="44"/>
      <c r="I2862" s="44"/>
      <c r="J2862" s="44"/>
      <c r="K2862" s="44"/>
      <c r="L2862" s="44"/>
      <c r="M2862" s="44"/>
      <c r="N2862" s="44"/>
      <c r="O2862" s="44"/>
      <c r="P2862" s="44"/>
      <c r="Q2862" s="44"/>
      <c r="R2862" s="44"/>
      <c r="S2862" s="44"/>
      <c r="T2862" s="44"/>
      <c r="U2862" s="44"/>
      <c r="V2862" s="44"/>
      <c r="W2862" s="44"/>
      <c r="X2862" s="44"/>
      <c r="Y2862" s="44"/>
      <c r="Z2862" s="44"/>
      <c r="AA2862" s="35"/>
      <c r="AB2862" s="35"/>
      <c r="AC2862" s="35"/>
      <c r="AD2862" s="35"/>
      <c r="AE2862" s="35"/>
      <c r="AF2862" s="35"/>
      <c r="AG2862" s="35"/>
      <c r="AH2862" s="35"/>
      <c r="AI2862" s="35"/>
      <c r="AJ2862" s="35"/>
      <c r="AK2862" s="35"/>
    </row>
    <row r="2863" spans="7:37" s="13" customFormat="1" ht="13.9" customHeight="1" x14ac:dyDescent="0.3">
      <c r="G2863" s="44"/>
      <c r="H2863" s="44"/>
      <c r="I2863" s="44"/>
      <c r="J2863" s="44"/>
      <c r="K2863" s="44"/>
      <c r="L2863" s="44"/>
      <c r="M2863" s="44"/>
      <c r="N2863" s="44"/>
      <c r="O2863" s="44"/>
      <c r="P2863" s="44"/>
      <c r="Q2863" s="44"/>
      <c r="R2863" s="44"/>
      <c r="S2863" s="44"/>
      <c r="T2863" s="44"/>
      <c r="U2863" s="44"/>
      <c r="V2863" s="44"/>
      <c r="W2863" s="44"/>
      <c r="X2863" s="44"/>
      <c r="Y2863" s="44"/>
      <c r="Z2863" s="44"/>
      <c r="AA2863" s="35"/>
      <c r="AB2863" s="35"/>
      <c r="AC2863" s="35"/>
      <c r="AD2863" s="35"/>
      <c r="AE2863" s="35"/>
      <c r="AF2863" s="35"/>
      <c r="AG2863" s="35"/>
      <c r="AH2863" s="35"/>
      <c r="AI2863" s="35"/>
      <c r="AJ2863" s="35"/>
      <c r="AK2863" s="35"/>
    </row>
    <row r="2864" spans="7:37" s="13" customFormat="1" ht="13.9" customHeight="1" x14ac:dyDescent="0.3">
      <c r="G2864" s="44"/>
      <c r="H2864" s="44"/>
      <c r="I2864" s="44"/>
      <c r="J2864" s="44"/>
      <c r="K2864" s="44"/>
      <c r="L2864" s="44"/>
      <c r="M2864" s="44"/>
      <c r="N2864" s="44"/>
      <c r="O2864" s="44"/>
      <c r="P2864" s="44"/>
      <c r="Q2864" s="44"/>
      <c r="R2864" s="44"/>
      <c r="S2864" s="44"/>
      <c r="T2864" s="44"/>
      <c r="U2864" s="44"/>
      <c r="V2864" s="44"/>
      <c r="W2864" s="44"/>
      <c r="X2864" s="44"/>
      <c r="Y2864" s="44"/>
      <c r="Z2864" s="44"/>
      <c r="AA2864" s="35"/>
      <c r="AB2864" s="35"/>
      <c r="AC2864" s="35"/>
      <c r="AD2864" s="35"/>
      <c r="AE2864" s="35"/>
      <c r="AF2864" s="35"/>
      <c r="AG2864" s="35"/>
      <c r="AH2864" s="35"/>
      <c r="AI2864" s="35"/>
      <c r="AJ2864" s="35"/>
      <c r="AK2864" s="35"/>
    </row>
    <row r="2865" spans="7:37" s="13" customFormat="1" ht="13.9" customHeight="1" x14ac:dyDescent="0.3">
      <c r="G2865" s="44"/>
      <c r="H2865" s="44"/>
      <c r="I2865" s="44"/>
      <c r="J2865" s="44"/>
      <c r="K2865" s="44"/>
      <c r="L2865" s="44"/>
      <c r="M2865" s="44"/>
      <c r="N2865" s="44"/>
      <c r="O2865" s="44"/>
      <c r="P2865" s="44"/>
      <c r="Q2865" s="44"/>
      <c r="R2865" s="44"/>
      <c r="S2865" s="44"/>
      <c r="T2865" s="44"/>
      <c r="U2865" s="44"/>
      <c r="V2865" s="44"/>
      <c r="W2865" s="44"/>
      <c r="X2865" s="44"/>
      <c r="Y2865" s="44"/>
      <c r="Z2865" s="44"/>
      <c r="AA2865" s="35"/>
      <c r="AB2865" s="35"/>
      <c r="AC2865" s="35"/>
      <c r="AD2865" s="35"/>
      <c r="AE2865" s="35"/>
      <c r="AF2865" s="35"/>
      <c r="AG2865" s="35"/>
      <c r="AH2865" s="35"/>
      <c r="AI2865" s="35"/>
      <c r="AJ2865" s="35"/>
      <c r="AK2865" s="35"/>
    </row>
    <row r="2866" spans="7:37" s="13" customFormat="1" ht="13.9" customHeight="1" x14ac:dyDescent="0.3">
      <c r="G2866" s="44"/>
      <c r="H2866" s="44"/>
      <c r="I2866" s="44"/>
      <c r="J2866" s="44"/>
      <c r="K2866" s="44"/>
      <c r="L2866" s="44"/>
      <c r="M2866" s="44"/>
      <c r="N2866" s="44"/>
      <c r="O2866" s="44"/>
      <c r="P2866" s="44"/>
      <c r="Q2866" s="44"/>
      <c r="R2866" s="44"/>
      <c r="S2866" s="44"/>
      <c r="T2866" s="44"/>
      <c r="U2866" s="44"/>
      <c r="V2866" s="44"/>
      <c r="W2866" s="44"/>
      <c r="X2866" s="44"/>
      <c r="Y2866" s="44"/>
      <c r="Z2866" s="44"/>
      <c r="AA2866" s="35"/>
      <c r="AB2866" s="35"/>
      <c r="AC2866" s="35"/>
      <c r="AD2866" s="35"/>
      <c r="AE2866" s="35"/>
      <c r="AF2866" s="35"/>
      <c r="AG2866" s="35"/>
      <c r="AH2866" s="35"/>
      <c r="AI2866" s="35"/>
      <c r="AJ2866" s="35"/>
      <c r="AK2866" s="35"/>
    </row>
    <row r="2867" spans="7:37" s="13" customFormat="1" ht="13.9" customHeight="1" x14ac:dyDescent="0.3">
      <c r="G2867" s="44"/>
      <c r="H2867" s="44"/>
      <c r="I2867" s="44"/>
      <c r="J2867" s="44"/>
      <c r="K2867" s="44"/>
      <c r="L2867" s="44"/>
      <c r="M2867" s="44"/>
      <c r="N2867" s="44"/>
      <c r="O2867" s="44"/>
      <c r="P2867" s="44"/>
      <c r="Q2867" s="44"/>
      <c r="R2867" s="44"/>
      <c r="S2867" s="44"/>
      <c r="T2867" s="44"/>
      <c r="U2867" s="44"/>
      <c r="V2867" s="44"/>
      <c r="W2867" s="44"/>
      <c r="X2867" s="44"/>
      <c r="Y2867" s="44"/>
      <c r="Z2867" s="44"/>
      <c r="AA2867" s="35"/>
      <c r="AB2867" s="35"/>
      <c r="AC2867" s="35"/>
      <c r="AD2867" s="35"/>
      <c r="AE2867" s="35"/>
      <c r="AF2867" s="35"/>
      <c r="AG2867" s="35"/>
      <c r="AH2867" s="35"/>
      <c r="AI2867" s="35"/>
      <c r="AJ2867" s="35"/>
      <c r="AK2867" s="35"/>
    </row>
    <row r="2868" spans="7:37" s="13" customFormat="1" ht="13.9" customHeight="1" x14ac:dyDescent="0.3">
      <c r="G2868" s="44"/>
      <c r="H2868" s="44"/>
      <c r="I2868" s="44"/>
      <c r="J2868" s="44"/>
      <c r="K2868" s="44"/>
      <c r="L2868" s="44"/>
      <c r="M2868" s="44"/>
      <c r="N2868" s="44"/>
      <c r="O2868" s="44"/>
      <c r="P2868" s="44"/>
      <c r="Q2868" s="44"/>
      <c r="R2868" s="44"/>
      <c r="S2868" s="44"/>
      <c r="T2868" s="44"/>
      <c r="U2868" s="44"/>
      <c r="V2868" s="44"/>
      <c r="W2868" s="44"/>
      <c r="X2868" s="44"/>
      <c r="Y2868" s="44"/>
      <c r="Z2868" s="44"/>
      <c r="AA2868" s="35"/>
      <c r="AB2868" s="35"/>
      <c r="AC2868" s="35"/>
      <c r="AD2868" s="35"/>
      <c r="AE2868" s="35"/>
      <c r="AF2868" s="35"/>
      <c r="AG2868" s="35"/>
      <c r="AH2868" s="35"/>
      <c r="AI2868" s="35"/>
      <c r="AJ2868" s="35"/>
      <c r="AK2868" s="35"/>
    </row>
    <row r="2869" spans="7:37" s="13" customFormat="1" ht="13.9" customHeight="1" x14ac:dyDescent="0.3">
      <c r="G2869" s="44"/>
      <c r="H2869" s="44"/>
      <c r="I2869" s="44"/>
      <c r="J2869" s="44"/>
      <c r="K2869" s="44"/>
      <c r="L2869" s="44"/>
      <c r="M2869" s="44"/>
      <c r="N2869" s="44"/>
      <c r="O2869" s="44"/>
      <c r="P2869" s="44"/>
      <c r="Q2869" s="44"/>
      <c r="R2869" s="44"/>
      <c r="S2869" s="44"/>
      <c r="T2869" s="44"/>
      <c r="U2869" s="44"/>
      <c r="V2869" s="44"/>
      <c r="W2869" s="44"/>
      <c r="X2869" s="44"/>
      <c r="Y2869" s="44"/>
      <c r="Z2869" s="44"/>
      <c r="AA2869" s="35"/>
      <c r="AB2869" s="35"/>
      <c r="AC2869" s="35"/>
      <c r="AD2869" s="35"/>
      <c r="AE2869" s="35"/>
      <c r="AF2869" s="35"/>
      <c r="AG2869" s="35"/>
      <c r="AH2869" s="35"/>
      <c r="AI2869" s="35"/>
      <c r="AJ2869" s="35"/>
      <c r="AK2869" s="35"/>
    </row>
    <row r="2870" spans="7:37" s="13" customFormat="1" ht="13.9" customHeight="1" x14ac:dyDescent="0.3">
      <c r="G2870" s="44"/>
      <c r="H2870" s="44"/>
      <c r="I2870" s="44"/>
      <c r="J2870" s="44"/>
      <c r="K2870" s="44"/>
      <c r="L2870" s="44"/>
      <c r="M2870" s="44"/>
      <c r="N2870" s="44"/>
      <c r="O2870" s="44"/>
      <c r="P2870" s="44"/>
      <c r="Q2870" s="44"/>
      <c r="R2870" s="44"/>
      <c r="S2870" s="44"/>
      <c r="T2870" s="44"/>
      <c r="U2870" s="44"/>
      <c r="V2870" s="44"/>
      <c r="W2870" s="44"/>
      <c r="X2870" s="44"/>
      <c r="Y2870" s="44"/>
      <c r="Z2870" s="44"/>
      <c r="AA2870" s="35"/>
      <c r="AB2870" s="35"/>
      <c r="AC2870" s="35"/>
      <c r="AD2870" s="35"/>
      <c r="AE2870" s="35"/>
      <c r="AF2870" s="35"/>
      <c r="AG2870" s="35"/>
      <c r="AH2870" s="35"/>
      <c r="AI2870" s="35"/>
      <c r="AJ2870" s="35"/>
      <c r="AK2870" s="35"/>
    </row>
    <row r="2871" spans="7:37" s="13" customFormat="1" ht="13.9" customHeight="1" x14ac:dyDescent="0.3">
      <c r="G2871" s="44"/>
      <c r="H2871" s="44"/>
      <c r="I2871" s="44"/>
      <c r="J2871" s="44"/>
      <c r="K2871" s="44"/>
      <c r="L2871" s="44"/>
      <c r="M2871" s="44"/>
      <c r="N2871" s="44"/>
      <c r="O2871" s="44"/>
      <c r="P2871" s="44"/>
      <c r="Q2871" s="44"/>
      <c r="R2871" s="44"/>
      <c r="S2871" s="44"/>
      <c r="T2871" s="44"/>
      <c r="U2871" s="44"/>
      <c r="V2871" s="44"/>
      <c r="W2871" s="44"/>
      <c r="X2871" s="44"/>
      <c r="Y2871" s="44"/>
      <c r="Z2871" s="44"/>
      <c r="AA2871" s="35"/>
      <c r="AB2871" s="35"/>
      <c r="AC2871" s="35"/>
      <c r="AD2871" s="35"/>
      <c r="AE2871" s="35"/>
      <c r="AF2871" s="35"/>
      <c r="AG2871" s="35"/>
      <c r="AH2871" s="35"/>
      <c r="AI2871" s="35"/>
      <c r="AJ2871" s="35"/>
      <c r="AK2871" s="35"/>
    </row>
    <row r="2872" spans="7:37" s="13" customFormat="1" ht="13.9" customHeight="1" x14ac:dyDescent="0.3">
      <c r="G2872" s="44"/>
      <c r="H2872" s="44"/>
      <c r="I2872" s="44"/>
      <c r="J2872" s="44"/>
      <c r="K2872" s="44"/>
      <c r="L2872" s="44"/>
      <c r="M2872" s="44"/>
      <c r="N2872" s="44"/>
      <c r="O2872" s="44"/>
      <c r="P2872" s="44"/>
      <c r="Q2872" s="44"/>
      <c r="R2872" s="44"/>
      <c r="S2872" s="44"/>
      <c r="T2872" s="44"/>
      <c r="U2872" s="44"/>
      <c r="V2872" s="44"/>
      <c r="W2872" s="44"/>
      <c r="X2872" s="44"/>
      <c r="Y2872" s="44"/>
      <c r="Z2872" s="44"/>
      <c r="AA2872" s="35"/>
      <c r="AB2872" s="35"/>
      <c r="AC2872" s="35"/>
      <c r="AD2872" s="35"/>
      <c r="AE2872" s="35"/>
      <c r="AF2872" s="35"/>
      <c r="AG2872" s="35"/>
      <c r="AH2872" s="35"/>
      <c r="AI2872" s="35"/>
      <c r="AJ2872" s="35"/>
      <c r="AK2872" s="35"/>
    </row>
    <row r="2873" spans="7:37" s="13" customFormat="1" ht="13.9" customHeight="1" x14ac:dyDescent="0.3">
      <c r="G2873" s="44"/>
      <c r="H2873" s="44"/>
      <c r="I2873" s="44"/>
      <c r="J2873" s="44"/>
      <c r="K2873" s="44"/>
      <c r="L2873" s="44"/>
      <c r="M2873" s="44"/>
      <c r="N2873" s="44"/>
      <c r="O2873" s="44"/>
      <c r="P2873" s="44"/>
      <c r="Q2873" s="44"/>
      <c r="R2873" s="44"/>
      <c r="S2873" s="44"/>
      <c r="T2873" s="44"/>
      <c r="U2873" s="44"/>
      <c r="V2873" s="44"/>
      <c r="W2873" s="44"/>
      <c r="X2873" s="44"/>
      <c r="Y2873" s="44"/>
      <c r="Z2873" s="44"/>
      <c r="AA2873" s="35"/>
      <c r="AB2873" s="35"/>
      <c r="AC2873" s="35"/>
      <c r="AD2873" s="35"/>
      <c r="AE2873" s="35"/>
      <c r="AF2873" s="35"/>
      <c r="AG2873" s="35"/>
      <c r="AH2873" s="35"/>
      <c r="AI2873" s="35"/>
      <c r="AJ2873" s="35"/>
      <c r="AK2873" s="35"/>
    </row>
    <row r="2874" spans="7:37" s="13" customFormat="1" ht="13.9" customHeight="1" x14ac:dyDescent="0.3">
      <c r="G2874" s="44"/>
      <c r="H2874" s="44"/>
      <c r="I2874" s="44"/>
      <c r="J2874" s="44"/>
      <c r="K2874" s="44"/>
      <c r="L2874" s="44"/>
      <c r="M2874" s="44"/>
      <c r="N2874" s="44"/>
      <c r="O2874" s="44"/>
      <c r="P2874" s="44"/>
      <c r="Q2874" s="44"/>
      <c r="R2874" s="44"/>
      <c r="S2874" s="44"/>
      <c r="T2874" s="44"/>
      <c r="U2874" s="44"/>
      <c r="V2874" s="44"/>
      <c r="W2874" s="44"/>
      <c r="X2874" s="44"/>
      <c r="Y2874" s="44"/>
      <c r="Z2874" s="44"/>
      <c r="AA2874" s="35"/>
      <c r="AB2874" s="35"/>
      <c r="AC2874" s="35"/>
      <c r="AD2874" s="35"/>
      <c r="AE2874" s="35"/>
      <c r="AF2874" s="35"/>
      <c r="AG2874" s="35"/>
      <c r="AH2874" s="35"/>
      <c r="AI2874" s="35"/>
      <c r="AJ2874" s="35"/>
      <c r="AK2874" s="35"/>
    </row>
    <row r="2875" spans="7:37" s="13" customFormat="1" ht="13.9" customHeight="1" x14ac:dyDescent="0.3">
      <c r="G2875" s="44"/>
      <c r="H2875" s="44"/>
      <c r="I2875" s="44"/>
      <c r="J2875" s="44"/>
      <c r="K2875" s="44"/>
      <c r="L2875" s="44"/>
      <c r="M2875" s="44"/>
      <c r="N2875" s="44"/>
      <c r="O2875" s="44"/>
      <c r="P2875" s="44"/>
      <c r="Q2875" s="44"/>
      <c r="R2875" s="44"/>
      <c r="S2875" s="44"/>
      <c r="T2875" s="44"/>
      <c r="U2875" s="44"/>
      <c r="V2875" s="44"/>
      <c r="W2875" s="44"/>
      <c r="X2875" s="44"/>
      <c r="Y2875" s="44"/>
      <c r="Z2875" s="44"/>
      <c r="AA2875" s="35"/>
      <c r="AB2875" s="35"/>
      <c r="AC2875" s="35"/>
      <c r="AD2875" s="35"/>
      <c r="AE2875" s="35"/>
      <c r="AF2875" s="35"/>
      <c r="AG2875" s="35"/>
      <c r="AH2875" s="35"/>
      <c r="AI2875" s="35"/>
      <c r="AJ2875" s="35"/>
      <c r="AK2875" s="35"/>
    </row>
    <row r="2876" spans="7:37" s="13" customFormat="1" ht="13.9" customHeight="1" x14ac:dyDescent="0.3">
      <c r="G2876" s="44"/>
      <c r="H2876" s="44"/>
      <c r="I2876" s="44"/>
      <c r="J2876" s="44"/>
      <c r="K2876" s="44"/>
      <c r="L2876" s="44"/>
      <c r="M2876" s="44"/>
      <c r="N2876" s="44"/>
      <c r="O2876" s="44"/>
      <c r="P2876" s="44"/>
      <c r="Q2876" s="44"/>
      <c r="R2876" s="44"/>
      <c r="S2876" s="44"/>
      <c r="T2876" s="44"/>
      <c r="U2876" s="44"/>
      <c r="V2876" s="44"/>
      <c r="W2876" s="44"/>
      <c r="X2876" s="44"/>
      <c r="Y2876" s="44"/>
      <c r="Z2876" s="44"/>
      <c r="AA2876" s="35"/>
      <c r="AB2876" s="35"/>
      <c r="AC2876" s="35"/>
      <c r="AD2876" s="35"/>
      <c r="AE2876" s="35"/>
      <c r="AF2876" s="35"/>
      <c r="AG2876" s="35"/>
      <c r="AH2876" s="35"/>
      <c r="AI2876" s="35"/>
      <c r="AJ2876" s="35"/>
      <c r="AK2876" s="35"/>
    </row>
    <row r="2877" spans="7:37" s="13" customFormat="1" ht="13.9" customHeight="1" x14ac:dyDescent="0.3">
      <c r="G2877" s="44"/>
      <c r="H2877" s="44"/>
      <c r="I2877" s="44"/>
      <c r="J2877" s="44"/>
      <c r="K2877" s="44"/>
      <c r="L2877" s="44"/>
      <c r="M2877" s="44"/>
      <c r="N2877" s="44"/>
      <c r="O2877" s="44"/>
      <c r="P2877" s="44"/>
      <c r="Q2877" s="44"/>
      <c r="R2877" s="44"/>
      <c r="S2877" s="44"/>
      <c r="T2877" s="44"/>
      <c r="U2877" s="44"/>
      <c r="V2877" s="44"/>
      <c r="W2877" s="44"/>
      <c r="X2877" s="44"/>
      <c r="Y2877" s="44"/>
      <c r="Z2877" s="44"/>
      <c r="AA2877" s="35"/>
      <c r="AB2877" s="35"/>
      <c r="AC2877" s="35"/>
      <c r="AD2877" s="35"/>
      <c r="AE2877" s="35"/>
      <c r="AF2877" s="35"/>
      <c r="AG2877" s="35"/>
      <c r="AH2877" s="35"/>
      <c r="AI2877" s="35"/>
      <c r="AJ2877" s="35"/>
      <c r="AK2877" s="35"/>
    </row>
    <row r="2878" spans="7:37" s="13" customFormat="1" ht="13.9" customHeight="1" x14ac:dyDescent="0.3">
      <c r="G2878" s="44"/>
      <c r="H2878" s="44"/>
      <c r="I2878" s="44"/>
      <c r="J2878" s="44"/>
      <c r="K2878" s="44"/>
      <c r="L2878" s="44"/>
      <c r="M2878" s="44"/>
      <c r="N2878" s="44"/>
      <c r="O2878" s="44"/>
      <c r="P2878" s="44"/>
      <c r="Q2878" s="44"/>
      <c r="R2878" s="44"/>
      <c r="S2878" s="44"/>
      <c r="T2878" s="44"/>
      <c r="U2878" s="44"/>
      <c r="V2878" s="44"/>
      <c r="W2878" s="44"/>
      <c r="X2878" s="44"/>
      <c r="Y2878" s="44"/>
      <c r="Z2878" s="44"/>
      <c r="AA2878" s="35"/>
      <c r="AB2878" s="35"/>
      <c r="AC2878" s="35"/>
      <c r="AD2878" s="35"/>
      <c r="AE2878" s="35"/>
      <c r="AF2878" s="35"/>
      <c r="AG2878" s="35"/>
      <c r="AH2878" s="35"/>
      <c r="AI2878" s="35"/>
      <c r="AJ2878" s="35"/>
      <c r="AK2878" s="35"/>
    </row>
    <row r="2879" spans="7:37" s="13" customFormat="1" ht="13.9" customHeight="1" x14ac:dyDescent="0.3">
      <c r="G2879" s="44"/>
      <c r="H2879" s="44"/>
      <c r="I2879" s="44"/>
      <c r="J2879" s="44"/>
      <c r="K2879" s="44"/>
      <c r="L2879" s="44"/>
      <c r="M2879" s="44"/>
      <c r="N2879" s="44"/>
      <c r="O2879" s="44"/>
      <c r="P2879" s="44"/>
      <c r="Q2879" s="44"/>
      <c r="R2879" s="44"/>
      <c r="S2879" s="44"/>
      <c r="T2879" s="44"/>
      <c r="U2879" s="44"/>
      <c r="V2879" s="44"/>
      <c r="W2879" s="44"/>
      <c r="X2879" s="44"/>
      <c r="Y2879" s="44"/>
      <c r="Z2879" s="44"/>
      <c r="AA2879" s="35"/>
      <c r="AB2879" s="35"/>
      <c r="AC2879" s="35"/>
      <c r="AD2879" s="35"/>
      <c r="AE2879" s="35"/>
      <c r="AF2879" s="35"/>
      <c r="AG2879" s="35"/>
      <c r="AH2879" s="35"/>
      <c r="AI2879" s="35"/>
      <c r="AJ2879" s="35"/>
      <c r="AK2879" s="35"/>
    </row>
    <row r="2880" spans="7:37" s="13" customFormat="1" ht="13.9" customHeight="1" x14ac:dyDescent="0.3">
      <c r="G2880" s="44"/>
      <c r="H2880" s="44"/>
      <c r="I2880" s="44"/>
      <c r="J2880" s="44"/>
      <c r="K2880" s="44"/>
      <c r="L2880" s="44"/>
      <c r="M2880" s="44"/>
      <c r="N2880" s="44"/>
      <c r="O2880" s="44"/>
      <c r="P2880" s="44"/>
      <c r="Q2880" s="44"/>
      <c r="R2880" s="44"/>
      <c r="S2880" s="44"/>
      <c r="T2880" s="44"/>
      <c r="U2880" s="44"/>
      <c r="V2880" s="44"/>
      <c r="W2880" s="44"/>
      <c r="X2880" s="44"/>
      <c r="Y2880" s="44"/>
      <c r="Z2880" s="44"/>
      <c r="AA2880" s="35"/>
      <c r="AB2880" s="35"/>
      <c r="AC2880" s="35"/>
      <c r="AD2880" s="35"/>
      <c r="AE2880" s="35"/>
      <c r="AF2880" s="35"/>
      <c r="AG2880" s="35"/>
      <c r="AH2880" s="35"/>
      <c r="AI2880" s="35"/>
      <c r="AJ2880" s="35"/>
      <c r="AK2880" s="35"/>
    </row>
    <row r="2881" spans="7:37" s="13" customFormat="1" ht="13.9" customHeight="1" x14ac:dyDescent="0.3">
      <c r="G2881" s="44"/>
      <c r="H2881" s="44"/>
      <c r="I2881" s="44"/>
      <c r="J2881" s="44"/>
      <c r="K2881" s="44"/>
      <c r="L2881" s="44"/>
      <c r="M2881" s="44"/>
      <c r="N2881" s="44"/>
      <c r="O2881" s="44"/>
      <c r="P2881" s="44"/>
      <c r="Q2881" s="44"/>
      <c r="R2881" s="44"/>
      <c r="S2881" s="44"/>
      <c r="T2881" s="44"/>
      <c r="U2881" s="44"/>
      <c r="V2881" s="44"/>
      <c r="W2881" s="44"/>
      <c r="X2881" s="44"/>
      <c r="Y2881" s="44"/>
      <c r="Z2881" s="44"/>
      <c r="AA2881" s="35"/>
      <c r="AB2881" s="35"/>
      <c r="AC2881" s="35"/>
      <c r="AD2881" s="35"/>
      <c r="AE2881" s="35"/>
      <c r="AF2881" s="35"/>
      <c r="AG2881" s="35"/>
      <c r="AH2881" s="35"/>
      <c r="AI2881" s="35"/>
      <c r="AJ2881" s="35"/>
      <c r="AK2881" s="35"/>
    </row>
    <row r="2882" spans="7:37" s="13" customFormat="1" ht="13.9" customHeight="1" x14ac:dyDescent="0.3">
      <c r="G2882" s="44"/>
      <c r="H2882" s="44"/>
      <c r="I2882" s="44"/>
      <c r="J2882" s="44"/>
      <c r="K2882" s="44"/>
      <c r="L2882" s="44"/>
      <c r="M2882" s="44"/>
      <c r="N2882" s="44"/>
      <c r="O2882" s="44"/>
      <c r="P2882" s="44"/>
      <c r="Q2882" s="44"/>
      <c r="R2882" s="44"/>
      <c r="S2882" s="44"/>
      <c r="T2882" s="44"/>
      <c r="U2882" s="44"/>
      <c r="V2882" s="44"/>
      <c r="W2882" s="44"/>
      <c r="X2882" s="44"/>
      <c r="Y2882" s="44"/>
      <c r="Z2882" s="44"/>
      <c r="AA2882" s="35"/>
      <c r="AB2882" s="35"/>
      <c r="AC2882" s="35"/>
      <c r="AD2882" s="35"/>
      <c r="AE2882" s="35"/>
      <c r="AF2882" s="35"/>
      <c r="AG2882" s="35"/>
      <c r="AH2882" s="35"/>
      <c r="AI2882" s="35"/>
      <c r="AJ2882" s="35"/>
      <c r="AK2882" s="35"/>
    </row>
    <row r="2883" spans="7:37" s="13" customFormat="1" ht="13.9" customHeight="1" x14ac:dyDescent="0.3">
      <c r="G2883" s="44"/>
      <c r="H2883" s="44"/>
      <c r="I2883" s="44"/>
      <c r="J2883" s="44"/>
      <c r="K2883" s="44"/>
      <c r="L2883" s="44"/>
      <c r="M2883" s="44"/>
      <c r="N2883" s="44"/>
      <c r="O2883" s="44"/>
      <c r="P2883" s="44"/>
      <c r="Q2883" s="44"/>
      <c r="R2883" s="44"/>
      <c r="S2883" s="44"/>
      <c r="T2883" s="44"/>
      <c r="U2883" s="44"/>
      <c r="V2883" s="44"/>
      <c r="W2883" s="44"/>
      <c r="X2883" s="44"/>
      <c r="Y2883" s="44"/>
      <c r="Z2883" s="44"/>
      <c r="AA2883" s="35"/>
      <c r="AB2883" s="35"/>
      <c r="AC2883" s="35"/>
      <c r="AD2883" s="35"/>
      <c r="AE2883" s="35"/>
      <c r="AF2883" s="35"/>
      <c r="AG2883" s="35"/>
      <c r="AH2883" s="35"/>
      <c r="AI2883" s="35"/>
      <c r="AJ2883" s="35"/>
      <c r="AK2883" s="35"/>
    </row>
    <row r="2884" spans="7:37" s="13" customFormat="1" ht="13.9" customHeight="1" x14ac:dyDescent="0.3">
      <c r="G2884" s="44"/>
      <c r="H2884" s="44"/>
      <c r="I2884" s="44"/>
      <c r="J2884" s="44"/>
      <c r="K2884" s="44"/>
      <c r="L2884" s="44"/>
      <c r="M2884" s="44"/>
      <c r="N2884" s="44"/>
      <c r="O2884" s="44"/>
      <c r="P2884" s="44"/>
      <c r="Q2884" s="44"/>
      <c r="R2884" s="44"/>
      <c r="S2884" s="44"/>
      <c r="T2884" s="44"/>
      <c r="U2884" s="44"/>
      <c r="V2884" s="44"/>
      <c r="W2884" s="44"/>
      <c r="X2884" s="44"/>
      <c r="Y2884" s="44"/>
      <c r="Z2884" s="44"/>
      <c r="AA2884" s="35"/>
      <c r="AB2884" s="35"/>
      <c r="AC2884" s="35"/>
      <c r="AD2884" s="35"/>
      <c r="AE2884" s="35"/>
      <c r="AF2884" s="35"/>
      <c r="AG2884" s="35"/>
      <c r="AH2884" s="35"/>
      <c r="AI2884" s="35"/>
      <c r="AJ2884" s="35"/>
      <c r="AK2884" s="35"/>
    </row>
    <row r="2885" spans="7:37" s="13" customFormat="1" ht="13.9" customHeight="1" x14ac:dyDescent="0.3">
      <c r="G2885" s="44"/>
      <c r="H2885" s="44"/>
      <c r="I2885" s="44"/>
      <c r="J2885" s="44"/>
      <c r="K2885" s="44"/>
      <c r="L2885" s="44"/>
      <c r="M2885" s="44"/>
      <c r="N2885" s="44"/>
      <c r="O2885" s="44"/>
      <c r="P2885" s="44"/>
      <c r="Q2885" s="44"/>
      <c r="R2885" s="44"/>
      <c r="S2885" s="44"/>
      <c r="T2885" s="44"/>
      <c r="U2885" s="44"/>
      <c r="V2885" s="44"/>
      <c r="W2885" s="44"/>
      <c r="X2885" s="44"/>
      <c r="Y2885" s="44"/>
      <c r="Z2885" s="44"/>
      <c r="AA2885" s="35"/>
      <c r="AB2885" s="35"/>
      <c r="AC2885" s="35"/>
      <c r="AD2885" s="35"/>
      <c r="AE2885" s="35"/>
      <c r="AF2885" s="35"/>
      <c r="AG2885" s="35"/>
      <c r="AH2885" s="35"/>
      <c r="AI2885" s="35"/>
      <c r="AJ2885" s="35"/>
      <c r="AK2885" s="35"/>
    </row>
    <row r="2886" spans="7:37" s="13" customFormat="1" ht="13.9" customHeight="1" x14ac:dyDescent="0.3">
      <c r="G2886" s="44"/>
      <c r="H2886" s="44"/>
      <c r="I2886" s="44"/>
      <c r="J2886" s="44"/>
      <c r="K2886" s="44"/>
      <c r="L2886" s="44"/>
      <c r="M2886" s="44"/>
      <c r="N2886" s="44"/>
      <c r="O2886" s="44"/>
      <c r="P2886" s="44"/>
      <c r="Q2886" s="44"/>
      <c r="R2886" s="44"/>
      <c r="S2886" s="44"/>
      <c r="T2886" s="44"/>
      <c r="U2886" s="44"/>
      <c r="V2886" s="44"/>
      <c r="W2886" s="44"/>
      <c r="X2886" s="44"/>
      <c r="Y2886" s="44"/>
      <c r="Z2886" s="44"/>
      <c r="AA2886" s="35"/>
      <c r="AB2886" s="35"/>
      <c r="AC2886" s="35"/>
      <c r="AD2886" s="35"/>
      <c r="AE2886" s="35"/>
      <c r="AF2886" s="35"/>
      <c r="AG2886" s="35"/>
      <c r="AH2886" s="35"/>
      <c r="AI2886" s="35"/>
      <c r="AJ2886" s="35"/>
      <c r="AK2886" s="35"/>
    </row>
    <row r="2887" spans="7:37" s="13" customFormat="1" ht="13.9" customHeight="1" x14ac:dyDescent="0.3">
      <c r="G2887" s="44"/>
      <c r="H2887" s="44"/>
      <c r="I2887" s="44"/>
      <c r="J2887" s="44"/>
      <c r="K2887" s="44"/>
      <c r="L2887" s="44"/>
      <c r="M2887" s="44"/>
      <c r="N2887" s="44"/>
      <c r="O2887" s="44"/>
      <c r="P2887" s="44"/>
      <c r="Q2887" s="44"/>
      <c r="R2887" s="44"/>
      <c r="S2887" s="44"/>
      <c r="T2887" s="44"/>
      <c r="U2887" s="44"/>
      <c r="V2887" s="44"/>
      <c r="W2887" s="44"/>
      <c r="X2887" s="44"/>
      <c r="Y2887" s="44"/>
      <c r="Z2887" s="44"/>
      <c r="AA2887" s="35"/>
      <c r="AB2887" s="35"/>
      <c r="AC2887" s="35"/>
      <c r="AD2887" s="35"/>
      <c r="AE2887" s="35"/>
      <c r="AF2887" s="35"/>
      <c r="AG2887" s="35"/>
      <c r="AH2887" s="35"/>
      <c r="AI2887" s="35"/>
      <c r="AJ2887" s="35"/>
      <c r="AK2887" s="35"/>
    </row>
    <row r="2888" spans="7:37" s="13" customFormat="1" ht="13.9" customHeight="1" x14ac:dyDescent="0.3">
      <c r="G2888" s="44"/>
      <c r="H2888" s="44"/>
      <c r="I2888" s="44"/>
      <c r="J2888" s="44"/>
      <c r="K2888" s="44"/>
      <c r="L2888" s="44"/>
      <c r="M2888" s="44"/>
      <c r="N2888" s="44"/>
      <c r="O2888" s="44"/>
      <c r="P2888" s="44"/>
      <c r="Q2888" s="44"/>
      <c r="R2888" s="44"/>
      <c r="S2888" s="44"/>
      <c r="T2888" s="44"/>
      <c r="U2888" s="44"/>
      <c r="V2888" s="44"/>
      <c r="W2888" s="44"/>
      <c r="X2888" s="44"/>
      <c r="Y2888" s="44"/>
      <c r="Z2888" s="44"/>
      <c r="AA2888" s="35"/>
      <c r="AB2888" s="35"/>
      <c r="AC2888" s="35"/>
      <c r="AD2888" s="35"/>
      <c r="AE2888" s="35"/>
      <c r="AF2888" s="35"/>
      <c r="AG2888" s="35"/>
      <c r="AH2888" s="35"/>
      <c r="AI2888" s="35"/>
      <c r="AJ2888" s="35"/>
      <c r="AK2888" s="35"/>
    </row>
    <row r="2889" spans="7:37" s="13" customFormat="1" ht="13.9" customHeight="1" x14ac:dyDescent="0.3">
      <c r="G2889" s="44"/>
      <c r="H2889" s="44"/>
      <c r="I2889" s="44"/>
      <c r="J2889" s="44"/>
      <c r="K2889" s="44"/>
      <c r="L2889" s="44"/>
      <c r="M2889" s="44"/>
      <c r="N2889" s="44"/>
      <c r="O2889" s="44"/>
      <c r="P2889" s="44"/>
      <c r="Q2889" s="44"/>
      <c r="R2889" s="44"/>
      <c r="S2889" s="44"/>
      <c r="T2889" s="44"/>
      <c r="U2889" s="44"/>
      <c r="V2889" s="44"/>
      <c r="W2889" s="44"/>
      <c r="X2889" s="44"/>
      <c r="Y2889" s="44"/>
      <c r="Z2889" s="44"/>
      <c r="AA2889" s="35"/>
      <c r="AB2889" s="35"/>
      <c r="AC2889" s="35"/>
      <c r="AD2889" s="35"/>
      <c r="AE2889" s="35"/>
      <c r="AF2889" s="35"/>
      <c r="AG2889" s="35"/>
      <c r="AH2889" s="35"/>
      <c r="AI2889" s="35"/>
      <c r="AJ2889" s="35"/>
      <c r="AK2889" s="35"/>
    </row>
    <row r="2890" spans="7:37" s="13" customFormat="1" ht="13.9" customHeight="1" x14ac:dyDescent="0.3">
      <c r="G2890" s="44"/>
      <c r="H2890" s="44"/>
      <c r="I2890" s="44"/>
      <c r="J2890" s="44"/>
      <c r="K2890" s="44"/>
      <c r="L2890" s="44"/>
      <c r="M2890" s="44"/>
      <c r="N2890" s="44"/>
      <c r="O2890" s="44"/>
      <c r="P2890" s="44"/>
      <c r="Q2890" s="44"/>
      <c r="R2890" s="44"/>
      <c r="S2890" s="44"/>
      <c r="T2890" s="44"/>
      <c r="U2890" s="44"/>
      <c r="V2890" s="44"/>
      <c r="W2890" s="44"/>
      <c r="X2890" s="44"/>
      <c r="Y2890" s="44"/>
      <c r="Z2890" s="44"/>
      <c r="AA2890" s="35"/>
      <c r="AB2890" s="35"/>
      <c r="AC2890" s="35"/>
      <c r="AD2890" s="35"/>
      <c r="AE2890" s="35"/>
      <c r="AF2890" s="35"/>
      <c r="AG2890" s="35"/>
      <c r="AH2890" s="35"/>
      <c r="AI2890" s="35"/>
      <c r="AJ2890" s="35"/>
      <c r="AK2890" s="35"/>
    </row>
    <row r="2891" spans="7:37" s="13" customFormat="1" ht="13.9" customHeight="1" x14ac:dyDescent="0.3">
      <c r="G2891" s="44"/>
      <c r="H2891" s="44"/>
      <c r="I2891" s="44"/>
      <c r="J2891" s="44"/>
      <c r="K2891" s="44"/>
      <c r="L2891" s="44"/>
      <c r="M2891" s="44"/>
      <c r="N2891" s="44"/>
      <c r="O2891" s="44"/>
      <c r="P2891" s="44"/>
      <c r="Q2891" s="44"/>
      <c r="R2891" s="44"/>
      <c r="S2891" s="44"/>
      <c r="T2891" s="44"/>
      <c r="U2891" s="44"/>
      <c r="V2891" s="44"/>
      <c r="W2891" s="44"/>
      <c r="X2891" s="44"/>
      <c r="Y2891" s="44"/>
      <c r="Z2891" s="44"/>
      <c r="AA2891" s="35"/>
      <c r="AB2891" s="35"/>
      <c r="AC2891" s="35"/>
      <c r="AD2891" s="35"/>
      <c r="AE2891" s="35"/>
      <c r="AF2891" s="35"/>
      <c r="AG2891" s="35"/>
      <c r="AH2891" s="35"/>
      <c r="AI2891" s="35"/>
      <c r="AJ2891" s="35"/>
      <c r="AK2891" s="35"/>
    </row>
    <row r="2892" spans="7:37" s="13" customFormat="1" ht="13.9" customHeight="1" x14ac:dyDescent="0.3">
      <c r="G2892" s="44"/>
      <c r="H2892" s="44"/>
      <c r="I2892" s="44"/>
      <c r="J2892" s="44"/>
      <c r="K2892" s="44"/>
      <c r="L2892" s="44"/>
      <c r="M2892" s="44"/>
      <c r="N2892" s="44"/>
      <c r="O2892" s="44"/>
      <c r="P2892" s="44"/>
      <c r="Q2892" s="44"/>
      <c r="R2892" s="44"/>
      <c r="S2892" s="44"/>
      <c r="T2892" s="44"/>
      <c r="U2892" s="44"/>
      <c r="V2892" s="44"/>
      <c r="W2892" s="44"/>
      <c r="X2892" s="44"/>
      <c r="Y2892" s="44"/>
      <c r="Z2892" s="44"/>
      <c r="AA2892" s="35"/>
      <c r="AB2892" s="35"/>
      <c r="AC2892" s="35"/>
      <c r="AD2892" s="35"/>
      <c r="AE2892" s="35"/>
      <c r="AF2892" s="35"/>
      <c r="AG2892" s="35"/>
      <c r="AH2892" s="35"/>
      <c r="AI2892" s="35"/>
      <c r="AJ2892" s="35"/>
      <c r="AK2892" s="35"/>
    </row>
    <row r="2893" spans="7:37" s="13" customFormat="1" ht="13.9" customHeight="1" x14ac:dyDescent="0.3">
      <c r="G2893" s="44"/>
      <c r="H2893" s="44"/>
      <c r="I2893" s="44"/>
      <c r="J2893" s="44"/>
      <c r="K2893" s="44"/>
      <c r="L2893" s="44"/>
      <c r="M2893" s="44"/>
      <c r="N2893" s="44"/>
      <c r="O2893" s="44"/>
      <c r="P2893" s="44"/>
      <c r="Q2893" s="44"/>
      <c r="R2893" s="44"/>
      <c r="S2893" s="44"/>
      <c r="T2893" s="44"/>
      <c r="U2893" s="44"/>
      <c r="V2893" s="44"/>
      <c r="W2893" s="44"/>
      <c r="X2893" s="44"/>
      <c r="Y2893" s="44"/>
      <c r="Z2893" s="44"/>
      <c r="AA2893" s="35"/>
      <c r="AB2893" s="35"/>
      <c r="AC2893" s="35"/>
      <c r="AD2893" s="35"/>
      <c r="AE2893" s="35"/>
      <c r="AF2893" s="35"/>
      <c r="AG2893" s="35"/>
      <c r="AH2893" s="35"/>
      <c r="AI2893" s="35"/>
      <c r="AJ2893" s="35"/>
      <c r="AK2893" s="35"/>
    </row>
    <row r="2894" spans="7:37" s="13" customFormat="1" ht="13.9" customHeight="1" x14ac:dyDescent="0.3">
      <c r="G2894" s="44"/>
      <c r="H2894" s="44"/>
      <c r="I2894" s="44"/>
      <c r="J2894" s="44"/>
      <c r="K2894" s="44"/>
      <c r="L2894" s="44"/>
      <c r="M2894" s="44"/>
      <c r="N2894" s="44"/>
      <c r="O2894" s="44"/>
      <c r="P2894" s="44"/>
      <c r="Q2894" s="44"/>
      <c r="R2894" s="44"/>
      <c r="S2894" s="44"/>
      <c r="T2894" s="44"/>
      <c r="U2894" s="44"/>
      <c r="V2894" s="44"/>
      <c r="W2894" s="44"/>
      <c r="X2894" s="44"/>
      <c r="Y2894" s="44"/>
      <c r="Z2894" s="44"/>
      <c r="AA2894" s="35"/>
      <c r="AB2894" s="35"/>
      <c r="AC2894" s="35"/>
      <c r="AD2894" s="35"/>
      <c r="AE2894" s="35"/>
      <c r="AF2894" s="35"/>
      <c r="AG2894" s="35"/>
      <c r="AH2894" s="35"/>
      <c r="AI2894" s="35"/>
      <c r="AJ2894" s="35"/>
      <c r="AK2894" s="35"/>
    </row>
    <row r="2895" spans="7:37" s="13" customFormat="1" ht="13.9" customHeight="1" x14ac:dyDescent="0.3">
      <c r="G2895" s="44"/>
      <c r="H2895" s="44"/>
      <c r="I2895" s="44"/>
      <c r="J2895" s="44"/>
      <c r="K2895" s="44"/>
      <c r="L2895" s="44"/>
      <c r="M2895" s="44"/>
      <c r="N2895" s="44"/>
      <c r="O2895" s="44"/>
      <c r="P2895" s="44"/>
      <c r="Q2895" s="44"/>
      <c r="R2895" s="44"/>
      <c r="S2895" s="44"/>
      <c r="T2895" s="44"/>
      <c r="U2895" s="44"/>
      <c r="V2895" s="44"/>
      <c r="W2895" s="44"/>
      <c r="X2895" s="44"/>
      <c r="Y2895" s="44"/>
      <c r="Z2895" s="44"/>
      <c r="AA2895" s="35"/>
      <c r="AB2895" s="35"/>
      <c r="AC2895" s="35"/>
      <c r="AD2895" s="35"/>
      <c r="AE2895" s="35"/>
      <c r="AF2895" s="35"/>
      <c r="AG2895" s="35"/>
      <c r="AH2895" s="35"/>
      <c r="AI2895" s="35"/>
      <c r="AJ2895" s="35"/>
      <c r="AK2895" s="35"/>
    </row>
    <row r="2896" spans="7:37" s="13" customFormat="1" ht="13.9" customHeight="1" x14ac:dyDescent="0.3">
      <c r="G2896" s="44"/>
      <c r="H2896" s="44"/>
      <c r="I2896" s="44"/>
      <c r="J2896" s="44"/>
      <c r="K2896" s="44"/>
      <c r="L2896" s="44"/>
      <c r="M2896" s="44"/>
      <c r="N2896" s="44"/>
      <c r="O2896" s="44"/>
      <c r="P2896" s="44"/>
      <c r="Q2896" s="44"/>
      <c r="R2896" s="44"/>
      <c r="S2896" s="44"/>
      <c r="T2896" s="44"/>
      <c r="U2896" s="44"/>
      <c r="V2896" s="44"/>
      <c r="W2896" s="44"/>
      <c r="X2896" s="44"/>
      <c r="Y2896" s="44"/>
      <c r="Z2896" s="44"/>
      <c r="AA2896" s="35"/>
      <c r="AB2896" s="35"/>
      <c r="AC2896" s="35"/>
      <c r="AD2896" s="35"/>
      <c r="AE2896" s="35"/>
      <c r="AF2896" s="35"/>
      <c r="AG2896" s="35"/>
      <c r="AH2896" s="35"/>
      <c r="AI2896" s="35"/>
      <c r="AJ2896" s="35"/>
      <c r="AK2896" s="35"/>
    </row>
    <row r="2897" spans="7:37" s="13" customFormat="1" ht="13.9" customHeight="1" x14ac:dyDescent="0.3">
      <c r="G2897" s="44"/>
      <c r="H2897" s="44"/>
      <c r="I2897" s="44"/>
      <c r="J2897" s="44"/>
      <c r="K2897" s="44"/>
      <c r="L2897" s="44"/>
      <c r="M2897" s="44"/>
      <c r="N2897" s="44"/>
      <c r="O2897" s="44"/>
      <c r="P2897" s="44"/>
      <c r="Q2897" s="44"/>
      <c r="R2897" s="44"/>
      <c r="S2897" s="44"/>
      <c r="T2897" s="44"/>
      <c r="U2897" s="44"/>
      <c r="V2897" s="44"/>
      <c r="W2897" s="44"/>
      <c r="X2897" s="44"/>
      <c r="Y2897" s="44"/>
      <c r="Z2897" s="44"/>
      <c r="AA2897" s="35"/>
      <c r="AB2897" s="35"/>
      <c r="AC2897" s="35"/>
      <c r="AD2897" s="35"/>
      <c r="AE2897" s="35"/>
      <c r="AF2897" s="35"/>
      <c r="AG2897" s="35"/>
      <c r="AH2897" s="35"/>
      <c r="AI2897" s="35"/>
      <c r="AJ2897" s="35"/>
      <c r="AK2897" s="35"/>
    </row>
    <row r="2898" spans="7:37" s="13" customFormat="1" ht="13.9" customHeight="1" x14ac:dyDescent="0.3">
      <c r="G2898" s="44"/>
      <c r="H2898" s="44"/>
      <c r="I2898" s="44"/>
      <c r="J2898" s="44"/>
      <c r="K2898" s="44"/>
      <c r="L2898" s="44"/>
      <c r="M2898" s="44"/>
      <c r="N2898" s="44"/>
      <c r="O2898" s="44"/>
      <c r="P2898" s="44"/>
      <c r="Q2898" s="44"/>
      <c r="R2898" s="44"/>
      <c r="S2898" s="44"/>
      <c r="T2898" s="44"/>
      <c r="U2898" s="44"/>
      <c r="V2898" s="44"/>
      <c r="W2898" s="44"/>
      <c r="X2898" s="44"/>
      <c r="Y2898" s="44"/>
      <c r="Z2898" s="44"/>
      <c r="AA2898" s="35"/>
      <c r="AB2898" s="35"/>
      <c r="AC2898" s="35"/>
      <c r="AD2898" s="35"/>
      <c r="AE2898" s="35"/>
      <c r="AF2898" s="35"/>
      <c r="AG2898" s="35"/>
      <c r="AH2898" s="35"/>
      <c r="AI2898" s="35"/>
      <c r="AJ2898" s="35"/>
      <c r="AK2898" s="35"/>
    </row>
    <row r="2899" spans="7:37" s="13" customFormat="1" ht="13.9" customHeight="1" x14ac:dyDescent="0.3">
      <c r="G2899" s="44"/>
      <c r="H2899" s="44"/>
      <c r="I2899" s="44"/>
      <c r="J2899" s="44"/>
      <c r="K2899" s="44"/>
      <c r="L2899" s="44"/>
      <c r="M2899" s="44"/>
      <c r="N2899" s="44"/>
      <c r="O2899" s="44"/>
      <c r="P2899" s="44"/>
      <c r="Q2899" s="44"/>
      <c r="R2899" s="44"/>
      <c r="S2899" s="44"/>
      <c r="T2899" s="44"/>
      <c r="U2899" s="44"/>
      <c r="V2899" s="44"/>
      <c r="W2899" s="44"/>
      <c r="X2899" s="44"/>
      <c r="Y2899" s="44"/>
      <c r="Z2899" s="44"/>
      <c r="AA2899" s="35"/>
      <c r="AB2899" s="35"/>
      <c r="AC2899" s="35"/>
      <c r="AD2899" s="35"/>
      <c r="AE2899" s="35"/>
      <c r="AF2899" s="35"/>
      <c r="AG2899" s="35"/>
      <c r="AH2899" s="35"/>
      <c r="AI2899" s="35"/>
      <c r="AJ2899" s="35"/>
      <c r="AK2899" s="35"/>
    </row>
    <row r="2900" spans="7:37" s="13" customFormat="1" ht="13.9" customHeight="1" x14ac:dyDescent="0.3">
      <c r="G2900" s="44"/>
      <c r="H2900" s="44"/>
      <c r="I2900" s="44"/>
      <c r="J2900" s="44"/>
      <c r="K2900" s="44"/>
      <c r="L2900" s="44"/>
      <c r="M2900" s="44"/>
      <c r="N2900" s="44"/>
      <c r="O2900" s="44"/>
      <c r="P2900" s="44"/>
      <c r="Q2900" s="44"/>
      <c r="R2900" s="44"/>
      <c r="S2900" s="44"/>
      <c r="T2900" s="44"/>
      <c r="U2900" s="44"/>
      <c r="V2900" s="44"/>
      <c r="W2900" s="44"/>
      <c r="X2900" s="44"/>
      <c r="Y2900" s="44"/>
      <c r="Z2900" s="44"/>
      <c r="AA2900" s="35"/>
      <c r="AB2900" s="35"/>
      <c r="AC2900" s="35"/>
      <c r="AD2900" s="35"/>
      <c r="AE2900" s="35"/>
      <c r="AF2900" s="35"/>
      <c r="AG2900" s="35"/>
      <c r="AH2900" s="35"/>
      <c r="AI2900" s="35"/>
      <c r="AJ2900" s="35"/>
      <c r="AK2900" s="35"/>
    </row>
    <row r="2901" spans="7:37" s="13" customFormat="1" ht="13.9" customHeight="1" x14ac:dyDescent="0.3">
      <c r="G2901" s="44"/>
      <c r="H2901" s="44"/>
      <c r="I2901" s="44"/>
      <c r="J2901" s="44"/>
      <c r="K2901" s="44"/>
      <c r="L2901" s="44"/>
      <c r="M2901" s="44"/>
      <c r="N2901" s="44"/>
      <c r="O2901" s="44"/>
      <c r="P2901" s="44"/>
      <c r="Q2901" s="44"/>
      <c r="R2901" s="44"/>
      <c r="S2901" s="44"/>
      <c r="T2901" s="44"/>
      <c r="U2901" s="44"/>
      <c r="V2901" s="44"/>
      <c r="W2901" s="44"/>
      <c r="X2901" s="44"/>
      <c r="Y2901" s="44"/>
      <c r="Z2901" s="44"/>
      <c r="AA2901" s="35"/>
      <c r="AB2901" s="35"/>
      <c r="AC2901" s="35"/>
      <c r="AD2901" s="35"/>
      <c r="AE2901" s="35"/>
      <c r="AF2901" s="35"/>
      <c r="AG2901" s="35"/>
      <c r="AH2901" s="35"/>
      <c r="AI2901" s="35"/>
      <c r="AJ2901" s="35"/>
      <c r="AK2901" s="35"/>
    </row>
    <row r="2902" spans="7:37" s="13" customFormat="1" ht="13.9" customHeight="1" x14ac:dyDescent="0.3">
      <c r="G2902" s="44"/>
      <c r="H2902" s="44"/>
      <c r="I2902" s="44"/>
      <c r="J2902" s="44"/>
      <c r="K2902" s="44"/>
      <c r="L2902" s="44"/>
      <c r="M2902" s="44"/>
      <c r="N2902" s="44"/>
      <c r="O2902" s="44"/>
      <c r="P2902" s="44"/>
      <c r="Q2902" s="44"/>
      <c r="R2902" s="44"/>
      <c r="S2902" s="44"/>
      <c r="T2902" s="44"/>
      <c r="U2902" s="44"/>
      <c r="V2902" s="44"/>
      <c r="W2902" s="44"/>
      <c r="X2902" s="44"/>
      <c r="Y2902" s="44"/>
      <c r="Z2902" s="44"/>
      <c r="AA2902" s="35"/>
      <c r="AB2902" s="35"/>
      <c r="AC2902" s="35"/>
      <c r="AD2902" s="35"/>
      <c r="AE2902" s="35"/>
      <c r="AF2902" s="35"/>
      <c r="AG2902" s="35"/>
      <c r="AH2902" s="35"/>
      <c r="AI2902" s="35"/>
      <c r="AJ2902" s="35"/>
      <c r="AK2902" s="35"/>
    </row>
    <row r="2903" spans="7:37" s="13" customFormat="1" ht="13.9" customHeight="1" x14ac:dyDescent="0.3">
      <c r="G2903" s="44"/>
      <c r="H2903" s="44"/>
      <c r="I2903" s="44"/>
      <c r="J2903" s="44"/>
      <c r="K2903" s="44"/>
      <c r="L2903" s="44"/>
      <c r="M2903" s="44"/>
      <c r="N2903" s="44"/>
      <c r="O2903" s="44"/>
      <c r="P2903" s="44"/>
      <c r="Q2903" s="44"/>
      <c r="R2903" s="44"/>
      <c r="S2903" s="44"/>
      <c r="T2903" s="44"/>
      <c r="U2903" s="44"/>
      <c r="V2903" s="44"/>
      <c r="W2903" s="44"/>
      <c r="X2903" s="44"/>
      <c r="Y2903" s="44"/>
      <c r="Z2903" s="44"/>
      <c r="AA2903" s="35"/>
      <c r="AB2903" s="35"/>
      <c r="AC2903" s="35"/>
      <c r="AD2903" s="35"/>
      <c r="AE2903" s="35"/>
      <c r="AF2903" s="35"/>
      <c r="AG2903" s="35"/>
      <c r="AH2903" s="35"/>
      <c r="AI2903" s="35"/>
      <c r="AJ2903" s="35"/>
      <c r="AK2903" s="35"/>
    </row>
    <row r="2904" spans="7:37" s="13" customFormat="1" ht="13.9" customHeight="1" x14ac:dyDescent="0.3">
      <c r="G2904" s="44"/>
      <c r="H2904" s="44"/>
      <c r="I2904" s="44"/>
      <c r="J2904" s="44"/>
      <c r="K2904" s="44"/>
      <c r="L2904" s="44"/>
      <c r="M2904" s="44"/>
      <c r="N2904" s="44"/>
      <c r="O2904" s="44"/>
      <c r="P2904" s="44"/>
      <c r="Q2904" s="44"/>
      <c r="R2904" s="44"/>
      <c r="S2904" s="44"/>
      <c r="T2904" s="44"/>
      <c r="U2904" s="44"/>
      <c r="V2904" s="44"/>
      <c r="W2904" s="44"/>
      <c r="X2904" s="44"/>
      <c r="Y2904" s="44"/>
      <c r="Z2904" s="44"/>
      <c r="AA2904" s="35"/>
      <c r="AB2904" s="35"/>
      <c r="AC2904" s="35"/>
      <c r="AD2904" s="35"/>
      <c r="AE2904" s="35"/>
      <c r="AF2904" s="35"/>
      <c r="AG2904" s="35"/>
      <c r="AH2904" s="35"/>
      <c r="AI2904" s="35"/>
      <c r="AJ2904" s="35"/>
      <c r="AK2904" s="35"/>
    </row>
    <row r="2905" spans="7:37" s="13" customFormat="1" ht="13.9" customHeight="1" x14ac:dyDescent="0.3">
      <c r="G2905" s="44"/>
      <c r="H2905" s="44"/>
      <c r="I2905" s="44"/>
      <c r="J2905" s="44"/>
      <c r="K2905" s="44"/>
      <c r="L2905" s="44"/>
      <c r="M2905" s="44"/>
      <c r="N2905" s="44"/>
      <c r="O2905" s="44"/>
      <c r="P2905" s="44"/>
      <c r="Q2905" s="44"/>
      <c r="R2905" s="44"/>
      <c r="S2905" s="44"/>
      <c r="T2905" s="44"/>
      <c r="U2905" s="44"/>
      <c r="V2905" s="44"/>
      <c r="W2905" s="44"/>
      <c r="X2905" s="44"/>
      <c r="Y2905" s="44"/>
      <c r="Z2905" s="44"/>
      <c r="AA2905" s="35"/>
      <c r="AB2905" s="35"/>
      <c r="AC2905" s="35"/>
      <c r="AD2905" s="35"/>
      <c r="AE2905" s="35"/>
      <c r="AF2905" s="35"/>
      <c r="AG2905" s="35"/>
      <c r="AH2905" s="35"/>
      <c r="AI2905" s="35"/>
      <c r="AJ2905" s="35"/>
      <c r="AK2905" s="35"/>
    </row>
    <row r="2906" spans="7:37" s="13" customFormat="1" ht="13.9" customHeight="1" x14ac:dyDescent="0.3">
      <c r="G2906" s="44"/>
      <c r="H2906" s="44"/>
      <c r="I2906" s="44"/>
      <c r="J2906" s="44"/>
      <c r="K2906" s="44"/>
      <c r="L2906" s="44"/>
      <c r="M2906" s="44"/>
      <c r="N2906" s="44"/>
      <c r="O2906" s="44"/>
      <c r="P2906" s="44"/>
      <c r="Q2906" s="44"/>
      <c r="R2906" s="44"/>
      <c r="S2906" s="44"/>
      <c r="T2906" s="44"/>
      <c r="U2906" s="44"/>
      <c r="V2906" s="44"/>
      <c r="W2906" s="44"/>
      <c r="X2906" s="44"/>
      <c r="Y2906" s="44"/>
      <c r="Z2906" s="44"/>
      <c r="AA2906" s="35"/>
      <c r="AB2906" s="35"/>
      <c r="AC2906" s="35"/>
      <c r="AD2906" s="35"/>
      <c r="AE2906" s="35"/>
      <c r="AF2906" s="35"/>
      <c r="AG2906" s="35"/>
      <c r="AH2906" s="35"/>
      <c r="AI2906" s="35"/>
      <c r="AJ2906" s="35"/>
      <c r="AK2906" s="35"/>
    </row>
    <row r="2907" spans="7:37" s="13" customFormat="1" ht="13.9" customHeight="1" x14ac:dyDescent="0.3">
      <c r="G2907" s="44"/>
      <c r="H2907" s="44"/>
      <c r="I2907" s="44"/>
      <c r="J2907" s="44"/>
      <c r="K2907" s="44"/>
      <c r="L2907" s="44"/>
      <c r="M2907" s="44"/>
      <c r="N2907" s="44"/>
      <c r="O2907" s="44"/>
      <c r="P2907" s="44"/>
      <c r="Q2907" s="44"/>
      <c r="R2907" s="44"/>
      <c r="S2907" s="44"/>
      <c r="T2907" s="44"/>
      <c r="U2907" s="44"/>
      <c r="V2907" s="44"/>
      <c r="W2907" s="44"/>
      <c r="X2907" s="44"/>
      <c r="Y2907" s="44"/>
      <c r="Z2907" s="44"/>
      <c r="AA2907" s="35"/>
      <c r="AB2907" s="35"/>
      <c r="AC2907" s="35"/>
      <c r="AD2907" s="35"/>
      <c r="AE2907" s="35"/>
      <c r="AF2907" s="35"/>
      <c r="AG2907" s="35"/>
      <c r="AH2907" s="35"/>
      <c r="AI2907" s="35"/>
      <c r="AJ2907" s="35"/>
      <c r="AK2907" s="35"/>
    </row>
    <row r="2908" spans="7:37" s="13" customFormat="1" ht="13.9" customHeight="1" x14ac:dyDescent="0.3">
      <c r="G2908" s="44"/>
      <c r="H2908" s="44"/>
      <c r="I2908" s="44"/>
      <c r="J2908" s="44"/>
      <c r="K2908" s="44"/>
      <c r="L2908" s="44"/>
      <c r="M2908" s="44"/>
      <c r="N2908" s="44"/>
      <c r="O2908" s="44"/>
      <c r="P2908" s="44"/>
      <c r="Q2908" s="44"/>
      <c r="R2908" s="44"/>
      <c r="S2908" s="44"/>
      <c r="T2908" s="44"/>
      <c r="U2908" s="44"/>
      <c r="V2908" s="44"/>
      <c r="W2908" s="44"/>
      <c r="X2908" s="44"/>
      <c r="Y2908" s="44"/>
      <c r="Z2908" s="44"/>
      <c r="AA2908" s="35"/>
      <c r="AB2908" s="35"/>
      <c r="AC2908" s="35"/>
      <c r="AD2908" s="35"/>
      <c r="AE2908" s="35"/>
      <c r="AF2908" s="35"/>
      <c r="AG2908" s="35"/>
      <c r="AH2908" s="35"/>
      <c r="AI2908" s="35"/>
      <c r="AJ2908" s="35"/>
      <c r="AK2908" s="35"/>
    </row>
    <row r="2909" spans="7:37" s="13" customFormat="1" ht="13.9" customHeight="1" x14ac:dyDescent="0.3">
      <c r="G2909" s="44"/>
      <c r="H2909" s="44"/>
      <c r="I2909" s="44"/>
      <c r="J2909" s="44"/>
      <c r="K2909" s="44"/>
      <c r="L2909" s="44"/>
      <c r="M2909" s="44"/>
      <c r="N2909" s="44"/>
      <c r="O2909" s="44"/>
      <c r="P2909" s="44"/>
      <c r="Q2909" s="44"/>
      <c r="R2909" s="44"/>
      <c r="S2909" s="44"/>
      <c r="T2909" s="44"/>
      <c r="U2909" s="44"/>
      <c r="V2909" s="44"/>
      <c r="W2909" s="44"/>
      <c r="X2909" s="44"/>
      <c r="Y2909" s="44"/>
      <c r="Z2909" s="44"/>
      <c r="AA2909" s="35"/>
      <c r="AB2909" s="35"/>
      <c r="AC2909" s="35"/>
      <c r="AD2909" s="35"/>
      <c r="AE2909" s="35"/>
      <c r="AF2909" s="35"/>
      <c r="AG2909" s="35"/>
      <c r="AH2909" s="35"/>
      <c r="AI2909" s="35"/>
      <c r="AJ2909" s="35"/>
      <c r="AK2909" s="35"/>
    </row>
    <row r="2910" spans="7:37" s="13" customFormat="1" ht="13.9" customHeight="1" x14ac:dyDescent="0.3">
      <c r="G2910" s="44"/>
      <c r="H2910" s="44"/>
      <c r="I2910" s="44"/>
      <c r="J2910" s="44"/>
      <c r="K2910" s="44"/>
      <c r="L2910" s="44"/>
      <c r="M2910" s="44"/>
      <c r="N2910" s="44"/>
      <c r="O2910" s="44"/>
      <c r="P2910" s="44"/>
      <c r="Q2910" s="44"/>
      <c r="R2910" s="44"/>
      <c r="S2910" s="44"/>
      <c r="T2910" s="44"/>
      <c r="U2910" s="44"/>
      <c r="V2910" s="44"/>
      <c r="W2910" s="44"/>
      <c r="X2910" s="44"/>
      <c r="Y2910" s="44"/>
      <c r="Z2910" s="44"/>
      <c r="AA2910" s="35"/>
      <c r="AB2910" s="35"/>
      <c r="AC2910" s="35"/>
      <c r="AD2910" s="35"/>
      <c r="AE2910" s="35"/>
      <c r="AF2910" s="35"/>
      <c r="AG2910" s="35"/>
      <c r="AH2910" s="35"/>
      <c r="AI2910" s="35"/>
      <c r="AJ2910" s="35"/>
      <c r="AK2910" s="35"/>
    </row>
    <row r="2911" spans="7:37" s="13" customFormat="1" ht="13.9" customHeight="1" x14ac:dyDescent="0.3">
      <c r="G2911" s="44"/>
      <c r="H2911" s="44"/>
      <c r="I2911" s="44"/>
      <c r="J2911" s="44"/>
      <c r="K2911" s="44"/>
      <c r="L2911" s="44"/>
      <c r="M2911" s="44"/>
      <c r="N2911" s="44"/>
      <c r="O2911" s="44"/>
      <c r="P2911" s="44"/>
      <c r="Q2911" s="44"/>
      <c r="R2911" s="44"/>
      <c r="S2911" s="44"/>
      <c r="T2911" s="44"/>
      <c r="U2911" s="44"/>
      <c r="V2911" s="44"/>
      <c r="W2911" s="44"/>
      <c r="X2911" s="44"/>
      <c r="Y2911" s="44"/>
      <c r="Z2911" s="44"/>
      <c r="AA2911" s="35"/>
      <c r="AB2911" s="35"/>
      <c r="AC2911" s="35"/>
      <c r="AD2911" s="35"/>
      <c r="AE2911" s="35"/>
      <c r="AF2911" s="35"/>
      <c r="AG2911" s="35"/>
      <c r="AH2911" s="35"/>
      <c r="AI2911" s="35"/>
      <c r="AJ2911" s="35"/>
      <c r="AK2911" s="35"/>
    </row>
    <row r="2912" spans="7:37" s="13" customFormat="1" ht="13.9" customHeight="1" x14ac:dyDescent="0.3">
      <c r="G2912" s="44"/>
      <c r="H2912" s="44"/>
      <c r="I2912" s="44"/>
      <c r="J2912" s="44"/>
      <c r="K2912" s="44"/>
      <c r="L2912" s="44"/>
      <c r="M2912" s="44"/>
      <c r="N2912" s="44"/>
      <c r="O2912" s="44"/>
      <c r="P2912" s="44"/>
      <c r="Q2912" s="44"/>
      <c r="R2912" s="44"/>
      <c r="S2912" s="44"/>
      <c r="T2912" s="44"/>
      <c r="U2912" s="44"/>
      <c r="V2912" s="44"/>
      <c r="W2912" s="44"/>
      <c r="X2912" s="44"/>
      <c r="Y2912" s="44"/>
      <c r="Z2912" s="44"/>
      <c r="AA2912" s="35"/>
      <c r="AB2912" s="35"/>
      <c r="AC2912" s="35"/>
      <c r="AD2912" s="35"/>
      <c r="AE2912" s="35"/>
      <c r="AF2912" s="35"/>
      <c r="AG2912" s="35"/>
      <c r="AH2912" s="35"/>
      <c r="AI2912" s="35"/>
      <c r="AJ2912" s="35"/>
      <c r="AK2912" s="35"/>
    </row>
    <row r="2913" spans="7:37" s="13" customFormat="1" ht="13.9" customHeight="1" x14ac:dyDescent="0.3">
      <c r="G2913" s="44"/>
      <c r="H2913" s="44"/>
      <c r="I2913" s="44"/>
      <c r="J2913" s="44"/>
      <c r="K2913" s="44"/>
      <c r="L2913" s="44"/>
      <c r="M2913" s="44"/>
      <c r="N2913" s="44"/>
      <c r="O2913" s="44"/>
      <c r="P2913" s="44"/>
      <c r="Q2913" s="44"/>
      <c r="R2913" s="44"/>
      <c r="S2913" s="44"/>
      <c r="T2913" s="44"/>
      <c r="U2913" s="44"/>
      <c r="V2913" s="44"/>
      <c r="W2913" s="44"/>
      <c r="X2913" s="44"/>
      <c r="Y2913" s="44"/>
      <c r="Z2913" s="44"/>
      <c r="AA2913" s="35"/>
      <c r="AB2913" s="35"/>
      <c r="AC2913" s="35"/>
      <c r="AD2913" s="35"/>
      <c r="AE2913" s="35"/>
      <c r="AF2913" s="35"/>
      <c r="AG2913" s="35"/>
      <c r="AH2913" s="35"/>
      <c r="AI2913" s="35"/>
      <c r="AJ2913" s="35"/>
      <c r="AK2913" s="35"/>
    </row>
    <row r="2914" spans="7:37" s="13" customFormat="1" ht="13.9" customHeight="1" x14ac:dyDescent="0.3">
      <c r="G2914" s="44"/>
      <c r="H2914" s="44"/>
      <c r="I2914" s="44"/>
      <c r="J2914" s="44"/>
      <c r="K2914" s="44"/>
      <c r="L2914" s="44"/>
      <c r="M2914" s="44"/>
      <c r="N2914" s="44"/>
      <c r="O2914" s="44"/>
      <c r="P2914" s="44"/>
      <c r="Q2914" s="44"/>
      <c r="R2914" s="44"/>
      <c r="S2914" s="44"/>
      <c r="T2914" s="44"/>
      <c r="U2914" s="44"/>
      <c r="V2914" s="44"/>
      <c r="W2914" s="44"/>
      <c r="X2914" s="44"/>
      <c r="Y2914" s="44"/>
      <c r="Z2914" s="44"/>
      <c r="AA2914" s="35"/>
      <c r="AB2914" s="35"/>
      <c r="AC2914" s="35"/>
      <c r="AD2914" s="35"/>
      <c r="AE2914" s="35"/>
      <c r="AF2914" s="35"/>
      <c r="AG2914" s="35"/>
      <c r="AH2914" s="35"/>
      <c r="AI2914" s="35"/>
      <c r="AJ2914" s="35"/>
      <c r="AK2914" s="35"/>
    </row>
    <row r="2915" spans="7:37" s="13" customFormat="1" ht="13.9" customHeight="1" x14ac:dyDescent="0.3">
      <c r="G2915" s="44"/>
      <c r="H2915" s="44"/>
      <c r="I2915" s="44"/>
      <c r="J2915" s="44"/>
      <c r="K2915" s="44"/>
      <c r="L2915" s="44"/>
      <c r="M2915" s="44"/>
      <c r="N2915" s="44"/>
      <c r="O2915" s="44"/>
      <c r="P2915" s="44"/>
      <c r="Q2915" s="44"/>
      <c r="R2915" s="44"/>
      <c r="S2915" s="44"/>
      <c r="T2915" s="44"/>
      <c r="U2915" s="44"/>
      <c r="V2915" s="44"/>
      <c r="W2915" s="44"/>
      <c r="X2915" s="44"/>
      <c r="Y2915" s="44"/>
      <c r="Z2915" s="44"/>
      <c r="AA2915" s="35"/>
      <c r="AB2915" s="35"/>
      <c r="AC2915" s="35"/>
      <c r="AD2915" s="35"/>
      <c r="AE2915" s="35"/>
      <c r="AF2915" s="35"/>
      <c r="AG2915" s="35"/>
      <c r="AH2915" s="35"/>
      <c r="AI2915" s="35"/>
      <c r="AJ2915" s="35"/>
      <c r="AK2915" s="35"/>
    </row>
    <row r="2916" spans="7:37" s="13" customFormat="1" ht="13.9" customHeight="1" x14ac:dyDescent="0.3">
      <c r="G2916" s="44"/>
      <c r="H2916" s="44"/>
      <c r="I2916" s="44"/>
      <c r="J2916" s="44"/>
      <c r="K2916" s="44"/>
      <c r="L2916" s="44"/>
      <c r="M2916" s="44"/>
      <c r="N2916" s="44"/>
      <c r="O2916" s="44"/>
      <c r="P2916" s="44"/>
      <c r="Q2916" s="44"/>
      <c r="R2916" s="44"/>
      <c r="S2916" s="44"/>
      <c r="T2916" s="44"/>
      <c r="U2916" s="44"/>
      <c r="V2916" s="44"/>
      <c r="W2916" s="44"/>
      <c r="X2916" s="44"/>
      <c r="Y2916" s="44"/>
      <c r="Z2916" s="44"/>
      <c r="AA2916" s="35"/>
      <c r="AB2916" s="35"/>
      <c r="AC2916" s="35"/>
      <c r="AD2916" s="35"/>
      <c r="AE2916" s="35"/>
      <c r="AF2916" s="35"/>
      <c r="AG2916" s="35"/>
      <c r="AH2916" s="35"/>
      <c r="AI2916" s="35"/>
      <c r="AJ2916" s="35"/>
      <c r="AK2916" s="35"/>
    </row>
    <row r="2917" spans="7:37" s="13" customFormat="1" ht="13.9" customHeight="1" x14ac:dyDescent="0.3">
      <c r="G2917" s="44"/>
      <c r="H2917" s="44"/>
      <c r="I2917" s="44"/>
      <c r="J2917" s="44"/>
      <c r="K2917" s="44"/>
      <c r="L2917" s="44"/>
      <c r="M2917" s="44"/>
      <c r="N2917" s="44"/>
      <c r="O2917" s="44"/>
      <c r="P2917" s="44"/>
      <c r="Q2917" s="44"/>
      <c r="R2917" s="44"/>
      <c r="S2917" s="44"/>
      <c r="T2917" s="44"/>
      <c r="U2917" s="44"/>
      <c r="V2917" s="44"/>
      <c r="W2917" s="44"/>
      <c r="X2917" s="44"/>
      <c r="Y2917" s="44"/>
      <c r="Z2917" s="44"/>
      <c r="AA2917" s="35"/>
      <c r="AB2917" s="35"/>
      <c r="AC2917" s="35"/>
      <c r="AD2917" s="35"/>
      <c r="AE2917" s="35"/>
      <c r="AF2917" s="35"/>
      <c r="AG2917" s="35"/>
      <c r="AH2917" s="35"/>
      <c r="AI2917" s="35"/>
      <c r="AJ2917" s="35"/>
      <c r="AK2917" s="35"/>
    </row>
    <row r="2918" spans="7:37" s="13" customFormat="1" ht="13.9" customHeight="1" x14ac:dyDescent="0.3">
      <c r="G2918" s="44"/>
      <c r="H2918" s="44"/>
      <c r="I2918" s="44"/>
      <c r="J2918" s="44"/>
      <c r="K2918" s="44"/>
      <c r="L2918" s="44"/>
      <c r="M2918" s="44"/>
      <c r="N2918" s="44"/>
      <c r="O2918" s="44"/>
      <c r="P2918" s="44"/>
      <c r="Q2918" s="44"/>
      <c r="R2918" s="44"/>
      <c r="S2918" s="44"/>
      <c r="T2918" s="44"/>
      <c r="U2918" s="44"/>
      <c r="V2918" s="44"/>
      <c r="W2918" s="44"/>
      <c r="X2918" s="44"/>
      <c r="Y2918" s="44"/>
      <c r="Z2918" s="44"/>
      <c r="AA2918" s="35"/>
      <c r="AB2918" s="35"/>
      <c r="AC2918" s="35"/>
      <c r="AD2918" s="35"/>
      <c r="AE2918" s="35"/>
      <c r="AF2918" s="35"/>
      <c r="AG2918" s="35"/>
      <c r="AH2918" s="35"/>
      <c r="AI2918" s="35"/>
      <c r="AJ2918" s="35"/>
      <c r="AK2918" s="35"/>
    </row>
    <row r="2919" spans="7:37" s="13" customFormat="1" ht="13.9" customHeight="1" x14ac:dyDescent="0.3">
      <c r="G2919" s="44"/>
      <c r="H2919" s="44"/>
      <c r="I2919" s="44"/>
      <c r="J2919" s="44"/>
      <c r="K2919" s="44"/>
      <c r="L2919" s="44"/>
      <c r="M2919" s="44"/>
      <c r="N2919" s="44"/>
      <c r="O2919" s="44"/>
      <c r="P2919" s="44"/>
      <c r="Q2919" s="44"/>
      <c r="R2919" s="44"/>
      <c r="S2919" s="44"/>
      <c r="T2919" s="44"/>
      <c r="U2919" s="44"/>
      <c r="V2919" s="44"/>
      <c r="W2919" s="44"/>
      <c r="X2919" s="44"/>
      <c r="Y2919" s="44"/>
      <c r="Z2919" s="44"/>
      <c r="AA2919" s="35"/>
      <c r="AB2919" s="35"/>
      <c r="AC2919" s="35"/>
      <c r="AD2919" s="35"/>
      <c r="AE2919" s="35"/>
      <c r="AF2919" s="35"/>
      <c r="AG2919" s="35"/>
      <c r="AH2919" s="35"/>
      <c r="AI2919" s="35"/>
      <c r="AJ2919" s="35"/>
      <c r="AK2919" s="35"/>
    </row>
    <row r="2920" spans="7:37" s="13" customFormat="1" ht="13.9" customHeight="1" x14ac:dyDescent="0.3">
      <c r="G2920" s="44"/>
      <c r="H2920" s="44"/>
      <c r="I2920" s="44"/>
      <c r="J2920" s="44"/>
      <c r="K2920" s="44"/>
      <c r="L2920" s="44"/>
      <c r="M2920" s="44"/>
      <c r="N2920" s="44"/>
      <c r="O2920" s="44"/>
      <c r="P2920" s="44"/>
      <c r="Q2920" s="44"/>
      <c r="R2920" s="44"/>
      <c r="S2920" s="44"/>
      <c r="T2920" s="44"/>
      <c r="U2920" s="44"/>
      <c r="V2920" s="44"/>
      <c r="W2920" s="44"/>
      <c r="X2920" s="44"/>
      <c r="Y2920" s="44"/>
      <c r="Z2920" s="44"/>
      <c r="AA2920" s="35"/>
      <c r="AB2920" s="35"/>
      <c r="AC2920" s="35"/>
      <c r="AD2920" s="35"/>
      <c r="AE2920" s="35"/>
      <c r="AF2920" s="35"/>
      <c r="AG2920" s="35"/>
      <c r="AH2920" s="35"/>
      <c r="AI2920" s="35"/>
      <c r="AJ2920" s="35"/>
      <c r="AK2920" s="35"/>
    </row>
    <row r="2921" spans="7:37" s="13" customFormat="1" ht="13.9" customHeight="1" x14ac:dyDescent="0.3">
      <c r="G2921" s="44"/>
      <c r="H2921" s="44"/>
      <c r="I2921" s="44"/>
      <c r="J2921" s="44"/>
      <c r="K2921" s="44"/>
      <c r="L2921" s="44"/>
      <c r="M2921" s="44"/>
      <c r="N2921" s="44"/>
      <c r="O2921" s="44"/>
      <c r="P2921" s="44"/>
      <c r="Q2921" s="44"/>
      <c r="R2921" s="44"/>
      <c r="S2921" s="44"/>
      <c r="T2921" s="44"/>
      <c r="U2921" s="44"/>
      <c r="V2921" s="44"/>
      <c r="W2921" s="44"/>
      <c r="X2921" s="44"/>
      <c r="Y2921" s="44"/>
      <c r="Z2921" s="44"/>
      <c r="AA2921" s="35"/>
      <c r="AB2921" s="35"/>
      <c r="AC2921" s="35"/>
      <c r="AD2921" s="35"/>
      <c r="AE2921" s="35"/>
      <c r="AF2921" s="35"/>
      <c r="AG2921" s="35"/>
      <c r="AH2921" s="35"/>
      <c r="AI2921" s="35"/>
      <c r="AJ2921" s="35"/>
      <c r="AK2921" s="35"/>
    </row>
    <row r="2922" spans="7:37" s="13" customFormat="1" ht="13.9" customHeight="1" x14ac:dyDescent="0.3">
      <c r="G2922" s="44"/>
      <c r="H2922" s="44"/>
      <c r="I2922" s="44"/>
      <c r="J2922" s="44"/>
      <c r="K2922" s="44"/>
      <c r="L2922" s="44"/>
      <c r="M2922" s="44"/>
      <c r="N2922" s="44"/>
      <c r="O2922" s="44"/>
      <c r="P2922" s="44"/>
      <c r="Q2922" s="44"/>
      <c r="R2922" s="44"/>
      <c r="S2922" s="44"/>
      <c r="T2922" s="44"/>
      <c r="U2922" s="44"/>
      <c r="V2922" s="44"/>
      <c r="W2922" s="44"/>
      <c r="X2922" s="44"/>
      <c r="Y2922" s="44"/>
      <c r="Z2922" s="44"/>
      <c r="AA2922" s="35"/>
      <c r="AB2922" s="35"/>
      <c r="AC2922" s="35"/>
      <c r="AD2922" s="35"/>
      <c r="AE2922" s="35"/>
      <c r="AF2922" s="35"/>
      <c r="AG2922" s="35"/>
      <c r="AH2922" s="35"/>
      <c r="AI2922" s="35"/>
      <c r="AJ2922" s="35"/>
      <c r="AK2922" s="35"/>
    </row>
    <row r="2923" spans="7:37" s="13" customFormat="1" ht="13.9" customHeight="1" x14ac:dyDescent="0.3">
      <c r="G2923" s="44"/>
      <c r="H2923" s="44"/>
      <c r="I2923" s="44"/>
      <c r="J2923" s="44"/>
      <c r="K2923" s="44"/>
      <c r="L2923" s="44"/>
      <c r="M2923" s="44"/>
      <c r="N2923" s="44"/>
      <c r="O2923" s="44"/>
      <c r="P2923" s="44"/>
      <c r="Q2923" s="44"/>
      <c r="R2923" s="44"/>
      <c r="S2923" s="44"/>
      <c r="T2923" s="44"/>
      <c r="U2923" s="44"/>
      <c r="V2923" s="44"/>
      <c r="W2923" s="44"/>
      <c r="X2923" s="44"/>
      <c r="Y2923" s="44"/>
      <c r="Z2923" s="44"/>
      <c r="AA2923" s="35"/>
      <c r="AB2923" s="35"/>
      <c r="AC2923" s="35"/>
      <c r="AD2923" s="35"/>
      <c r="AE2923" s="35"/>
      <c r="AF2923" s="35"/>
      <c r="AG2923" s="35"/>
      <c r="AH2923" s="35"/>
      <c r="AI2923" s="35"/>
      <c r="AJ2923" s="35"/>
      <c r="AK2923" s="35"/>
    </row>
    <row r="2924" spans="7:37" s="13" customFormat="1" ht="13.9" customHeight="1" x14ac:dyDescent="0.3">
      <c r="G2924" s="44"/>
      <c r="H2924" s="44"/>
      <c r="I2924" s="44"/>
      <c r="J2924" s="44"/>
      <c r="K2924" s="44"/>
      <c r="L2924" s="44"/>
      <c r="M2924" s="44"/>
      <c r="N2924" s="44"/>
      <c r="O2924" s="44"/>
      <c r="P2924" s="44"/>
      <c r="Q2924" s="44"/>
      <c r="R2924" s="44"/>
      <c r="S2924" s="44"/>
      <c r="T2924" s="44"/>
      <c r="U2924" s="44"/>
      <c r="V2924" s="44"/>
      <c r="W2924" s="44"/>
      <c r="X2924" s="44"/>
      <c r="Y2924" s="44"/>
      <c r="Z2924" s="44"/>
      <c r="AA2924" s="35"/>
      <c r="AB2924" s="35"/>
      <c r="AC2924" s="35"/>
      <c r="AD2924" s="35"/>
      <c r="AE2924" s="35"/>
      <c r="AF2924" s="35"/>
      <c r="AG2924" s="35"/>
      <c r="AH2924" s="35"/>
      <c r="AI2924" s="35"/>
      <c r="AJ2924" s="35"/>
      <c r="AK2924" s="35"/>
    </row>
    <row r="2925" spans="7:37" s="13" customFormat="1" ht="13.9" customHeight="1" x14ac:dyDescent="0.3">
      <c r="G2925" s="44"/>
      <c r="H2925" s="44"/>
      <c r="I2925" s="44"/>
      <c r="J2925" s="44"/>
      <c r="K2925" s="44"/>
      <c r="L2925" s="44"/>
      <c r="M2925" s="44"/>
      <c r="N2925" s="44"/>
      <c r="O2925" s="44"/>
      <c r="P2925" s="44"/>
      <c r="Q2925" s="44"/>
      <c r="R2925" s="44"/>
      <c r="S2925" s="44"/>
      <c r="T2925" s="44"/>
      <c r="U2925" s="44"/>
      <c r="V2925" s="44"/>
      <c r="W2925" s="44"/>
      <c r="X2925" s="44"/>
      <c r="Y2925" s="44"/>
      <c r="Z2925" s="44"/>
      <c r="AA2925" s="35"/>
      <c r="AB2925" s="35"/>
      <c r="AC2925" s="35"/>
      <c r="AD2925" s="35"/>
      <c r="AE2925" s="35"/>
      <c r="AF2925" s="35"/>
      <c r="AG2925" s="35"/>
      <c r="AH2925" s="35"/>
      <c r="AI2925" s="35"/>
      <c r="AJ2925" s="35"/>
      <c r="AK2925" s="35"/>
    </row>
    <row r="2926" spans="7:37" s="13" customFormat="1" ht="13.9" customHeight="1" x14ac:dyDescent="0.3">
      <c r="G2926" s="44"/>
      <c r="H2926" s="44"/>
      <c r="I2926" s="44"/>
      <c r="J2926" s="44"/>
      <c r="K2926" s="44"/>
      <c r="L2926" s="44"/>
      <c r="M2926" s="44"/>
      <c r="N2926" s="44"/>
      <c r="O2926" s="44"/>
      <c r="P2926" s="44"/>
      <c r="Q2926" s="44"/>
      <c r="R2926" s="44"/>
      <c r="S2926" s="44"/>
      <c r="T2926" s="44"/>
      <c r="U2926" s="44"/>
      <c r="V2926" s="44"/>
      <c r="W2926" s="44"/>
      <c r="X2926" s="44"/>
      <c r="Y2926" s="44"/>
      <c r="Z2926" s="44"/>
      <c r="AA2926" s="35"/>
      <c r="AB2926" s="35"/>
      <c r="AC2926" s="35"/>
      <c r="AD2926" s="35"/>
      <c r="AE2926" s="35"/>
      <c r="AF2926" s="35"/>
      <c r="AG2926" s="35"/>
      <c r="AH2926" s="35"/>
      <c r="AI2926" s="35"/>
      <c r="AJ2926" s="35"/>
      <c r="AK2926" s="35"/>
    </row>
    <row r="2927" spans="7:37" s="13" customFormat="1" ht="13.9" customHeight="1" x14ac:dyDescent="0.3">
      <c r="G2927" s="44"/>
      <c r="H2927" s="44"/>
      <c r="I2927" s="44"/>
      <c r="J2927" s="44"/>
      <c r="K2927" s="44"/>
      <c r="L2927" s="44"/>
      <c r="M2927" s="44"/>
      <c r="N2927" s="44"/>
      <c r="O2927" s="44"/>
      <c r="P2927" s="44"/>
      <c r="Q2927" s="44"/>
      <c r="R2927" s="44"/>
      <c r="S2927" s="44"/>
      <c r="T2927" s="44"/>
      <c r="U2927" s="44"/>
      <c r="V2927" s="44"/>
      <c r="W2927" s="44"/>
      <c r="X2927" s="44"/>
      <c r="Y2927" s="44"/>
      <c r="Z2927" s="44"/>
      <c r="AA2927" s="35"/>
      <c r="AB2927" s="35"/>
      <c r="AC2927" s="35"/>
      <c r="AD2927" s="35"/>
      <c r="AE2927" s="35"/>
      <c r="AF2927" s="35"/>
      <c r="AG2927" s="35"/>
      <c r="AH2927" s="35"/>
      <c r="AI2927" s="35"/>
      <c r="AJ2927" s="35"/>
      <c r="AK2927" s="35"/>
    </row>
    <row r="2928" spans="7:37" s="13" customFormat="1" ht="13.9" customHeight="1" x14ac:dyDescent="0.3">
      <c r="G2928" s="44"/>
      <c r="H2928" s="44"/>
      <c r="I2928" s="44"/>
      <c r="J2928" s="44"/>
      <c r="K2928" s="44"/>
      <c r="L2928" s="44"/>
      <c r="M2928" s="44"/>
      <c r="N2928" s="44"/>
      <c r="O2928" s="44"/>
      <c r="P2928" s="44"/>
      <c r="Q2928" s="44"/>
      <c r="R2928" s="44"/>
      <c r="S2928" s="44"/>
      <c r="T2928" s="44"/>
      <c r="U2928" s="44"/>
      <c r="V2928" s="44"/>
      <c r="W2928" s="44"/>
      <c r="X2928" s="44"/>
      <c r="Y2928" s="44"/>
      <c r="Z2928" s="44"/>
      <c r="AA2928" s="35"/>
      <c r="AB2928" s="35"/>
      <c r="AC2928" s="35"/>
      <c r="AD2928" s="35"/>
      <c r="AE2928" s="35"/>
      <c r="AF2928" s="35"/>
      <c r="AG2928" s="35"/>
      <c r="AH2928" s="35"/>
      <c r="AI2928" s="35"/>
      <c r="AJ2928" s="35"/>
      <c r="AK2928" s="35"/>
    </row>
    <row r="2929" spans="7:37" s="13" customFormat="1" ht="13.9" customHeight="1" x14ac:dyDescent="0.3">
      <c r="G2929" s="44"/>
      <c r="H2929" s="44"/>
      <c r="I2929" s="44"/>
      <c r="J2929" s="44"/>
      <c r="K2929" s="44"/>
      <c r="L2929" s="44"/>
      <c r="M2929" s="44"/>
      <c r="N2929" s="44"/>
      <c r="O2929" s="44"/>
      <c r="P2929" s="44"/>
      <c r="Q2929" s="44"/>
      <c r="R2929" s="44"/>
      <c r="S2929" s="44"/>
      <c r="T2929" s="44"/>
      <c r="U2929" s="44"/>
      <c r="V2929" s="44"/>
      <c r="W2929" s="44"/>
      <c r="X2929" s="44"/>
      <c r="Y2929" s="44"/>
      <c r="Z2929" s="44"/>
      <c r="AA2929" s="35"/>
      <c r="AB2929" s="35"/>
      <c r="AC2929" s="35"/>
      <c r="AD2929" s="35"/>
      <c r="AE2929" s="35"/>
      <c r="AF2929" s="35"/>
      <c r="AG2929" s="35"/>
      <c r="AH2929" s="35"/>
      <c r="AI2929" s="35"/>
      <c r="AJ2929" s="35"/>
      <c r="AK2929" s="35"/>
    </row>
    <row r="2930" spans="7:37" s="13" customFormat="1" ht="13.9" customHeight="1" x14ac:dyDescent="0.3">
      <c r="G2930" s="44"/>
      <c r="H2930" s="44"/>
      <c r="I2930" s="44"/>
      <c r="J2930" s="44"/>
      <c r="K2930" s="44"/>
      <c r="L2930" s="44"/>
      <c r="M2930" s="44"/>
      <c r="N2930" s="44"/>
      <c r="O2930" s="44"/>
      <c r="P2930" s="44"/>
      <c r="Q2930" s="44"/>
      <c r="R2930" s="44"/>
      <c r="S2930" s="44"/>
      <c r="T2930" s="44"/>
      <c r="U2930" s="44"/>
      <c r="V2930" s="44"/>
      <c r="W2930" s="44"/>
      <c r="X2930" s="44"/>
      <c r="Y2930" s="44"/>
      <c r="Z2930" s="44"/>
      <c r="AA2930" s="35"/>
      <c r="AB2930" s="35"/>
      <c r="AC2930" s="35"/>
      <c r="AD2930" s="35"/>
      <c r="AE2930" s="35"/>
      <c r="AF2930" s="35"/>
      <c r="AG2930" s="35"/>
      <c r="AH2930" s="35"/>
      <c r="AI2930" s="35"/>
      <c r="AJ2930" s="35"/>
      <c r="AK2930" s="35"/>
    </row>
    <row r="2931" spans="7:37" s="13" customFormat="1" ht="13.9" customHeight="1" x14ac:dyDescent="0.3">
      <c r="G2931" s="44"/>
      <c r="H2931" s="44"/>
      <c r="I2931" s="44"/>
      <c r="J2931" s="44"/>
      <c r="K2931" s="44"/>
      <c r="L2931" s="44"/>
      <c r="M2931" s="44"/>
      <c r="N2931" s="44"/>
      <c r="O2931" s="44"/>
      <c r="P2931" s="44"/>
      <c r="Q2931" s="44"/>
      <c r="R2931" s="44"/>
      <c r="S2931" s="44"/>
      <c r="T2931" s="44"/>
      <c r="U2931" s="44"/>
      <c r="V2931" s="44"/>
      <c r="W2931" s="44"/>
      <c r="X2931" s="44"/>
      <c r="Y2931" s="44"/>
      <c r="Z2931" s="44"/>
      <c r="AA2931" s="35"/>
      <c r="AB2931" s="35"/>
      <c r="AC2931" s="35"/>
      <c r="AD2931" s="35"/>
      <c r="AE2931" s="35"/>
      <c r="AF2931" s="35"/>
      <c r="AG2931" s="35"/>
      <c r="AH2931" s="35"/>
      <c r="AI2931" s="35"/>
      <c r="AJ2931" s="35"/>
      <c r="AK2931" s="35"/>
    </row>
    <row r="2932" spans="7:37" s="13" customFormat="1" ht="13.9" customHeight="1" x14ac:dyDescent="0.3">
      <c r="G2932" s="44"/>
      <c r="H2932" s="44"/>
      <c r="I2932" s="44"/>
      <c r="J2932" s="44"/>
      <c r="K2932" s="44"/>
      <c r="L2932" s="44"/>
      <c r="M2932" s="44"/>
      <c r="N2932" s="44"/>
      <c r="O2932" s="44"/>
      <c r="P2932" s="44"/>
      <c r="Q2932" s="44"/>
      <c r="R2932" s="44"/>
      <c r="S2932" s="44"/>
      <c r="T2932" s="44"/>
      <c r="U2932" s="44"/>
      <c r="V2932" s="44"/>
      <c r="W2932" s="44"/>
      <c r="X2932" s="44"/>
      <c r="Y2932" s="44"/>
      <c r="Z2932" s="44"/>
      <c r="AA2932" s="35"/>
      <c r="AB2932" s="35"/>
      <c r="AC2932" s="35"/>
      <c r="AD2932" s="35"/>
      <c r="AE2932" s="35"/>
      <c r="AF2932" s="35"/>
      <c r="AG2932" s="35"/>
      <c r="AH2932" s="35"/>
      <c r="AI2932" s="35"/>
      <c r="AJ2932" s="35"/>
      <c r="AK2932" s="35"/>
    </row>
    <row r="2933" spans="7:37" s="13" customFormat="1" ht="13.9" customHeight="1" x14ac:dyDescent="0.3">
      <c r="G2933" s="44"/>
      <c r="H2933" s="44"/>
      <c r="I2933" s="44"/>
      <c r="J2933" s="44"/>
      <c r="K2933" s="44"/>
      <c r="L2933" s="44"/>
      <c r="M2933" s="44"/>
      <c r="N2933" s="44"/>
      <c r="O2933" s="44"/>
      <c r="P2933" s="44"/>
      <c r="Q2933" s="44"/>
      <c r="R2933" s="44"/>
      <c r="S2933" s="44"/>
      <c r="T2933" s="44"/>
      <c r="U2933" s="44"/>
      <c r="V2933" s="44"/>
      <c r="W2933" s="44"/>
      <c r="X2933" s="44"/>
      <c r="Y2933" s="44"/>
      <c r="Z2933" s="44"/>
      <c r="AA2933" s="35"/>
      <c r="AB2933" s="35"/>
      <c r="AC2933" s="35"/>
      <c r="AD2933" s="35"/>
      <c r="AE2933" s="35"/>
      <c r="AF2933" s="35"/>
      <c r="AG2933" s="35"/>
      <c r="AH2933" s="35"/>
      <c r="AI2933" s="35"/>
      <c r="AJ2933" s="35"/>
      <c r="AK2933" s="35"/>
    </row>
    <row r="2934" spans="7:37" s="13" customFormat="1" ht="13.9" customHeight="1" x14ac:dyDescent="0.3">
      <c r="G2934" s="44"/>
      <c r="H2934" s="44"/>
      <c r="I2934" s="44"/>
      <c r="J2934" s="44"/>
      <c r="K2934" s="44"/>
      <c r="L2934" s="44"/>
      <c r="M2934" s="44"/>
      <c r="N2934" s="44"/>
      <c r="O2934" s="44"/>
      <c r="P2934" s="44"/>
      <c r="Q2934" s="44"/>
      <c r="R2934" s="44"/>
      <c r="S2934" s="44"/>
      <c r="T2934" s="44"/>
      <c r="U2934" s="44"/>
      <c r="V2934" s="44"/>
      <c r="W2934" s="44"/>
      <c r="X2934" s="44"/>
      <c r="Y2934" s="44"/>
      <c r="Z2934" s="44"/>
      <c r="AA2934" s="35"/>
      <c r="AB2934" s="35"/>
      <c r="AC2934" s="35"/>
      <c r="AD2934" s="35"/>
      <c r="AE2934" s="35"/>
      <c r="AF2934" s="35"/>
      <c r="AG2934" s="35"/>
      <c r="AH2934" s="35"/>
      <c r="AI2934" s="35"/>
      <c r="AJ2934" s="35"/>
      <c r="AK2934" s="35"/>
    </row>
    <row r="2935" spans="7:37" s="13" customFormat="1" ht="13.9" customHeight="1" x14ac:dyDescent="0.3">
      <c r="G2935" s="44"/>
      <c r="H2935" s="44"/>
      <c r="I2935" s="44"/>
      <c r="J2935" s="44"/>
      <c r="K2935" s="44"/>
      <c r="L2935" s="44"/>
      <c r="M2935" s="44"/>
      <c r="N2935" s="44"/>
      <c r="O2935" s="44"/>
      <c r="P2935" s="44"/>
      <c r="Q2935" s="44"/>
      <c r="R2935" s="44"/>
      <c r="S2935" s="44"/>
      <c r="T2935" s="44"/>
      <c r="U2935" s="44"/>
      <c r="V2935" s="44"/>
      <c r="W2935" s="44"/>
      <c r="X2935" s="44"/>
      <c r="Y2935" s="44"/>
      <c r="Z2935" s="44"/>
      <c r="AA2935" s="35"/>
      <c r="AB2935" s="35"/>
      <c r="AC2935" s="35"/>
      <c r="AD2935" s="35"/>
      <c r="AE2935" s="35"/>
      <c r="AF2935" s="35"/>
      <c r="AG2935" s="35"/>
      <c r="AH2935" s="35"/>
      <c r="AI2935" s="35"/>
      <c r="AJ2935" s="35"/>
      <c r="AK2935" s="35"/>
    </row>
    <row r="2936" spans="7:37" s="13" customFormat="1" ht="13.9" customHeight="1" x14ac:dyDescent="0.3">
      <c r="G2936" s="44"/>
      <c r="H2936" s="44"/>
      <c r="I2936" s="44"/>
      <c r="J2936" s="44"/>
      <c r="K2936" s="44"/>
      <c r="L2936" s="44"/>
      <c r="M2936" s="44"/>
      <c r="N2936" s="44"/>
      <c r="O2936" s="44"/>
      <c r="P2936" s="44"/>
      <c r="Q2936" s="44"/>
      <c r="R2936" s="44"/>
      <c r="S2936" s="44"/>
      <c r="T2936" s="44"/>
      <c r="U2936" s="44"/>
      <c r="V2936" s="44"/>
      <c r="W2936" s="44"/>
      <c r="X2936" s="44"/>
      <c r="Y2936" s="44"/>
      <c r="Z2936" s="44"/>
      <c r="AA2936" s="35"/>
      <c r="AB2936" s="35"/>
      <c r="AC2936" s="35"/>
      <c r="AD2936" s="35"/>
      <c r="AE2936" s="35"/>
      <c r="AF2936" s="35"/>
      <c r="AG2936" s="35"/>
      <c r="AH2936" s="35"/>
      <c r="AI2936" s="35"/>
      <c r="AJ2936" s="35"/>
      <c r="AK2936" s="35"/>
    </row>
    <row r="2937" spans="7:37" s="13" customFormat="1" ht="13.9" customHeight="1" x14ac:dyDescent="0.3">
      <c r="G2937" s="44"/>
      <c r="H2937" s="44"/>
      <c r="I2937" s="44"/>
      <c r="J2937" s="44"/>
      <c r="K2937" s="44"/>
      <c r="L2937" s="44"/>
      <c r="M2937" s="44"/>
      <c r="N2937" s="44"/>
      <c r="O2937" s="44"/>
      <c r="P2937" s="44"/>
      <c r="Q2937" s="44"/>
      <c r="R2937" s="44"/>
      <c r="S2937" s="44"/>
      <c r="T2937" s="44"/>
      <c r="U2937" s="44"/>
      <c r="V2937" s="44"/>
      <c r="W2937" s="44"/>
      <c r="X2937" s="44"/>
      <c r="Y2937" s="44"/>
      <c r="Z2937" s="44"/>
      <c r="AA2937" s="35"/>
      <c r="AB2937" s="35"/>
      <c r="AC2937" s="35"/>
      <c r="AD2937" s="35"/>
      <c r="AE2937" s="35"/>
      <c r="AF2937" s="35"/>
      <c r="AG2937" s="35"/>
      <c r="AH2937" s="35"/>
      <c r="AI2937" s="35"/>
      <c r="AJ2937" s="35"/>
      <c r="AK2937" s="35"/>
    </row>
    <row r="2938" spans="7:37" s="13" customFormat="1" ht="13.9" customHeight="1" x14ac:dyDescent="0.3">
      <c r="G2938" s="44"/>
      <c r="H2938" s="44"/>
      <c r="I2938" s="44"/>
      <c r="J2938" s="44"/>
      <c r="K2938" s="44"/>
      <c r="L2938" s="44"/>
      <c r="M2938" s="44"/>
      <c r="N2938" s="44"/>
      <c r="O2938" s="44"/>
      <c r="P2938" s="44"/>
      <c r="Q2938" s="44"/>
      <c r="R2938" s="44"/>
      <c r="S2938" s="44"/>
      <c r="T2938" s="44"/>
      <c r="U2938" s="44"/>
      <c r="V2938" s="44"/>
      <c r="W2938" s="44"/>
      <c r="X2938" s="44"/>
      <c r="Y2938" s="44"/>
      <c r="Z2938" s="44"/>
      <c r="AA2938" s="35"/>
      <c r="AB2938" s="35"/>
      <c r="AC2938" s="35"/>
      <c r="AD2938" s="35"/>
      <c r="AE2938" s="35"/>
      <c r="AF2938" s="35"/>
      <c r="AG2938" s="35"/>
      <c r="AH2938" s="35"/>
      <c r="AI2938" s="35"/>
      <c r="AJ2938" s="35"/>
      <c r="AK2938" s="35"/>
    </row>
    <row r="2939" spans="7:37" s="13" customFormat="1" ht="13.9" customHeight="1" x14ac:dyDescent="0.3">
      <c r="G2939" s="44"/>
      <c r="H2939" s="44"/>
      <c r="I2939" s="44"/>
      <c r="J2939" s="44"/>
      <c r="K2939" s="44"/>
      <c r="L2939" s="44"/>
      <c r="M2939" s="44"/>
      <c r="N2939" s="44"/>
      <c r="O2939" s="44"/>
      <c r="P2939" s="44"/>
      <c r="Q2939" s="44"/>
      <c r="R2939" s="44"/>
      <c r="S2939" s="44"/>
      <c r="T2939" s="44"/>
      <c r="U2939" s="44"/>
      <c r="V2939" s="44"/>
      <c r="W2939" s="44"/>
      <c r="X2939" s="44"/>
      <c r="Y2939" s="44"/>
      <c r="Z2939" s="44"/>
      <c r="AA2939" s="35"/>
      <c r="AB2939" s="35"/>
      <c r="AC2939" s="35"/>
      <c r="AD2939" s="35"/>
      <c r="AE2939" s="35"/>
      <c r="AF2939" s="35"/>
      <c r="AG2939" s="35"/>
      <c r="AH2939" s="35"/>
      <c r="AI2939" s="35"/>
      <c r="AJ2939" s="35"/>
      <c r="AK2939" s="35"/>
    </row>
    <row r="2940" spans="7:37" s="13" customFormat="1" ht="13.9" customHeight="1" x14ac:dyDescent="0.3">
      <c r="G2940" s="44"/>
      <c r="H2940" s="44"/>
      <c r="I2940" s="44"/>
      <c r="J2940" s="44"/>
      <c r="K2940" s="44"/>
      <c r="L2940" s="44"/>
      <c r="M2940" s="44"/>
      <c r="N2940" s="44"/>
      <c r="O2940" s="44"/>
      <c r="P2940" s="44"/>
      <c r="Q2940" s="44"/>
      <c r="R2940" s="44"/>
      <c r="S2940" s="44"/>
      <c r="T2940" s="44"/>
      <c r="U2940" s="44"/>
      <c r="V2940" s="44"/>
      <c r="W2940" s="44"/>
      <c r="X2940" s="44"/>
      <c r="Y2940" s="44"/>
      <c r="Z2940" s="44"/>
      <c r="AA2940" s="35"/>
      <c r="AB2940" s="35"/>
      <c r="AC2940" s="35"/>
      <c r="AD2940" s="35"/>
      <c r="AE2940" s="35"/>
      <c r="AF2940" s="35"/>
      <c r="AG2940" s="35"/>
      <c r="AH2940" s="35"/>
      <c r="AI2940" s="35"/>
      <c r="AJ2940" s="35"/>
      <c r="AK2940" s="35"/>
    </row>
    <row r="2941" spans="7:37" s="13" customFormat="1" ht="13.9" customHeight="1" x14ac:dyDescent="0.3">
      <c r="G2941" s="44"/>
      <c r="H2941" s="44"/>
      <c r="I2941" s="44"/>
      <c r="J2941" s="44"/>
      <c r="K2941" s="44"/>
      <c r="L2941" s="44"/>
      <c r="M2941" s="44"/>
      <c r="N2941" s="44"/>
      <c r="O2941" s="44"/>
      <c r="P2941" s="44"/>
      <c r="Q2941" s="44"/>
      <c r="R2941" s="44"/>
      <c r="S2941" s="44"/>
      <c r="T2941" s="44"/>
      <c r="U2941" s="44"/>
      <c r="V2941" s="44"/>
      <c r="W2941" s="44"/>
      <c r="X2941" s="44"/>
      <c r="Y2941" s="44"/>
      <c r="Z2941" s="44"/>
      <c r="AA2941" s="35"/>
      <c r="AB2941" s="35"/>
      <c r="AC2941" s="35"/>
      <c r="AD2941" s="35"/>
      <c r="AE2941" s="35"/>
      <c r="AF2941" s="35"/>
      <c r="AG2941" s="35"/>
      <c r="AH2941" s="35"/>
      <c r="AI2941" s="35"/>
      <c r="AJ2941" s="35"/>
      <c r="AK2941" s="35"/>
    </row>
    <row r="2942" spans="7:37" s="13" customFormat="1" ht="13.9" customHeight="1" x14ac:dyDescent="0.3">
      <c r="G2942" s="44"/>
      <c r="H2942" s="44"/>
      <c r="I2942" s="44"/>
      <c r="J2942" s="44"/>
      <c r="K2942" s="44"/>
      <c r="L2942" s="44"/>
      <c r="M2942" s="44"/>
      <c r="N2942" s="44"/>
      <c r="O2942" s="44"/>
      <c r="P2942" s="44"/>
      <c r="Q2942" s="44"/>
      <c r="R2942" s="44"/>
      <c r="S2942" s="44"/>
      <c r="T2942" s="44"/>
      <c r="U2942" s="44"/>
      <c r="V2942" s="44"/>
      <c r="W2942" s="44"/>
      <c r="X2942" s="44"/>
      <c r="Y2942" s="44"/>
      <c r="Z2942" s="44"/>
      <c r="AA2942" s="35"/>
      <c r="AB2942" s="35"/>
      <c r="AC2942" s="35"/>
      <c r="AD2942" s="35"/>
      <c r="AE2942" s="35"/>
      <c r="AF2942" s="35"/>
      <c r="AG2942" s="35"/>
      <c r="AH2942" s="35"/>
      <c r="AI2942" s="35"/>
      <c r="AJ2942" s="35"/>
      <c r="AK2942" s="35"/>
    </row>
    <row r="2943" spans="7:37" s="13" customFormat="1" ht="13.9" customHeight="1" x14ac:dyDescent="0.3">
      <c r="G2943" s="44"/>
      <c r="H2943" s="44"/>
      <c r="I2943" s="44"/>
      <c r="J2943" s="44"/>
      <c r="K2943" s="44"/>
      <c r="L2943" s="44"/>
      <c r="M2943" s="44"/>
      <c r="N2943" s="44"/>
      <c r="O2943" s="44"/>
      <c r="P2943" s="44"/>
      <c r="Q2943" s="44"/>
      <c r="R2943" s="44"/>
      <c r="S2943" s="44"/>
      <c r="T2943" s="44"/>
      <c r="U2943" s="44"/>
      <c r="V2943" s="44"/>
      <c r="W2943" s="44"/>
      <c r="X2943" s="44"/>
      <c r="Y2943" s="44"/>
      <c r="Z2943" s="44"/>
      <c r="AA2943" s="35"/>
      <c r="AB2943" s="35"/>
      <c r="AC2943" s="35"/>
      <c r="AD2943" s="35"/>
      <c r="AE2943" s="35"/>
      <c r="AF2943" s="35"/>
      <c r="AG2943" s="35"/>
      <c r="AH2943" s="35"/>
      <c r="AI2943" s="35"/>
      <c r="AJ2943" s="35"/>
      <c r="AK2943" s="35"/>
    </row>
    <row r="2944" spans="7:37" s="13" customFormat="1" ht="13.9" customHeight="1" x14ac:dyDescent="0.3">
      <c r="G2944" s="44"/>
      <c r="H2944" s="44"/>
      <c r="I2944" s="44"/>
      <c r="J2944" s="44"/>
      <c r="K2944" s="44"/>
      <c r="L2944" s="44"/>
      <c r="M2944" s="44"/>
      <c r="N2944" s="44"/>
      <c r="O2944" s="44"/>
      <c r="P2944" s="44"/>
      <c r="Q2944" s="44"/>
      <c r="R2944" s="44"/>
      <c r="S2944" s="44"/>
      <c r="T2944" s="44"/>
      <c r="U2944" s="44"/>
      <c r="V2944" s="44"/>
      <c r="W2944" s="44"/>
      <c r="X2944" s="44"/>
      <c r="Y2944" s="44"/>
      <c r="Z2944" s="44"/>
      <c r="AA2944" s="35"/>
      <c r="AB2944" s="35"/>
      <c r="AC2944" s="35"/>
      <c r="AD2944" s="35"/>
      <c r="AE2944" s="35"/>
      <c r="AF2944" s="35"/>
      <c r="AG2944" s="35"/>
      <c r="AH2944" s="35"/>
      <c r="AI2944" s="35"/>
      <c r="AJ2944" s="35"/>
      <c r="AK2944" s="35"/>
    </row>
    <row r="2945" spans="7:37" s="13" customFormat="1" ht="13.9" customHeight="1" x14ac:dyDescent="0.3">
      <c r="G2945" s="44"/>
      <c r="H2945" s="44"/>
      <c r="I2945" s="44"/>
      <c r="J2945" s="44"/>
      <c r="K2945" s="44"/>
      <c r="L2945" s="44"/>
      <c r="M2945" s="44"/>
      <c r="N2945" s="44"/>
      <c r="O2945" s="44"/>
      <c r="P2945" s="44"/>
      <c r="Q2945" s="44"/>
      <c r="R2945" s="44"/>
      <c r="S2945" s="44"/>
      <c r="T2945" s="44"/>
      <c r="U2945" s="44"/>
      <c r="V2945" s="44"/>
      <c r="W2945" s="44"/>
      <c r="X2945" s="44"/>
      <c r="Y2945" s="44"/>
      <c r="Z2945" s="44"/>
      <c r="AA2945" s="35"/>
      <c r="AB2945" s="35"/>
      <c r="AC2945" s="35"/>
      <c r="AD2945" s="35"/>
      <c r="AE2945" s="35"/>
      <c r="AF2945" s="35"/>
      <c r="AG2945" s="35"/>
      <c r="AH2945" s="35"/>
      <c r="AI2945" s="35"/>
      <c r="AJ2945" s="35"/>
      <c r="AK2945" s="35"/>
    </row>
    <row r="2946" spans="7:37" s="13" customFormat="1" ht="13.9" customHeight="1" x14ac:dyDescent="0.3">
      <c r="G2946" s="44"/>
      <c r="H2946" s="44"/>
      <c r="I2946" s="44"/>
      <c r="J2946" s="44"/>
      <c r="K2946" s="44"/>
      <c r="L2946" s="44"/>
      <c r="M2946" s="44"/>
      <c r="N2946" s="44"/>
      <c r="O2946" s="44"/>
      <c r="P2946" s="44"/>
      <c r="Q2946" s="44"/>
      <c r="R2946" s="44"/>
      <c r="S2946" s="44"/>
      <c r="T2946" s="44"/>
      <c r="U2946" s="44"/>
      <c r="V2946" s="44"/>
      <c r="W2946" s="44"/>
      <c r="X2946" s="44"/>
      <c r="Y2946" s="44"/>
      <c r="Z2946" s="44"/>
      <c r="AA2946" s="35"/>
      <c r="AB2946" s="35"/>
      <c r="AC2946" s="35"/>
      <c r="AD2946" s="35"/>
      <c r="AE2946" s="35"/>
      <c r="AF2946" s="35"/>
      <c r="AG2946" s="35"/>
      <c r="AH2946" s="35"/>
      <c r="AI2946" s="35"/>
      <c r="AJ2946" s="35"/>
      <c r="AK2946" s="35"/>
    </row>
    <row r="2947" spans="7:37" s="13" customFormat="1" ht="13.9" customHeight="1" x14ac:dyDescent="0.3">
      <c r="G2947" s="44"/>
      <c r="H2947" s="44"/>
      <c r="I2947" s="44"/>
      <c r="J2947" s="44"/>
      <c r="K2947" s="44"/>
      <c r="L2947" s="44"/>
      <c r="M2947" s="44"/>
      <c r="N2947" s="44"/>
      <c r="O2947" s="44"/>
      <c r="P2947" s="44"/>
      <c r="Q2947" s="44"/>
      <c r="R2947" s="44"/>
      <c r="S2947" s="44"/>
      <c r="T2947" s="44"/>
      <c r="U2947" s="44"/>
      <c r="V2947" s="44"/>
      <c r="W2947" s="44"/>
      <c r="X2947" s="44"/>
      <c r="Y2947" s="44"/>
      <c r="Z2947" s="44"/>
      <c r="AA2947" s="35"/>
      <c r="AB2947" s="35"/>
      <c r="AC2947" s="35"/>
      <c r="AD2947" s="35"/>
      <c r="AE2947" s="35"/>
      <c r="AF2947" s="35"/>
      <c r="AG2947" s="35"/>
      <c r="AH2947" s="35"/>
      <c r="AI2947" s="35"/>
      <c r="AJ2947" s="35"/>
      <c r="AK2947" s="35"/>
    </row>
    <row r="2948" spans="7:37" s="13" customFormat="1" ht="13.9" customHeight="1" x14ac:dyDescent="0.3">
      <c r="G2948" s="44"/>
      <c r="H2948" s="44"/>
      <c r="I2948" s="44"/>
      <c r="J2948" s="44"/>
      <c r="K2948" s="44"/>
      <c r="L2948" s="44"/>
      <c r="M2948" s="44"/>
      <c r="N2948" s="44"/>
      <c r="O2948" s="44"/>
      <c r="P2948" s="44"/>
      <c r="Q2948" s="44"/>
      <c r="R2948" s="44"/>
      <c r="S2948" s="44"/>
      <c r="T2948" s="44"/>
      <c r="U2948" s="44"/>
      <c r="V2948" s="44"/>
      <c r="W2948" s="44"/>
      <c r="X2948" s="44"/>
      <c r="Y2948" s="44"/>
      <c r="Z2948" s="44"/>
      <c r="AA2948" s="35"/>
      <c r="AB2948" s="35"/>
      <c r="AC2948" s="35"/>
      <c r="AD2948" s="35"/>
      <c r="AE2948" s="35"/>
      <c r="AF2948" s="35"/>
      <c r="AG2948" s="35"/>
      <c r="AH2948" s="35"/>
      <c r="AI2948" s="35"/>
      <c r="AJ2948" s="35"/>
      <c r="AK2948" s="35"/>
    </row>
    <row r="2949" spans="7:37" s="13" customFormat="1" ht="13.9" customHeight="1" x14ac:dyDescent="0.3">
      <c r="G2949" s="44"/>
      <c r="H2949" s="44"/>
      <c r="I2949" s="44"/>
      <c r="J2949" s="44"/>
      <c r="K2949" s="44"/>
      <c r="L2949" s="44"/>
      <c r="M2949" s="44"/>
      <c r="N2949" s="44"/>
      <c r="O2949" s="44"/>
      <c r="P2949" s="44"/>
      <c r="Q2949" s="44"/>
      <c r="R2949" s="44"/>
      <c r="S2949" s="44"/>
      <c r="T2949" s="44"/>
      <c r="U2949" s="44"/>
      <c r="V2949" s="44"/>
      <c r="W2949" s="44"/>
      <c r="X2949" s="44"/>
      <c r="Y2949" s="44"/>
      <c r="Z2949" s="44"/>
      <c r="AA2949" s="35"/>
      <c r="AB2949" s="35"/>
      <c r="AC2949" s="35"/>
      <c r="AD2949" s="35"/>
      <c r="AE2949" s="35"/>
      <c r="AF2949" s="35"/>
      <c r="AG2949" s="35"/>
      <c r="AH2949" s="35"/>
      <c r="AI2949" s="35"/>
      <c r="AJ2949" s="35"/>
      <c r="AK2949" s="35"/>
    </row>
    <row r="2950" spans="7:37" s="13" customFormat="1" ht="13.9" customHeight="1" x14ac:dyDescent="0.3">
      <c r="G2950" s="44"/>
      <c r="H2950" s="44"/>
      <c r="I2950" s="44"/>
      <c r="J2950" s="44"/>
      <c r="K2950" s="44"/>
      <c r="L2950" s="44"/>
      <c r="M2950" s="44"/>
      <c r="N2950" s="44"/>
      <c r="O2950" s="44"/>
      <c r="P2950" s="44"/>
      <c r="Q2950" s="44"/>
      <c r="R2950" s="44"/>
      <c r="S2950" s="44"/>
      <c r="T2950" s="44"/>
      <c r="U2950" s="44"/>
      <c r="V2950" s="44"/>
      <c r="W2950" s="44"/>
      <c r="X2950" s="44"/>
      <c r="Y2950" s="44"/>
      <c r="Z2950" s="44"/>
      <c r="AA2950" s="35"/>
      <c r="AB2950" s="35"/>
      <c r="AC2950" s="35"/>
      <c r="AD2950" s="35"/>
      <c r="AE2950" s="35"/>
      <c r="AF2950" s="35"/>
      <c r="AG2950" s="35"/>
      <c r="AH2950" s="35"/>
      <c r="AI2950" s="35"/>
      <c r="AJ2950" s="35"/>
      <c r="AK2950" s="35"/>
    </row>
    <row r="2951" spans="7:37" s="13" customFormat="1" ht="13.9" customHeight="1" x14ac:dyDescent="0.3">
      <c r="G2951" s="44"/>
      <c r="H2951" s="44"/>
      <c r="I2951" s="44"/>
      <c r="J2951" s="44"/>
      <c r="K2951" s="44"/>
      <c r="L2951" s="44"/>
      <c r="M2951" s="44"/>
      <c r="N2951" s="44"/>
      <c r="O2951" s="44"/>
      <c r="P2951" s="44"/>
      <c r="Q2951" s="44"/>
      <c r="R2951" s="44"/>
      <c r="S2951" s="44"/>
      <c r="T2951" s="44"/>
      <c r="U2951" s="44"/>
      <c r="V2951" s="44"/>
      <c r="W2951" s="44"/>
      <c r="X2951" s="44"/>
      <c r="Y2951" s="44"/>
      <c r="Z2951" s="44"/>
      <c r="AA2951" s="35"/>
      <c r="AB2951" s="35"/>
      <c r="AC2951" s="35"/>
      <c r="AD2951" s="35"/>
      <c r="AE2951" s="35"/>
      <c r="AF2951" s="35"/>
      <c r="AG2951" s="35"/>
      <c r="AH2951" s="35"/>
      <c r="AI2951" s="35"/>
      <c r="AJ2951" s="35"/>
      <c r="AK2951" s="35"/>
    </row>
    <row r="2952" spans="7:37" s="13" customFormat="1" ht="13.9" customHeight="1" x14ac:dyDescent="0.3">
      <c r="G2952" s="44"/>
      <c r="H2952" s="44"/>
      <c r="I2952" s="44"/>
      <c r="J2952" s="44"/>
      <c r="K2952" s="44"/>
      <c r="L2952" s="44"/>
      <c r="M2952" s="44"/>
      <c r="N2952" s="44"/>
      <c r="O2952" s="44"/>
      <c r="P2952" s="44"/>
      <c r="Q2952" s="44"/>
      <c r="R2952" s="44"/>
      <c r="S2952" s="44"/>
      <c r="T2952" s="44"/>
      <c r="U2952" s="44"/>
      <c r="V2952" s="44"/>
      <c r="W2952" s="44"/>
      <c r="X2952" s="44"/>
      <c r="Y2952" s="44"/>
      <c r="Z2952" s="44"/>
      <c r="AA2952" s="35"/>
      <c r="AB2952" s="35"/>
      <c r="AC2952" s="35"/>
      <c r="AD2952" s="35"/>
      <c r="AE2952" s="35"/>
      <c r="AF2952" s="35"/>
      <c r="AG2952" s="35"/>
      <c r="AH2952" s="35"/>
      <c r="AI2952" s="35"/>
      <c r="AJ2952" s="35"/>
      <c r="AK2952" s="35"/>
    </row>
    <row r="2953" spans="7:37" s="13" customFormat="1" ht="13.9" customHeight="1" x14ac:dyDescent="0.3">
      <c r="G2953" s="44"/>
      <c r="H2953" s="44"/>
      <c r="I2953" s="44"/>
      <c r="J2953" s="44"/>
      <c r="K2953" s="44"/>
      <c r="L2953" s="44"/>
      <c r="M2953" s="44"/>
      <c r="N2953" s="44"/>
      <c r="O2953" s="44"/>
      <c r="P2953" s="44"/>
      <c r="Q2953" s="44"/>
      <c r="R2953" s="44"/>
      <c r="S2953" s="44"/>
      <c r="T2953" s="44"/>
      <c r="U2953" s="44"/>
      <c r="V2953" s="44"/>
      <c r="W2953" s="44"/>
      <c r="X2953" s="44"/>
      <c r="Y2953" s="44"/>
      <c r="Z2953" s="44"/>
      <c r="AA2953" s="35"/>
      <c r="AB2953" s="35"/>
      <c r="AC2953" s="35"/>
      <c r="AD2953" s="35"/>
      <c r="AE2953" s="35"/>
      <c r="AF2953" s="35"/>
      <c r="AG2953" s="35"/>
      <c r="AH2953" s="35"/>
      <c r="AI2953" s="35"/>
      <c r="AJ2953" s="35"/>
      <c r="AK2953" s="35"/>
    </row>
    <row r="2954" spans="7:37" s="13" customFormat="1" ht="13.9" customHeight="1" x14ac:dyDescent="0.3">
      <c r="G2954" s="44"/>
      <c r="H2954" s="44"/>
      <c r="I2954" s="44"/>
      <c r="J2954" s="44"/>
      <c r="K2954" s="44"/>
      <c r="L2954" s="44"/>
      <c r="M2954" s="44"/>
      <c r="N2954" s="44"/>
      <c r="O2954" s="44"/>
      <c r="P2954" s="44"/>
      <c r="Q2954" s="44"/>
      <c r="R2954" s="44"/>
      <c r="S2954" s="44"/>
      <c r="T2954" s="44"/>
      <c r="U2954" s="44"/>
      <c r="V2954" s="44"/>
      <c r="W2954" s="44"/>
      <c r="X2954" s="44"/>
      <c r="Y2954" s="44"/>
      <c r="Z2954" s="44"/>
      <c r="AA2954" s="35"/>
      <c r="AB2954" s="35"/>
      <c r="AC2954" s="35"/>
      <c r="AD2954" s="35"/>
      <c r="AE2954" s="35"/>
      <c r="AF2954" s="35"/>
      <c r="AG2954" s="35"/>
      <c r="AH2954" s="35"/>
      <c r="AI2954" s="35"/>
      <c r="AJ2954" s="35"/>
      <c r="AK2954" s="35"/>
    </row>
    <row r="2955" spans="7:37" s="13" customFormat="1" ht="13.9" customHeight="1" x14ac:dyDescent="0.3">
      <c r="G2955" s="44"/>
      <c r="H2955" s="44"/>
      <c r="I2955" s="44"/>
      <c r="J2955" s="44"/>
      <c r="K2955" s="44"/>
      <c r="L2955" s="44"/>
      <c r="M2955" s="44"/>
      <c r="N2955" s="44"/>
      <c r="O2955" s="44"/>
      <c r="P2955" s="44"/>
      <c r="Q2955" s="44"/>
      <c r="R2955" s="44"/>
      <c r="S2955" s="44"/>
      <c r="T2955" s="44"/>
      <c r="U2955" s="44"/>
      <c r="V2955" s="44"/>
      <c r="W2955" s="44"/>
      <c r="X2955" s="44"/>
      <c r="Y2955" s="44"/>
      <c r="Z2955" s="44"/>
      <c r="AA2955" s="35"/>
      <c r="AB2955" s="35"/>
      <c r="AC2955" s="35"/>
      <c r="AD2955" s="35"/>
      <c r="AE2955" s="35"/>
      <c r="AF2955" s="35"/>
      <c r="AG2955" s="35"/>
      <c r="AH2955" s="35"/>
      <c r="AI2955" s="35"/>
      <c r="AJ2955" s="35"/>
      <c r="AK2955" s="35"/>
    </row>
    <row r="2956" spans="7:37" s="13" customFormat="1" ht="13.9" customHeight="1" x14ac:dyDescent="0.3">
      <c r="G2956" s="44"/>
      <c r="H2956" s="44"/>
      <c r="I2956" s="44"/>
      <c r="J2956" s="44"/>
      <c r="K2956" s="44"/>
      <c r="L2956" s="44"/>
      <c r="M2956" s="44"/>
      <c r="N2956" s="44"/>
      <c r="O2956" s="44"/>
      <c r="P2956" s="44"/>
      <c r="Q2956" s="44"/>
      <c r="R2956" s="44"/>
      <c r="S2956" s="44"/>
      <c r="T2956" s="44"/>
      <c r="U2956" s="44"/>
      <c r="V2956" s="44"/>
      <c r="W2956" s="44"/>
      <c r="X2956" s="44"/>
      <c r="Y2956" s="44"/>
      <c r="Z2956" s="44"/>
      <c r="AA2956" s="35"/>
      <c r="AB2956" s="35"/>
      <c r="AC2956" s="35"/>
      <c r="AD2956" s="35"/>
      <c r="AE2956" s="35"/>
      <c r="AF2956" s="35"/>
      <c r="AG2956" s="35"/>
      <c r="AH2956" s="35"/>
      <c r="AI2956" s="35"/>
      <c r="AJ2956" s="35"/>
      <c r="AK2956" s="35"/>
    </row>
    <row r="2957" spans="7:37" s="13" customFormat="1" ht="13.9" customHeight="1" x14ac:dyDescent="0.3">
      <c r="G2957" s="44"/>
      <c r="H2957" s="44"/>
      <c r="I2957" s="44"/>
      <c r="J2957" s="44"/>
      <c r="K2957" s="44"/>
      <c r="L2957" s="44"/>
      <c r="M2957" s="44"/>
      <c r="N2957" s="44"/>
      <c r="O2957" s="44"/>
      <c r="P2957" s="44"/>
      <c r="Q2957" s="44"/>
      <c r="R2957" s="44"/>
      <c r="S2957" s="44"/>
      <c r="T2957" s="44"/>
      <c r="U2957" s="44"/>
      <c r="V2957" s="44"/>
      <c r="W2957" s="44"/>
      <c r="X2957" s="44"/>
      <c r="Y2957" s="44"/>
      <c r="Z2957" s="44"/>
      <c r="AA2957" s="35"/>
      <c r="AB2957" s="35"/>
      <c r="AC2957" s="35"/>
      <c r="AD2957" s="35"/>
      <c r="AE2957" s="35"/>
      <c r="AF2957" s="35"/>
      <c r="AG2957" s="35"/>
      <c r="AH2957" s="35"/>
      <c r="AI2957" s="35"/>
      <c r="AJ2957" s="35"/>
      <c r="AK2957" s="35"/>
    </row>
    <row r="2958" spans="7:37" s="13" customFormat="1" ht="13.9" customHeight="1" x14ac:dyDescent="0.3">
      <c r="G2958" s="44"/>
      <c r="H2958" s="44"/>
      <c r="I2958" s="44"/>
      <c r="J2958" s="44"/>
      <c r="K2958" s="44"/>
      <c r="L2958" s="44"/>
      <c r="M2958" s="44"/>
      <c r="N2958" s="44"/>
      <c r="O2958" s="44"/>
      <c r="P2958" s="44"/>
      <c r="Q2958" s="44"/>
      <c r="R2958" s="44"/>
      <c r="S2958" s="44"/>
      <c r="T2958" s="44"/>
      <c r="U2958" s="44"/>
      <c r="V2958" s="44"/>
      <c r="W2958" s="44"/>
      <c r="X2958" s="44"/>
      <c r="Y2958" s="44"/>
      <c r="Z2958" s="44"/>
      <c r="AA2958" s="35"/>
      <c r="AB2958" s="35"/>
      <c r="AC2958" s="35"/>
      <c r="AD2958" s="35"/>
      <c r="AE2958" s="35"/>
      <c r="AF2958" s="35"/>
      <c r="AG2958" s="35"/>
      <c r="AH2958" s="35"/>
      <c r="AI2958" s="35"/>
      <c r="AJ2958" s="35"/>
      <c r="AK2958" s="35"/>
    </row>
    <row r="2959" spans="7:37" s="13" customFormat="1" ht="13.9" customHeight="1" x14ac:dyDescent="0.3">
      <c r="G2959" s="44"/>
      <c r="H2959" s="44"/>
      <c r="I2959" s="44"/>
      <c r="J2959" s="44"/>
      <c r="K2959" s="44"/>
      <c r="L2959" s="44"/>
      <c r="M2959" s="44"/>
      <c r="N2959" s="44"/>
      <c r="O2959" s="44"/>
      <c r="P2959" s="44"/>
      <c r="Q2959" s="44"/>
      <c r="R2959" s="44"/>
      <c r="S2959" s="44"/>
      <c r="T2959" s="44"/>
      <c r="U2959" s="44"/>
      <c r="V2959" s="44"/>
      <c r="W2959" s="44"/>
      <c r="X2959" s="44"/>
      <c r="Y2959" s="44"/>
      <c r="Z2959" s="44"/>
      <c r="AA2959" s="35"/>
      <c r="AB2959" s="35"/>
      <c r="AC2959" s="35"/>
      <c r="AD2959" s="35"/>
      <c r="AE2959" s="35"/>
      <c r="AF2959" s="35"/>
      <c r="AG2959" s="35"/>
      <c r="AH2959" s="35"/>
      <c r="AI2959" s="35"/>
      <c r="AJ2959" s="35"/>
      <c r="AK2959" s="35"/>
    </row>
    <row r="2960" spans="7:37" s="13" customFormat="1" ht="13.9" customHeight="1" x14ac:dyDescent="0.3">
      <c r="G2960" s="44"/>
      <c r="H2960" s="44"/>
      <c r="I2960" s="44"/>
      <c r="J2960" s="44"/>
      <c r="K2960" s="44"/>
      <c r="L2960" s="44"/>
      <c r="M2960" s="44"/>
      <c r="N2960" s="44"/>
      <c r="O2960" s="44"/>
      <c r="P2960" s="44"/>
      <c r="Q2960" s="44"/>
      <c r="R2960" s="44"/>
      <c r="S2960" s="44"/>
      <c r="T2960" s="44"/>
      <c r="U2960" s="44"/>
      <c r="V2960" s="44"/>
      <c r="W2960" s="44"/>
      <c r="X2960" s="44"/>
      <c r="Y2960" s="44"/>
      <c r="Z2960" s="44"/>
      <c r="AA2960" s="35"/>
      <c r="AB2960" s="35"/>
      <c r="AC2960" s="35"/>
      <c r="AD2960" s="35"/>
      <c r="AE2960" s="35"/>
      <c r="AF2960" s="35"/>
      <c r="AG2960" s="35"/>
      <c r="AH2960" s="35"/>
      <c r="AI2960" s="35"/>
      <c r="AJ2960" s="35"/>
      <c r="AK2960" s="35"/>
    </row>
    <row r="2961" spans="7:37" s="13" customFormat="1" ht="13.9" customHeight="1" x14ac:dyDescent="0.3">
      <c r="G2961" s="44"/>
      <c r="H2961" s="44"/>
      <c r="I2961" s="44"/>
      <c r="J2961" s="44"/>
      <c r="K2961" s="44"/>
      <c r="L2961" s="44"/>
      <c r="M2961" s="44"/>
      <c r="N2961" s="44"/>
      <c r="O2961" s="44"/>
      <c r="P2961" s="44"/>
      <c r="Q2961" s="44"/>
      <c r="R2961" s="44"/>
      <c r="S2961" s="44"/>
      <c r="T2961" s="44"/>
      <c r="U2961" s="44"/>
      <c r="V2961" s="44"/>
      <c r="W2961" s="44"/>
      <c r="X2961" s="44"/>
      <c r="Y2961" s="44"/>
      <c r="Z2961" s="44"/>
      <c r="AA2961" s="35"/>
      <c r="AB2961" s="35"/>
      <c r="AC2961" s="35"/>
      <c r="AD2961" s="35"/>
      <c r="AE2961" s="35"/>
      <c r="AF2961" s="35"/>
      <c r="AG2961" s="35"/>
      <c r="AH2961" s="35"/>
      <c r="AI2961" s="35"/>
      <c r="AJ2961" s="35"/>
      <c r="AK2961" s="35"/>
    </row>
    <row r="2962" spans="7:37" s="13" customFormat="1" ht="13.9" customHeight="1" x14ac:dyDescent="0.3">
      <c r="G2962" s="44"/>
      <c r="H2962" s="44"/>
      <c r="I2962" s="44"/>
      <c r="J2962" s="44"/>
      <c r="K2962" s="44"/>
      <c r="L2962" s="44"/>
      <c r="M2962" s="44"/>
      <c r="N2962" s="44"/>
      <c r="O2962" s="44"/>
      <c r="P2962" s="44"/>
      <c r="Q2962" s="44"/>
      <c r="R2962" s="44"/>
      <c r="S2962" s="44"/>
      <c r="T2962" s="44"/>
      <c r="U2962" s="44"/>
      <c r="V2962" s="44"/>
      <c r="W2962" s="44"/>
      <c r="X2962" s="44"/>
      <c r="Y2962" s="44"/>
      <c r="Z2962" s="44"/>
      <c r="AA2962" s="35"/>
      <c r="AB2962" s="35"/>
      <c r="AC2962" s="35"/>
      <c r="AD2962" s="35"/>
      <c r="AE2962" s="35"/>
      <c r="AF2962" s="35"/>
      <c r="AG2962" s="35"/>
      <c r="AH2962" s="35"/>
      <c r="AI2962" s="35"/>
      <c r="AJ2962" s="35"/>
      <c r="AK2962" s="35"/>
    </row>
    <row r="2963" spans="7:37" s="13" customFormat="1" ht="13.9" customHeight="1" x14ac:dyDescent="0.3">
      <c r="G2963" s="44"/>
      <c r="H2963" s="44"/>
      <c r="I2963" s="44"/>
      <c r="J2963" s="44"/>
      <c r="K2963" s="44"/>
      <c r="L2963" s="44"/>
      <c r="M2963" s="44"/>
      <c r="N2963" s="44"/>
      <c r="O2963" s="44"/>
      <c r="P2963" s="44"/>
      <c r="Q2963" s="44"/>
      <c r="R2963" s="44"/>
      <c r="S2963" s="44"/>
      <c r="T2963" s="44"/>
      <c r="U2963" s="44"/>
      <c r="V2963" s="44"/>
      <c r="W2963" s="44"/>
      <c r="X2963" s="44"/>
      <c r="Y2963" s="44"/>
      <c r="Z2963" s="44"/>
      <c r="AA2963" s="35"/>
      <c r="AB2963" s="35"/>
      <c r="AC2963" s="35"/>
      <c r="AD2963" s="35"/>
      <c r="AE2963" s="35"/>
      <c r="AF2963" s="35"/>
      <c r="AG2963" s="35"/>
      <c r="AH2963" s="35"/>
      <c r="AI2963" s="35"/>
      <c r="AJ2963" s="35"/>
      <c r="AK2963" s="35"/>
    </row>
    <row r="2964" spans="7:37" s="13" customFormat="1" ht="13.9" customHeight="1" x14ac:dyDescent="0.3">
      <c r="G2964" s="44"/>
      <c r="H2964" s="44"/>
      <c r="I2964" s="44"/>
      <c r="J2964" s="44"/>
      <c r="K2964" s="44"/>
      <c r="L2964" s="44"/>
      <c r="M2964" s="44"/>
      <c r="N2964" s="44"/>
      <c r="O2964" s="44"/>
      <c r="P2964" s="44"/>
      <c r="Q2964" s="44"/>
      <c r="R2964" s="44"/>
      <c r="S2964" s="44"/>
      <c r="T2964" s="44"/>
      <c r="U2964" s="44"/>
      <c r="V2964" s="44"/>
      <c r="W2964" s="44"/>
      <c r="X2964" s="44"/>
      <c r="Y2964" s="44"/>
      <c r="Z2964" s="44"/>
      <c r="AA2964" s="35"/>
      <c r="AB2964" s="35"/>
      <c r="AC2964" s="35"/>
      <c r="AD2964" s="35"/>
      <c r="AE2964" s="35"/>
      <c r="AF2964" s="35"/>
      <c r="AG2964" s="35"/>
      <c r="AH2964" s="35"/>
      <c r="AI2964" s="35"/>
      <c r="AJ2964" s="35"/>
      <c r="AK2964" s="35"/>
    </row>
    <row r="2965" spans="7:37" s="13" customFormat="1" ht="13.9" customHeight="1" x14ac:dyDescent="0.3">
      <c r="G2965" s="44"/>
      <c r="H2965" s="44"/>
      <c r="I2965" s="44"/>
      <c r="J2965" s="44"/>
      <c r="K2965" s="44"/>
      <c r="L2965" s="44"/>
      <c r="M2965" s="44"/>
      <c r="N2965" s="44"/>
      <c r="O2965" s="44"/>
      <c r="P2965" s="44"/>
      <c r="Q2965" s="44"/>
      <c r="R2965" s="44"/>
      <c r="S2965" s="44"/>
      <c r="T2965" s="44"/>
      <c r="U2965" s="44"/>
      <c r="V2965" s="44"/>
      <c r="W2965" s="44"/>
      <c r="X2965" s="44"/>
      <c r="Y2965" s="44"/>
      <c r="Z2965" s="44"/>
      <c r="AA2965" s="35"/>
      <c r="AB2965" s="35"/>
      <c r="AC2965" s="35"/>
      <c r="AD2965" s="35"/>
      <c r="AE2965" s="35"/>
      <c r="AF2965" s="35"/>
      <c r="AG2965" s="35"/>
      <c r="AH2965" s="35"/>
      <c r="AI2965" s="35"/>
      <c r="AJ2965" s="35"/>
      <c r="AK2965" s="35"/>
    </row>
    <row r="2966" spans="7:37" s="13" customFormat="1" ht="13.9" customHeight="1" x14ac:dyDescent="0.3">
      <c r="G2966" s="44"/>
      <c r="H2966" s="44"/>
      <c r="I2966" s="44"/>
      <c r="J2966" s="44"/>
      <c r="K2966" s="44"/>
      <c r="L2966" s="44"/>
      <c r="M2966" s="44"/>
      <c r="N2966" s="44"/>
      <c r="O2966" s="44"/>
      <c r="P2966" s="44"/>
      <c r="Q2966" s="44"/>
      <c r="R2966" s="44"/>
      <c r="S2966" s="44"/>
      <c r="T2966" s="44"/>
      <c r="U2966" s="44"/>
      <c r="V2966" s="44"/>
      <c r="W2966" s="44"/>
      <c r="X2966" s="44"/>
      <c r="Y2966" s="44"/>
      <c r="Z2966" s="44"/>
      <c r="AA2966" s="35"/>
      <c r="AB2966" s="35"/>
      <c r="AC2966" s="35"/>
      <c r="AD2966" s="35"/>
      <c r="AE2966" s="35"/>
      <c r="AF2966" s="35"/>
      <c r="AG2966" s="35"/>
      <c r="AH2966" s="35"/>
      <c r="AI2966" s="35"/>
      <c r="AJ2966" s="35"/>
      <c r="AK2966" s="35"/>
    </row>
    <row r="2967" spans="7:37" s="13" customFormat="1" ht="13.9" customHeight="1" x14ac:dyDescent="0.3">
      <c r="G2967" s="44"/>
      <c r="H2967" s="44"/>
      <c r="I2967" s="44"/>
      <c r="J2967" s="44"/>
      <c r="K2967" s="44"/>
      <c r="L2967" s="44"/>
      <c r="M2967" s="44"/>
      <c r="N2967" s="44"/>
      <c r="O2967" s="44"/>
      <c r="P2967" s="44"/>
      <c r="Q2967" s="44"/>
      <c r="R2967" s="44"/>
      <c r="S2967" s="44"/>
      <c r="T2967" s="44"/>
      <c r="U2967" s="44"/>
      <c r="V2967" s="44"/>
      <c r="W2967" s="44"/>
      <c r="X2967" s="44"/>
      <c r="Y2967" s="44"/>
      <c r="Z2967" s="44"/>
      <c r="AA2967" s="35"/>
      <c r="AB2967" s="35"/>
      <c r="AC2967" s="35"/>
      <c r="AD2967" s="35"/>
      <c r="AE2967" s="35"/>
      <c r="AF2967" s="35"/>
      <c r="AG2967" s="35"/>
      <c r="AH2967" s="35"/>
      <c r="AI2967" s="35"/>
      <c r="AJ2967" s="35"/>
      <c r="AK2967" s="35"/>
    </row>
    <row r="2968" spans="7:37" s="13" customFormat="1" ht="13.9" customHeight="1" x14ac:dyDescent="0.3">
      <c r="G2968" s="44"/>
      <c r="H2968" s="44"/>
      <c r="I2968" s="44"/>
      <c r="J2968" s="44"/>
      <c r="K2968" s="44"/>
      <c r="L2968" s="44"/>
      <c r="M2968" s="44"/>
      <c r="N2968" s="44"/>
      <c r="O2968" s="44"/>
      <c r="P2968" s="44"/>
      <c r="Q2968" s="44"/>
      <c r="R2968" s="44"/>
      <c r="S2968" s="44"/>
      <c r="T2968" s="44"/>
      <c r="U2968" s="44"/>
      <c r="V2968" s="44"/>
      <c r="W2968" s="44"/>
      <c r="X2968" s="44"/>
      <c r="Y2968" s="44"/>
      <c r="Z2968" s="44"/>
      <c r="AA2968" s="35"/>
      <c r="AB2968" s="35"/>
      <c r="AC2968" s="35"/>
      <c r="AD2968" s="35"/>
      <c r="AE2968" s="35"/>
      <c r="AF2968" s="35"/>
      <c r="AG2968" s="35"/>
      <c r="AH2968" s="35"/>
      <c r="AI2968" s="35"/>
      <c r="AJ2968" s="35"/>
      <c r="AK2968" s="35"/>
    </row>
    <row r="2969" spans="7:37" s="13" customFormat="1" ht="13.9" customHeight="1" x14ac:dyDescent="0.3">
      <c r="G2969" s="44"/>
      <c r="H2969" s="44"/>
      <c r="I2969" s="44"/>
      <c r="J2969" s="44"/>
      <c r="K2969" s="44"/>
      <c r="L2969" s="44"/>
      <c r="M2969" s="44"/>
      <c r="N2969" s="44"/>
      <c r="O2969" s="44"/>
      <c r="P2969" s="44"/>
      <c r="Q2969" s="44"/>
      <c r="R2969" s="44"/>
      <c r="S2969" s="44"/>
      <c r="T2969" s="44"/>
      <c r="U2969" s="44"/>
      <c r="V2969" s="44"/>
      <c r="W2969" s="44"/>
      <c r="X2969" s="44"/>
      <c r="Y2969" s="44"/>
      <c r="Z2969" s="44"/>
      <c r="AA2969" s="35"/>
      <c r="AB2969" s="35"/>
      <c r="AC2969" s="35"/>
      <c r="AD2969" s="35"/>
      <c r="AE2969" s="35"/>
      <c r="AF2969" s="35"/>
      <c r="AG2969" s="35"/>
      <c r="AH2969" s="35"/>
      <c r="AI2969" s="35"/>
      <c r="AJ2969" s="35"/>
      <c r="AK2969" s="35"/>
    </row>
    <row r="2970" spans="7:37" s="13" customFormat="1" ht="13.9" customHeight="1" x14ac:dyDescent="0.3">
      <c r="G2970" s="44"/>
      <c r="H2970" s="44"/>
      <c r="I2970" s="44"/>
      <c r="J2970" s="44"/>
      <c r="K2970" s="44"/>
      <c r="L2970" s="44"/>
      <c r="M2970" s="44"/>
      <c r="N2970" s="44"/>
      <c r="O2970" s="44"/>
      <c r="P2970" s="44"/>
      <c r="Q2970" s="44"/>
      <c r="R2970" s="44"/>
      <c r="S2970" s="44"/>
      <c r="T2970" s="44"/>
      <c r="U2970" s="44"/>
      <c r="V2970" s="44"/>
      <c r="W2970" s="44"/>
      <c r="X2970" s="44"/>
      <c r="Y2970" s="44"/>
      <c r="Z2970" s="44"/>
      <c r="AA2970" s="35"/>
      <c r="AB2970" s="35"/>
      <c r="AC2970" s="35"/>
      <c r="AD2970" s="35"/>
      <c r="AE2970" s="35"/>
      <c r="AF2970" s="35"/>
      <c r="AG2970" s="35"/>
      <c r="AH2970" s="35"/>
      <c r="AI2970" s="35"/>
      <c r="AJ2970" s="35"/>
      <c r="AK2970" s="35"/>
    </row>
    <row r="2971" spans="7:37" s="13" customFormat="1" ht="13.9" customHeight="1" x14ac:dyDescent="0.3">
      <c r="G2971" s="44"/>
      <c r="H2971" s="44"/>
      <c r="I2971" s="44"/>
      <c r="J2971" s="44"/>
      <c r="K2971" s="44"/>
      <c r="L2971" s="44"/>
      <c r="M2971" s="44"/>
      <c r="N2971" s="44"/>
      <c r="O2971" s="44"/>
      <c r="P2971" s="44"/>
      <c r="Q2971" s="44"/>
      <c r="R2971" s="44"/>
      <c r="S2971" s="44"/>
      <c r="T2971" s="44"/>
      <c r="U2971" s="44"/>
      <c r="V2971" s="44"/>
      <c r="W2971" s="44"/>
      <c r="X2971" s="44"/>
      <c r="Y2971" s="44"/>
      <c r="Z2971" s="44"/>
      <c r="AA2971" s="35"/>
      <c r="AB2971" s="35"/>
      <c r="AC2971" s="35"/>
      <c r="AD2971" s="35"/>
      <c r="AE2971" s="35"/>
      <c r="AF2971" s="35"/>
      <c r="AG2971" s="35"/>
      <c r="AH2971" s="35"/>
      <c r="AI2971" s="35"/>
      <c r="AJ2971" s="35"/>
      <c r="AK2971" s="35"/>
    </row>
    <row r="2972" spans="7:37" s="13" customFormat="1" ht="13.9" customHeight="1" x14ac:dyDescent="0.3">
      <c r="G2972" s="44"/>
      <c r="H2972" s="44"/>
      <c r="I2972" s="44"/>
      <c r="J2972" s="44"/>
      <c r="K2972" s="44"/>
      <c r="L2972" s="44"/>
      <c r="M2972" s="44"/>
      <c r="N2972" s="44"/>
      <c r="O2972" s="44"/>
      <c r="P2972" s="44"/>
      <c r="Q2972" s="44"/>
      <c r="R2972" s="44"/>
      <c r="S2972" s="44"/>
      <c r="T2972" s="44"/>
      <c r="U2972" s="44"/>
      <c r="V2972" s="44"/>
      <c r="W2972" s="44"/>
      <c r="X2972" s="44"/>
      <c r="Y2972" s="44"/>
      <c r="Z2972" s="44"/>
      <c r="AA2972" s="35"/>
      <c r="AB2972" s="35"/>
      <c r="AC2972" s="35"/>
      <c r="AD2972" s="35"/>
      <c r="AE2972" s="35"/>
      <c r="AF2972" s="35"/>
      <c r="AG2972" s="35"/>
      <c r="AH2972" s="35"/>
      <c r="AI2972" s="35"/>
      <c r="AJ2972" s="35"/>
      <c r="AK2972" s="35"/>
    </row>
    <row r="2973" spans="7:37" s="13" customFormat="1" ht="13.9" customHeight="1" x14ac:dyDescent="0.3">
      <c r="G2973" s="44"/>
      <c r="H2973" s="44"/>
      <c r="I2973" s="44"/>
      <c r="J2973" s="44"/>
      <c r="K2973" s="44"/>
      <c r="L2973" s="44"/>
      <c r="M2973" s="44"/>
      <c r="N2973" s="44"/>
      <c r="O2973" s="44"/>
      <c r="P2973" s="44"/>
      <c r="Q2973" s="44"/>
      <c r="R2973" s="44"/>
      <c r="S2973" s="44"/>
      <c r="T2973" s="44"/>
      <c r="U2973" s="44"/>
      <c r="V2973" s="44"/>
      <c r="W2973" s="44"/>
      <c r="X2973" s="44"/>
      <c r="Y2973" s="44"/>
      <c r="Z2973" s="44"/>
      <c r="AA2973" s="35"/>
      <c r="AB2973" s="35"/>
      <c r="AC2973" s="35"/>
      <c r="AD2973" s="35"/>
      <c r="AE2973" s="35"/>
      <c r="AF2973" s="35"/>
      <c r="AG2973" s="35"/>
      <c r="AH2973" s="35"/>
      <c r="AI2973" s="35"/>
      <c r="AJ2973" s="35"/>
      <c r="AK2973" s="35"/>
    </row>
    <row r="2974" spans="7:37" s="13" customFormat="1" ht="13.9" customHeight="1" x14ac:dyDescent="0.3">
      <c r="G2974" s="44"/>
      <c r="H2974" s="44"/>
      <c r="I2974" s="44"/>
      <c r="J2974" s="44"/>
      <c r="K2974" s="44"/>
      <c r="L2974" s="44"/>
      <c r="M2974" s="44"/>
      <c r="N2974" s="44"/>
      <c r="O2974" s="44"/>
      <c r="P2974" s="44"/>
      <c r="Q2974" s="44"/>
      <c r="R2974" s="44"/>
      <c r="S2974" s="44"/>
      <c r="T2974" s="44"/>
      <c r="U2974" s="44"/>
      <c r="V2974" s="44"/>
      <c r="W2974" s="44"/>
      <c r="X2974" s="44"/>
      <c r="Y2974" s="44"/>
      <c r="Z2974" s="44"/>
      <c r="AA2974" s="35"/>
      <c r="AB2974" s="35"/>
      <c r="AC2974" s="35"/>
      <c r="AD2974" s="35"/>
      <c r="AE2974" s="35"/>
      <c r="AF2974" s="35"/>
      <c r="AG2974" s="35"/>
      <c r="AH2974" s="35"/>
      <c r="AI2974" s="35"/>
      <c r="AJ2974" s="35"/>
      <c r="AK2974" s="35"/>
    </row>
    <row r="2975" spans="7:37" s="13" customFormat="1" ht="13.9" customHeight="1" x14ac:dyDescent="0.3">
      <c r="G2975" s="44"/>
      <c r="H2975" s="44"/>
      <c r="I2975" s="44"/>
      <c r="J2975" s="44"/>
      <c r="K2975" s="44"/>
      <c r="L2975" s="44"/>
      <c r="M2975" s="44"/>
      <c r="N2975" s="44"/>
      <c r="O2975" s="44"/>
      <c r="P2975" s="44"/>
      <c r="Q2975" s="44"/>
      <c r="R2975" s="44"/>
      <c r="S2975" s="44"/>
      <c r="T2975" s="44"/>
      <c r="U2975" s="44"/>
      <c r="V2975" s="44"/>
      <c r="W2975" s="44"/>
      <c r="X2975" s="44"/>
      <c r="Y2975" s="44"/>
      <c r="Z2975" s="44"/>
      <c r="AA2975" s="35"/>
      <c r="AB2975" s="35"/>
      <c r="AC2975" s="35"/>
      <c r="AD2975" s="35"/>
      <c r="AE2975" s="35"/>
      <c r="AF2975" s="35"/>
      <c r="AG2975" s="35"/>
      <c r="AH2975" s="35"/>
      <c r="AI2975" s="35"/>
      <c r="AJ2975" s="35"/>
      <c r="AK2975" s="35"/>
    </row>
    <row r="2976" spans="7:37" s="13" customFormat="1" ht="13.9" customHeight="1" x14ac:dyDescent="0.3">
      <c r="G2976" s="44"/>
      <c r="H2976" s="44"/>
      <c r="I2976" s="44"/>
      <c r="J2976" s="44"/>
      <c r="K2976" s="44"/>
      <c r="L2976" s="44"/>
      <c r="M2976" s="44"/>
      <c r="N2976" s="44"/>
      <c r="O2976" s="44"/>
      <c r="P2976" s="44"/>
      <c r="Q2976" s="44"/>
      <c r="R2976" s="44"/>
      <c r="S2976" s="44"/>
      <c r="T2976" s="44"/>
      <c r="U2976" s="44"/>
      <c r="V2976" s="44"/>
      <c r="W2976" s="44"/>
      <c r="X2976" s="44"/>
      <c r="Y2976" s="44"/>
      <c r="Z2976" s="44"/>
      <c r="AA2976" s="35"/>
      <c r="AB2976" s="35"/>
      <c r="AC2976" s="35"/>
      <c r="AD2976" s="35"/>
      <c r="AE2976" s="35"/>
      <c r="AF2976" s="35"/>
      <c r="AG2976" s="35"/>
      <c r="AH2976" s="35"/>
      <c r="AI2976" s="35"/>
      <c r="AJ2976" s="35"/>
      <c r="AK2976" s="35"/>
    </row>
    <row r="2977" spans="7:37" s="13" customFormat="1" ht="13.9" customHeight="1" x14ac:dyDescent="0.3">
      <c r="G2977" s="44"/>
      <c r="H2977" s="44"/>
      <c r="I2977" s="44"/>
      <c r="J2977" s="44"/>
      <c r="K2977" s="44"/>
      <c r="L2977" s="44"/>
      <c r="M2977" s="44"/>
      <c r="N2977" s="44"/>
      <c r="O2977" s="44"/>
      <c r="P2977" s="44"/>
      <c r="Q2977" s="44"/>
      <c r="R2977" s="44"/>
      <c r="S2977" s="44"/>
      <c r="T2977" s="44"/>
      <c r="U2977" s="44"/>
      <c r="V2977" s="44"/>
      <c r="W2977" s="44"/>
      <c r="X2977" s="44"/>
      <c r="Y2977" s="44"/>
      <c r="Z2977" s="44"/>
      <c r="AA2977" s="35"/>
      <c r="AB2977" s="35"/>
      <c r="AC2977" s="35"/>
      <c r="AD2977" s="35"/>
      <c r="AE2977" s="35"/>
      <c r="AF2977" s="35"/>
      <c r="AG2977" s="35"/>
      <c r="AH2977" s="35"/>
      <c r="AI2977" s="35"/>
      <c r="AJ2977" s="35"/>
      <c r="AK2977" s="35"/>
    </row>
    <row r="2978" spans="7:37" s="13" customFormat="1" ht="13.9" customHeight="1" x14ac:dyDescent="0.3">
      <c r="G2978" s="44"/>
      <c r="H2978" s="44"/>
      <c r="I2978" s="44"/>
      <c r="J2978" s="44"/>
      <c r="K2978" s="44"/>
      <c r="L2978" s="44"/>
      <c r="M2978" s="44"/>
      <c r="N2978" s="44"/>
      <c r="O2978" s="44"/>
      <c r="P2978" s="44"/>
      <c r="Q2978" s="44"/>
      <c r="R2978" s="44"/>
      <c r="S2978" s="44"/>
      <c r="T2978" s="44"/>
      <c r="U2978" s="44"/>
      <c r="V2978" s="44"/>
      <c r="W2978" s="44"/>
      <c r="X2978" s="44"/>
      <c r="Y2978" s="44"/>
      <c r="Z2978" s="44"/>
      <c r="AA2978" s="35"/>
      <c r="AB2978" s="35"/>
      <c r="AC2978" s="35"/>
      <c r="AD2978" s="35"/>
      <c r="AE2978" s="35"/>
      <c r="AF2978" s="35"/>
      <c r="AG2978" s="35"/>
      <c r="AH2978" s="35"/>
      <c r="AI2978" s="35"/>
      <c r="AJ2978" s="35"/>
      <c r="AK2978" s="35"/>
    </row>
    <row r="2979" spans="7:37" s="13" customFormat="1" ht="13.9" customHeight="1" x14ac:dyDescent="0.3">
      <c r="G2979" s="44"/>
      <c r="H2979" s="44"/>
      <c r="I2979" s="44"/>
      <c r="J2979" s="44"/>
      <c r="K2979" s="44"/>
      <c r="L2979" s="44"/>
      <c r="M2979" s="44"/>
      <c r="N2979" s="44"/>
      <c r="O2979" s="44"/>
      <c r="P2979" s="44"/>
      <c r="Q2979" s="44"/>
      <c r="R2979" s="44"/>
      <c r="S2979" s="44"/>
      <c r="T2979" s="44"/>
      <c r="U2979" s="44"/>
      <c r="V2979" s="44"/>
      <c r="W2979" s="44"/>
      <c r="X2979" s="44"/>
      <c r="Y2979" s="44"/>
      <c r="Z2979" s="44"/>
      <c r="AA2979" s="35"/>
      <c r="AB2979" s="35"/>
      <c r="AC2979" s="35"/>
      <c r="AD2979" s="35"/>
      <c r="AE2979" s="35"/>
      <c r="AF2979" s="35"/>
      <c r="AG2979" s="35"/>
      <c r="AH2979" s="35"/>
      <c r="AI2979" s="35"/>
      <c r="AJ2979" s="35"/>
      <c r="AK2979" s="35"/>
    </row>
    <row r="2980" spans="7:37" s="13" customFormat="1" ht="13.9" customHeight="1" x14ac:dyDescent="0.3">
      <c r="G2980" s="44"/>
      <c r="H2980" s="44"/>
      <c r="I2980" s="44"/>
      <c r="J2980" s="44"/>
      <c r="K2980" s="44"/>
      <c r="L2980" s="44"/>
      <c r="M2980" s="44"/>
      <c r="N2980" s="44"/>
      <c r="O2980" s="44"/>
      <c r="P2980" s="44"/>
      <c r="Q2980" s="44"/>
      <c r="R2980" s="44"/>
      <c r="S2980" s="44"/>
      <c r="T2980" s="44"/>
      <c r="U2980" s="44"/>
      <c r="V2980" s="44"/>
      <c r="W2980" s="44"/>
      <c r="X2980" s="44"/>
      <c r="Y2980" s="44"/>
      <c r="Z2980" s="44"/>
      <c r="AA2980" s="35"/>
      <c r="AB2980" s="35"/>
      <c r="AC2980" s="35"/>
      <c r="AD2980" s="35"/>
      <c r="AE2980" s="35"/>
      <c r="AF2980" s="35"/>
      <c r="AG2980" s="35"/>
      <c r="AH2980" s="35"/>
      <c r="AI2980" s="35"/>
      <c r="AJ2980" s="35"/>
      <c r="AK2980" s="35"/>
    </row>
    <row r="2981" spans="7:37" s="13" customFormat="1" ht="13.9" customHeight="1" x14ac:dyDescent="0.3">
      <c r="G2981" s="44"/>
      <c r="H2981" s="44"/>
      <c r="I2981" s="44"/>
      <c r="J2981" s="44"/>
      <c r="K2981" s="44"/>
      <c r="L2981" s="44"/>
      <c r="M2981" s="44"/>
      <c r="N2981" s="44"/>
      <c r="O2981" s="44"/>
      <c r="P2981" s="44"/>
      <c r="Q2981" s="44"/>
      <c r="R2981" s="44"/>
      <c r="S2981" s="44"/>
      <c r="T2981" s="44"/>
      <c r="U2981" s="44"/>
      <c r="V2981" s="44"/>
      <c r="W2981" s="44"/>
      <c r="X2981" s="44"/>
      <c r="Y2981" s="44"/>
      <c r="Z2981" s="44"/>
      <c r="AA2981" s="35"/>
      <c r="AB2981" s="35"/>
      <c r="AC2981" s="35"/>
      <c r="AD2981" s="35"/>
      <c r="AE2981" s="35"/>
      <c r="AF2981" s="35"/>
      <c r="AG2981" s="35"/>
      <c r="AH2981" s="35"/>
      <c r="AI2981" s="35"/>
      <c r="AJ2981" s="35"/>
      <c r="AK2981" s="35"/>
    </row>
    <row r="2982" spans="7:37" s="13" customFormat="1" ht="13.9" customHeight="1" x14ac:dyDescent="0.3">
      <c r="G2982" s="44"/>
      <c r="H2982" s="44"/>
      <c r="I2982" s="44"/>
      <c r="J2982" s="44"/>
      <c r="K2982" s="44"/>
      <c r="L2982" s="44"/>
      <c r="M2982" s="44"/>
      <c r="N2982" s="44"/>
      <c r="O2982" s="44"/>
      <c r="P2982" s="44"/>
      <c r="Q2982" s="44"/>
      <c r="R2982" s="44"/>
      <c r="S2982" s="44"/>
      <c r="T2982" s="44"/>
      <c r="U2982" s="44"/>
      <c r="V2982" s="44"/>
      <c r="W2982" s="44"/>
      <c r="X2982" s="44"/>
      <c r="Y2982" s="44"/>
      <c r="Z2982" s="44"/>
      <c r="AA2982" s="35"/>
      <c r="AB2982" s="35"/>
      <c r="AC2982" s="35"/>
      <c r="AD2982" s="35"/>
      <c r="AE2982" s="35"/>
      <c r="AF2982" s="35"/>
      <c r="AG2982" s="35"/>
      <c r="AH2982" s="35"/>
      <c r="AI2982" s="35"/>
      <c r="AJ2982" s="35"/>
      <c r="AK2982" s="35"/>
    </row>
    <row r="2983" spans="7:37" s="13" customFormat="1" ht="13.9" customHeight="1" x14ac:dyDescent="0.3">
      <c r="G2983" s="44"/>
      <c r="H2983" s="44"/>
      <c r="I2983" s="44"/>
      <c r="J2983" s="44"/>
      <c r="K2983" s="44"/>
      <c r="L2983" s="44"/>
      <c r="M2983" s="44"/>
      <c r="N2983" s="44"/>
      <c r="O2983" s="44"/>
      <c r="P2983" s="44"/>
      <c r="Q2983" s="44"/>
      <c r="R2983" s="44"/>
      <c r="S2983" s="44"/>
      <c r="T2983" s="44"/>
      <c r="U2983" s="44"/>
      <c r="V2983" s="44"/>
      <c r="W2983" s="44"/>
      <c r="X2983" s="44"/>
      <c r="Y2983" s="44"/>
      <c r="Z2983" s="44"/>
      <c r="AA2983" s="35"/>
      <c r="AB2983" s="35"/>
      <c r="AC2983" s="35"/>
      <c r="AD2983" s="35"/>
      <c r="AE2983" s="35"/>
      <c r="AF2983" s="35"/>
      <c r="AG2983" s="35"/>
      <c r="AH2983" s="35"/>
      <c r="AI2983" s="35"/>
      <c r="AJ2983" s="35"/>
      <c r="AK2983" s="35"/>
    </row>
    <row r="2984" spans="7:37" s="13" customFormat="1" ht="13.9" customHeight="1" x14ac:dyDescent="0.3">
      <c r="G2984" s="44"/>
      <c r="H2984" s="44"/>
      <c r="I2984" s="44"/>
      <c r="J2984" s="44"/>
      <c r="K2984" s="44"/>
      <c r="L2984" s="44"/>
      <c r="M2984" s="44"/>
      <c r="N2984" s="44"/>
      <c r="O2984" s="44"/>
      <c r="P2984" s="44"/>
      <c r="Q2984" s="44"/>
      <c r="R2984" s="44"/>
      <c r="S2984" s="44"/>
      <c r="T2984" s="44"/>
      <c r="U2984" s="44"/>
      <c r="V2984" s="44"/>
      <c r="W2984" s="44"/>
      <c r="X2984" s="44"/>
      <c r="Y2984" s="44"/>
      <c r="Z2984" s="44"/>
      <c r="AA2984" s="35"/>
      <c r="AB2984" s="35"/>
      <c r="AC2984" s="35"/>
      <c r="AD2984" s="35"/>
      <c r="AE2984" s="35"/>
      <c r="AF2984" s="35"/>
      <c r="AG2984" s="35"/>
      <c r="AH2984" s="35"/>
      <c r="AI2984" s="35"/>
      <c r="AJ2984" s="35"/>
      <c r="AK2984" s="35"/>
    </row>
    <row r="2985" spans="7:37" s="13" customFormat="1" ht="13.9" customHeight="1" x14ac:dyDescent="0.3">
      <c r="G2985" s="44"/>
      <c r="H2985" s="44"/>
      <c r="I2985" s="44"/>
      <c r="J2985" s="44"/>
      <c r="K2985" s="44"/>
      <c r="L2985" s="44"/>
      <c r="M2985" s="44"/>
      <c r="N2985" s="44"/>
      <c r="O2985" s="44"/>
      <c r="P2985" s="44"/>
      <c r="Q2985" s="44"/>
      <c r="R2985" s="44"/>
      <c r="S2985" s="44"/>
      <c r="T2985" s="44"/>
      <c r="U2985" s="44"/>
      <c r="V2985" s="44"/>
      <c r="W2985" s="44"/>
      <c r="X2985" s="44"/>
      <c r="Y2985" s="44"/>
      <c r="Z2985" s="44"/>
      <c r="AA2985" s="35"/>
      <c r="AB2985" s="35"/>
      <c r="AC2985" s="35"/>
      <c r="AD2985" s="35"/>
      <c r="AE2985" s="35"/>
      <c r="AF2985" s="35"/>
      <c r="AG2985" s="35"/>
      <c r="AH2985" s="35"/>
      <c r="AI2985" s="35"/>
      <c r="AJ2985" s="35"/>
      <c r="AK2985" s="35"/>
    </row>
    <row r="2986" spans="7:37" s="13" customFormat="1" ht="13.9" customHeight="1" x14ac:dyDescent="0.3">
      <c r="G2986" s="44"/>
      <c r="H2986" s="44"/>
      <c r="I2986" s="44"/>
      <c r="J2986" s="44"/>
      <c r="K2986" s="44"/>
      <c r="L2986" s="44"/>
      <c r="M2986" s="44"/>
      <c r="N2986" s="44"/>
      <c r="O2986" s="44"/>
      <c r="P2986" s="44"/>
      <c r="Q2986" s="44"/>
      <c r="R2986" s="44"/>
      <c r="S2986" s="44"/>
      <c r="T2986" s="44"/>
      <c r="U2986" s="44"/>
      <c r="V2986" s="44"/>
      <c r="W2986" s="44"/>
      <c r="X2986" s="44"/>
      <c r="Y2986" s="44"/>
      <c r="Z2986" s="44"/>
      <c r="AA2986" s="35"/>
      <c r="AB2986" s="35"/>
      <c r="AC2986" s="35"/>
      <c r="AD2986" s="35"/>
      <c r="AE2986" s="35"/>
      <c r="AF2986" s="35"/>
      <c r="AG2986" s="35"/>
      <c r="AH2986" s="35"/>
      <c r="AI2986" s="35"/>
      <c r="AJ2986" s="35"/>
      <c r="AK2986" s="35"/>
    </row>
    <row r="2987" spans="7:37" s="13" customFormat="1" ht="13.9" customHeight="1" x14ac:dyDescent="0.3">
      <c r="G2987" s="44"/>
      <c r="H2987" s="44"/>
      <c r="I2987" s="44"/>
      <c r="J2987" s="44"/>
      <c r="K2987" s="44"/>
      <c r="L2987" s="44"/>
      <c r="M2987" s="44"/>
      <c r="N2987" s="44"/>
      <c r="O2987" s="44"/>
      <c r="P2987" s="44"/>
      <c r="Q2987" s="44"/>
      <c r="R2987" s="44"/>
      <c r="S2987" s="44"/>
      <c r="T2987" s="44"/>
      <c r="U2987" s="44"/>
      <c r="V2987" s="44"/>
      <c r="W2987" s="44"/>
      <c r="X2987" s="44"/>
      <c r="Y2987" s="44"/>
      <c r="Z2987" s="44"/>
      <c r="AA2987" s="35"/>
      <c r="AB2987" s="35"/>
      <c r="AC2987" s="35"/>
      <c r="AD2987" s="35"/>
      <c r="AE2987" s="35"/>
      <c r="AF2987" s="35"/>
      <c r="AG2987" s="35"/>
      <c r="AH2987" s="35"/>
      <c r="AI2987" s="35"/>
      <c r="AJ2987" s="35"/>
      <c r="AK2987" s="35"/>
    </row>
    <row r="2988" spans="7:37" s="13" customFormat="1" ht="13.9" customHeight="1" x14ac:dyDescent="0.3">
      <c r="G2988" s="44"/>
      <c r="H2988" s="44"/>
      <c r="I2988" s="44"/>
      <c r="J2988" s="44"/>
      <c r="K2988" s="44"/>
      <c r="L2988" s="44"/>
      <c r="M2988" s="44"/>
      <c r="N2988" s="44"/>
      <c r="O2988" s="44"/>
      <c r="P2988" s="44"/>
      <c r="Q2988" s="44"/>
      <c r="R2988" s="44"/>
      <c r="S2988" s="44"/>
      <c r="T2988" s="44"/>
      <c r="U2988" s="44"/>
      <c r="V2988" s="44"/>
      <c r="W2988" s="44"/>
      <c r="X2988" s="44"/>
      <c r="Y2988" s="44"/>
      <c r="Z2988" s="44"/>
      <c r="AA2988" s="35"/>
      <c r="AB2988" s="35"/>
      <c r="AC2988" s="35"/>
      <c r="AD2988" s="35"/>
      <c r="AE2988" s="35"/>
      <c r="AF2988" s="35"/>
      <c r="AG2988" s="35"/>
      <c r="AH2988" s="35"/>
      <c r="AI2988" s="35"/>
      <c r="AJ2988" s="35"/>
      <c r="AK2988" s="35"/>
    </row>
    <row r="2989" spans="7:37" s="13" customFormat="1" ht="13.9" customHeight="1" x14ac:dyDescent="0.3">
      <c r="G2989" s="44"/>
      <c r="H2989" s="44"/>
      <c r="I2989" s="44"/>
      <c r="J2989" s="44"/>
      <c r="K2989" s="44"/>
      <c r="L2989" s="44"/>
      <c r="M2989" s="44"/>
      <c r="N2989" s="44"/>
      <c r="O2989" s="44"/>
      <c r="P2989" s="44"/>
      <c r="Q2989" s="44"/>
      <c r="R2989" s="44"/>
      <c r="S2989" s="44"/>
      <c r="T2989" s="44"/>
      <c r="U2989" s="44"/>
      <c r="V2989" s="44"/>
      <c r="W2989" s="44"/>
      <c r="X2989" s="44"/>
      <c r="Y2989" s="44"/>
      <c r="Z2989" s="44"/>
      <c r="AA2989" s="35"/>
      <c r="AB2989" s="35"/>
      <c r="AC2989" s="35"/>
      <c r="AD2989" s="35"/>
      <c r="AE2989" s="35"/>
      <c r="AF2989" s="35"/>
      <c r="AG2989" s="35"/>
      <c r="AH2989" s="35"/>
      <c r="AI2989" s="35"/>
      <c r="AJ2989" s="35"/>
      <c r="AK2989" s="35"/>
    </row>
    <row r="2990" spans="7:37" s="13" customFormat="1" ht="13.9" customHeight="1" x14ac:dyDescent="0.3">
      <c r="G2990" s="44"/>
      <c r="H2990" s="44"/>
      <c r="I2990" s="44"/>
      <c r="J2990" s="44"/>
      <c r="K2990" s="44"/>
      <c r="L2990" s="44"/>
      <c r="M2990" s="44"/>
      <c r="N2990" s="44"/>
      <c r="O2990" s="44"/>
      <c r="P2990" s="44"/>
      <c r="Q2990" s="44"/>
      <c r="R2990" s="44"/>
      <c r="S2990" s="44"/>
      <c r="T2990" s="44"/>
      <c r="U2990" s="44"/>
      <c r="V2990" s="44"/>
      <c r="W2990" s="44"/>
      <c r="X2990" s="44"/>
      <c r="Y2990" s="44"/>
      <c r="Z2990" s="44"/>
      <c r="AA2990" s="35"/>
      <c r="AB2990" s="35"/>
      <c r="AC2990" s="35"/>
      <c r="AD2990" s="35"/>
      <c r="AE2990" s="35"/>
      <c r="AF2990" s="35"/>
      <c r="AG2990" s="35"/>
      <c r="AH2990" s="35"/>
      <c r="AI2990" s="35"/>
      <c r="AJ2990" s="35"/>
      <c r="AK2990" s="35"/>
    </row>
    <row r="2991" spans="7:37" s="13" customFormat="1" ht="13.9" customHeight="1" x14ac:dyDescent="0.3">
      <c r="G2991" s="44"/>
      <c r="H2991" s="44"/>
      <c r="I2991" s="44"/>
      <c r="J2991" s="44"/>
      <c r="K2991" s="44"/>
      <c r="L2991" s="44"/>
      <c r="M2991" s="44"/>
      <c r="N2991" s="44"/>
      <c r="O2991" s="44"/>
      <c r="P2991" s="44"/>
      <c r="Q2991" s="44"/>
      <c r="R2991" s="44"/>
      <c r="S2991" s="44"/>
      <c r="T2991" s="44"/>
      <c r="U2991" s="44"/>
      <c r="V2991" s="44"/>
      <c r="W2991" s="44"/>
      <c r="X2991" s="44"/>
      <c r="Y2991" s="44"/>
      <c r="Z2991" s="44"/>
      <c r="AA2991" s="35"/>
      <c r="AB2991" s="35"/>
      <c r="AC2991" s="35"/>
      <c r="AD2991" s="35"/>
      <c r="AE2991" s="35"/>
      <c r="AF2991" s="35"/>
      <c r="AG2991" s="35"/>
      <c r="AH2991" s="35"/>
      <c r="AI2991" s="35"/>
      <c r="AJ2991" s="35"/>
      <c r="AK2991" s="35"/>
    </row>
    <row r="2992" spans="7:37" s="13" customFormat="1" ht="13.9" customHeight="1" x14ac:dyDescent="0.3">
      <c r="G2992" s="44"/>
      <c r="H2992" s="44"/>
      <c r="I2992" s="44"/>
      <c r="J2992" s="44"/>
      <c r="K2992" s="44"/>
      <c r="L2992" s="44"/>
      <c r="M2992" s="44"/>
      <c r="N2992" s="44"/>
      <c r="O2992" s="44"/>
      <c r="P2992" s="44"/>
      <c r="Q2992" s="44"/>
      <c r="R2992" s="44"/>
      <c r="S2992" s="44"/>
      <c r="T2992" s="44"/>
      <c r="U2992" s="44"/>
      <c r="V2992" s="44"/>
      <c r="W2992" s="44"/>
      <c r="X2992" s="44"/>
      <c r="Y2992" s="44"/>
      <c r="Z2992" s="44"/>
      <c r="AA2992" s="35"/>
      <c r="AB2992" s="35"/>
      <c r="AC2992" s="35"/>
      <c r="AD2992" s="35"/>
      <c r="AE2992" s="35"/>
      <c r="AF2992" s="35"/>
      <c r="AG2992" s="35"/>
      <c r="AH2992" s="35"/>
      <c r="AI2992" s="35"/>
      <c r="AJ2992" s="35"/>
      <c r="AK2992" s="35"/>
    </row>
    <row r="2993" spans="7:37" s="13" customFormat="1" ht="13.9" customHeight="1" x14ac:dyDescent="0.3">
      <c r="G2993" s="44"/>
      <c r="H2993" s="44"/>
      <c r="I2993" s="44"/>
      <c r="J2993" s="44"/>
      <c r="K2993" s="44"/>
      <c r="L2993" s="44"/>
      <c r="M2993" s="44"/>
      <c r="N2993" s="44"/>
      <c r="O2993" s="44"/>
      <c r="P2993" s="44"/>
      <c r="Q2993" s="44"/>
      <c r="R2993" s="44"/>
      <c r="S2993" s="44"/>
      <c r="T2993" s="44"/>
      <c r="U2993" s="44"/>
      <c r="V2993" s="44"/>
      <c r="W2993" s="44"/>
      <c r="X2993" s="44"/>
      <c r="Y2993" s="44"/>
      <c r="Z2993" s="44"/>
      <c r="AA2993" s="35"/>
      <c r="AB2993" s="35"/>
      <c r="AC2993" s="35"/>
      <c r="AD2993" s="35"/>
      <c r="AE2993" s="35"/>
      <c r="AF2993" s="35"/>
      <c r="AG2993" s="35"/>
      <c r="AH2993" s="35"/>
      <c r="AI2993" s="35"/>
      <c r="AJ2993" s="35"/>
      <c r="AK2993" s="35"/>
    </row>
    <row r="2994" spans="7:37" s="13" customFormat="1" ht="13.9" customHeight="1" x14ac:dyDescent="0.3">
      <c r="G2994" s="44"/>
      <c r="H2994" s="44"/>
      <c r="I2994" s="44"/>
      <c r="J2994" s="44"/>
      <c r="K2994" s="44"/>
      <c r="L2994" s="44"/>
      <c r="M2994" s="44"/>
      <c r="N2994" s="44"/>
      <c r="O2994" s="44"/>
      <c r="P2994" s="44"/>
      <c r="Q2994" s="44"/>
      <c r="R2994" s="44"/>
      <c r="S2994" s="44"/>
      <c r="T2994" s="44"/>
      <c r="U2994" s="44"/>
      <c r="V2994" s="44"/>
      <c r="W2994" s="44"/>
      <c r="X2994" s="44"/>
      <c r="Y2994" s="44"/>
      <c r="Z2994" s="44"/>
      <c r="AA2994" s="35"/>
      <c r="AB2994" s="35"/>
      <c r="AC2994" s="35"/>
      <c r="AD2994" s="35"/>
      <c r="AE2994" s="35"/>
      <c r="AF2994" s="35"/>
      <c r="AG2994" s="35"/>
      <c r="AH2994" s="35"/>
      <c r="AI2994" s="35"/>
      <c r="AJ2994" s="35"/>
      <c r="AK2994" s="35"/>
    </row>
    <row r="2995" spans="7:37" s="13" customFormat="1" ht="13.9" customHeight="1" x14ac:dyDescent="0.3">
      <c r="G2995" s="44"/>
      <c r="H2995" s="44"/>
      <c r="I2995" s="44"/>
      <c r="J2995" s="44"/>
      <c r="K2995" s="44"/>
      <c r="L2995" s="44"/>
      <c r="M2995" s="44"/>
      <c r="N2995" s="44"/>
      <c r="O2995" s="44"/>
      <c r="P2995" s="44"/>
      <c r="Q2995" s="44"/>
      <c r="R2995" s="44"/>
      <c r="S2995" s="44"/>
      <c r="T2995" s="44"/>
      <c r="U2995" s="44"/>
      <c r="V2995" s="44"/>
      <c r="W2995" s="44"/>
      <c r="X2995" s="44"/>
      <c r="Y2995" s="44"/>
      <c r="Z2995" s="44"/>
      <c r="AA2995" s="35"/>
      <c r="AB2995" s="35"/>
      <c r="AC2995" s="35"/>
      <c r="AD2995" s="35"/>
      <c r="AE2995" s="35"/>
      <c r="AF2995" s="35"/>
      <c r="AG2995" s="35"/>
      <c r="AH2995" s="35"/>
      <c r="AI2995" s="35"/>
      <c r="AJ2995" s="35"/>
      <c r="AK2995" s="35"/>
    </row>
    <row r="2996" spans="7:37" s="13" customFormat="1" ht="13.9" customHeight="1" x14ac:dyDescent="0.3">
      <c r="G2996" s="44"/>
      <c r="H2996" s="44"/>
      <c r="I2996" s="44"/>
      <c r="J2996" s="44"/>
      <c r="K2996" s="44"/>
      <c r="L2996" s="44"/>
      <c r="M2996" s="44"/>
      <c r="N2996" s="44"/>
      <c r="O2996" s="44"/>
      <c r="P2996" s="44"/>
      <c r="Q2996" s="44"/>
      <c r="R2996" s="44"/>
      <c r="S2996" s="44"/>
      <c r="T2996" s="44"/>
      <c r="U2996" s="44"/>
      <c r="V2996" s="44"/>
      <c r="W2996" s="44"/>
      <c r="X2996" s="44"/>
      <c r="Y2996" s="44"/>
      <c r="Z2996" s="44"/>
      <c r="AA2996" s="35"/>
      <c r="AB2996" s="35"/>
      <c r="AC2996" s="35"/>
      <c r="AD2996" s="35"/>
      <c r="AE2996" s="35"/>
      <c r="AF2996" s="35"/>
      <c r="AG2996" s="35"/>
      <c r="AH2996" s="35"/>
      <c r="AI2996" s="35"/>
      <c r="AJ2996" s="35"/>
      <c r="AK2996" s="35"/>
    </row>
    <row r="2997" spans="7:37" s="13" customFormat="1" ht="13.9" customHeight="1" x14ac:dyDescent="0.3">
      <c r="G2997" s="44"/>
      <c r="H2997" s="44"/>
      <c r="I2997" s="44"/>
      <c r="J2997" s="44"/>
      <c r="K2997" s="44"/>
      <c r="L2997" s="44"/>
      <c r="M2997" s="44"/>
      <c r="N2997" s="44"/>
      <c r="O2997" s="44"/>
      <c r="P2997" s="44"/>
      <c r="Q2997" s="44"/>
      <c r="R2997" s="44"/>
      <c r="S2997" s="44"/>
      <c r="T2997" s="44"/>
      <c r="U2997" s="44"/>
      <c r="V2997" s="44"/>
      <c r="W2997" s="44"/>
      <c r="X2997" s="44"/>
      <c r="Y2997" s="44"/>
      <c r="Z2997" s="44"/>
      <c r="AA2997" s="35"/>
      <c r="AB2997" s="35"/>
      <c r="AC2997" s="35"/>
      <c r="AD2997" s="35"/>
      <c r="AE2997" s="35"/>
      <c r="AF2997" s="35"/>
      <c r="AG2997" s="35"/>
      <c r="AH2997" s="35"/>
      <c r="AI2997" s="35"/>
      <c r="AJ2997" s="35"/>
      <c r="AK2997" s="35"/>
    </row>
    <row r="2998" spans="7:37" s="13" customFormat="1" ht="13.9" customHeight="1" x14ac:dyDescent="0.3">
      <c r="G2998" s="44"/>
      <c r="H2998" s="44"/>
      <c r="I2998" s="44"/>
      <c r="J2998" s="44"/>
      <c r="K2998" s="44"/>
      <c r="L2998" s="44"/>
      <c r="M2998" s="44"/>
      <c r="N2998" s="44"/>
      <c r="O2998" s="44"/>
      <c r="P2998" s="44"/>
      <c r="Q2998" s="44"/>
      <c r="R2998" s="44"/>
      <c r="S2998" s="44"/>
      <c r="T2998" s="44"/>
      <c r="U2998" s="44"/>
      <c r="V2998" s="44"/>
      <c r="W2998" s="44"/>
      <c r="X2998" s="44"/>
      <c r="Y2998" s="44"/>
      <c r="Z2998" s="44"/>
      <c r="AA2998" s="35"/>
      <c r="AB2998" s="35"/>
      <c r="AC2998" s="35"/>
      <c r="AD2998" s="35"/>
      <c r="AE2998" s="35"/>
      <c r="AF2998" s="35"/>
      <c r="AG2998" s="35"/>
      <c r="AH2998" s="35"/>
      <c r="AI2998" s="35"/>
      <c r="AJ2998" s="35"/>
      <c r="AK2998" s="35"/>
    </row>
    <row r="2999" spans="7:37" s="13" customFormat="1" ht="13.9" customHeight="1" x14ac:dyDescent="0.3">
      <c r="G2999" s="44"/>
      <c r="H2999" s="44"/>
      <c r="I2999" s="44"/>
      <c r="J2999" s="44"/>
      <c r="K2999" s="44"/>
      <c r="L2999" s="44"/>
      <c r="M2999" s="44"/>
      <c r="N2999" s="44"/>
      <c r="O2999" s="44"/>
      <c r="P2999" s="44"/>
      <c r="Q2999" s="44"/>
      <c r="R2999" s="44"/>
      <c r="S2999" s="44"/>
      <c r="T2999" s="44"/>
      <c r="U2999" s="44"/>
      <c r="V2999" s="44"/>
      <c r="W2999" s="44"/>
      <c r="X2999" s="44"/>
      <c r="Y2999" s="44"/>
      <c r="Z2999" s="44"/>
      <c r="AA2999" s="35"/>
      <c r="AB2999" s="35"/>
      <c r="AC2999" s="35"/>
      <c r="AD2999" s="35"/>
      <c r="AE2999" s="35"/>
      <c r="AF2999" s="35"/>
      <c r="AG2999" s="35"/>
      <c r="AH2999" s="35"/>
      <c r="AI2999" s="35"/>
      <c r="AJ2999" s="35"/>
      <c r="AK2999" s="35"/>
    </row>
    <row r="3000" spans="7:37" s="13" customFormat="1" ht="13.9" customHeight="1" x14ac:dyDescent="0.3">
      <c r="G3000" s="44"/>
      <c r="H3000" s="44"/>
      <c r="I3000" s="44"/>
      <c r="J3000" s="44"/>
      <c r="K3000" s="44"/>
      <c r="L3000" s="44"/>
      <c r="M3000" s="44"/>
      <c r="N3000" s="44"/>
      <c r="O3000" s="44"/>
      <c r="P3000" s="44"/>
      <c r="Q3000" s="44"/>
      <c r="R3000" s="44"/>
      <c r="S3000" s="44"/>
      <c r="T3000" s="44"/>
      <c r="U3000" s="44"/>
      <c r="V3000" s="44"/>
      <c r="W3000" s="44"/>
      <c r="X3000" s="44"/>
      <c r="Y3000" s="44"/>
      <c r="Z3000" s="44"/>
      <c r="AA3000" s="35"/>
      <c r="AB3000" s="35"/>
      <c r="AC3000" s="35"/>
      <c r="AD3000" s="35"/>
      <c r="AE3000" s="35"/>
      <c r="AF3000" s="35"/>
      <c r="AG3000" s="35"/>
      <c r="AH3000" s="35"/>
      <c r="AI3000" s="35"/>
      <c r="AJ3000" s="35"/>
      <c r="AK3000" s="35"/>
    </row>
    <row r="3001" spans="7:37" s="13" customFormat="1" ht="13.9" customHeight="1" x14ac:dyDescent="0.3">
      <c r="G3001" s="44"/>
      <c r="H3001" s="44"/>
      <c r="I3001" s="44"/>
      <c r="J3001" s="44"/>
      <c r="K3001" s="44"/>
      <c r="L3001" s="44"/>
      <c r="M3001" s="44"/>
      <c r="N3001" s="44"/>
      <c r="O3001" s="44"/>
      <c r="P3001" s="44"/>
      <c r="Q3001" s="44"/>
      <c r="R3001" s="44"/>
      <c r="S3001" s="44"/>
      <c r="T3001" s="44"/>
      <c r="U3001" s="44"/>
      <c r="V3001" s="44"/>
      <c r="W3001" s="44"/>
      <c r="X3001" s="44"/>
      <c r="Y3001" s="44"/>
      <c r="Z3001" s="44"/>
      <c r="AA3001" s="35"/>
      <c r="AB3001" s="35"/>
      <c r="AC3001" s="35"/>
      <c r="AD3001" s="35"/>
      <c r="AE3001" s="35"/>
      <c r="AF3001" s="35"/>
      <c r="AG3001" s="35"/>
      <c r="AH3001" s="35"/>
      <c r="AI3001" s="35"/>
      <c r="AJ3001" s="35"/>
      <c r="AK3001" s="35"/>
    </row>
    <row r="3002" spans="7:37" s="13" customFormat="1" ht="13.9" customHeight="1" x14ac:dyDescent="0.3">
      <c r="G3002" s="44"/>
      <c r="H3002" s="44"/>
      <c r="I3002" s="44"/>
      <c r="J3002" s="44"/>
      <c r="K3002" s="44"/>
      <c r="L3002" s="44"/>
      <c r="M3002" s="44"/>
      <c r="N3002" s="44"/>
      <c r="O3002" s="44"/>
      <c r="P3002" s="44"/>
      <c r="Q3002" s="44"/>
      <c r="R3002" s="44"/>
      <c r="S3002" s="44"/>
      <c r="T3002" s="44"/>
      <c r="U3002" s="44"/>
      <c r="V3002" s="44"/>
      <c r="W3002" s="44"/>
      <c r="X3002" s="44"/>
      <c r="Y3002" s="44"/>
      <c r="Z3002" s="44"/>
      <c r="AA3002" s="35"/>
      <c r="AB3002" s="35"/>
      <c r="AC3002" s="35"/>
      <c r="AD3002" s="35"/>
      <c r="AE3002" s="35"/>
      <c r="AF3002" s="35"/>
      <c r="AG3002" s="35"/>
      <c r="AH3002" s="35"/>
      <c r="AI3002" s="35"/>
      <c r="AJ3002" s="35"/>
      <c r="AK3002" s="35"/>
    </row>
    <row r="3003" spans="7:37" s="13" customFormat="1" ht="13.9" customHeight="1" x14ac:dyDescent="0.3">
      <c r="G3003" s="44"/>
      <c r="H3003" s="44"/>
      <c r="I3003" s="44"/>
      <c r="J3003" s="44"/>
      <c r="K3003" s="44"/>
      <c r="L3003" s="44"/>
      <c r="M3003" s="44"/>
      <c r="N3003" s="44"/>
      <c r="O3003" s="44"/>
      <c r="P3003" s="44"/>
      <c r="Q3003" s="44"/>
      <c r="R3003" s="44"/>
      <c r="S3003" s="44"/>
      <c r="T3003" s="44"/>
      <c r="U3003" s="44"/>
      <c r="V3003" s="44"/>
      <c r="W3003" s="44"/>
      <c r="X3003" s="44"/>
      <c r="Y3003" s="44"/>
      <c r="Z3003" s="44"/>
      <c r="AA3003" s="35"/>
      <c r="AB3003" s="35"/>
      <c r="AC3003" s="35"/>
      <c r="AD3003" s="35"/>
      <c r="AE3003" s="35"/>
      <c r="AF3003" s="35"/>
      <c r="AG3003" s="35"/>
      <c r="AH3003" s="35"/>
      <c r="AI3003" s="35"/>
      <c r="AJ3003" s="35"/>
      <c r="AK3003" s="35"/>
    </row>
    <row r="3004" spans="7:37" s="13" customFormat="1" ht="13.9" customHeight="1" x14ac:dyDescent="0.3">
      <c r="G3004" s="44"/>
      <c r="H3004" s="44"/>
      <c r="I3004" s="44"/>
      <c r="J3004" s="44"/>
      <c r="K3004" s="44"/>
      <c r="L3004" s="44"/>
      <c r="M3004" s="44"/>
      <c r="N3004" s="44"/>
      <c r="O3004" s="44"/>
      <c r="P3004" s="44"/>
      <c r="Q3004" s="44"/>
      <c r="R3004" s="44"/>
      <c r="S3004" s="44"/>
      <c r="T3004" s="44"/>
      <c r="U3004" s="44"/>
      <c r="V3004" s="44"/>
      <c r="W3004" s="44"/>
      <c r="X3004" s="44"/>
      <c r="Y3004" s="44"/>
      <c r="Z3004" s="44"/>
      <c r="AA3004" s="35"/>
      <c r="AB3004" s="35"/>
      <c r="AC3004" s="35"/>
      <c r="AD3004" s="35"/>
      <c r="AE3004" s="35"/>
      <c r="AF3004" s="35"/>
      <c r="AG3004" s="35"/>
      <c r="AH3004" s="35"/>
      <c r="AI3004" s="35"/>
      <c r="AJ3004" s="35"/>
      <c r="AK3004" s="35"/>
    </row>
    <row r="3005" spans="7:37" s="13" customFormat="1" ht="13.9" customHeight="1" x14ac:dyDescent="0.3">
      <c r="G3005" s="44"/>
      <c r="H3005" s="44"/>
      <c r="I3005" s="44"/>
      <c r="J3005" s="44"/>
      <c r="K3005" s="44"/>
      <c r="L3005" s="44"/>
      <c r="M3005" s="44"/>
      <c r="N3005" s="44"/>
      <c r="O3005" s="44"/>
      <c r="P3005" s="44"/>
      <c r="Q3005" s="44"/>
      <c r="R3005" s="44"/>
      <c r="S3005" s="44"/>
      <c r="T3005" s="44"/>
      <c r="U3005" s="44"/>
      <c r="V3005" s="44"/>
      <c r="W3005" s="44"/>
      <c r="X3005" s="44"/>
      <c r="Y3005" s="44"/>
      <c r="Z3005" s="44"/>
      <c r="AA3005" s="35"/>
      <c r="AB3005" s="35"/>
      <c r="AC3005" s="35"/>
      <c r="AD3005" s="35"/>
      <c r="AE3005" s="35"/>
      <c r="AF3005" s="35"/>
      <c r="AG3005" s="35"/>
      <c r="AH3005" s="35"/>
      <c r="AI3005" s="35"/>
      <c r="AJ3005" s="35"/>
      <c r="AK3005" s="35"/>
    </row>
    <row r="3006" spans="7:37" s="13" customFormat="1" ht="13.9" customHeight="1" x14ac:dyDescent="0.3">
      <c r="G3006" s="44"/>
      <c r="H3006" s="44"/>
      <c r="I3006" s="44"/>
      <c r="J3006" s="44"/>
      <c r="K3006" s="44"/>
      <c r="L3006" s="44"/>
      <c r="M3006" s="44"/>
      <c r="N3006" s="44"/>
      <c r="O3006" s="44"/>
      <c r="P3006" s="44"/>
      <c r="Q3006" s="44"/>
      <c r="R3006" s="44"/>
      <c r="S3006" s="44"/>
      <c r="T3006" s="44"/>
      <c r="U3006" s="44"/>
      <c r="V3006" s="44"/>
      <c r="W3006" s="44"/>
      <c r="X3006" s="44"/>
      <c r="Y3006" s="44"/>
      <c r="Z3006" s="44"/>
      <c r="AA3006" s="35"/>
      <c r="AB3006" s="35"/>
      <c r="AC3006" s="35"/>
      <c r="AD3006" s="35"/>
      <c r="AE3006" s="35"/>
      <c r="AF3006" s="35"/>
      <c r="AG3006" s="35"/>
      <c r="AH3006" s="35"/>
      <c r="AI3006" s="35"/>
      <c r="AJ3006" s="35"/>
      <c r="AK3006" s="35"/>
    </row>
    <row r="3007" spans="7:37" s="13" customFormat="1" ht="13.9" customHeight="1" x14ac:dyDescent="0.3">
      <c r="G3007" s="44"/>
      <c r="H3007" s="44"/>
      <c r="I3007" s="44"/>
      <c r="J3007" s="44"/>
      <c r="K3007" s="44"/>
      <c r="L3007" s="44"/>
      <c r="M3007" s="44"/>
      <c r="N3007" s="44"/>
      <c r="O3007" s="44"/>
      <c r="P3007" s="44"/>
      <c r="Q3007" s="44"/>
      <c r="R3007" s="44"/>
      <c r="S3007" s="44"/>
      <c r="T3007" s="44"/>
      <c r="U3007" s="44"/>
      <c r="V3007" s="44"/>
      <c r="W3007" s="44"/>
      <c r="X3007" s="44"/>
      <c r="Y3007" s="44"/>
      <c r="Z3007" s="44"/>
      <c r="AA3007" s="35"/>
      <c r="AB3007" s="35"/>
      <c r="AC3007" s="35"/>
      <c r="AD3007" s="35"/>
      <c r="AE3007" s="35"/>
      <c r="AF3007" s="35"/>
      <c r="AG3007" s="35"/>
      <c r="AH3007" s="35"/>
      <c r="AI3007" s="35"/>
      <c r="AJ3007" s="35"/>
      <c r="AK3007" s="35"/>
    </row>
    <row r="3008" spans="7:37" s="13" customFormat="1" ht="13.9" customHeight="1" x14ac:dyDescent="0.3">
      <c r="G3008" s="44"/>
      <c r="H3008" s="44"/>
      <c r="I3008" s="44"/>
      <c r="J3008" s="44"/>
      <c r="K3008" s="44"/>
      <c r="L3008" s="44"/>
      <c r="M3008" s="44"/>
      <c r="N3008" s="44"/>
      <c r="O3008" s="44"/>
      <c r="P3008" s="44"/>
      <c r="Q3008" s="44"/>
      <c r="R3008" s="44"/>
      <c r="S3008" s="44"/>
      <c r="T3008" s="44"/>
      <c r="U3008" s="44"/>
      <c r="V3008" s="44"/>
      <c r="W3008" s="44"/>
      <c r="X3008" s="44"/>
      <c r="Y3008" s="44"/>
      <c r="Z3008" s="44"/>
      <c r="AA3008" s="35"/>
      <c r="AB3008" s="35"/>
      <c r="AC3008" s="35"/>
      <c r="AD3008" s="35"/>
      <c r="AE3008" s="35"/>
      <c r="AF3008" s="35"/>
      <c r="AG3008" s="35"/>
      <c r="AH3008" s="35"/>
      <c r="AI3008" s="35"/>
      <c r="AJ3008" s="35"/>
      <c r="AK3008" s="35"/>
    </row>
    <row r="3009" spans="7:37" s="13" customFormat="1" ht="13.9" customHeight="1" x14ac:dyDescent="0.3">
      <c r="G3009" s="44"/>
      <c r="H3009" s="44"/>
      <c r="I3009" s="44"/>
      <c r="J3009" s="44"/>
      <c r="K3009" s="44"/>
      <c r="L3009" s="44"/>
      <c r="M3009" s="44"/>
      <c r="N3009" s="44"/>
      <c r="O3009" s="44"/>
      <c r="P3009" s="44"/>
      <c r="Q3009" s="44"/>
      <c r="R3009" s="44"/>
      <c r="S3009" s="44"/>
      <c r="T3009" s="44"/>
      <c r="U3009" s="44"/>
      <c r="V3009" s="44"/>
      <c r="W3009" s="44"/>
      <c r="X3009" s="44"/>
      <c r="Y3009" s="44"/>
      <c r="Z3009" s="44"/>
      <c r="AA3009" s="35"/>
      <c r="AB3009" s="35"/>
      <c r="AC3009" s="35"/>
      <c r="AD3009" s="35"/>
      <c r="AE3009" s="35"/>
      <c r="AF3009" s="35"/>
      <c r="AG3009" s="35"/>
      <c r="AH3009" s="35"/>
      <c r="AI3009" s="35"/>
      <c r="AJ3009" s="35"/>
      <c r="AK3009" s="35"/>
    </row>
    <row r="3010" spans="7:37" s="13" customFormat="1" ht="13.9" customHeight="1" x14ac:dyDescent="0.3">
      <c r="G3010" s="44"/>
      <c r="H3010" s="44"/>
      <c r="I3010" s="44"/>
      <c r="J3010" s="44"/>
      <c r="K3010" s="44"/>
      <c r="L3010" s="44"/>
      <c r="M3010" s="44"/>
      <c r="N3010" s="44"/>
      <c r="O3010" s="44"/>
      <c r="P3010" s="44"/>
      <c r="Q3010" s="44"/>
      <c r="R3010" s="44"/>
      <c r="S3010" s="44"/>
      <c r="T3010" s="44"/>
      <c r="U3010" s="44"/>
      <c r="V3010" s="44"/>
      <c r="W3010" s="44"/>
      <c r="X3010" s="44"/>
      <c r="Y3010" s="44"/>
      <c r="Z3010" s="44"/>
      <c r="AA3010" s="35"/>
      <c r="AB3010" s="35"/>
      <c r="AC3010" s="35"/>
      <c r="AD3010" s="35"/>
      <c r="AE3010" s="35"/>
      <c r="AF3010" s="35"/>
      <c r="AG3010" s="35"/>
      <c r="AH3010" s="35"/>
      <c r="AI3010" s="35"/>
      <c r="AJ3010" s="35"/>
      <c r="AK3010" s="35"/>
    </row>
    <row r="3011" spans="7:37" s="13" customFormat="1" ht="13.9" customHeight="1" x14ac:dyDescent="0.3">
      <c r="G3011" s="44"/>
      <c r="H3011" s="44"/>
      <c r="I3011" s="44"/>
      <c r="J3011" s="44"/>
      <c r="K3011" s="44"/>
      <c r="L3011" s="44"/>
      <c r="M3011" s="44"/>
      <c r="N3011" s="44"/>
      <c r="O3011" s="44"/>
      <c r="P3011" s="44"/>
      <c r="Q3011" s="44"/>
      <c r="R3011" s="44"/>
      <c r="S3011" s="44"/>
      <c r="T3011" s="44"/>
      <c r="U3011" s="44"/>
      <c r="V3011" s="44"/>
      <c r="W3011" s="44"/>
      <c r="X3011" s="44"/>
      <c r="Y3011" s="44"/>
      <c r="Z3011" s="44"/>
      <c r="AA3011" s="35"/>
      <c r="AB3011" s="35"/>
      <c r="AC3011" s="35"/>
      <c r="AD3011" s="35"/>
      <c r="AE3011" s="35"/>
      <c r="AF3011" s="35"/>
      <c r="AG3011" s="35"/>
      <c r="AH3011" s="35"/>
      <c r="AI3011" s="35"/>
      <c r="AJ3011" s="35"/>
      <c r="AK3011" s="35"/>
    </row>
    <row r="3012" spans="7:37" s="13" customFormat="1" ht="13.9" customHeight="1" x14ac:dyDescent="0.3">
      <c r="G3012" s="44"/>
      <c r="H3012" s="44"/>
      <c r="I3012" s="44"/>
      <c r="J3012" s="44"/>
      <c r="K3012" s="44"/>
      <c r="L3012" s="44"/>
      <c r="M3012" s="44"/>
      <c r="N3012" s="44"/>
      <c r="O3012" s="44"/>
      <c r="P3012" s="44"/>
      <c r="Q3012" s="44"/>
      <c r="R3012" s="44"/>
      <c r="S3012" s="44"/>
      <c r="T3012" s="44"/>
      <c r="U3012" s="44"/>
      <c r="V3012" s="44"/>
      <c r="W3012" s="44"/>
      <c r="X3012" s="44"/>
      <c r="Y3012" s="44"/>
      <c r="Z3012" s="44"/>
      <c r="AA3012" s="35"/>
      <c r="AB3012" s="35"/>
      <c r="AC3012" s="35"/>
      <c r="AD3012" s="35"/>
      <c r="AE3012" s="35"/>
      <c r="AF3012" s="35"/>
      <c r="AG3012" s="35"/>
      <c r="AH3012" s="35"/>
      <c r="AI3012" s="35"/>
      <c r="AJ3012" s="35"/>
      <c r="AK3012" s="35"/>
    </row>
    <row r="3013" spans="7:37" s="13" customFormat="1" ht="13.9" customHeight="1" x14ac:dyDescent="0.3">
      <c r="G3013" s="44"/>
      <c r="H3013" s="44"/>
      <c r="I3013" s="44"/>
      <c r="J3013" s="44"/>
      <c r="K3013" s="44"/>
      <c r="L3013" s="44"/>
      <c r="M3013" s="44"/>
      <c r="N3013" s="44"/>
      <c r="O3013" s="44"/>
      <c r="P3013" s="44"/>
      <c r="Q3013" s="44"/>
      <c r="R3013" s="44"/>
      <c r="S3013" s="44"/>
      <c r="T3013" s="44"/>
      <c r="U3013" s="44"/>
      <c r="V3013" s="44"/>
      <c r="W3013" s="44"/>
      <c r="X3013" s="44"/>
      <c r="Y3013" s="44"/>
      <c r="Z3013" s="44"/>
      <c r="AA3013" s="35"/>
      <c r="AB3013" s="35"/>
      <c r="AC3013" s="35"/>
      <c r="AD3013" s="35"/>
      <c r="AE3013" s="35"/>
      <c r="AF3013" s="35"/>
      <c r="AG3013" s="35"/>
      <c r="AH3013" s="35"/>
      <c r="AI3013" s="35"/>
      <c r="AJ3013" s="35"/>
      <c r="AK3013" s="35"/>
    </row>
    <row r="3014" spans="7:37" s="13" customFormat="1" ht="13.9" customHeight="1" x14ac:dyDescent="0.3">
      <c r="G3014" s="44"/>
      <c r="H3014" s="44"/>
      <c r="I3014" s="44"/>
      <c r="J3014" s="44"/>
      <c r="K3014" s="44"/>
      <c r="L3014" s="44"/>
      <c r="M3014" s="44"/>
      <c r="N3014" s="44"/>
      <c r="O3014" s="44"/>
      <c r="P3014" s="44"/>
      <c r="Q3014" s="44"/>
      <c r="R3014" s="44"/>
      <c r="S3014" s="44"/>
      <c r="T3014" s="44"/>
      <c r="U3014" s="44"/>
      <c r="V3014" s="44"/>
      <c r="W3014" s="44"/>
      <c r="X3014" s="44"/>
      <c r="Y3014" s="44"/>
      <c r="Z3014" s="44"/>
      <c r="AA3014" s="35"/>
      <c r="AB3014" s="35"/>
      <c r="AC3014" s="35"/>
      <c r="AD3014" s="35"/>
      <c r="AE3014" s="35"/>
      <c r="AF3014" s="35"/>
      <c r="AG3014" s="35"/>
      <c r="AH3014" s="35"/>
      <c r="AI3014" s="35"/>
      <c r="AJ3014" s="35"/>
      <c r="AK3014" s="35"/>
    </row>
    <row r="3015" spans="7:37" s="13" customFormat="1" ht="13.9" customHeight="1" x14ac:dyDescent="0.3">
      <c r="G3015" s="44"/>
      <c r="H3015" s="44"/>
      <c r="I3015" s="44"/>
      <c r="J3015" s="44"/>
      <c r="K3015" s="44"/>
      <c r="L3015" s="44"/>
      <c r="M3015" s="44"/>
      <c r="N3015" s="44"/>
      <c r="O3015" s="44"/>
      <c r="P3015" s="44"/>
      <c r="Q3015" s="44"/>
      <c r="R3015" s="44"/>
      <c r="S3015" s="44"/>
      <c r="T3015" s="44"/>
      <c r="U3015" s="44"/>
      <c r="V3015" s="44"/>
      <c r="W3015" s="44"/>
      <c r="X3015" s="44"/>
      <c r="Y3015" s="44"/>
      <c r="Z3015" s="44"/>
      <c r="AA3015" s="35"/>
      <c r="AB3015" s="35"/>
      <c r="AC3015" s="35"/>
      <c r="AD3015" s="35"/>
      <c r="AE3015" s="35"/>
      <c r="AF3015" s="35"/>
      <c r="AG3015" s="35"/>
      <c r="AH3015" s="35"/>
      <c r="AI3015" s="35"/>
      <c r="AJ3015" s="35"/>
      <c r="AK3015" s="35"/>
    </row>
    <row r="3016" spans="7:37" s="13" customFormat="1" ht="13.9" customHeight="1" x14ac:dyDescent="0.3">
      <c r="G3016" s="44"/>
      <c r="H3016" s="44"/>
      <c r="I3016" s="44"/>
      <c r="J3016" s="44"/>
      <c r="K3016" s="44"/>
      <c r="L3016" s="44"/>
      <c r="M3016" s="44"/>
      <c r="N3016" s="44"/>
      <c r="O3016" s="44"/>
      <c r="P3016" s="44"/>
      <c r="Q3016" s="44"/>
      <c r="R3016" s="44"/>
      <c r="S3016" s="44"/>
      <c r="T3016" s="44"/>
      <c r="U3016" s="44"/>
      <c r="V3016" s="44"/>
      <c r="W3016" s="44"/>
      <c r="X3016" s="44"/>
      <c r="Y3016" s="44"/>
      <c r="Z3016" s="44"/>
      <c r="AA3016" s="35"/>
      <c r="AB3016" s="35"/>
      <c r="AC3016" s="35"/>
      <c r="AD3016" s="35"/>
      <c r="AE3016" s="35"/>
      <c r="AF3016" s="35"/>
      <c r="AG3016" s="35"/>
      <c r="AH3016" s="35"/>
      <c r="AI3016" s="35"/>
      <c r="AJ3016" s="35"/>
      <c r="AK3016" s="35"/>
    </row>
    <row r="3017" spans="7:37" s="13" customFormat="1" ht="13.9" customHeight="1" x14ac:dyDescent="0.3">
      <c r="G3017" s="44"/>
      <c r="H3017" s="44"/>
      <c r="I3017" s="44"/>
      <c r="J3017" s="44"/>
      <c r="K3017" s="44"/>
      <c r="L3017" s="44"/>
      <c r="M3017" s="44"/>
      <c r="N3017" s="44"/>
      <c r="O3017" s="44"/>
      <c r="P3017" s="44"/>
      <c r="Q3017" s="44"/>
      <c r="R3017" s="44"/>
      <c r="S3017" s="44"/>
      <c r="T3017" s="44"/>
      <c r="U3017" s="44"/>
      <c r="V3017" s="44"/>
      <c r="W3017" s="44"/>
      <c r="X3017" s="44"/>
      <c r="Y3017" s="44"/>
      <c r="Z3017" s="44"/>
      <c r="AA3017" s="35"/>
      <c r="AB3017" s="35"/>
      <c r="AC3017" s="35"/>
      <c r="AD3017" s="35"/>
      <c r="AE3017" s="35"/>
      <c r="AF3017" s="35"/>
      <c r="AG3017" s="35"/>
      <c r="AH3017" s="35"/>
      <c r="AI3017" s="35"/>
      <c r="AJ3017" s="35"/>
      <c r="AK3017" s="35"/>
    </row>
    <row r="3018" spans="7:37" s="13" customFormat="1" ht="13.9" customHeight="1" x14ac:dyDescent="0.3">
      <c r="G3018" s="44"/>
      <c r="H3018" s="44"/>
      <c r="I3018" s="44"/>
      <c r="J3018" s="44"/>
      <c r="K3018" s="44"/>
      <c r="L3018" s="44"/>
      <c r="M3018" s="44"/>
      <c r="N3018" s="44"/>
      <c r="O3018" s="44"/>
      <c r="P3018" s="44"/>
      <c r="Q3018" s="44"/>
      <c r="R3018" s="44"/>
      <c r="S3018" s="44"/>
      <c r="T3018" s="44"/>
      <c r="U3018" s="44"/>
      <c r="V3018" s="44"/>
      <c r="W3018" s="44"/>
      <c r="X3018" s="44"/>
      <c r="Y3018" s="44"/>
      <c r="Z3018" s="44"/>
      <c r="AA3018" s="35"/>
      <c r="AB3018" s="35"/>
      <c r="AC3018" s="35"/>
      <c r="AD3018" s="35"/>
      <c r="AE3018" s="35"/>
      <c r="AF3018" s="35"/>
      <c r="AG3018" s="35"/>
      <c r="AH3018" s="35"/>
      <c r="AI3018" s="35"/>
      <c r="AJ3018" s="35"/>
      <c r="AK3018" s="35"/>
    </row>
    <row r="3019" spans="7:37" s="13" customFormat="1" ht="13.9" customHeight="1" x14ac:dyDescent="0.3">
      <c r="G3019" s="44"/>
      <c r="H3019" s="44"/>
      <c r="I3019" s="44"/>
      <c r="J3019" s="44"/>
      <c r="K3019" s="44"/>
      <c r="L3019" s="44"/>
      <c r="M3019" s="44"/>
      <c r="N3019" s="44"/>
      <c r="O3019" s="44"/>
      <c r="P3019" s="44"/>
      <c r="Q3019" s="44"/>
      <c r="R3019" s="44"/>
      <c r="S3019" s="44"/>
      <c r="T3019" s="44"/>
      <c r="U3019" s="44"/>
      <c r="V3019" s="44"/>
      <c r="W3019" s="44"/>
      <c r="X3019" s="44"/>
      <c r="Y3019" s="44"/>
      <c r="Z3019" s="44"/>
      <c r="AA3019" s="35"/>
      <c r="AB3019" s="35"/>
      <c r="AC3019" s="35"/>
      <c r="AD3019" s="35"/>
      <c r="AE3019" s="35"/>
      <c r="AF3019" s="35"/>
      <c r="AG3019" s="35"/>
      <c r="AH3019" s="35"/>
      <c r="AI3019" s="35"/>
      <c r="AJ3019" s="35"/>
      <c r="AK3019" s="35"/>
    </row>
    <row r="3020" spans="7:37" s="13" customFormat="1" ht="13.9" customHeight="1" x14ac:dyDescent="0.3">
      <c r="G3020" s="44"/>
      <c r="H3020" s="44"/>
      <c r="I3020" s="44"/>
      <c r="J3020" s="44"/>
      <c r="K3020" s="44"/>
      <c r="L3020" s="44"/>
      <c r="M3020" s="44"/>
      <c r="N3020" s="44"/>
      <c r="O3020" s="44"/>
      <c r="P3020" s="44"/>
      <c r="Q3020" s="44"/>
      <c r="R3020" s="44"/>
      <c r="S3020" s="44"/>
      <c r="T3020" s="44"/>
      <c r="U3020" s="44"/>
      <c r="V3020" s="44"/>
      <c r="W3020" s="44"/>
      <c r="X3020" s="44"/>
      <c r="Y3020" s="44"/>
      <c r="Z3020" s="44"/>
      <c r="AA3020" s="35"/>
      <c r="AB3020" s="35"/>
      <c r="AC3020" s="35"/>
      <c r="AD3020" s="35"/>
      <c r="AE3020" s="35"/>
      <c r="AF3020" s="35"/>
      <c r="AG3020" s="35"/>
      <c r="AH3020" s="35"/>
      <c r="AI3020" s="35"/>
      <c r="AJ3020" s="35"/>
      <c r="AK3020" s="35"/>
    </row>
    <row r="3021" spans="7:37" s="13" customFormat="1" ht="13.9" customHeight="1" x14ac:dyDescent="0.3">
      <c r="G3021" s="44"/>
      <c r="H3021" s="44"/>
      <c r="I3021" s="44"/>
      <c r="J3021" s="44"/>
      <c r="K3021" s="44"/>
      <c r="L3021" s="44"/>
      <c r="M3021" s="44"/>
      <c r="N3021" s="44"/>
      <c r="O3021" s="44"/>
      <c r="P3021" s="44"/>
      <c r="Q3021" s="44"/>
      <c r="R3021" s="44"/>
      <c r="S3021" s="44"/>
      <c r="T3021" s="44"/>
      <c r="U3021" s="44"/>
      <c r="V3021" s="44"/>
      <c r="W3021" s="44"/>
      <c r="X3021" s="44"/>
      <c r="Y3021" s="44"/>
      <c r="Z3021" s="44"/>
      <c r="AA3021" s="35"/>
      <c r="AB3021" s="35"/>
      <c r="AC3021" s="35"/>
      <c r="AD3021" s="35"/>
      <c r="AE3021" s="35"/>
      <c r="AF3021" s="35"/>
      <c r="AG3021" s="35"/>
      <c r="AH3021" s="35"/>
      <c r="AI3021" s="35"/>
      <c r="AJ3021" s="35"/>
      <c r="AK3021" s="35"/>
    </row>
    <row r="3022" spans="7:37" s="13" customFormat="1" ht="13.9" customHeight="1" x14ac:dyDescent="0.3">
      <c r="G3022" s="44"/>
      <c r="H3022" s="44"/>
      <c r="I3022" s="44"/>
      <c r="J3022" s="44"/>
      <c r="K3022" s="44"/>
      <c r="L3022" s="44"/>
      <c r="M3022" s="44"/>
      <c r="N3022" s="44"/>
      <c r="O3022" s="44"/>
      <c r="P3022" s="44"/>
      <c r="Q3022" s="44"/>
      <c r="R3022" s="44"/>
      <c r="S3022" s="44"/>
      <c r="T3022" s="44"/>
      <c r="U3022" s="44"/>
      <c r="V3022" s="44"/>
      <c r="W3022" s="44"/>
      <c r="X3022" s="44"/>
      <c r="Y3022" s="44"/>
      <c r="Z3022" s="44"/>
      <c r="AA3022" s="35"/>
      <c r="AB3022" s="35"/>
      <c r="AC3022" s="35"/>
      <c r="AD3022" s="35"/>
      <c r="AE3022" s="35"/>
      <c r="AF3022" s="35"/>
      <c r="AG3022" s="35"/>
      <c r="AH3022" s="35"/>
      <c r="AI3022" s="35"/>
      <c r="AJ3022" s="35"/>
      <c r="AK3022" s="35"/>
    </row>
    <row r="3023" spans="7:37" s="13" customFormat="1" ht="13.9" customHeight="1" x14ac:dyDescent="0.3">
      <c r="G3023" s="44"/>
      <c r="H3023" s="44"/>
      <c r="I3023" s="44"/>
      <c r="J3023" s="44"/>
      <c r="K3023" s="44"/>
      <c r="L3023" s="44"/>
      <c r="M3023" s="44"/>
      <c r="N3023" s="44"/>
      <c r="O3023" s="44"/>
      <c r="P3023" s="44"/>
      <c r="Q3023" s="44"/>
      <c r="R3023" s="44"/>
      <c r="S3023" s="44"/>
      <c r="T3023" s="44"/>
      <c r="U3023" s="44"/>
      <c r="V3023" s="44"/>
      <c r="W3023" s="44"/>
      <c r="X3023" s="44"/>
      <c r="Y3023" s="44"/>
      <c r="Z3023" s="44"/>
      <c r="AA3023" s="35"/>
      <c r="AB3023" s="35"/>
      <c r="AC3023" s="35"/>
      <c r="AD3023" s="35"/>
      <c r="AE3023" s="35"/>
      <c r="AF3023" s="35"/>
      <c r="AG3023" s="35"/>
      <c r="AH3023" s="35"/>
      <c r="AI3023" s="35"/>
      <c r="AJ3023" s="35"/>
      <c r="AK3023" s="35"/>
    </row>
    <row r="3024" spans="7:37" s="13" customFormat="1" ht="13.9" customHeight="1" x14ac:dyDescent="0.3">
      <c r="G3024" s="44"/>
      <c r="H3024" s="44"/>
      <c r="I3024" s="44"/>
      <c r="J3024" s="44"/>
      <c r="K3024" s="44"/>
      <c r="L3024" s="44"/>
      <c r="M3024" s="44"/>
      <c r="N3024" s="44"/>
      <c r="O3024" s="44"/>
      <c r="P3024" s="44"/>
      <c r="Q3024" s="44"/>
      <c r="R3024" s="44"/>
      <c r="S3024" s="44"/>
      <c r="T3024" s="44"/>
      <c r="U3024" s="44"/>
      <c r="V3024" s="44"/>
      <c r="W3024" s="44"/>
      <c r="X3024" s="44"/>
      <c r="Y3024" s="44"/>
      <c r="Z3024" s="44"/>
      <c r="AA3024" s="35"/>
      <c r="AB3024" s="35"/>
      <c r="AC3024" s="35"/>
      <c r="AD3024" s="35"/>
      <c r="AE3024" s="35"/>
      <c r="AF3024" s="35"/>
      <c r="AG3024" s="35"/>
      <c r="AH3024" s="35"/>
      <c r="AI3024" s="35"/>
      <c r="AJ3024" s="35"/>
      <c r="AK3024" s="35"/>
    </row>
    <row r="3025" spans="7:37" s="13" customFormat="1" ht="13.9" customHeight="1" x14ac:dyDescent="0.3">
      <c r="G3025" s="44"/>
      <c r="H3025" s="44"/>
      <c r="I3025" s="44"/>
      <c r="J3025" s="44"/>
      <c r="K3025" s="44"/>
      <c r="L3025" s="44"/>
      <c r="M3025" s="44"/>
      <c r="N3025" s="44"/>
      <c r="O3025" s="44"/>
      <c r="P3025" s="44"/>
      <c r="Q3025" s="44"/>
      <c r="R3025" s="44"/>
      <c r="S3025" s="44"/>
      <c r="T3025" s="44"/>
      <c r="U3025" s="44"/>
      <c r="V3025" s="44"/>
      <c r="W3025" s="44"/>
      <c r="X3025" s="44"/>
      <c r="Y3025" s="44"/>
      <c r="Z3025" s="44"/>
      <c r="AA3025" s="35"/>
      <c r="AB3025" s="35"/>
      <c r="AC3025" s="35"/>
      <c r="AD3025" s="35"/>
      <c r="AE3025" s="35"/>
      <c r="AF3025" s="35"/>
      <c r="AG3025" s="35"/>
      <c r="AH3025" s="35"/>
      <c r="AI3025" s="35"/>
      <c r="AJ3025" s="35"/>
      <c r="AK3025" s="35"/>
    </row>
    <row r="3026" spans="7:37" s="13" customFormat="1" ht="13.9" customHeight="1" x14ac:dyDescent="0.3">
      <c r="G3026" s="44"/>
      <c r="H3026" s="44"/>
      <c r="I3026" s="44"/>
      <c r="J3026" s="44"/>
      <c r="K3026" s="44"/>
      <c r="L3026" s="44"/>
      <c r="M3026" s="44"/>
      <c r="N3026" s="44"/>
      <c r="O3026" s="44"/>
      <c r="P3026" s="44"/>
      <c r="Q3026" s="44"/>
      <c r="R3026" s="44"/>
      <c r="S3026" s="44"/>
      <c r="T3026" s="44"/>
      <c r="U3026" s="44"/>
      <c r="V3026" s="44"/>
      <c r="W3026" s="44"/>
      <c r="X3026" s="44"/>
      <c r="Y3026" s="44"/>
      <c r="Z3026" s="44"/>
      <c r="AA3026" s="35"/>
      <c r="AB3026" s="35"/>
      <c r="AC3026" s="35"/>
      <c r="AD3026" s="35"/>
      <c r="AE3026" s="35"/>
      <c r="AF3026" s="35"/>
      <c r="AG3026" s="35"/>
      <c r="AH3026" s="35"/>
      <c r="AI3026" s="35"/>
      <c r="AJ3026" s="35"/>
      <c r="AK3026" s="35"/>
    </row>
    <row r="3027" spans="7:37" s="13" customFormat="1" ht="13.9" customHeight="1" x14ac:dyDescent="0.3">
      <c r="G3027" s="44"/>
      <c r="H3027" s="44"/>
      <c r="I3027" s="44"/>
      <c r="J3027" s="44"/>
      <c r="K3027" s="44"/>
      <c r="L3027" s="44"/>
      <c r="M3027" s="44"/>
      <c r="N3027" s="44"/>
      <c r="O3027" s="44"/>
      <c r="P3027" s="44"/>
      <c r="Q3027" s="44"/>
      <c r="R3027" s="44"/>
      <c r="S3027" s="44"/>
      <c r="T3027" s="44"/>
      <c r="U3027" s="44"/>
      <c r="V3027" s="44"/>
      <c r="W3027" s="44"/>
      <c r="X3027" s="44"/>
      <c r="Y3027" s="44"/>
      <c r="Z3027" s="44"/>
      <c r="AA3027" s="35"/>
      <c r="AB3027" s="35"/>
      <c r="AC3027" s="35"/>
      <c r="AD3027" s="35"/>
      <c r="AE3027" s="35"/>
      <c r="AF3027" s="35"/>
      <c r="AG3027" s="35"/>
      <c r="AH3027" s="35"/>
      <c r="AI3027" s="35"/>
      <c r="AJ3027" s="35"/>
      <c r="AK3027" s="35"/>
    </row>
    <row r="3028" spans="7:37" s="13" customFormat="1" ht="13.9" customHeight="1" x14ac:dyDescent="0.3">
      <c r="G3028" s="44"/>
      <c r="H3028" s="44"/>
      <c r="I3028" s="44"/>
      <c r="J3028" s="44"/>
      <c r="K3028" s="44"/>
      <c r="L3028" s="44"/>
      <c r="M3028" s="44"/>
      <c r="N3028" s="44"/>
      <c r="O3028" s="44"/>
      <c r="P3028" s="44"/>
      <c r="Q3028" s="44"/>
      <c r="R3028" s="44"/>
      <c r="S3028" s="44"/>
      <c r="T3028" s="44"/>
      <c r="U3028" s="44"/>
      <c r="V3028" s="44"/>
      <c r="W3028" s="44"/>
      <c r="X3028" s="44"/>
      <c r="Y3028" s="44"/>
      <c r="Z3028" s="44"/>
      <c r="AA3028" s="35"/>
      <c r="AB3028" s="35"/>
      <c r="AC3028" s="35"/>
      <c r="AD3028" s="35"/>
      <c r="AE3028" s="35"/>
      <c r="AF3028" s="35"/>
      <c r="AG3028" s="35"/>
      <c r="AH3028" s="35"/>
      <c r="AI3028" s="35"/>
      <c r="AJ3028" s="35"/>
      <c r="AK3028" s="35"/>
    </row>
    <row r="3029" spans="7:37" s="13" customFormat="1" ht="13.9" customHeight="1" x14ac:dyDescent="0.3">
      <c r="G3029" s="44"/>
      <c r="H3029" s="44"/>
      <c r="I3029" s="44"/>
      <c r="J3029" s="44"/>
      <c r="K3029" s="44"/>
      <c r="L3029" s="44"/>
      <c r="M3029" s="44"/>
      <c r="N3029" s="44"/>
      <c r="O3029" s="44"/>
      <c r="P3029" s="44"/>
      <c r="Q3029" s="44"/>
      <c r="R3029" s="44"/>
      <c r="S3029" s="44"/>
      <c r="T3029" s="44"/>
      <c r="U3029" s="44"/>
      <c r="V3029" s="44"/>
      <c r="W3029" s="44"/>
      <c r="X3029" s="44"/>
      <c r="Y3029" s="44"/>
      <c r="Z3029" s="44"/>
      <c r="AA3029" s="35"/>
      <c r="AB3029" s="35"/>
      <c r="AC3029" s="35"/>
      <c r="AD3029" s="35"/>
      <c r="AE3029" s="35"/>
      <c r="AF3029" s="35"/>
      <c r="AG3029" s="35"/>
      <c r="AH3029" s="35"/>
      <c r="AI3029" s="35"/>
      <c r="AJ3029" s="35"/>
      <c r="AK3029" s="35"/>
    </row>
    <row r="3030" spans="7:37" s="13" customFormat="1" ht="13.9" customHeight="1" x14ac:dyDescent="0.3">
      <c r="G3030" s="44"/>
      <c r="H3030" s="44"/>
      <c r="I3030" s="44"/>
      <c r="J3030" s="44"/>
      <c r="K3030" s="44"/>
      <c r="L3030" s="44"/>
      <c r="M3030" s="44"/>
      <c r="N3030" s="44"/>
      <c r="O3030" s="44"/>
      <c r="P3030" s="44"/>
      <c r="Q3030" s="44"/>
      <c r="R3030" s="44"/>
      <c r="S3030" s="44"/>
      <c r="T3030" s="44"/>
      <c r="U3030" s="44"/>
      <c r="V3030" s="44"/>
      <c r="W3030" s="44"/>
      <c r="X3030" s="44"/>
      <c r="Y3030" s="44"/>
      <c r="Z3030" s="44"/>
      <c r="AA3030" s="35"/>
      <c r="AB3030" s="35"/>
      <c r="AC3030" s="35"/>
      <c r="AD3030" s="35"/>
      <c r="AE3030" s="35"/>
      <c r="AF3030" s="35"/>
      <c r="AG3030" s="35"/>
      <c r="AH3030" s="35"/>
      <c r="AI3030" s="35"/>
      <c r="AJ3030" s="35"/>
      <c r="AK3030" s="35"/>
    </row>
    <row r="3031" spans="7:37" s="13" customFormat="1" ht="13.9" customHeight="1" x14ac:dyDescent="0.3">
      <c r="G3031" s="44"/>
      <c r="H3031" s="44"/>
      <c r="I3031" s="44"/>
      <c r="J3031" s="44"/>
      <c r="K3031" s="44"/>
      <c r="L3031" s="44"/>
      <c r="M3031" s="44"/>
      <c r="N3031" s="44"/>
      <c r="O3031" s="44"/>
      <c r="P3031" s="44"/>
      <c r="Q3031" s="44"/>
      <c r="R3031" s="44"/>
      <c r="S3031" s="44"/>
      <c r="T3031" s="44"/>
      <c r="U3031" s="44"/>
      <c r="V3031" s="44"/>
      <c r="W3031" s="44"/>
      <c r="X3031" s="44"/>
      <c r="Y3031" s="44"/>
      <c r="Z3031" s="44"/>
      <c r="AA3031" s="35"/>
      <c r="AB3031" s="35"/>
      <c r="AC3031" s="35"/>
      <c r="AD3031" s="35"/>
      <c r="AE3031" s="35"/>
      <c r="AF3031" s="35"/>
      <c r="AG3031" s="35"/>
      <c r="AH3031" s="35"/>
      <c r="AI3031" s="35"/>
      <c r="AJ3031" s="35"/>
      <c r="AK3031" s="35"/>
    </row>
    <row r="3032" spans="7:37" s="13" customFormat="1" ht="13.9" customHeight="1" x14ac:dyDescent="0.3">
      <c r="G3032" s="44"/>
      <c r="H3032" s="44"/>
      <c r="I3032" s="44"/>
      <c r="J3032" s="44"/>
      <c r="K3032" s="44"/>
      <c r="L3032" s="44"/>
      <c r="M3032" s="44"/>
      <c r="N3032" s="44"/>
      <c r="O3032" s="44"/>
      <c r="P3032" s="44"/>
      <c r="Q3032" s="44"/>
      <c r="R3032" s="44"/>
      <c r="S3032" s="44"/>
      <c r="T3032" s="44"/>
      <c r="U3032" s="44"/>
      <c r="V3032" s="44"/>
      <c r="W3032" s="44"/>
      <c r="X3032" s="44"/>
      <c r="Y3032" s="44"/>
      <c r="Z3032" s="44"/>
      <c r="AA3032" s="35"/>
      <c r="AB3032" s="35"/>
      <c r="AC3032" s="35"/>
      <c r="AD3032" s="35"/>
      <c r="AE3032" s="35"/>
      <c r="AF3032" s="35"/>
      <c r="AG3032" s="35"/>
      <c r="AH3032" s="35"/>
      <c r="AI3032" s="35"/>
      <c r="AJ3032" s="35"/>
      <c r="AK3032" s="35"/>
    </row>
    <row r="3033" spans="7:37" s="13" customFormat="1" ht="13.9" customHeight="1" x14ac:dyDescent="0.3">
      <c r="G3033" s="44"/>
      <c r="H3033" s="44"/>
      <c r="I3033" s="44"/>
      <c r="J3033" s="44"/>
      <c r="K3033" s="44"/>
      <c r="L3033" s="44"/>
      <c r="M3033" s="44"/>
      <c r="N3033" s="44"/>
      <c r="O3033" s="44"/>
      <c r="P3033" s="44"/>
      <c r="Q3033" s="44"/>
      <c r="R3033" s="44"/>
      <c r="S3033" s="44"/>
      <c r="T3033" s="44"/>
      <c r="U3033" s="44"/>
      <c r="V3033" s="44"/>
      <c r="W3033" s="44"/>
      <c r="X3033" s="44"/>
      <c r="Y3033" s="44"/>
      <c r="Z3033" s="44"/>
      <c r="AA3033" s="35"/>
      <c r="AB3033" s="35"/>
      <c r="AC3033" s="35"/>
      <c r="AD3033" s="35"/>
      <c r="AE3033" s="35"/>
      <c r="AF3033" s="35"/>
      <c r="AG3033" s="35"/>
      <c r="AH3033" s="35"/>
      <c r="AI3033" s="35"/>
      <c r="AJ3033" s="35"/>
      <c r="AK3033" s="35"/>
    </row>
    <row r="3034" spans="7:37" s="13" customFormat="1" ht="13.9" customHeight="1" x14ac:dyDescent="0.3">
      <c r="G3034" s="44"/>
      <c r="H3034" s="44"/>
      <c r="I3034" s="44"/>
      <c r="J3034" s="44"/>
      <c r="K3034" s="44"/>
      <c r="L3034" s="44"/>
      <c r="M3034" s="44"/>
      <c r="N3034" s="44"/>
      <c r="O3034" s="44"/>
      <c r="P3034" s="44"/>
      <c r="Q3034" s="44"/>
      <c r="R3034" s="44"/>
      <c r="S3034" s="44"/>
      <c r="T3034" s="44"/>
      <c r="U3034" s="44"/>
      <c r="V3034" s="44"/>
      <c r="W3034" s="44"/>
      <c r="X3034" s="44"/>
      <c r="Y3034" s="44"/>
      <c r="Z3034" s="44"/>
      <c r="AA3034" s="35"/>
      <c r="AB3034" s="35"/>
      <c r="AC3034" s="35"/>
      <c r="AD3034" s="35"/>
      <c r="AE3034" s="35"/>
      <c r="AF3034" s="35"/>
      <c r="AG3034" s="35"/>
      <c r="AH3034" s="35"/>
      <c r="AI3034" s="35"/>
      <c r="AJ3034" s="35"/>
      <c r="AK3034" s="35"/>
    </row>
    <row r="3035" spans="7:37" s="13" customFormat="1" ht="13.9" customHeight="1" x14ac:dyDescent="0.3">
      <c r="G3035" s="44"/>
      <c r="H3035" s="44"/>
      <c r="I3035" s="44"/>
      <c r="J3035" s="44"/>
      <c r="K3035" s="44"/>
      <c r="L3035" s="44"/>
      <c r="M3035" s="44"/>
      <c r="N3035" s="44"/>
      <c r="O3035" s="44"/>
      <c r="P3035" s="44"/>
      <c r="Q3035" s="44"/>
      <c r="R3035" s="44"/>
      <c r="S3035" s="44"/>
      <c r="T3035" s="44"/>
      <c r="U3035" s="44"/>
      <c r="V3035" s="44"/>
      <c r="W3035" s="44"/>
      <c r="X3035" s="44"/>
      <c r="Y3035" s="44"/>
      <c r="Z3035" s="44"/>
      <c r="AA3035" s="35"/>
      <c r="AB3035" s="35"/>
      <c r="AC3035" s="35"/>
      <c r="AD3035" s="35"/>
      <c r="AE3035" s="35"/>
      <c r="AF3035" s="35"/>
      <c r="AG3035" s="35"/>
      <c r="AH3035" s="35"/>
      <c r="AI3035" s="35"/>
      <c r="AJ3035" s="35"/>
      <c r="AK3035" s="35"/>
    </row>
    <row r="3036" spans="7:37" s="13" customFormat="1" ht="13.9" customHeight="1" x14ac:dyDescent="0.3">
      <c r="G3036" s="44"/>
      <c r="H3036" s="44"/>
      <c r="I3036" s="44"/>
      <c r="J3036" s="44"/>
      <c r="K3036" s="44"/>
      <c r="L3036" s="44"/>
      <c r="M3036" s="44"/>
      <c r="N3036" s="44"/>
      <c r="O3036" s="44"/>
      <c r="P3036" s="44"/>
      <c r="Q3036" s="44"/>
      <c r="R3036" s="44"/>
      <c r="S3036" s="44"/>
      <c r="T3036" s="44"/>
      <c r="U3036" s="44"/>
      <c r="V3036" s="44"/>
      <c r="W3036" s="44"/>
      <c r="X3036" s="44"/>
      <c r="Y3036" s="44"/>
      <c r="Z3036" s="44"/>
      <c r="AA3036" s="35"/>
      <c r="AB3036" s="35"/>
      <c r="AC3036" s="35"/>
      <c r="AD3036" s="35"/>
      <c r="AE3036" s="35"/>
      <c r="AF3036" s="35"/>
      <c r="AG3036" s="35"/>
      <c r="AH3036" s="35"/>
      <c r="AI3036" s="35"/>
      <c r="AJ3036" s="35"/>
      <c r="AK3036" s="35"/>
    </row>
    <row r="3037" spans="7:37" s="13" customFormat="1" ht="13.9" customHeight="1" x14ac:dyDescent="0.3">
      <c r="G3037" s="44"/>
      <c r="H3037" s="44"/>
      <c r="I3037" s="44"/>
      <c r="J3037" s="44"/>
      <c r="K3037" s="44"/>
      <c r="L3037" s="44"/>
      <c r="M3037" s="44"/>
      <c r="N3037" s="44"/>
      <c r="O3037" s="44"/>
      <c r="P3037" s="44"/>
      <c r="Q3037" s="44"/>
      <c r="R3037" s="44"/>
      <c r="S3037" s="44"/>
      <c r="T3037" s="44"/>
      <c r="U3037" s="44"/>
      <c r="V3037" s="44"/>
      <c r="W3037" s="44"/>
      <c r="X3037" s="44"/>
      <c r="Y3037" s="44"/>
      <c r="Z3037" s="44"/>
      <c r="AA3037" s="35"/>
      <c r="AB3037" s="35"/>
      <c r="AC3037" s="35"/>
      <c r="AD3037" s="35"/>
      <c r="AE3037" s="35"/>
      <c r="AF3037" s="35"/>
      <c r="AG3037" s="35"/>
      <c r="AH3037" s="35"/>
      <c r="AI3037" s="35"/>
      <c r="AJ3037" s="35"/>
      <c r="AK3037" s="35"/>
    </row>
    <row r="3038" spans="7:37" s="13" customFormat="1" ht="13.9" customHeight="1" x14ac:dyDescent="0.3">
      <c r="G3038" s="44"/>
      <c r="H3038" s="44"/>
      <c r="I3038" s="44"/>
      <c r="J3038" s="44"/>
      <c r="K3038" s="44"/>
      <c r="L3038" s="44"/>
      <c r="M3038" s="44"/>
      <c r="N3038" s="44"/>
      <c r="O3038" s="44"/>
      <c r="P3038" s="44"/>
      <c r="Q3038" s="44"/>
      <c r="R3038" s="44"/>
      <c r="S3038" s="44"/>
      <c r="T3038" s="44"/>
      <c r="U3038" s="44"/>
      <c r="V3038" s="44"/>
      <c r="W3038" s="44"/>
      <c r="X3038" s="44"/>
      <c r="Y3038" s="44"/>
      <c r="Z3038" s="44"/>
      <c r="AA3038" s="35"/>
      <c r="AB3038" s="35"/>
      <c r="AC3038" s="35"/>
      <c r="AD3038" s="35"/>
      <c r="AE3038" s="35"/>
      <c r="AF3038" s="35"/>
      <c r="AG3038" s="35"/>
      <c r="AH3038" s="35"/>
      <c r="AI3038" s="35"/>
      <c r="AJ3038" s="35"/>
      <c r="AK3038" s="35"/>
    </row>
    <row r="3039" spans="7:37" s="13" customFormat="1" ht="13.9" customHeight="1" x14ac:dyDescent="0.3">
      <c r="G3039" s="44"/>
      <c r="H3039" s="44"/>
      <c r="I3039" s="44"/>
      <c r="J3039" s="44"/>
      <c r="K3039" s="44"/>
      <c r="L3039" s="44"/>
      <c r="M3039" s="44"/>
      <c r="N3039" s="44"/>
      <c r="O3039" s="44"/>
      <c r="P3039" s="44"/>
      <c r="Q3039" s="44"/>
      <c r="R3039" s="44"/>
      <c r="S3039" s="44"/>
      <c r="T3039" s="44"/>
      <c r="U3039" s="44"/>
      <c r="V3039" s="44"/>
      <c r="W3039" s="44"/>
      <c r="X3039" s="44"/>
      <c r="Y3039" s="44"/>
      <c r="Z3039" s="44"/>
      <c r="AA3039" s="35"/>
      <c r="AB3039" s="35"/>
      <c r="AC3039" s="35"/>
      <c r="AD3039" s="35"/>
      <c r="AE3039" s="35"/>
      <c r="AF3039" s="35"/>
      <c r="AG3039" s="35"/>
      <c r="AH3039" s="35"/>
      <c r="AI3039" s="35"/>
      <c r="AJ3039" s="35"/>
      <c r="AK3039" s="35"/>
    </row>
    <row r="3040" spans="7:37" s="13" customFormat="1" ht="13.9" customHeight="1" x14ac:dyDescent="0.3">
      <c r="G3040" s="44"/>
      <c r="H3040" s="44"/>
      <c r="I3040" s="44"/>
      <c r="J3040" s="44"/>
      <c r="K3040" s="44"/>
      <c r="L3040" s="44"/>
      <c r="M3040" s="44"/>
      <c r="N3040" s="44"/>
      <c r="O3040" s="44"/>
      <c r="P3040" s="44"/>
      <c r="Q3040" s="44"/>
      <c r="R3040" s="44"/>
      <c r="S3040" s="44"/>
      <c r="T3040" s="44"/>
      <c r="U3040" s="44"/>
      <c r="V3040" s="44"/>
      <c r="W3040" s="44"/>
      <c r="X3040" s="44"/>
      <c r="Y3040" s="44"/>
      <c r="Z3040" s="44"/>
      <c r="AA3040" s="35"/>
      <c r="AB3040" s="35"/>
      <c r="AC3040" s="35"/>
      <c r="AD3040" s="35"/>
      <c r="AE3040" s="35"/>
      <c r="AF3040" s="35"/>
      <c r="AG3040" s="35"/>
      <c r="AH3040" s="35"/>
      <c r="AI3040" s="35"/>
      <c r="AJ3040" s="35"/>
      <c r="AK3040" s="35"/>
    </row>
    <row r="3041" spans="7:37" s="13" customFormat="1" ht="13.9" customHeight="1" x14ac:dyDescent="0.3">
      <c r="G3041" s="44"/>
      <c r="H3041" s="44"/>
      <c r="I3041" s="44"/>
      <c r="J3041" s="44"/>
      <c r="K3041" s="44"/>
      <c r="L3041" s="44"/>
      <c r="M3041" s="44"/>
      <c r="N3041" s="44"/>
      <c r="O3041" s="44"/>
      <c r="P3041" s="44"/>
      <c r="Q3041" s="44"/>
      <c r="R3041" s="44"/>
      <c r="S3041" s="44"/>
      <c r="T3041" s="44"/>
      <c r="U3041" s="44"/>
      <c r="V3041" s="44"/>
      <c r="W3041" s="44"/>
      <c r="X3041" s="44"/>
      <c r="Y3041" s="44"/>
      <c r="Z3041" s="44"/>
      <c r="AA3041" s="35"/>
      <c r="AB3041" s="35"/>
      <c r="AC3041" s="35"/>
      <c r="AD3041" s="35"/>
      <c r="AE3041" s="35"/>
      <c r="AF3041" s="35"/>
      <c r="AG3041" s="35"/>
      <c r="AH3041" s="35"/>
      <c r="AI3041" s="35"/>
      <c r="AJ3041" s="35"/>
      <c r="AK3041" s="35"/>
    </row>
    <row r="3042" spans="7:37" s="13" customFormat="1" ht="13.9" customHeight="1" x14ac:dyDescent="0.3">
      <c r="G3042" s="44"/>
      <c r="H3042" s="44"/>
      <c r="I3042" s="44"/>
      <c r="J3042" s="44"/>
      <c r="K3042" s="44"/>
      <c r="L3042" s="44"/>
      <c r="M3042" s="44"/>
      <c r="N3042" s="44"/>
      <c r="O3042" s="44"/>
      <c r="P3042" s="44"/>
      <c r="Q3042" s="44"/>
      <c r="R3042" s="44"/>
      <c r="S3042" s="44"/>
      <c r="T3042" s="44"/>
      <c r="U3042" s="44"/>
      <c r="V3042" s="44"/>
      <c r="W3042" s="44"/>
      <c r="X3042" s="44"/>
      <c r="Y3042" s="44"/>
      <c r="Z3042" s="44"/>
      <c r="AA3042" s="35"/>
      <c r="AB3042" s="35"/>
      <c r="AC3042" s="35"/>
      <c r="AD3042" s="35"/>
      <c r="AE3042" s="35"/>
      <c r="AF3042" s="35"/>
      <c r="AG3042" s="35"/>
      <c r="AH3042" s="35"/>
      <c r="AI3042" s="35"/>
      <c r="AJ3042" s="35"/>
      <c r="AK3042" s="35"/>
    </row>
    <row r="3043" spans="7:37" s="13" customFormat="1" ht="13.9" customHeight="1" x14ac:dyDescent="0.3">
      <c r="G3043" s="44"/>
      <c r="H3043" s="44"/>
      <c r="I3043" s="44"/>
      <c r="J3043" s="44"/>
      <c r="K3043" s="44"/>
      <c r="L3043" s="44"/>
      <c r="M3043" s="44"/>
      <c r="N3043" s="44"/>
      <c r="O3043" s="44"/>
      <c r="P3043" s="44"/>
      <c r="Q3043" s="44"/>
      <c r="R3043" s="44"/>
      <c r="S3043" s="44"/>
      <c r="T3043" s="44"/>
      <c r="U3043" s="44"/>
      <c r="V3043" s="44"/>
      <c r="W3043" s="44"/>
      <c r="X3043" s="44"/>
      <c r="Y3043" s="44"/>
      <c r="Z3043" s="44"/>
      <c r="AA3043" s="35"/>
      <c r="AB3043" s="35"/>
      <c r="AC3043" s="35"/>
      <c r="AD3043" s="35"/>
      <c r="AE3043" s="35"/>
      <c r="AF3043" s="35"/>
      <c r="AG3043" s="35"/>
      <c r="AH3043" s="35"/>
      <c r="AI3043" s="35"/>
      <c r="AJ3043" s="35"/>
      <c r="AK3043" s="35"/>
    </row>
    <row r="3044" spans="7:37" s="13" customFormat="1" ht="13.9" customHeight="1" x14ac:dyDescent="0.3">
      <c r="G3044" s="44"/>
      <c r="H3044" s="44"/>
      <c r="I3044" s="44"/>
      <c r="J3044" s="44"/>
      <c r="K3044" s="44"/>
      <c r="L3044" s="44"/>
      <c r="M3044" s="44"/>
      <c r="N3044" s="44"/>
      <c r="O3044" s="44"/>
      <c r="P3044" s="44"/>
      <c r="Q3044" s="44"/>
      <c r="R3044" s="44"/>
      <c r="S3044" s="44"/>
      <c r="T3044" s="44"/>
      <c r="U3044" s="44"/>
      <c r="V3044" s="44"/>
      <c r="W3044" s="44"/>
      <c r="X3044" s="44"/>
      <c r="Y3044" s="44"/>
      <c r="Z3044" s="44"/>
      <c r="AA3044" s="35"/>
      <c r="AB3044" s="35"/>
      <c r="AC3044" s="35"/>
      <c r="AD3044" s="35"/>
      <c r="AE3044" s="35"/>
      <c r="AF3044" s="35"/>
      <c r="AG3044" s="35"/>
      <c r="AH3044" s="35"/>
      <c r="AI3044" s="35"/>
      <c r="AJ3044" s="35"/>
      <c r="AK3044" s="35"/>
    </row>
    <row r="3045" spans="7:37" s="13" customFormat="1" ht="13.9" customHeight="1" x14ac:dyDescent="0.3">
      <c r="G3045" s="44"/>
      <c r="H3045" s="44"/>
      <c r="I3045" s="44"/>
      <c r="J3045" s="44"/>
      <c r="K3045" s="44"/>
      <c r="L3045" s="44"/>
      <c r="M3045" s="44"/>
      <c r="N3045" s="44"/>
      <c r="O3045" s="44"/>
      <c r="P3045" s="44"/>
      <c r="Q3045" s="44"/>
      <c r="R3045" s="44"/>
      <c r="S3045" s="44"/>
      <c r="T3045" s="44"/>
      <c r="U3045" s="44"/>
      <c r="V3045" s="44"/>
      <c r="W3045" s="44"/>
      <c r="X3045" s="44"/>
      <c r="Y3045" s="44"/>
      <c r="Z3045" s="44"/>
      <c r="AA3045" s="35"/>
      <c r="AB3045" s="35"/>
      <c r="AC3045" s="35"/>
      <c r="AD3045" s="35"/>
      <c r="AE3045" s="35"/>
      <c r="AF3045" s="35"/>
      <c r="AG3045" s="35"/>
      <c r="AH3045" s="35"/>
      <c r="AI3045" s="35"/>
      <c r="AJ3045" s="35"/>
      <c r="AK3045" s="35"/>
    </row>
    <row r="3046" spans="7:37" s="13" customFormat="1" ht="13.9" customHeight="1" x14ac:dyDescent="0.3">
      <c r="G3046" s="44"/>
      <c r="H3046" s="44"/>
      <c r="I3046" s="44"/>
      <c r="J3046" s="44"/>
      <c r="K3046" s="44"/>
      <c r="L3046" s="44"/>
      <c r="M3046" s="44"/>
      <c r="N3046" s="44"/>
      <c r="O3046" s="44"/>
      <c r="P3046" s="44"/>
      <c r="Q3046" s="44"/>
      <c r="R3046" s="44"/>
      <c r="S3046" s="44"/>
      <c r="T3046" s="44"/>
      <c r="U3046" s="44"/>
      <c r="V3046" s="44"/>
      <c r="W3046" s="44"/>
      <c r="X3046" s="44"/>
      <c r="Y3046" s="44"/>
      <c r="Z3046" s="44"/>
      <c r="AA3046" s="35"/>
      <c r="AB3046" s="35"/>
      <c r="AC3046" s="35"/>
      <c r="AD3046" s="35"/>
      <c r="AE3046" s="35"/>
      <c r="AF3046" s="35"/>
      <c r="AG3046" s="35"/>
      <c r="AH3046" s="35"/>
      <c r="AI3046" s="35"/>
      <c r="AJ3046" s="35"/>
      <c r="AK3046" s="35"/>
    </row>
    <row r="3047" spans="7:37" s="13" customFormat="1" ht="13.9" customHeight="1" x14ac:dyDescent="0.3">
      <c r="G3047" s="44"/>
      <c r="H3047" s="44"/>
      <c r="I3047" s="44"/>
      <c r="J3047" s="44"/>
      <c r="K3047" s="44"/>
      <c r="L3047" s="44"/>
      <c r="M3047" s="44"/>
      <c r="N3047" s="44"/>
      <c r="O3047" s="44"/>
      <c r="P3047" s="44"/>
      <c r="Q3047" s="44"/>
      <c r="R3047" s="44"/>
      <c r="S3047" s="44"/>
      <c r="T3047" s="44"/>
      <c r="U3047" s="44"/>
      <c r="V3047" s="44"/>
      <c r="W3047" s="44"/>
      <c r="X3047" s="44"/>
      <c r="Y3047" s="44"/>
      <c r="Z3047" s="44"/>
      <c r="AA3047" s="35"/>
      <c r="AB3047" s="35"/>
      <c r="AC3047" s="35"/>
      <c r="AD3047" s="35"/>
      <c r="AE3047" s="35"/>
      <c r="AF3047" s="35"/>
      <c r="AG3047" s="35"/>
      <c r="AH3047" s="35"/>
      <c r="AI3047" s="35"/>
      <c r="AJ3047" s="35"/>
      <c r="AK3047" s="35"/>
    </row>
    <row r="3048" spans="7:37" s="13" customFormat="1" ht="13.9" customHeight="1" x14ac:dyDescent="0.3">
      <c r="G3048" s="44"/>
      <c r="H3048" s="44"/>
      <c r="I3048" s="44"/>
      <c r="J3048" s="44"/>
      <c r="K3048" s="44"/>
      <c r="L3048" s="44"/>
      <c r="M3048" s="44"/>
      <c r="N3048" s="44"/>
      <c r="O3048" s="44"/>
      <c r="P3048" s="44"/>
      <c r="Q3048" s="44"/>
      <c r="R3048" s="44"/>
      <c r="S3048" s="44"/>
      <c r="T3048" s="44"/>
      <c r="U3048" s="44"/>
      <c r="V3048" s="44"/>
      <c r="W3048" s="44"/>
      <c r="X3048" s="44"/>
      <c r="Y3048" s="44"/>
      <c r="Z3048" s="44"/>
      <c r="AA3048" s="35"/>
      <c r="AB3048" s="35"/>
      <c r="AC3048" s="35"/>
      <c r="AD3048" s="35"/>
      <c r="AE3048" s="35"/>
      <c r="AF3048" s="35"/>
      <c r="AG3048" s="35"/>
      <c r="AH3048" s="35"/>
      <c r="AI3048" s="35"/>
      <c r="AJ3048" s="35"/>
      <c r="AK3048" s="35"/>
    </row>
    <row r="3049" spans="7:37" s="13" customFormat="1" ht="13.9" customHeight="1" x14ac:dyDescent="0.3">
      <c r="G3049" s="44"/>
      <c r="H3049" s="44"/>
      <c r="I3049" s="44"/>
      <c r="J3049" s="44"/>
      <c r="K3049" s="44"/>
      <c r="L3049" s="44"/>
      <c r="M3049" s="44"/>
      <c r="N3049" s="44"/>
      <c r="O3049" s="44"/>
      <c r="P3049" s="44"/>
      <c r="Q3049" s="44"/>
      <c r="R3049" s="44"/>
      <c r="S3049" s="44"/>
      <c r="T3049" s="44"/>
      <c r="U3049" s="44"/>
      <c r="V3049" s="44"/>
      <c r="W3049" s="44"/>
      <c r="X3049" s="44"/>
      <c r="Y3049" s="44"/>
      <c r="Z3049" s="44"/>
      <c r="AA3049" s="35"/>
      <c r="AB3049" s="35"/>
      <c r="AC3049" s="35"/>
      <c r="AD3049" s="35"/>
      <c r="AE3049" s="35"/>
      <c r="AF3049" s="35"/>
      <c r="AG3049" s="35"/>
      <c r="AH3049" s="35"/>
      <c r="AI3049" s="35"/>
      <c r="AJ3049" s="35"/>
      <c r="AK3049" s="35"/>
    </row>
    <row r="3050" spans="7:37" s="13" customFormat="1" ht="13.9" customHeight="1" x14ac:dyDescent="0.3">
      <c r="G3050" s="44"/>
      <c r="H3050" s="44"/>
      <c r="I3050" s="44"/>
      <c r="J3050" s="44"/>
      <c r="K3050" s="44"/>
      <c r="L3050" s="44"/>
      <c r="M3050" s="44"/>
      <c r="N3050" s="44"/>
      <c r="O3050" s="44"/>
      <c r="P3050" s="44"/>
      <c r="Q3050" s="44"/>
      <c r="R3050" s="44"/>
      <c r="S3050" s="44"/>
      <c r="T3050" s="44"/>
      <c r="U3050" s="44"/>
      <c r="V3050" s="44"/>
      <c r="W3050" s="44"/>
      <c r="X3050" s="44"/>
      <c r="Y3050" s="44"/>
      <c r="Z3050" s="44"/>
      <c r="AA3050" s="35"/>
      <c r="AB3050" s="35"/>
      <c r="AC3050" s="35"/>
      <c r="AD3050" s="35"/>
      <c r="AE3050" s="35"/>
      <c r="AF3050" s="35"/>
      <c r="AG3050" s="35"/>
      <c r="AH3050" s="35"/>
      <c r="AI3050" s="35"/>
      <c r="AJ3050" s="35"/>
      <c r="AK3050" s="35"/>
    </row>
    <row r="3051" spans="7:37" s="13" customFormat="1" ht="13.9" customHeight="1" x14ac:dyDescent="0.3">
      <c r="G3051" s="44"/>
      <c r="H3051" s="44"/>
      <c r="I3051" s="44"/>
      <c r="J3051" s="44"/>
      <c r="K3051" s="44"/>
      <c r="L3051" s="44"/>
      <c r="M3051" s="44"/>
      <c r="N3051" s="44"/>
      <c r="O3051" s="44"/>
      <c r="P3051" s="44"/>
      <c r="Q3051" s="44"/>
      <c r="R3051" s="44"/>
      <c r="S3051" s="44"/>
      <c r="T3051" s="44"/>
      <c r="U3051" s="44"/>
      <c r="V3051" s="44"/>
      <c r="W3051" s="44"/>
      <c r="X3051" s="44"/>
      <c r="Y3051" s="44"/>
      <c r="Z3051" s="44"/>
      <c r="AA3051" s="35"/>
      <c r="AB3051" s="35"/>
      <c r="AC3051" s="35"/>
      <c r="AD3051" s="35"/>
      <c r="AE3051" s="35"/>
      <c r="AF3051" s="35"/>
      <c r="AG3051" s="35"/>
      <c r="AH3051" s="35"/>
      <c r="AI3051" s="35"/>
      <c r="AJ3051" s="35"/>
      <c r="AK3051" s="35"/>
    </row>
    <row r="3052" spans="7:37" s="13" customFormat="1" ht="13.9" customHeight="1" x14ac:dyDescent="0.3">
      <c r="G3052" s="44"/>
      <c r="H3052" s="44"/>
      <c r="I3052" s="44"/>
      <c r="J3052" s="44"/>
      <c r="K3052" s="44"/>
      <c r="L3052" s="44"/>
      <c r="M3052" s="44"/>
      <c r="N3052" s="44"/>
      <c r="O3052" s="44"/>
      <c r="P3052" s="44"/>
      <c r="Q3052" s="44"/>
      <c r="R3052" s="44"/>
      <c r="S3052" s="44"/>
      <c r="T3052" s="44"/>
      <c r="U3052" s="44"/>
      <c r="V3052" s="44"/>
      <c r="W3052" s="44"/>
      <c r="X3052" s="44"/>
      <c r="Y3052" s="44"/>
      <c r="Z3052" s="44"/>
      <c r="AA3052" s="35"/>
      <c r="AB3052" s="35"/>
      <c r="AC3052" s="35"/>
      <c r="AD3052" s="35"/>
      <c r="AE3052" s="35"/>
      <c r="AF3052" s="35"/>
      <c r="AG3052" s="35"/>
      <c r="AH3052" s="35"/>
      <c r="AI3052" s="35"/>
      <c r="AJ3052" s="35"/>
      <c r="AK3052" s="35"/>
    </row>
    <row r="3053" spans="7:37" s="13" customFormat="1" ht="13.9" customHeight="1" x14ac:dyDescent="0.3">
      <c r="G3053" s="44"/>
      <c r="H3053" s="44"/>
      <c r="I3053" s="44"/>
      <c r="J3053" s="44"/>
      <c r="K3053" s="44"/>
      <c r="L3053" s="44"/>
      <c r="M3053" s="44"/>
      <c r="N3053" s="44"/>
      <c r="O3053" s="44"/>
      <c r="P3053" s="44"/>
      <c r="Q3053" s="44"/>
      <c r="R3053" s="44"/>
      <c r="S3053" s="44"/>
      <c r="T3053" s="44"/>
      <c r="U3053" s="44"/>
      <c r="V3053" s="44"/>
      <c r="W3053" s="44"/>
      <c r="X3053" s="44"/>
      <c r="Y3053" s="44"/>
      <c r="Z3053" s="44"/>
      <c r="AA3053" s="35"/>
      <c r="AB3053" s="35"/>
      <c r="AC3053" s="35"/>
      <c r="AD3053" s="35"/>
      <c r="AE3053" s="35"/>
      <c r="AF3053" s="35"/>
      <c r="AG3053" s="35"/>
      <c r="AH3053" s="35"/>
      <c r="AI3053" s="35"/>
      <c r="AJ3053" s="35"/>
      <c r="AK3053" s="35"/>
    </row>
    <row r="3054" spans="7:37" s="13" customFormat="1" ht="13.9" customHeight="1" x14ac:dyDescent="0.3">
      <c r="G3054" s="44"/>
      <c r="H3054" s="44"/>
      <c r="I3054" s="44"/>
      <c r="J3054" s="44"/>
      <c r="K3054" s="44"/>
      <c r="L3054" s="44"/>
      <c r="M3054" s="44"/>
      <c r="N3054" s="44"/>
      <c r="O3054" s="44"/>
      <c r="P3054" s="44"/>
      <c r="Q3054" s="44"/>
      <c r="R3054" s="44"/>
      <c r="S3054" s="44"/>
      <c r="T3054" s="44"/>
      <c r="U3054" s="44"/>
      <c r="V3054" s="44"/>
      <c r="W3054" s="44"/>
      <c r="X3054" s="44"/>
      <c r="Y3054" s="44"/>
      <c r="Z3054" s="44"/>
      <c r="AA3054" s="35"/>
      <c r="AB3054" s="35"/>
      <c r="AC3054" s="35"/>
      <c r="AD3054" s="35"/>
      <c r="AE3054" s="35"/>
      <c r="AF3054" s="35"/>
      <c r="AG3054" s="35"/>
      <c r="AH3054" s="35"/>
      <c r="AI3054" s="35"/>
      <c r="AJ3054" s="35"/>
      <c r="AK3054" s="35"/>
    </row>
    <row r="3055" spans="7:37" s="13" customFormat="1" ht="13.9" customHeight="1" x14ac:dyDescent="0.3">
      <c r="G3055" s="44"/>
      <c r="H3055" s="44"/>
      <c r="I3055" s="44"/>
      <c r="J3055" s="44"/>
      <c r="K3055" s="44"/>
      <c r="L3055" s="44"/>
      <c r="M3055" s="44"/>
      <c r="N3055" s="44"/>
      <c r="O3055" s="44"/>
      <c r="P3055" s="44"/>
      <c r="Q3055" s="44"/>
      <c r="R3055" s="44"/>
      <c r="S3055" s="44"/>
      <c r="T3055" s="44"/>
      <c r="U3055" s="44"/>
      <c r="V3055" s="44"/>
      <c r="W3055" s="44"/>
      <c r="X3055" s="44"/>
      <c r="Y3055" s="44"/>
      <c r="Z3055" s="44"/>
      <c r="AA3055" s="35"/>
      <c r="AB3055" s="35"/>
      <c r="AC3055" s="35"/>
      <c r="AD3055" s="35"/>
      <c r="AE3055" s="35"/>
      <c r="AF3055" s="35"/>
      <c r="AG3055" s="35"/>
      <c r="AH3055" s="35"/>
      <c r="AI3055" s="35"/>
      <c r="AJ3055" s="35"/>
      <c r="AK3055" s="35"/>
    </row>
    <row r="3056" spans="7:37" s="13" customFormat="1" ht="13.9" customHeight="1" x14ac:dyDescent="0.3">
      <c r="G3056" s="44"/>
      <c r="H3056" s="44"/>
      <c r="I3056" s="44"/>
      <c r="J3056" s="44"/>
      <c r="K3056" s="44"/>
      <c r="L3056" s="44"/>
      <c r="M3056" s="44"/>
      <c r="N3056" s="44"/>
      <c r="O3056" s="44"/>
      <c r="P3056" s="44"/>
      <c r="Q3056" s="44"/>
      <c r="R3056" s="44"/>
      <c r="S3056" s="44"/>
      <c r="T3056" s="44"/>
      <c r="U3056" s="44"/>
      <c r="V3056" s="44"/>
      <c r="W3056" s="44"/>
      <c r="X3056" s="44"/>
      <c r="Y3056" s="44"/>
      <c r="Z3056" s="44"/>
      <c r="AA3056" s="35"/>
      <c r="AB3056" s="35"/>
      <c r="AC3056" s="35"/>
      <c r="AD3056" s="35"/>
      <c r="AE3056" s="35"/>
      <c r="AF3056" s="35"/>
      <c r="AG3056" s="35"/>
      <c r="AH3056" s="35"/>
      <c r="AI3056" s="35"/>
      <c r="AJ3056" s="35"/>
      <c r="AK3056" s="35"/>
    </row>
    <row r="3057" spans="7:37" s="13" customFormat="1" ht="13.9" customHeight="1" x14ac:dyDescent="0.3">
      <c r="G3057" s="44"/>
      <c r="H3057" s="44"/>
      <c r="I3057" s="44"/>
      <c r="J3057" s="44"/>
      <c r="K3057" s="44"/>
      <c r="L3057" s="44"/>
      <c r="M3057" s="44"/>
      <c r="N3057" s="44"/>
      <c r="O3057" s="44"/>
      <c r="P3057" s="44"/>
      <c r="Q3057" s="44"/>
      <c r="R3057" s="44"/>
      <c r="S3057" s="44"/>
      <c r="T3057" s="44"/>
      <c r="U3057" s="44"/>
      <c r="V3057" s="44"/>
      <c r="W3057" s="44"/>
      <c r="X3057" s="44"/>
      <c r="Y3057" s="44"/>
      <c r="Z3057" s="44"/>
      <c r="AA3057" s="35"/>
      <c r="AB3057" s="35"/>
      <c r="AC3057" s="35"/>
      <c r="AD3057" s="35"/>
      <c r="AE3057" s="35"/>
      <c r="AF3057" s="35"/>
      <c r="AG3057" s="35"/>
      <c r="AH3057" s="35"/>
      <c r="AI3057" s="35"/>
      <c r="AJ3057" s="35"/>
      <c r="AK3057" s="35"/>
    </row>
    <row r="3058" spans="7:37" s="13" customFormat="1" ht="13.9" customHeight="1" x14ac:dyDescent="0.3">
      <c r="G3058" s="44"/>
      <c r="H3058" s="44"/>
      <c r="I3058" s="44"/>
      <c r="J3058" s="44"/>
      <c r="K3058" s="44"/>
      <c r="L3058" s="44"/>
      <c r="M3058" s="44"/>
      <c r="N3058" s="44"/>
      <c r="O3058" s="44"/>
      <c r="P3058" s="44"/>
      <c r="Q3058" s="44"/>
      <c r="R3058" s="44"/>
      <c r="S3058" s="44"/>
      <c r="T3058" s="44"/>
      <c r="U3058" s="44"/>
      <c r="V3058" s="44"/>
      <c r="W3058" s="44"/>
      <c r="X3058" s="44"/>
      <c r="Y3058" s="44"/>
      <c r="Z3058" s="44"/>
      <c r="AA3058" s="35"/>
      <c r="AB3058" s="35"/>
      <c r="AC3058" s="35"/>
      <c r="AD3058" s="35"/>
      <c r="AE3058" s="35"/>
      <c r="AF3058" s="35"/>
      <c r="AG3058" s="35"/>
      <c r="AH3058" s="35"/>
      <c r="AI3058" s="35"/>
      <c r="AJ3058" s="35"/>
      <c r="AK3058" s="35"/>
    </row>
    <row r="3059" spans="7:37" s="13" customFormat="1" ht="13.9" customHeight="1" x14ac:dyDescent="0.3">
      <c r="G3059" s="44"/>
      <c r="H3059" s="44"/>
      <c r="I3059" s="44"/>
      <c r="J3059" s="44"/>
      <c r="K3059" s="44"/>
      <c r="L3059" s="44"/>
      <c r="M3059" s="44"/>
      <c r="N3059" s="44"/>
      <c r="O3059" s="44"/>
      <c r="P3059" s="44"/>
      <c r="Q3059" s="44"/>
      <c r="R3059" s="44"/>
      <c r="S3059" s="44"/>
      <c r="T3059" s="44"/>
      <c r="U3059" s="44"/>
      <c r="V3059" s="44"/>
      <c r="W3059" s="44"/>
      <c r="X3059" s="44"/>
      <c r="Y3059" s="44"/>
      <c r="Z3059" s="44"/>
      <c r="AA3059" s="35"/>
      <c r="AB3059" s="35"/>
      <c r="AC3059" s="35"/>
      <c r="AD3059" s="35"/>
      <c r="AE3059" s="35"/>
      <c r="AF3059" s="35"/>
      <c r="AG3059" s="35"/>
      <c r="AH3059" s="35"/>
      <c r="AI3059" s="35"/>
      <c r="AJ3059" s="35"/>
      <c r="AK3059" s="35"/>
    </row>
    <row r="3060" spans="7:37" s="13" customFormat="1" ht="13.9" customHeight="1" x14ac:dyDescent="0.3">
      <c r="G3060" s="44"/>
      <c r="H3060" s="44"/>
      <c r="I3060" s="44"/>
      <c r="J3060" s="44"/>
      <c r="K3060" s="44"/>
      <c r="L3060" s="44"/>
      <c r="M3060" s="44"/>
      <c r="N3060" s="44"/>
      <c r="O3060" s="44"/>
      <c r="P3060" s="44"/>
      <c r="Q3060" s="44"/>
      <c r="R3060" s="44"/>
      <c r="S3060" s="44"/>
      <c r="T3060" s="44"/>
      <c r="U3060" s="44"/>
      <c r="V3060" s="44"/>
      <c r="W3060" s="44"/>
      <c r="X3060" s="44"/>
      <c r="Y3060" s="44"/>
      <c r="Z3060" s="44"/>
      <c r="AA3060" s="35"/>
      <c r="AB3060" s="35"/>
      <c r="AC3060" s="35"/>
      <c r="AD3060" s="35"/>
      <c r="AE3060" s="35"/>
      <c r="AF3060" s="35"/>
      <c r="AG3060" s="35"/>
      <c r="AH3060" s="35"/>
      <c r="AI3060" s="35"/>
      <c r="AJ3060" s="35"/>
      <c r="AK3060" s="35"/>
    </row>
    <row r="3061" spans="7:37" s="13" customFormat="1" ht="13.9" customHeight="1" x14ac:dyDescent="0.3">
      <c r="G3061" s="44"/>
      <c r="H3061" s="44"/>
      <c r="I3061" s="44"/>
      <c r="J3061" s="44"/>
      <c r="K3061" s="44"/>
      <c r="L3061" s="44"/>
      <c r="M3061" s="44"/>
      <c r="N3061" s="44"/>
      <c r="O3061" s="44"/>
      <c r="P3061" s="44"/>
      <c r="Q3061" s="44"/>
      <c r="R3061" s="44"/>
      <c r="S3061" s="44"/>
      <c r="T3061" s="44"/>
      <c r="U3061" s="44"/>
      <c r="V3061" s="44"/>
      <c r="W3061" s="44"/>
      <c r="X3061" s="44"/>
      <c r="Y3061" s="44"/>
      <c r="Z3061" s="44"/>
      <c r="AA3061" s="35"/>
      <c r="AB3061" s="35"/>
      <c r="AC3061" s="35"/>
      <c r="AD3061" s="35"/>
      <c r="AE3061" s="35"/>
      <c r="AF3061" s="35"/>
      <c r="AG3061" s="35"/>
      <c r="AH3061" s="35"/>
      <c r="AI3061" s="35"/>
      <c r="AJ3061" s="35"/>
      <c r="AK3061" s="35"/>
    </row>
    <row r="3062" spans="7:37" s="13" customFormat="1" ht="13.9" customHeight="1" x14ac:dyDescent="0.3">
      <c r="G3062" s="44"/>
      <c r="H3062" s="44"/>
      <c r="I3062" s="44"/>
      <c r="J3062" s="44"/>
      <c r="K3062" s="44"/>
      <c r="L3062" s="44"/>
      <c r="M3062" s="44"/>
      <c r="N3062" s="44"/>
      <c r="O3062" s="44"/>
      <c r="P3062" s="44"/>
      <c r="Q3062" s="44"/>
      <c r="R3062" s="44"/>
      <c r="S3062" s="44"/>
      <c r="T3062" s="44"/>
      <c r="U3062" s="44"/>
      <c r="V3062" s="44"/>
      <c r="W3062" s="44"/>
      <c r="X3062" s="44"/>
      <c r="Y3062" s="44"/>
      <c r="Z3062" s="44"/>
      <c r="AA3062" s="35"/>
      <c r="AB3062" s="35"/>
      <c r="AC3062" s="35"/>
      <c r="AD3062" s="35"/>
      <c r="AE3062" s="35"/>
      <c r="AF3062" s="35"/>
      <c r="AG3062" s="35"/>
      <c r="AH3062" s="35"/>
      <c r="AI3062" s="35"/>
      <c r="AJ3062" s="35"/>
      <c r="AK3062" s="35"/>
    </row>
    <row r="3063" spans="7:37" s="13" customFormat="1" ht="13.9" customHeight="1" x14ac:dyDescent="0.3">
      <c r="G3063" s="44"/>
      <c r="H3063" s="44"/>
      <c r="I3063" s="44"/>
      <c r="J3063" s="44"/>
      <c r="K3063" s="44"/>
      <c r="L3063" s="44"/>
      <c r="M3063" s="44"/>
      <c r="N3063" s="44"/>
      <c r="O3063" s="44"/>
      <c r="P3063" s="44"/>
      <c r="Q3063" s="44"/>
      <c r="R3063" s="44"/>
      <c r="S3063" s="44"/>
      <c r="T3063" s="44"/>
      <c r="U3063" s="44"/>
      <c r="V3063" s="44"/>
      <c r="W3063" s="44"/>
      <c r="X3063" s="44"/>
      <c r="Y3063" s="44"/>
      <c r="Z3063" s="44"/>
      <c r="AA3063" s="35"/>
      <c r="AB3063" s="35"/>
      <c r="AC3063" s="35"/>
      <c r="AD3063" s="35"/>
      <c r="AE3063" s="35"/>
      <c r="AF3063" s="35"/>
      <c r="AG3063" s="35"/>
      <c r="AH3063" s="35"/>
      <c r="AI3063" s="35"/>
      <c r="AJ3063" s="35"/>
      <c r="AK3063" s="35"/>
    </row>
    <row r="3064" spans="7:37" s="13" customFormat="1" ht="13.9" customHeight="1" x14ac:dyDescent="0.3">
      <c r="G3064" s="44"/>
      <c r="H3064" s="44"/>
      <c r="I3064" s="44"/>
      <c r="J3064" s="44"/>
      <c r="K3064" s="44"/>
      <c r="L3064" s="44"/>
      <c r="M3064" s="44"/>
      <c r="N3064" s="44"/>
      <c r="O3064" s="44"/>
      <c r="P3064" s="44"/>
      <c r="Q3064" s="44"/>
      <c r="R3064" s="44"/>
      <c r="S3064" s="44"/>
      <c r="T3064" s="44"/>
      <c r="U3064" s="44"/>
      <c r="V3064" s="44"/>
      <c r="W3064" s="44"/>
      <c r="X3064" s="44"/>
      <c r="Y3064" s="44"/>
      <c r="Z3064" s="44"/>
      <c r="AA3064" s="35"/>
      <c r="AB3064" s="35"/>
      <c r="AC3064" s="35"/>
      <c r="AD3064" s="35"/>
      <c r="AE3064" s="35"/>
      <c r="AF3064" s="35"/>
      <c r="AG3064" s="35"/>
      <c r="AH3064" s="35"/>
      <c r="AI3064" s="35"/>
      <c r="AJ3064" s="35"/>
      <c r="AK3064" s="35"/>
    </row>
    <row r="3065" spans="7:37" s="13" customFormat="1" ht="13.9" customHeight="1" x14ac:dyDescent="0.3">
      <c r="G3065" s="44"/>
      <c r="H3065" s="44"/>
      <c r="I3065" s="44"/>
      <c r="J3065" s="44"/>
      <c r="K3065" s="44"/>
      <c r="L3065" s="44"/>
      <c r="M3065" s="44"/>
      <c r="N3065" s="44"/>
      <c r="O3065" s="44"/>
      <c r="P3065" s="44"/>
      <c r="Q3065" s="44"/>
      <c r="R3065" s="44"/>
      <c r="S3065" s="44"/>
      <c r="T3065" s="44"/>
      <c r="U3065" s="44"/>
      <c r="V3065" s="44"/>
      <c r="W3065" s="44"/>
      <c r="X3065" s="44"/>
      <c r="Y3065" s="44"/>
      <c r="Z3065" s="44"/>
      <c r="AA3065" s="35"/>
      <c r="AB3065" s="35"/>
      <c r="AC3065" s="35"/>
      <c r="AD3065" s="35"/>
      <c r="AE3065" s="35"/>
      <c r="AF3065" s="35"/>
      <c r="AG3065" s="35"/>
      <c r="AH3065" s="35"/>
      <c r="AI3065" s="35"/>
      <c r="AJ3065" s="35"/>
      <c r="AK3065" s="35"/>
    </row>
    <row r="3066" spans="7:37" s="13" customFormat="1" ht="13.9" customHeight="1" x14ac:dyDescent="0.3">
      <c r="G3066" s="44"/>
      <c r="H3066" s="44"/>
      <c r="I3066" s="44"/>
      <c r="J3066" s="44"/>
      <c r="K3066" s="44"/>
      <c r="L3066" s="44"/>
      <c r="M3066" s="44"/>
      <c r="N3066" s="44"/>
      <c r="O3066" s="44"/>
      <c r="P3066" s="44"/>
      <c r="Q3066" s="44"/>
      <c r="R3066" s="44"/>
      <c r="S3066" s="44"/>
      <c r="T3066" s="44"/>
      <c r="U3066" s="44"/>
      <c r="V3066" s="44"/>
      <c r="W3066" s="44"/>
      <c r="X3066" s="44"/>
      <c r="Y3066" s="44"/>
      <c r="Z3066" s="44"/>
      <c r="AA3066" s="35"/>
      <c r="AB3066" s="35"/>
      <c r="AC3066" s="35"/>
      <c r="AD3066" s="35"/>
      <c r="AE3066" s="35"/>
      <c r="AF3066" s="35"/>
      <c r="AG3066" s="35"/>
      <c r="AH3066" s="35"/>
      <c r="AI3066" s="35"/>
      <c r="AJ3066" s="35"/>
      <c r="AK3066" s="35"/>
    </row>
    <row r="3067" spans="7:37" s="13" customFormat="1" ht="13.9" customHeight="1" x14ac:dyDescent="0.3">
      <c r="G3067" s="44"/>
      <c r="H3067" s="44"/>
      <c r="I3067" s="44"/>
      <c r="J3067" s="44"/>
      <c r="K3067" s="44"/>
      <c r="L3067" s="44"/>
      <c r="M3067" s="44"/>
      <c r="N3067" s="44"/>
      <c r="O3067" s="44"/>
      <c r="P3067" s="44"/>
      <c r="Q3067" s="44"/>
      <c r="R3067" s="44"/>
      <c r="S3067" s="44"/>
      <c r="T3067" s="44"/>
      <c r="U3067" s="44"/>
      <c r="V3067" s="44"/>
      <c r="W3067" s="44"/>
      <c r="X3067" s="44"/>
      <c r="Y3067" s="44"/>
      <c r="Z3067" s="44"/>
      <c r="AA3067" s="35"/>
      <c r="AB3067" s="35"/>
      <c r="AC3067" s="35"/>
      <c r="AD3067" s="35"/>
      <c r="AE3067" s="35"/>
      <c r="AF3067" s="35"/>
      <c r="AG3067" s="35"/>
      <c r="AH3067" s="35"/>
      <c r="AI3067" s="35"/>
      <c r="AJ3067" s="35"/>
      <c r="AK3067" s="35"/>
    </row>
    <row r="3068" spans="7:37" s="13" customFormat="1" ht="13.9" customHeight="1" x14ac:dyDescent="0.3">
      <c r="G3068" s="44"/>
      <c r="H3068" s="44"/>
      <c r="I3068" s="44"/>
      <c r="J3068" s="44"/>
      <c r="K3068" s="44"/>
      <c r="L3068" s="44"/>
      <c r="M3068" s="44"/>
      <c r="N3068" s="44"/>
      <c r="O3068" s="44"/>
      <c r="P3068" s="44"/>
      <c r="Q3068" s="44"/>
      <c r="R3068" s="44"/>
      <c r="S3068" s="44"/>
      <c r="T3068" s="44"/>
      <c r="U3068" s="44"/>
      <c r="V3068" s="44"/>
      <c r="W3068" s="44"/>
      <c r="X3068" s="44"/>
      <c r="Y3068" s="44"/>
      <c r="Z3068" s="44"/>
      <c r="AA3068" s="35"/>
      <c r="AB3068" s="35"/>
      <c r="AC3068" s="35"/>
      <c r="AD3068" s="35"/>
      <c r="AE3068" s="35"/>
      <c r="AF3068" s="35"/>
      <c r="AG3068" s="35"/>
      <c r="AH3068" s="35"/>
      <c r="AI3068" s="35"/>
      <c r="AJ3068" s="35"/>
      <c r="AK3068" s="35"/>
    </row>
    <row r="3069" spans="7:37" s="13" customFormat="1" ht="13.9" customHeight="1" x14ac:dyDescent="0.3">
      <c r="G3069" s="44"/>
      <c r="H3069" s="44"/>
      <c r="I3069" s="44"/>
      <c r="J3069" s="44"/>
      <c r="K3069" s="44"/>
      <c r="L3069" s="44"/>
      <c r="M3069" s="44"/>
      <c r="N3069" s="44"/>
      <c r="O3069" s="44"/>
      <c r="P3069" s="44"/>
      <c r="Q3069" s="44"/>
      <c r="R3069" s="44"/>
      <c r="S3069" s="44"/>
      <c r="T3069" s="44"/>
      <c r="U3069" s="44"/>
      <c r="V3069" s="44"/>
      <c r="W3069" s="44"/>
      <c r="X3069" s="44"/>
      <c r="Y3069" s="44"/>
      <c r="Z3069" s="44"/>
      <c r="AA3069" s="35"/>
      <c r="AB3069" s="35"/>
      <c r="AC3069" s="35"/>
      <c r="AD3069" s="35"/>
      <c r="AE3069" s="35"/>
      <c r="AF3069" s="35"/>
      <c r="AG3069" s="35"/>
      <c r="AH3069" s="35"/>
      <c r="AI3069" s="35"/>
      <c r="AJ3069" s="35"/>
      <c r="AK3069" s="35"/>
    </row>
    <row r="3070" spans="7:37" s="13" customFormat="1" ht="13.9" customHeight="1" x14ac:dyDescent="0.3">
      <c r="G3070" s="44"/>
      <c r="H3070" s="44"/>
      <c r="I3070" s="44"/>
      <c r="J3070" s="44"/>
      <c r="K3070" s="44"/>
      <c r="L3070" s="44"/>
      <c r="M3070" s="44"/>
      <c r="N3070" s="44"/>
      <c r="O3070" s="44"/>
      <c r="P3070" s="44"/>
      <c r="Q3070" s="44"/>
      <c r="R3070" s="44"/>
      <c r="S3070" s="44"/>
      <c r="T3070" s="44"/>
      <c r="U3070" s="44"/>
      <c r="V3070" s="44"/>
      <c r="W3070" s="44"/>
      <c r="X3070" s="44"/>
      <c r="Y3070" s="44"/>
      <c r="Z3070" s="44"/>
      <c r="AA3070" s="35"/>
      <c r="AB3070" s="35"/>
      <c r="AC3070" s="35"/>
      <c r="AD3070" s="35"/>
      <c r="AE3070" s="35"/>
      <c r="AF3070" s="35"/>
      <c r="AG3070" s="35"/>
      <c r="AH3070" s="35"/>
      <c r="AI3070" s="35"/>
      <c r="AJ3070" s="35"/>
      <c r="AK3070" s="35"/>
    </row>
    <row r="3071" spans="7:37" s="13" customFormat="1" ht="13.9" customHeight="1" x14ac:dyDescent="0.3">
      <c r="G3071" s="44"/>
      <c r="H3071" s="44"/>
      <c r="I3071" s="44"/>
      <c r="J3071" s="44"/>
      <c r="K3071" s="44"/>
      <c r="L3071" s="44"/>
      <c r="M3071" s="44"/>
      <c r="N3071" s="44"/>
      <c r="O3071" s="44"/>
      <c r="P3071" s="44"/>
      <c r="Q3071" s="44"/>
      <c r="R3071" s="44"/>
      <c r="S3071" s="44"/>
      <c r="T3071" s="44"/>
      <c r="U3071" s="44"/>
      <c r="V3071" s="44"/>
      <c r="W3071" s="44"/>
      <c r="X3071" s="44"/>
      <c r="Y3071" s="44"/>
      <c r="Z3071" s="44"/>
      <c r="AA3071" s="35"/>
      <c r="AB3071" s="35"/>
      <c r="AC3071" s="35"/>
      <c r="AD3071" s="35"/>
      <c r="AE3071" s="35"/>
      <c r="AF3071" s="35"/>
      <c r="AG3071" s="35"/>
      <c r="AH3071" s="35"/>
      <c r="AI3071" s="35"/>
      <c r="AJ3071" s="35"/>
      <c r="AK3071" s="35"/>
    </row>
    <row r="3072" spans="7:37" s="13" customFormat="1" ht="13.9" customHeight="1" x14ac:dyDescent="0.3">
      <c r="G3072" s="44"/>
      <c r="H3072" s="44"/>
      <c r="I3072" s="44"/>
      <c r="J3072" s="44"/>
      <c r="K3072" s="44"/>
      <c r="L3072" s="44"/>
      <c r="M3072" s="44"/>
      <c r="N3072" s="44"/>
      <c r="O3072" s="44"/>
      <c r="P3072" s="44"/>
      <c r="Q3072" s="44"/>
      <c r="R3072" s="44"/>
      <c r="S3072" s="44"/>
      <c r="T3072" s="44"/>
      <c r="U3072" s="44"/>
      <c r="V3072" s="44"/>
      <c r="W3072" s="44"/>
      <c r="X3072" s="44"/>
      <c r="Y3072" s="44"/>
      <c r="Z3072" s="44"/>
      <c r="AA3072" s="35"/>
      <c r="AB3072" s="35"/>
      <c r="AC3072" s="35"/>
      <c r="AD3072" s="35"/>
      <c r="AE3072" s="35"/>
      <c r="AF3072" s="35"/>
      <c r="AG3072" s="35"/>
      <c r="AH3072" s="35"/>
      <c r="AI3072" s="35"/>
      <c r="AJ3072" s="35"/>
      <c r="AK3072" s="35"/>
    </row>
    <row r="3073" spans="7:37" s="13" customFormat="1" ht="13.9" customHeight="1" x14ac:dyDescent="0.3">
      <c r="G3073" s="44"/>
      <c r="H3073" s="44"/>
      <c r="I3073" s="44"/>
      <c r="J3073" s="44"/>
      <c r="K3073" s="44"/>
      <c r="L3073" s="44"/>
      <c r="M3073" s="44"/>
      <c r="N3073" s="44"/>
      <c r="O3073" s="44"/>
      <c r="P3073" s="44"/>
      <c r="Q3073" s="44"/>
      <c r="R3073" s="44"/>
      <c r="S3073" s="44"/>
      <c r="T3073" s="44"/>
      <c r="U3073" s="44"/>
      <c r="V3073" s="44"/>
      <c r="W3073" s="44"/>
      <c r="X3073" s="44"/>
      <c r="Y3073" s="44"/>
      <c r="Z3073" s="44"/>
      <c r="AA3073" s="35"/>
      <c r="AB3073" s="35"/>
      <c r="AC3073" s="35"/>
      <c r="AD3073" s="35"/>
      <c r="AE3073" s="35"/>
      <c r="AF3073" s="35"/>
      <c r="AG3073" s="35"/>
      <c r="AH3073" s="35"/>
      <c r="AI3073" s="35"/>
      <c r="AJ3073" s="35"/>
      <c r="AK3073" s="35"/>
    </row>
    <row r="3074" spans="7:37" s="13" customFormat="1" ht="13.9" customHeight="1" x14ac:dyDescent="0.3">
      <c r="G3074" s="44"/>
      <c r="H3074" s="44"/>
      <c r="I3074" s="44"/>
      <c r="J3074" s="44"/>
      <c r="K3074" s="44"/>
      <c r="L3074" s="44"/>
      <c r="M3074" s="44"/>
      <c r="N3074" s="44"/>
      <c r="O3074" s="44"/>
      <c r="P3074" s="44"/>
      <c r="Q3074" s="44"/>
      <c r="R3074" s="44"/>
      <c r="S3074" s="44"/>
      <c r="T3074" s="44"/>
      <c r="U3074" s="44"/>
      <c r="V3074" s="44"/>
      <c r="W3074" s="44"/>
      <c r="X3074" s="44"/>
      <c r="Y3074" s="44"/>
      <c r="Z3074" s="44"/>
      <c r="AA3074" s="35"/>
      <c r="AB3074" s="35"/>
      <c r="AC3074" s="35"/>
      <c r="AD3074" s="35"/>
      <c r="AE3074" s="35"/>
      <c r="AF3074" s="35"/>
      <c r="AG3074" s="35"/>
      <c r="AH3074" s="35"/>
      <c r="AI3074" s="35"/>
      <c r="AJ3074" s="35"/>
      <c r="AK3074" s="35"/>
    </row>
    <row r="3075" spans="7:37" s="13" customFormat="1" ht="13.9" customHeight="1" x14ac:dyDescent="0.3">
      <c r="G3075" s="44"/>
      <c r="H3075" s="44"/>
      <c r="I3075" s="44"/>
      <c r="J3075" s="44"/>
      <c r="K3075" s="44"/>
      <c r="L3075" s="44"/>
      <c r="M3075" s="44"/>
      <c r="N3075" s="44"/>
      <c r="O3075" s="44"/>
      <c r="P3075" s="44"/>
      <c r="Q3075" s="44"/>
      <c r="R3075" s="44"/>
      <c r="S3075" s="44"/>
      <c r="T3075" s="44"/>
      <c r="U3075" s="44"/>
      <c r="V3075" s="44"/>
      <c r="W3075" s="44"/>
      <c r="X3075" s="44"/>
      <c r="Y3075" s="44"/>
      <c r="Z3075" s="44"/>
      <c r="AA3075" s="35"/>
      <c r="AB3075" s="35"/>
      <c r="AC3075" s="35"/>
      <c r="AD3075" s="35"/>
      <c r="AE3075" s="35"/>
      <c r="AF3075" s="35"/>
      <c r="AG3075" s="35"/>
      <c r="AH3075" s="35"/>
      <c r="AI3075" s="35"/>
      <c r="AJ3075" s="35"/>
      <c r="AK3075" s="35"/>
    </row>
    <row r="3076" spans="7:37" s="13" customFormat="1" ht="13.9" customHeight="1" x14ac:dyDescent="0.3">
      <c r="G3076" s="44"/>
      <c r="H3076" s="44"/>
      <c r="I3076" s="44"/>
      <c r="J3076" s="44"/>
      <c r="K3076" s="44"/>
      <c r="L3076" s="44"/>
      <c r="M3076" s="44"/>
      <c r="N3076" s="44"/>
      <c r="O3076" s="44"/>
      <c r="P3076" s="44"/>
      <c r="Q3076" s="44"/>
      <c r="R3076" s="44"/>
      <c r="S3076" s="44"/>
      <c r="T3076" s="44"/>
      <c r="U3076" s="44"/>
      <c r="V3076" s="44"/>
      <c r="W3076" s="44"/>
      <c r="X3076" s="44"/>
      <c r="Y3076" s="44"/>
      <c r="Z3076" s="44"/>
      <c r="AA3076" s="35"/>
      <c r="AB3076" s="35"/>
      <c r="AC3076" s="35"/>
      <c r="AD3076" s="35"/>
      <c r="AE3076" s="35"/>
      <c r="AF3076" s="35"/>
      <c r="AG3076" s="35"/>
      <c r="AH3076" s="35"/>
      <c r="AI3076" s="35"/>
      <c r="AJ3076" s="35"/>
      <c r="AK3076" s="35"/>
    </row>
    <row r="3077" spans="7:37" s="13" customFormat="1" ht="13.9" customHeight="1" x14ac:dyDescent="0.3">
      <c r="G3077" s="44"/>
      <c r="H3077" s="44"/>
      <c r="I3077" s="44"/>
      <c r="J3077" s="44"/>
      <c r="K3077" s="44"/>
      <c r="L3077" s="44"/>
      <c r="M3077" s="44"/>
      <c r="N3077" s="44"/>
      <c r="O3077" s="44"/>
      <c r="P3077" s="44"/>
      <c r="Q3077" s="44"/>
      <c r="R3077" s="44"/>
      <c r="S3077" s="44"/>
      <c r="T3077" s="44"/>
      <c r="U3077" s="44"/>
      <c r="V3077" s="44"/>
      <c r="W3077" s="44"/>
      <c r="X3077" s="44"/>
      <c r="Y3077" s="44"/>
      <c r="Z3077" s="44"/>
      <c r="AA3077" s="35"/>
      <c r="AB3077" s="35"/>
      <c r="AC3077" s="35"/>
      <c r="AD3077" s="35"/>
      <c r="AE3077" s="35"/>
      <c r="AF3077" s="35"/>
      <c r="AG3077" s="35"/>
      <c r="AH3077" s="35"/>
      <c r="AI3077" s="35"/>
      <c r="AJ3077" s="35"/>
      <c r="AK3077" s="35"/>
    </row>
    <row r="3078" spans="7:37" s="13" customFormat="1" ht="13.9" customHeight="1" x14ac:dyDescent="0.3">
      <c r="G3078" s="44"/>
      <c r="H3078" s="44"/>
      <c r="I3078" s="44"/>
      <c r="J3078" s="44"/>
      <c r="K3078" s="44"/>
      <c r="L3078" s="44"/>
      <c r="M3078" s="44"/>
      <c r="N3078" s="44"/>
      <c r="O3078" s="44"/>
      <c r="P3078" s="44"/>
      <c r="Q3078" s="44"/>
      <c r="R3078" s="44"/>
      <c r="S3078" s="44"/>
      <c r="T3078" s="44"/>
      <c r="U3078" s="44"/>
      <c r="V3078" s="44"/>
      <c r="W3078" s="44"/>
      <c r="X3078" s="44"/>
      <c r="Y3078" s="44"/>
      <c r="Z3078" s="44"/>
      <c r="AA3078" s="35"/>
      <c r="AB3078" s="35"/>
      <c r="AC3078" s="35"/>
      <c r="AD3078" s="35"/>
      <c r="AE3078" s="35"/>
      <c r="AF3078" s="35"/>
      <c r="AG3078" s="35"/>
      <c r="AH3078" s="35"/>
      <c r="AI3078" s="35"/>
      <c r="AJ3078" s="35"/>
      <c r="AK3078" s="35"/>
    </row>
    <row r="3079" spans="7:37" s="13" customFormat="1" ht="13.9" customHeight="1" x14ac:dyDescent="0.3">
      <c r="G3079" s="44"/>
      <c r="H3079" s="44"/>
      <c r="I3079" s="44"/>
      <c r="J3079" s="44"/>
      <c r="K3079" s="44"/>
      <c r="L3079" s="44"/>
      <c r="M3079" s="44"/>
      <c r="N3079" s="44"/>
      <c r="O3079" s="44"/>
      <c r="P3079" s="44"/>
      <c r="Q3079" s="44"/>
      <c r="R3079" s="44"/>
      <c r="S3079" s="44"/>
      <c r="T3079" s="44"/>
      <c r="U3079" s="44"/>
      <c r="V3079" s="44"/>
      <c r="W3079" s="44"/>
      <c r="X3079" s="44"/>
      <c r="Y3079" s="44"/>
      <c r="Z3079" s="44"/>
      <c r="AA3079" s="35"/>
      <c r="AB3079" s="35"/>
      <c r="AC3079" s="35"/>
      <c r="AD3079" s="35"/>
      <c r="AE3079" s="35"/>
      <c r="AF3079" s="35"/>
      <c r="AG3079" s="35"/>
      <c r="AH3079" s="35"/>
      <c r="AI3079" s="35"/>
      <c r="AJ3079" s="35"/>
      <c r="AK3079" s="35"/>
    </row>
    <row r="3080" spans="7:37" s="13" customFormat="1" ht="13.9" customHeight="1" x14ac:dyDescent="0.3">
      <c r="G3080" s="44"/>
      <c r="H3080" s="44"/>
      <c r="I3080" s="44"/>
      <c r="J3080" s="44"/>
      <c r="K3080" s="44"/>
      <c r="L3080" s="44"/>
      <c r="M3080" s="44"/>
      <c r="N3080" s="44"/>
      <c r="O3080" s="44"/>
      <c r="P3080" s="44"/>
      <c r="Q3080" s="44"/>
      <c r="R3080" s="44"/>
      <c r="S3080" s="44"/>
      <c r="T3080" s="44"/>
      <c r="U3080" s="44"/>
      <c r="V3080" s="44"/>
      <c r="W3080" s="44"/>
      <c r="X3080" s="44"/>
      <c r="Y3080" s="44"/>
      <c r="Z3080" s="44"/>
      <c r="AA3080" s="35"/>
      <c r="AB3080" s="35"/>
      <c r="AC3080" s="35"/>
      <c r="AD3080" s="35"/>
      <c r="AE3080" s="35"/>
      <c r="AF3080" s="35"/>
      <c r="AG3080" s="35"/>
      <c r="AH3080" s="35"/>
      <c r="AI3080" s="35"/>
      <c r="AJ3080" s="35"/>
      <c r="AK3080" s="35"/>
    </row>
    <row r="3081" spans="7:37" s="13" customFormat="1" ht="13.9" customHeight="1" x14ac:dyDescent="0.3">
      <c r="G3081" s="44"/>
      <c r="H3081" s="44"/>
      <c r="I3081" s="44"/>
      <c r="J3081" s="44"/>
      <c r="K3081" s="44"/>
      <c r="L3081" s="44"/>
      <c r="M3081" s="44"/>
      <c r="N3081" s="44"/>
      <c r="O3081" s="44"/>
      <c r="P3081" s="44"/>
      <c r="Q3081" s="44"/>
      <c r="R3081" s="44"/>
      <c r="S3081" s="44"/>
      <c r="T3081" s="44"/>
      <c r="U3081" s="44"/>
      <c r="V3081" s="44"/>
      <c r="W3081" s="44"/>
      <c r="X3081" s="44"/>
      <c r="Y3081" s="44"/>
      <c r="Z3081" s="44"/>
      <c r="AA3081" s="35"/>
      <c r="AB3081" s="35"/>
      <c r="AC3081" s="35"/>
      <c r="AD3081" s="35"/>
      <c r="AE3081" s="35"/>
      <c r="AF3081" s="35"/>
      <c r="AG3081" s="35"/>
      <c r="AH3081" s="35"/>
      <c r="AI3081" s="35"/>
      <c r="AJ3081" s="35"/>
      <c r="AK3081" s="35"/>
    </row>
    <row r="3082" spans="7:37" s="13" customFormat="1" ht="13.9" customHeight="1" x14ac:dyDescent="0.3">
      <c r="G3082" s="44"/>
      <c r="H3082" s="44"/>
      <c r="I3082" s="44"/>
      <c r="J3082" s="44"/>
      <c r="K3082" s="44"/>
      <c r="L3082" s="44"/>
      <c r="M3082" s="44"/>
      <c r="N3082" s="44"/>
      <c r="O3082" s="44"/>
      <c r="P3082" s="44"/>
      <c r="Q3082" s="44"/>
      <c r="R3082" s="44"/>
      <c r="S3082" s="44"/>
      <c r="T3082" s="44"/>
      <c r="U3082" s="44"/>
      <c r="V3082" s="44"/>
      <c r="W3082" s="44"/>
      <c r="X3082" s="44"/>
      <c r="Y3082" s="44"/>
      <c r="Z3082" s="44"/>
      <c r="AA3082" s="35"/>
      <c r="AB3082" s="35"/>
      <c r="AC3082" s="35"/>
      <c r="AD3082" s="35"/>
      <c r="AE3082" s="35"/>
      <c r="AF3082" s="35"/>
      <c r="AG3082" s="35"/>
      <c r="AH3082" s="35"/>
      <c r="AI3082" s="35"/>
      <c r="AJ3082" s="35"/>
      <c r="AK3082" s="35"/>
    </row>
    <row r="3083" spans="7:37" s="13" customFormat="1" ht="13.9" customHeight="1" x14ac:dyDescent="0.3">
      <c r="G3083" s="44"/>
      <c r="H3083" s="44"/>
      <c r="I3083" s="44"/>
      <c r="J3083" s="44"/>
      <c r="K3083" s="44"/>
      <c r="L3083" s="44"/>
      <c r="M3083" s="44"/>
      <c r="N3083" s="44"/>
      <c r="O3083" s="44"/>
      <c r="P3083" s="44"/>
      <c r="Q3083" s="44"/>
      <c r="R3083" s="44"/>
      <c r="S3083" s="44"/>
      <c r="T3083" s="44"/>
      <c r="U3083" s="44"/>
      <c r="V3083" s="44"/>
      <c r="W3083" s="44"/>
      <c r="X3083" s="44"/>
      <c r="Y3083" s="44"/>
      <c r="Z3083" s="44"/>
      <c r="AA3083" s="35"/>
      <c r="AB3083" s="35"/>
      <c r="AC3083" s="35"/>
      <c r="AD3083" s="35"/>
      <c r="AE3083" s="35"/>
      <c r="AF3083" s="35"/>
      <c r="AG3083" s="35"/>
      <c r="AH3083" s="35"/>
      <c r="AI3083" s="35"/>
      <c r="AJ3083" s="35"/>
      <c r="AK3083" s="35"/>
    </row>
    <row r="3084" spans="7:37" s="13" customFormat="1" ht="13.9" customHeight="1" x14ac:dyDescent="0.3">
      <c r="G3084" s="44"/>
      <c r="H3084" s="44"/>
      <c r="I3084" s="44"/>
      <c r="J3084" s="44"/>
      <c r="K3084" s="44"/>
      <c r="L3084" s="44"/>
      <c r="M3084" s="44"/>
      <c r="N3084" s="44"/>
      <c r="O3084" s="44"/>
      <c r="P3084" s="44"/>
      <c r="Q3084" s="44"/>
      <c r="R3084" s="44"/>
      <c r="S3084" s="44"/>
      <c r="T3084" s="44"/>
      <c r="U3084" s="44"/>
      <c r="V3084" s="44"/>
      <c r="W3084" s="44"/>
      <c r="X3084" s="44"/>
      <c r="Y3084" s="44"/>
      <c r="Z3084" s="44"/>
      <c r="AA3084" s="35"/>
      <c r="AB3084" s="35"/>
      <c r="AC3084" s="35"/>
      <c r="AD3084" s="35"/>
      <c r="AE3084" s="35"/>
      <c r="AF3084" s="35"/>
      <c r="AG3084" s="35"/>
      <c r="AH3084" s="35"/>
      <c r="AI3084" s="35"/>
      <c r="AJ3084" s="35"/>
      <c r="AK3084" s="35"/>
    </row>
    <row r="3085" spans="7:37" s="13" customFormat="1" ht="13.9" customHeight="1" x14ac:dyDescent="0.3">
      <c r="G3085" s="44"/>
      <c r="H3085" s="44"/>
      <c r="I3085" s="44"/>
      <c r="J3085" s="44"/>
      <c r="K3085" s="44"/>
      <c r="L3085" s="44"/>
      <c r="M3085" s="44"/>
      <c r="N3085" s="44"/>
      <c r="O3085" s="44"/>
      <c r="P3085" s="44"/>
      <c r="Q3085" s="44"/>
      <c r="R3085" s="44"/>
      <c r="S3085" s="44"/>
      <c r="T3085" s="44"/>
      <c r="U3085" s="44"/>
      <c r="V3085" s="44"/>
      <c r="W3085" s="44"/>
      <c r="X3085" s="44"/>
      <c r="Y3085" s="44"/>
      <c r="Z3085" s="44"/>
      <c r="AA3085" s="35"/>
      <c r="AB3085" s="35"/>
      <c r="AC3085" s="35"/>
      <c r="AD3085" s="35"/>
      <c r="AE3085" s="35"/>
      <c r="AF3085" s="35"/>
      <c r="AG3085" s="35"/>
      <c r="AH3085" s="35"/>
      <c r="AI3085" s="35"/>
      <c r="AJ3085" s="35"/>
      <c r="AK3085" s="35"/>
    </row>
    <row r="3086" spans="7:37" s="13" customFormat="1" ht="13.9" customHeight="1" x14ac:dyDescent="0.3">
      <c r="G3086" s="44"/>
      <c r="H3086" s="44"/>
      <c r="I3086" s="44"/>
      <c r="J3086" s="44"/>
      <c r="K3086" s="44"/>
      <c r="L3086" s="44"/>
      <c r="M3086" s="44"/>
      <c r="N3086" s="44"/>
      <c r="O3086" s="44"/>
      <c r="P3086" s="44"/>
      <c r="Q3086" s="44"/>
      <c r="R3086" s="44"/>
      <c r="S3086" s="44"/>
      <c r="T3086" s="44"/>
      <c r="U3086" s="44"/>
      <c r="V3086" s="44"/>
      <c r="W3086" s="44"/>
      <c r="X3086" s="44"/>
      <c r="Y3086" s="44"/>
      <c r="Z3086" s="44"/>
      <c r="AA3086" s="35"/>
      <c r="AB3086" s="35"/>
      <c r="AC3086" s="35"/>
      <c r="AD3086" s="35"/>
      <c r="AE3086" s="35"/>
      <c r="AF3086" s="35"/>
      <c r="AG3086" s="35"/>
      <c r="AH3086" s="35"/>
      <c r="AI3086" s="35"/>
      <c r="AJ3086" s="35"/>
      <c r="AK3086" s="35"/>
    </row>
    <row r="3087" spans="7:37" s="13" customFormat="1" ht="13.9" customHeight="1" x14ac:dyDescent="0.3">
      <c r="G3087" s="44"/>
      <c r="H3087" s="44"/>
      <c r="I3087" s="44"/>
      <c r="J3087" s="44"/>
      <c r="K3087" s="44"/>
      <c r="L3087" s="44"/>
      <c r="M3087" s="44"/>
      <c r="N3087" s="44"/>
      <c r="O3087" s="44"/>
      <c r="P3087" s="44"/>
      <c r="Q3087" s="44"/>
      <c r="R3087" s="44"/>
      <c r="S3087" s="44"/>
      <c r="T3087" s="44"/>
      <c r="U3087" s="44"/>
      <c r="V3087" s="44"/>
      <c r="W3087" s="44"/>
      <c r="X3087" s="44"/>
      <c r="Y3087" s="44"/>
      <c r="Z3087" s="44"/>
      <c r="AA3087" s="35"/>
      <c r="AB3087" s="35"/>
      <c r="AC3087" s="35"/>
      <c r="AD3087" s="35"/>
      <c r="AE3087" s="35"/>
      <c r="AF3087" s="35"/>
      <c r="AG3087" s="35"/>
      <c r="AH3087" s="35"/>
      <c r="AI3087" s="35"/>
      <c r="AJ3087" s="35"/>
      <c r="AK3087" s="35"/>
    </row>
    <row r="3088" spans="7:37" s="13" customFormat="1" ht="13.9" customHeight="1" x14ac:dyDescent="0.3">
      <c r="G3088" s="44"/>
      <c r="H3088" s="44"/>
      <c r="I3088" s="44"/>
      <c r="J3088" s="44"/>
      <c r="K3088" s="44"/>
      <c r="L3088" s="44"/>
      <c r="M3088" s="44"/>
      <c r="N3088" s="44"/>
      <c r="O3088" s="44"/>
      <c r="P3088" s="44"/>
      <c r="Q3088" s="44"/>
      <c r="R3088" s="44"/>
      <c r="S3088" s="44"/>
      <c r="T3088" s="44"/>
      <c r="U3088" s="44"/>
      <c r="V3088" s="44"/>
      <c r="W3088" s="44"/>
      <c r="X3088" s="44"/>
      <c r="Y3088" s="44"/>
      <c r="Z3088" s="44"/>
      <c r="AA3088" s="35"/>
      <c r="AB3088" s="35"/>
      <c r="AC3088" s="35"/>
      <c r="AD3088" s="35"/>
      <c r="AE3088" s="35"/>
      <c r="AF3088" s="35"/>
      <c r="AG3088" s="35"/>
      <c r="AH3088" s="35"/>
      <c r="AI3088" s="35"/>
      <c r="AJ3088" s="35"/>
      <c r="AK3088" s="35"/>
    </row>
    <row r="3089" spans="7:37" s="13" customFormat="1" ht="13.9" customHeight="1" x14ac:dyDescent="0.3">
      <c r="G3089" s="44"/>
      <c r="H3089" s="44"/>
      <c r="I3089" s="44"/>
      <c r="J3089" s="44"/>
      <c r="K3089" s="44"/>
      <c r="L3089" s="44"/>
      <c r="M3089" s="44"/>
      <c r="N3089" s="44"/>
      <c r="O3089" s="44"/>
      <c r="P3089" s="44"/>
      <c r="Q3089" s="44"/>
      <c r="R3089" s="44"/>
      <c r="S3089" s="44"/>
      <c r="T3089" s="44"/>
      <c r="U3089" s="44"/>
      <c r="V3089" s="44"/>
      <c r="W3089" s="44"/>
      <c r="X3089" s="44"/>
      <c r="Y3089" s="44"/>
      <c r="Z3089" s="44"/>
      <c r="AA3089" s="35"/>
      <c r="AB3089" s="35"/>
      <c r="AC3089" s="35"/>
      <c r="AD3089" s="35"/>
      <c r="AE3089" s="35"/>
      <c r="AF3089" s="35"/>
      <c r="AG3089" s="35"/>
      <c r="AH3089" s="35"/>
      <c r="AI3089" s="35"/>
      <c r="AJ3089" s="35"/>
      <c r="AK3089" s="35"/>
    </row>
    <row r="3090" spans="7:37" s="13" customFormat="1" ht="13.9" customHeight="1" x14ac:dyDescent="0.3">
      <c r="G3090" s="44"/>
      <c r="H3090" s="44"/>
      <c r="I3090" s="44"/>
      <c r="J3090" s="44"/>
      <c r="K3090" s="44"/>
      <c r="L3090" s="44"/>
      <c r="M3090" s="44"/>
      <c r="N3090" s="44"/>
      <c r="O3090" s="44"/>
      <c r="P3090" s="44"/>
      <c r="Q3090" s="44"/>
      <c r="R3090" s="44"/>
      <c r="S3090" s="44"/>
      <c r="T3090" s="44"/>
      <c r="U3090" s="44"/>
      <c r="V3090" s="44"/>
      <c r="W3090" s="44"/>
      <c r="X3090" s="44"/>
      <c r="Y3090" s="44"/>
      <c r="Z3090" s="44"/>
      <c r="AA3090" s="35"/>
      <c r="AB3090" s="35"/>
      <c r="AC3090" s="35"/>
      <c r="AD3090" s="35"/>
      <c r="AE3090" s="35"/>
      <c r="AF3090" s="35"/>
      <c r="AG3090" s="35"/>
      <c r="AH3090" s="35"/>
      <c r="AI3090" s="35"/>
      <c r="AJ3090" s="35"/>
      <c r="AK3090" s="35"/>
    </row>
    <row r="3091" spans="7:37" s="13" customFormat="1" ht="13.9" customHeight="1" x14ac:dyDescent="0.3">
      <c r="G3091" s="44"/>
      <c r="H3091" s="44"/>
      <c r="I3091" s="44"/>
      <c r="J3091" s="44"/>
      <c r="K3091" s="44"/>
      <c r="L3091" s="44"/>
      <c r="M3091" s="44"/>
      <c r="N3091" s="44"/>
      <c r="O3091" s="44"/>
      <c r="P3091" s="44"/>
      <c r="Q3091" s="44"/>
      <c r="R3091" s="44"/>
      <c r="S3091" s="44"/>
      <c r="T3091" s="44"/>
      <c r="U3091" s="44"/>
      <c r="V3091" s="44"/>
      <c r="W3091" s="44"/>
      <c r="X3091" s="44"/>
      <c r="Y3091" s="44"/>
      <c r="Z3091" s="44"/>
      <c r="AA3091" s="35"/>
      <c r="AB3091" s="35"/>
      <c r="AC3091" s="35"/>
      <c r="AD3091" s="35"/>
      <c r="AE3091" s="35"/>
      <c r="AF3091" s="35"/>
      <c r="AG3091" s="35"/>
      <c r="AH3091" s="35"/>
      <c r="AI3091" s="35"/>
      <c r="AJ3091" s="35"/>
      <c r="AK3091" s="35"/>
    </row>
    <row r="3092" spans="7:37" s="13" customFormat="1" ht="13.9" customHeight="1" x14ac:dyDescent="0.3">
      <c r="G3092" s="44"/>
      <c r="H3092" s="44"/>
      <c r="I3092" s="44"/>
      <c r="J3092" s="44"/>
      <c r="K3092" s="44"/>
      <c r="L3092" s="44"/>
      <c r="M3092" s="44"/>
      <c r="N3092" s="44"/>
      <c r="O3092" s="44"/>
      <c r="P3092" s="44"/>
      <c r="Q3092" s="44"/>
      <c r="R3092" s="44"/>
      <c r="S3092" s="44"/>
      <c r="T3092" s="44"/>
      <c r="U3092" s="44"/>
      <c r="V3092" s="44"/>
      <c r="W3092" s="44"/>
      <c r="X3092" s="44"/>
      <c r="Y3092" s="44"/>
      <c r="Z3092" s="44"/>
      <c r="AA3092" s="35"/>
      <c r="AB3092" s="35"/>
      <c r="AC3092" s="35"/>
      <c r="AD3092" s="35"/>
      <c r="AE3092" s="35"/>
      <c r="AF3092" s="35"/>
      <c r="AG3092" s="35"/>
      <c r="AH3092" s="35"/>
      <c r="AI3092" s="35"/>
      <c r="AJ3092" s="35"/>
      <c r="AK3092" s="35"/>
    </row>
    <row r="3093" spans="7:37" s="13" customFormat="1" ht="13.9" customHeight="1" x14ac:dyDescent="0.3">
      <c r="G3093" s="44"/>
      <c r="H3093" s="44"/>
      <c r="I3093" s="44"/>
      <c r="J3093" s="44"/>
      <c r="K3093" s="44"/>
      <c r="L3093" s="44"/>
      <c r="M3093" s="44"/>
      <c r="N3093" s="44"/>
      <c r="O3093" s="44"/>
      <c r="P3093" s="44"/>
      <c r="Q3093" s="44"/>
      <c r="R3093" s="44"/>
      <c r="S3093" s="44"/>
      <c r="T3093" s="44"/>
      <c r="U3093" s="44"/>
      <c r="V3093" s="44"/>
      <c r="W3093" s="44"/>
      <c r="X3093" s="44"/>
      <c r="Y3093" s="44"/>
      <c r="Z3093" s="44"/>
      <c r="AA3093" s="35"/>
      <c r="AB3093" s="35"/>
      <c r="AC3093" s="35"/>
      <c r="AD3093" s="35"/>
      <c r="AE3093" s="35"/>
      <c r="AF3093" s="35"/>
      <c r="AG3093" s="35"/>
      <c r="AH3093" s="35"/>
      <c r="AI3093" s="35"/>
      <c r="AJ3093" s="35"/>
      <c r="AK3093" s="35"/>
    </row>
    <row r="3094" spans="7:37" s="13" customFormat="1" ht="13.9" customHeight="1" x14ac:dyDescent="0.3">
      <c r="G3094" s="44"/>
      <c r="H3094" s="44"/>
      <c r="I3094" s="44"/>
      <c r="J3094" s="44"/>
      <c r="K3094" s="44"/>
      <c r="L3094" s="44"/>
      <c r="M3094" s="44"/>
      <c r="N3094" s="44"/>
      <c r="O3094" s="44"/>
      <c r="P3094" s="44"/>
      <c r="Q3094" s="44"/>
      <c r="R3094" s="44"/>
      <c r="S3094" s="44"/>
      <c r="T3094" s="44"/>
      <c r="U3094" s="44"/>
      <c r="V3094" s="44"/>
      <c r="W3094" s="44"/>
      <c r="X3094" s="44"/>
      <c r="Y3094" s="44"/>
      <c r="Z3094" s="44"/>
      <c r="AA3094" s="35"/>
      <c r="AB3094" s="35"/>
      <c r="AC3094" s="35"/>
      <c r="AD3094" s="35"/>
      <c r="AE3094" s="35"/>
      <c r="AF3094" s="35"/>
      <c r="AG3094" s="35"/>
      <c r="AH3094" s="35"/>
      <c r="AI3094" s="35"/>
      <c r="AJ3094" s="35"/>
      <c r="AK3094" s="35"/>
    </row>
    <row r="3095" spans="7:37" s="13" customFormat="1" ht="13.9" customHeight="1" x14ac:dyDescent="0.3">
      <c r="G3095" s="44"/>
      <c r="H3095" s="44"/>
      <c r="I3095" s="44"/>
      <c r="J3095" s="44"/>
      <c r="K3095" s="44"/>
      <c r="L3095" s="44"/>
      <c r="M3095" s="44"/>
      <c r="N3095" s="44"/>
      <c r="O3095" s="44"/>
      <c r="P3095" s="44"/>
      <c r="Q3095" s="44"/>
      <c r="R3095" s="44"/>
      <c r="S3095" s="44"/>
      <c r="T3095" s="44"/>
      <c r="U3095" s="44"/>
      <c r="V3095" s="44"/>
      <c r="W3095" s="44"/>
      <c r="X3095" s="44"/>
      <c r="Y3095" s="44"/>
      <c r="Z3095" s="44"/>
      <c r="AA3095" s="35"/>
      <c r="AB3095" s="35"/>
      <c r="AC3095" s="35"/>
      <c r="AD3095" s="35"/>
      <c r="AE3095" s="35"/>
      <c r="AF3095" s="35"/>
      <c r="AG3095" s="35"/>
      <c r="AH3095" s="35"/>
      <c r="AI3095" s="35"/>
      <c r="AJ3095" s="35"/>
      <c r="AK3095" s="35"/>
    </row>
    <row r="3096" spans="7:37" s="13" customFormat="1" ht="13.9" customHeight="1" x14ac:dyDescent="0.3">
      <c r="G3096" s="44"/>
      <c r="H3096" s="44"/>
      <c r="I3096" s="44"/>
      <c r="J3096" s="44"/>
      <c r="K3096" s="44"/>
      <c r="L3096" s="44"/>
      <c r="M3096" s="44"/>
      <c r="N3096" s="44"/>
      <c r="O3096" s="44"/>
      <c r="P3096" s="44"/>
      <c r="Q3096" s="44"/>
      <c r="R3096" s="44"/>
      <c r="S3096" s="44"/>
      <c r="T3096" s="44"/>
      <c r="U3096" s="44"/>
      <c r="V3096" s="44"/>
      <c r="W3096" s="44"/>
      <c r="X3096" s="44"/>
      <c r="Y3096" s="44"/>
      <c r="Z3096" s="44"/>
      <c r="AA3096" s="35"/>
      <c r="AB3096" s="35"/>
      <c r="AC3096" s="35"/>
      <c r="AD3096" s="35"/>
      <c r="AE3096" s="35"/>
      <c r="AF3096" s="35"/>
      <c r="AG3096" s="35"/>
      <c r="AH3096" s="35"/>
      <c r="AI3096" s="35"/>
      <c r="AJ3096" s="35"/>
      <c r="AK3096" s="35"/>
    </row>
    <row r="3097" spans="7:37" s="13" customFormat="1" ht="13.9" customHeight="1" x14ac:dyDescent="0.3">
      <c r="G3097" s="44"/>
      <c r="H3097" s="44"/>
      <c r="I3097" s="44"/>
      <c r="J3097" s="44"/>
      <c r="K3097" s="44"/>
      <c r="L3097" s="44"/>
      <c r="M3097" s="44"/>
      <c r="N3097" s="44"/>
      <c r="O3097" s="44"/>
      <c r="P3097" s="44"/>
      <c r="Q3097" s="44"/>
      <c r="R3097" s="44"/>
      <c r="S3097" s="44"/>
      <c r="T3097" s="44"/>
      <c r="U3097" s="44"/>
      <c r="V3097" s="44"/>
      <c r="W3097" s="44"/>
      <c r="X3097" s="44"/>
      <c r="Y3097" s="44"/>
      <c r="Z3097" s="44"/>
      <c r="AA3097" s="35"/>
      <c r="AB3097" s="35"/>
      <c r="AC3097" s="35"/>
      <c r="AD3097" s="35"/>
      <c r="AE3097" s="35"/>
      <c r="AF3097" s="35"/>
      <c r="AG3097" s="35"/>
      <c r="AH3097" s="35"/>
      <c r="AI3097" s="35"/>
      <c r="AJ3097" s="35"/>
      <c r="AK3097" s="35"/>
    </row>
    <row r="3098" spans="7:37" s="13" customFormat="1" ht="13.9" customHeight="1" x14ac:dyDescent="0.3">
      <c r="G3098" s="44"/>
      <c r="H3098" s="44"/>
      <c r="I3098" s="44"/>
      <c r="J3098" s="44"/>
      <c r="K3098" s="44"/>
      <c r="L3098" s="44"/>
      <c r="M3098" s="44"/>
      <c r="N3098" s="44"/>
      <c r="O3098" s="44"/>
      <c r="P3098" s="44"/>
      <c r="Q3098" s="44"/>
      <c r="R3098" s="44"/>
      <c r="S3098" s="44"/>
      <c r="T3098" s="44"/>
      <c r="U3098" s="44"/>
      <c r="V3098" s="44"/>
      <c r="W3098" s="44"/>
      <c r="X3098" s="44"/>
      <c r="Y3098" s="44"/>
      <c r="Z3098" s="44"/>
      <c r="AA3098" s="35"/>
      <c r="AB3098" s="35"/>
      <c r="AC3098" s="35"/>
      <c r="AD3098" s="35"/>
      <c r="AE3098" s="35"/>
      <c r="AF3098" s="35"/>
      <c r="AG3098" s="35"/>
      <c r="AH3098" s="35"/>
      <c r="AI3098" s="35"/>
      <c r="AJ3098" s="35"/>
      <c r="AK3098" s="35"/>
    </row>
    <row r="3099" spans="7:37" s="13" customFormat="1" ht="13.9" customHeight="1" x14ac:dyDescent="0.3">
      <c r="G3099" s="44"/>
      <c r="H3099" s="44"/>
      <c r="I3099" s="44"/>
      <c r="J3099" s="44"/>
      <c r="K3099" s="44"/>
      <c r="L3099" s="44"/>
      <c r="M3099" s="44"/>
      <c r="N3099" s="44"/>
      <c r="O3099" s="44"/>
      <c r="P3099" s="44"/>
      <c r="Q3099" s="44"/>
      <c r="R3099" s="44"/>
      <c r="S3099" s="44"/>
      <c r="T3099" s="44"/>
      <c r="U3099" s="44"/>
      <c r="V3099" s="44"/>
      <c r="W3099" s="44"/>
      <c r="X3099" s="44"/>
      <c r="Y3099" s="44"/>
      <c r="Z3099" s="44"/>
      <c r="AA3099" s="35"/>
      <c r="AB3099" s="35"/>
      <c r="AC3099" s="35"/>
      <c r="AD3099" s="35"/>
      <c r="AE3099" s="35"/>
      <c r="AF3099" s="35"/>
      <c r="AG3099" s="35"/>
      <c r="AH3099" s="35"/>
      <c r="AI3099" s="35"/>
      <c r="AJ3099" s="35"/>
      <c r="AK3099" s="35"/>
    </row>
    <row r="3100" spans="7:37" s="13" customFormat="1" ht="13.9" customHeight="1" x14ac:dyDescent="0.3">
      <c r="G3100" s="44"/>
      <c r="H3100" s="44"/>
      <c r="I3100" s="44"/>
      <c r="J3100" s="44"/>
      <c r="K3100" s="44"/>
      <c r="L3100" s="44"/>
      <c r="M3100" s="44"/>
      <c r="N3100" s="44"/>
      <c r="O3100" s="44"/>
      <c r="P3100" s="44"/>
      <c r="Q3100" s="44"/>
      <c r="R3100" s="44"/>
      <c r="S3100" s="44"/>
      <c r="T3100" s="44"/>
      <c r="U3100" s="44"/>
      <c r="V3100" s="44"/>
      <c r="W3100" s="44"/>
      <c r="X3100" s="44"/>
      <c r="Y3100" s="44"/>
      <c r="Z3100" s="44"/>
      <c r="AA3100" s="35"/>
      <c r="AB3100" s="35"/>
      <c r="AC3100" s="35"/>
      <c r="AD3100" s="35"/>
      <c r="AE3100" s="35"/>
      <c r="AF3100" s="35"/>
      <c r="AG3100" s="35"/>
      <c r="AH3100" s="35"/>
      <c r="AI3100" s="35"/>
      <c r="AJ3100" s="35"/>
      <c r="AK3100" s="35"/>
    </row>
    <row r="3101" spans="7:37" s="13" customFormat="1" ht="13.9" customHeight="1" x14ac:dyDescent="0.3">
      <c r="G3101" s="44"/>
      <c r="H3101" s="44"/>
      <c r="I3101" s="44"/>
      <c r="J3101" s="44"/>
      <c r="K3101" s="44"/>
      <c r="L3101" s="44"/>
      <c r="M3101" s="44"/>
      <c r="N3101" s="44"/>
      <c r="O3101" s="44"/>
      <c r="P3101" s="44"/>
      <c r="Q3101" s="44"/>
      <c r="R3101" s="44"/>
      <c r="S3101" s="44"/>
      <c r="T3101" s="44"/>
      <c r="U3101" s="44"/>
      <c r="V3101" s="44"/>
      <c r="W3101" s="44"/>
      <c r="X3101" s="44"/>
      <c r="Y3101" s="44"/>
      <c r="Z3101" s="44"/>
      <c r="AA3101" s="35"/>
      <c r="AB3101" s="35"/>
      <c r="AC3101" s="35"/>
      <c r="AD3101" s="35"/>
      <c r="AE3101" s="35"/>
      <c r="AF3101" s="35"/>
      <c r="AG3101" s="35"/>
      <c r="AH3101" s="35"/>
      <c r="AI3101" s="35"/>
      <c r="AJ3101" s="35"/>
      <c r="AK3101" s="35"/>
    </row>
    <row r="3102" spans="7:37" s="13" customFormat="1" ht="13.9" customHeight="1" x14ac:dyDescent="0.3">
      <c r="G3102" s="44"/>
      <c r="H3102" s="44"/>
      <c r="I3102" s="44"/>
      <c r="J3102" s="44"/>
      <c r="K3102" s="44"/>
      <c r="L3102" s="44"/>
      <c r="M3102" s="44"/>
      <c r="N3102" s="44"/>
      <c r="O3102" s="44"/>
      <c r="P3102" s="44"/>
      <c r="Q3102" s="44"/>
      <c r="R3102" s="44"/>
      <c r="S3102" s="44"/>
      <c r="T3102" s="44"/>
      <c r="U3102" s="44"/>
      <c r="V3102" s="44"/>
      <c r="W3102" s="44"/>
      <c r="X3102" s="44"/>
      <c r="Y3102" s="44"/>
      <c r="Z3102" s="44"/>
      <c r="AA3102" s="35"/>
      <c r="AB3102" s="35"/>
      <c r="AC3102" s="35"/>
      <c r="AD3102" s="35"/>
      <c r="AE3102" s="35"/>
      <c r="AF3102" s="35"/>
      <c r="AG3102" s="35"/>
      <c r="AH3102" s="35"/>
      <c r="AI3102" s="35"/>
      <c r="AJ3102" s="35"/>
      <c r="AK3102" s="35"/>
    </row>
    <row r="3103" spans="7:37" s="13" customFormat="1" ht="13.9" customHeight="1" x14ac:dyDescent="0.3">
      <c r="G3103" s="44"/>
      <c r="H3103" s="44"/>
      <c r="I3103" s="44"/>
      <c r="J3103" s="44"/>
      <c r="K3103" s="44"/>
      <c r="L3103" s="44"/>
      <c r="M3103" s="44"/>
      <c r="N3103" s="44"/>
      <c r="O3103" s="44"/>
      <c r="P3103" s="44"/>
      <c r="Q3103" s="44"/>
      <c r="R3103" s="44"/>
      <c r="S3103" s="44"/>
      <c r="T3103" s="44"/>
      <c r="U3103" s="44"/>
      <c r="V3103" s="44"/>
      <c r="W3103" s="44"/>
      <c r="X3103" s="44"/>
      <c r="Y3103" s="44"/>
      <c r="Z3103" s="44"/>
      <c r="AA3103" s="35"/>
      <c r="AB3103" s="35"/>
      <c r="AC3103" s="35"/>
      <c r="AD3103" s="35"/>
      <c r="AE3103" s="35"/>
      <c r="AF3103" s="35"/>
      <c r="AG3103" s="35"/>
      <c r="AH3103" s="35"/>
      <c r="AI3103" s="35"/>
      <c r="AJ3103" s="35"/>
      <c r="AK3103" s="35"/>
    </row>
    <row r="3104" spans="7:37" s="13" customFormat="1" ht="13.9" customHeight="1" x14ac:dyDescent="0.3">
      <c r="G3104" s="44"/>
      <c r="H3104" s="44"/>
      <c r="I3104" s="44"/>
      <c r="J3104" s="44"/>
      <c r="K3104" s="44"/>
      <c r="L3104" s="44"/>
      <c r="M3104" s="44"/>
      <c r="N3104" s="44"/>
      <c r="O3104" s="44"/>
      <c r="P3104" s="44"/>
      <c r="Q3104" s="44"/>
      <c r="R3104" s="44"/>
      <c r="S3104" s="44"/>
      <c r="T3104" s="44"/>
      <c r="U3104" s="44"/>
      <c r="V3104" s="44"/>
      <c r="W3104" s="44"/>
      <c r="X3104" s="44"/>
      <c r="Y3104" s="44"/>
      <c r="Z3104" s="44"/>
      <c r="AA3104" s="35"/>
      <c r="AB3104" s="35"/>
      <c r="AC3104" s="35"/>
      <c r="AD3104" s="35"/>
      <c r="AE3104" s="35"/>
      <c r="AF3104" s="35"/>
      <c r="AG3104" s="35"/>
      <c r="AH3104" s="35"/>
      <c r="AI3104" s="35"/>
      <c r="AJ3104" s="35"/>
      <c r="AK3104" s="35"/>
    </row>
    <row r="3105" spans="7:37" s="13" customFormat="1" ht="13.9" customHeight="1" x14ac:dyDescent="0.3">
      <c r="G3105" s="44"/>
      <c r="H3105" s="44"/>
      <c r="I3105" s="44"/>
      <c r="J3105" s="44"/>
      <c r="K3105" s="44"/>
      <c r="L3105" s="44"/>
      <c r="M3105" s="44"/>
      <c r="N3105" s="44"/>
      <c r="O3105" s="44"/>
      <c r="P3105" s="44"/>
      <c r="Q3105" s="44"/>
      <c r="R3105" s="44"/>
      <c r="S3105" s="44"/>
      <c r="T3105" s="44"/>
      <c r="U3105" s="44"/>
      <c r="V3105" s="44"/>
      <c r="W3105" s="44"/>
      <c r="X3105" s="44"/>
      <c r="Y3105" s="44"/>
      <c r="Z3105" s="44"/>
      <c r="AA3105" s="35"/>
      <c r="AB3105" s="35"/>
      <c r="AC3105" s="35"/>
      <c r="AD3105" s="35"/>
      <c r="AE3105" s="35"/>
      <c r="AF3105" s="35"/>
      <c r="AG3105" s="35"/>
      <c r="AH3105" s="35"/>
      <c r="AI3105" s="35"/>
      <c r="AJ3105" s="35"/>
      <c r="AK3105" s="35"/>
    </row>
    <row r="3106" spans="7:37" s="13" customFormat="1" ht="13.9" customHeight="1" x14ac:dyDescent="0.3">
      <c r="G3106" s="44"/>
      <c r="H3106" s="44"/>
      <c r="I3106" s="44"/>
      <c r="J3106" s="44"/>
      <c r="K3106" s="44"/>
      <c r="L3106" s="44"/>
      <c r="M3106" s="44"/>
      <c r="N3106" s="44"/>
      <c r="O3106" s="44"/>
      <c r="P3106" s="44"/>
      <c r="Q3106" s="44"/>
      <c r="R3106" s="44"/>
      <c r="S3106" s="44"/>
      <c r="T3106" s="44"/>
      <c r="U3106" s="44"/>
      <c r="V3106" s="44"/>
      <c r="W3106" s="44"/>
      <c r="X3106" s="44"/>
      <c r="Y3106" s="44"/>
      <c r="Z3106" s="44"/>
      <c r="AA3106" s="35"/>
      <c r="AB3106" s="35"/>
      <c r="AC3106" s="35"/>
      <c r="AD3106" s="35"/>
      <c r="AE3106" s="35"/>
      <c r="AF3106" s="35"/>
      <c r="AG3106" s="35"/>
      <c r="AH3106" s="35"/>
      <c r="AI3106" s="35"/>
      <c r="AJ3106" s="35"/>
      <c r="AK3106" s="35"/>
    </row>
    <row r="3107" spans="7:37" s="13" customFormat="1" ht="13.9" customHeight="1" x14ac:dyDescent="0.3">
      <c r="G3107" s="44"/>
      <c r="H3107" s="44"/>
      <c r="I3107" s="44"/>
      <c r="J3107" s="44"/>
      <c r="K3107" s="44"/>
      <c r="L3107" s="44"/>
      <c r="M3107" s="44"/>
      <c r="N3107" s="44"/>
      <c r="O3107" s="44"/>
      <c r="P3107" s="44"/>
      <c r="Q3107" s="44"/>
      <c r="R3107" s="44"/>
      <c r="S3107" s="44"/>
      <c r="T3107" s="44"/>
      <c r="U3107" s="44"/>
      <c r="V3107" s="44"/>
      <c r="W3107" s="44"/>
      <c r="X3107" s="44"/>
      <c r="Y3107" s="44"/>
      <c r="Z3107" s="44"/>
      <c r="AA3107" s="35"/>
      <c r="AB3107" s="35"/>
      <c r="AC3107" s="35"/>
      <c r="AD3107" s="35"/>
      <c r="AE3107" s="35"/>
      <c r="AF3107" s="35"/>
      <c r="AG3107" s="35"/>
      <c r="AH3107" s="35"/>
      <c r="AI3107" s="35"/>
      <c r="AJ3107" s="35"/>
      <c r="AK3107" s="35"/>
    </row>
    <row r="3108" spans="7:37" s="13" customFormat="1" ht="13.9" customHeight="1" x14ac:dyDescent="0.3">
      <c r="G3108" s="44"/>
      <c r="H3108" s="44"/>
      <c r="I3108" s="44"/>
      <c r="J3108" s="44"/>
      <c r="K3108" s="44"/>
      <c r="L3108" s="44"/>
      <c r="M3108" s="44"/>
      <c r="N3108" s="44"/>
      <c r="O3108" s="44"/>
      <c r="P3108" s="44"/>
      <c r="Q3108" s="44"/>
      <c r="R3108" s="44"/>
      <c r="S3108" s="44"/>
      <c r="T3108" s="44"/>
      <c r="U3108" s="44"/>
      <c r="V3108" s="44"/>
      <c r="W3108" s="44"/>
      <c r="X3108" s="44"/>
      <c r="Y3108" s="44"/>
      <c r="Z3108" s="44"/>
      <c r="AA3108" s="35"/>
      <c r="AB3108" s="35"/>
      <c r="AC3108" s="35"/>
      <c r="AD3108" s="35"/>
      <c r="AE3108" s="35"/>
      <c r="AF3108" s="35"/>
      <c r="AG3108" s="35"/>
      <c r="AH3108" s="35"/>
      <c r="AI3108" s="35"/>
      <c r="AJ3108" s="35"/>
      <c r="AK3108" s="35"/>
    </row>
    <row r="3109" spans="7:37" s="13" customFormat="1" ht="13.9" customHeight="1" x14ac:dyDescent="0.3">
      <c r="G3109" s="44"/>
      <c r="H3109" s="44"/>
      <c r="I3109" s="44"/>
      <c r="J3109" s="44"/>
      <c r="K3109" s="44"/>
      <c r="L3109" s="44"/>
      <c r="M3109" s="44"/>
      <c r="N3109" s="44"/>
      <c r="O3109" s="44"/>
      <c r="P3109" s="44"/>
      <c r="Q3109" s="44"/>
      <c r="R3109" s="44"/>
      <c r="S3109" s="44"/>
      <c r="T3109" s="44"/>
      <c r="U3109" s="44"/>
      <c r="V3109" s="44"/>
      <c r="W3109" s="44"/>
      <c r="X3109" s="44"/>
      <c r="Y3109" s="44"/>
      <c r="Z3109" s="44"/>
      <c r="AA3109" s="35"/>
      <c r="AB3109" s="35"/>
      <c r="AC3109" s="35"/>
      <c r="AD3109" s="35"/>
      <c r="AE3109" s="35"/>
      <c r="AF3109" s="35"/>
      <c r="AG3109" s="35"/>
      <c r="AH3109" s="35"/>
      <c r="AI3109" s="35"/>
      <c r="AJ3109" s="35"/>
      <c r="AK3109" s="35"/>
    </row>
    <row r="3110" spans="7:37" s="13" customFormat="1" ht="13.9" customHeight="1" x14ac:dyDescent="0.3">
      <c r="G3110" s="44"/>
      <c r="H3110" s="44"/>
      <c r="I3110" s="44"/>
      <c r="J3110" s="44"/>
      <c r="K3110" s="44"/>
      <c r="L3110" s="44"/>
      <c r="M3110" s="44"/>
      <c r="N3110" s="44"/>
      <c r="O3110" s="44"/>
      <c r="P3110" s="44"/>
      <c r="Q3110" s="44"/>
      <c r="R3110" s="44"/>
      <c r="S3110" s="44"/>
      <c r="T3110" s="44"/>
      <c r="U3110" s="44"/>
      <c r="V3110" s="44"/>
      <c r="W3110" s="44"/>
      <c r="X3110" s="44"/>
      <c r="Y3110" s="44"/>
      <c r="Z3110" s="44"/>
      <c r="AA3110" s="35"/>
      <c r="AB3110" s="35"/>
      <c r="AC3110" s="35"/>
      <c r="AD3110" s="35"/>
      <c r="AE3110" s="35"/>
      <c r="AF3110" s="35"/>
      <c r="AG3110" s="35"/>
      <c r="AH3110" s="35"/>
      <c r="AI3110" s="35"/>
      <c r="AJ3110" s="35"/>
      <c r="AK3110" s="35"/>
    </row>
    <row r="3111" spans="7:37" s="13" customFormat="1" ht="13.9" customHeight="1" x14ac:dyDescent="0.3">
      <c r="G3111" s="44"/>
      <c r="H3111" s="44"/>
      <c r="I3111" s="44"/>
      <c r="J3111" s="44"/>
      <c r="K3111" s="44"/>
      <c r="L3111" s="44"/>
      <c r="M3111" s="44"/>
      <c r="N3111" s="44"/>
      <c r="O3111" s="44"/>
      <c r="P3111" s="44"/>
      <c r="Q3111" s="44"/>
      <c r="R3111" s="44"/>
      <c r="S3111" s="44"/>
      <c r="T3111" s="44"/>
      <c r="U3111" s="44"/>
      <c r="V3111" s="44"/>
      <c r="W3111" s="44"/>
      <c r="X3111" s="44"/>
      <c r="Y3111" s="44"/>
      <c r="Z3111" s="44"/>
      <c r="AA3111" s="35"/>
      <c r="AB3111" s="35"/>
      <c r="AC3111" s="35"/>
      <c r="AD3111" s="35"/>
      <c r="AE3111" s="35"/>
      <c r="AF3111" s="35"/>
      <c r="AG3111" s="35"/>
      <c r="AH3111" s="35"/>
      <c r="AI3111" s="35"/>
      <c r="AJ3111" s="35"/>
      <c r="AK3111" s="35"/>
    </row>
    <row r="3112" spans="7:37" s="13" customFormat="1" ht="13.9" customHeight="1" x14ac:dyDescent="0.3">
      <c r="G3112" s="44"/>
      <c r="H3112" s="44"/>
      <c r="I3112" s="44"/>
      <c r="J3112" s="44"/>
      <c r="K3112" s="44"/>
      <c r="L3112" s="44"/>
      <c r="M3112" s="44"/>
      <c r="N3112" s="44"/>
      <c r="O3112" s="44"/>
      <c r="P3112" s="44"/>
      <c r="Q3112" s="44"/>
      <c r="R3112" s="44"/>
      <c r="S3112" s="44"/>
      <c r="T3112" s="44"/>
      <c r="U3112" s="44"/>
      <c r="V3112" s="44"/>
      <c r="W3112" s="44"/>
      <c r="X3112" s="44"/>
      <c r="Y3112" s="44"/>
      <c r="Z3112" s="44"/>
      <c r="AA3112" s="35"/>
      <c r="AB3112" s="35"/>
      <c r="AC3112" s="35"/>
      <c r="AD3112" s="35"/>
      <c r="AE3112" s="35"/>
      <c r="AF3112" s="35"/>
      <c r="AG3112" s="35"/>
      <c r="AH3112" s="35"/>
      <c r="AI3112" s="35"/>
      <c r="AJ3112" s="35"/>
      <c r="AK3112" s="35"/>
    </row>
    <row r="3113" spans="7:37" s="13" customFormat="1" ht="13.9" customHeight="1" x14ac:dyDescent="0.3">
      <c r="G3113" s="44"/>
      <c r="H3113" s="44"/>
      <c r="I3113" s="44"/>
      <c r="J3113" s="44"/>
      <c r="K3113" s="44"/>
      <c r="L3113" s="44"/>
      <c r="M3113" s="44"/>
      <c r="N3113" s="44"/>
      <c r="O3113" s="44"/>
      <c r="P3113" s="44"/>
      <c r="Q3113" s="44"/>
      <c r="R3113" s="44"/>
      <c r="S3113" s="44"/>
      <c r="T3113" s="44"/>
      <c r="U3113" s="44"/>
      <c r="V3113" s="44"/>
      <c r="W3113" s="44"/>
      <c r="X3113" s="44"/>
      <c r="Y3113" s="44"/>
      <c r="Z3113" s="44"/>
      <c r="AA3113" s="35"/>
      <c r="AB3113" s="35"/>
      <c r="AC3113" s="35"/>
      <c r="AD3113" s="35"/>
      <c r="AE3113" s="35"/>
      <c r="AF3113" s="35"/>
      <c r="AG3113" s="35"/>
      <c r="AH3113" s="35"/>
      <c r="AI3113" s="35"/>
      <c r="AJ3113" s="35"/>
      <c r="AK3113" s="35"/>
    </row>
    <row r="3114" spans="7:37" s="13" customFormat="1" ht="13.9" customHeight="1" x14ac:dyDescent="0.3">
      <c r="G3114" s="44"/>
      <c r="H3114" s="44"/>
      <c r="I3114" s="44"/>
      <c r="J3114" s="44"/>
      <c r="K3114" s="44"/>
      <c r="L3114" s="44"/>
      <c r="M3114" s="44"/>
      <c r="N3114" s="44"/>
      <c r="O3114" s="44"/>
      <c r="P3114" s="44"/>
      <c r="Q3114" s="44"/>
      <c r="R3114" s="44"/>
      <c r="S3114" s="44"/>
      <c r="T3114" s="44"/>
      <c r="U3114" s="44"/>
      <c r="V3114" s="44"/>
      <c r="W3114" s="44"/>
      <c r="X3114" s="44"/>
      <c r="Y3114" s="44"/>
      <c r="Z3114" s="44"/>
      <c r="AA3114" s="35"/>
      <c r="AB3114" s="35"/>
      <c r="AC3114" s="35"/>
      <c r="AD3114" s="35"/>
      <c r="AE3114" s="35"/>
      <c r="AF3114" s="35"/>
      <c r="AG3114" s="35"/>
      <c r="AH3114" s="35"/>
      <c r="AI3114" s="35"/>
      <c r="AJ3114" s="35"/>
      <c r="AK3114" s="35"/>
    </row>
    <row r="3115" spans="7:37" s="13" customFormat="1" ht="13.9" customHeight="1" x14ac:dyDescent="0.3">
      <c r="G3115" s="44"/>
      <c r="H3115" s="44"/>
      <c r="I3115" s="44"/>
      <c r="J3115" s="44"/>
      <c r="K3115" s="44"/>
      <c r="L3115" s="44"/>
      <c r="M3115" s="44"/>
      <c r="N3115" s="44"/>
      <c r="O3115" s="44"/>
      <c r="P3115" s="44"/>
      <c r="Q3115" s="44"/>
      <c r="R3115" s="44"/>
      <c r="S3115" s="44"/>
      <c r="T3115" s="44"/>
      <c r="U3115" s="44"/>
      <c r="V3115" s="44"/>
      <c r="W3115" s="44"/>
      <c r="X3115" s="44"/>
      <c r="Y3115" s="44"/>
      <c r="Z3115" s="44"/>
      <c r="AA3115" s="35"/>
      <c r="AB3115" s="35"/>
      <c r="AC3115" s="35"/>
      <c r="AD3115" s="35"/>
      <c r="AE3115" s="35"/>
      <c r="AF3115" s="35"/>
      <c r="AG3115" s="35"/>
      <c r="AH3115" s="35"/>
      <c r="AI3115" s="35"/>
      <c r="AJ3115" s="35"/>
      <c r="AK3115" s="35"/>
    </row>
    <row r="3116" spans="7:37" s="13" customFormat="1" ht="13.9" customHeight="1" x14ac:dyDescent="0.3">
      <c r="G3116" s="44"/>
      <c r="H3116" s="44"/>
      <c r="I3116" s="44"/>
      <c r="J3116" s="44"/>
      <c r="K3116" s="44"/>
      <c r="L3116" s="44"/>
      <c r="M3116" s="44"/>
      <c r="N3116" s="44"/>
      <c r="O3116" s="44"/>
      <c r="P3116" s="44"/>
      <c r="Q3116" s="44"/>
      <c r="R3116" s="44"/>
      <c r="S3116" s="44"/>
      <c r="T3116" s="44"/>
      <c r="U3116" s="44"/>
      <c r="V3116" s="44"/>
      <c r="W3116" s="44"/>
      <c r="X3116" s="44"/>
      <c r="Y3116" s="44"/>
      <c r="Z3116" s="44"/>
      <c r="AA3116" s="35"/>
      <c r="AB3116" s="35"/>
      <c r="AC3116" s="35"/>
      <c r="AD3116" s="35"/>
      <c r="AE3116" s="35"/>
      <c r="AF3116" s="35"/>
      <c r="AG3116" s="35"/>
      <c r="AH3116" s="35"/>
      <c r="AI3116" s="35"/>
      <c r="AJ3116" s="35"/>
      <c r="AK3116" s="35"/>
    </row>
    <row r="3117" spans="7:37" s="13" customFormat="1" ht="13.9" customHeight="1" x14ac:dyDescent="0.3">
      <c r="G3117" s="44"/>
      <c r="H3117" s="44"/>
      <c r="I3117" s="44"/>
      <c r="J3117" s="44"/>
      <c r="K3117" s="44"/>
      <c r="L3117" s="44"/>
      <c r="M3117" s="44"/>
      <c r="N3117" s="44"/>
      <c r="O3117" s="44"/>
      <c r="P3117" s="44"/>
      <c r="Q3117" s="44"/>
      <c r="R3117" s="44"/>
      <c r="S3117" s="44"/>
      <c r="T3117" s="44"/>
      <c r="U3117" s="44"/>
      <c r="V3117" s="44"/>
      <c r="W3117" s="44"/>
      <c r="X3117" s="44"/>
      <c r="Y3117" s="44"/>
      <c r="Z3117" s="44"/>
      <c r="AA3117" s="35"/>
      <c r="AB3117" s="35"/>
      <c r="AC3117" s="35"/>
      <c r="AD3117" s="35"/>
      <c r="AE3117" s="35"/>
      <c r="AF3117" s="35"/>
      <c r="AG3117" s="35"/>
      <c r="AH3117" s="35"/>
      <c r="AI3117" s="35"/>
      <c r="AJ3117" s="35"/>
      <c r="AK3117" s="35"/>
    </row>
    <row r="3118" spans="7:37" s="13" customFormat="1" ht="13.9" customHeight="1" x14ac:dyDescent="0.3">
      <c r="G3118" s="44"/>
      <c r="H3118" s="44"/>
      <c r="I3118" s="44"/>
      <c r="J3118" s="44"/>
      <c r="K3118" s="44"/>
      <c r="L3118" s="44"/>
      <c r="M3118" s="44"/>
      <c r="N3118" s="44"/>
      <c r="O3118" s="44"/>
      <c r="P3118" s="44"/>
      <c r="Q3118" s="44"/>
      <c r="R3118" s="44"/>
      <c r="S3118" s="44"/>
      <c r="T3118" s="44"/>
      <c r="U3118" s="44"/>
      <c r="V3118" s="44"/>
      <c r="W3118" s="44"/>
      <c r="X3118" s="44"/>
      <c r="Y3118" s="44"/>
      <c r="Z3118" s="44"/>
      <c r="AA3118" s="35"/>
      <c r="AB3118" s="35"/>
      <c r="AC3118" s="35"/>
      <c r="AD3118" s="35"/>
      <c r="AE3118" s="35"/>
      <c r="AF3118" s="35"/>
      <c r="AG3118" s="35"/>
      <c r="AH3118" s="35"/>
      <c r="AI3118" s="35"/>
      <c r="AJ3118" s="35"/>
      <c r="AK3118" s="35"/>
    </row>
    <row r="3119" spans="7:37" s="13" customFormat="1" ht="13.9" customHeight="1" x14ac:dyDescent="0.3">
      <c r="G3119" s="44"/>
      <c r="H3119" s="44"/>
      <c r="I3119" s="44"/>
      <c r="J3119" s="44"/>
      <c r="K3119" s="44"/>
      <c r="L3119" s="44"/>
      <c r="M3119" s="44"/>
      <c r="N3119" s="44"/>
      <c r="O3119" s="44"/>
      <c r="P3119" s="44"/>
      <c r="Q3119" s="44"/>
      <c r="R3119" s="44"/>
      <c r="S3119" s="44"/>
      <c r="T3119" s="44"/>
      <c r="U3119" s="44"/>
      <c r="V3119" s="44"/>
      <c r="W3119" s="44"/>
      <c r="X3119" s="44"/>
      <c r="Y3119" s="44"/>
      <c r="Z3119" s="44"/>
      <c r="AA3119" s="35"/>
      <c r="AB3119" s="35"/>
      <c r="AC3119" s="35"/>
      <c r="AD3119" s="35"/>
      <c r="AE3119" s="35"/>
      <c r="AF3119" s="35"/>
      <c r="AG3119" s="35"/>
      <c r="AH3119" s="35"/>
      <c r="AI3119" s="35"/>
      <c r="AJ3119" s="35"/>
      <c r="AK3119" s="35"/>
    </row>
    <row r="3120" spans="7:37" s="13" customFormat="1" ht="13.9" customHeight="1" x14ac:dyDescent="0.3">
      <c r="G3120" s="44"/>
      <c r="H3120" s="44"/>
      <c r="I3120" s="44"/>
      <c r="J3120" s="44"/>
      <c r="K3120" s="44"/>
      <c r="L3120" s="44"/>
      <c r="M3120" s="44"/>
      <c r="N3120" s="44"/>
      <c r="O3120" s="44"/>
      <c r="P3120" s="44"/>
      <c r="Q3120" s="44"/>
      <c r="R3120" s="44"/>
      <c r="S3120" s="44"/>
      <c r="T3120" s="44"/>
      <c r="U3120" s="44"/>
      <c r="V3120" s="44"/>
      <c r="W3120" s="44"/>
      <c r="X3120" s="44"/>
      <c r="Y3120" s="44"/>
      <c r="Z3120" s="44"/>
      <c r="AA3120" s="35"/>
      <c r="AB3120" s="35"/>
      <c r="AC3120" s="35"/>
      <c r="AD3120" s="35"/>
      <c r="AE3120" s="35"/>
      <c r="AF3120" s="35"/>
      <c r="AG3120" s="35"/>
      <c r="AH3120" s="35"/>
      <c r="AI3120" s="35"/>
      <c r="AJ3120" s="35"/>
      <c r="AK3120" s="35"/>
    </row>
    <row r="3121" spans="7:37" s="13" customFormat="1" ht="13.9" customHeight="1" x14ac:dyDescent="0.3">
      <c r="G3121" s="44"/>
      <c r="H3121" s="44"/>
      <c r="I3121" s="44"/>
      <c r="J3121" s="44"/>
      <c r="K3121" s="44"/>
      <c r="L3121" s="44"/>
      <c r="M3121" s="44"/>
      <c r="N3121" s="44"/>
      <c r="O3121" s="44"/>
      <c r="P3121" s="44"/>
      <c r="Q3121" s="44"/>
      <c r="R3121" s="44"/>
      <c r="S3121" s="44"/>
      <c r="T3121" s="44"/>
      <c r="U3121" s="44"/>
      <c r="V3121" s="44"/>
      <c r="W3121" s="44"/>
      <c r="X3121" s="44"/>
      <c r="Y3121" s="44"/>
      <c r="Z3121" s="44"/>
      <c r="AA3121" s="35"/>
      <c r="AB3121" s="35"/>
      <c r="AC3121" s="35"/>
      <c r="AD3121" s="35"/>
      <c r="AE3121" s="35"/>
      <c r="AF3121" s="35"/>
      <c r="AG3121" s="35"/>
      <c r="AH3121" s="35"/>
      <c r="AI3121" s="35"/>
      <c r="AJ3121" s="35"/>
      <c r="AK3121" s="35"/>
    </row>
    <row r="3122" spans="7:37" s="13" customFormat="1" ht="13.9" customHeight="1" x14ac:dyDescent="0.3">
      <c r="G3122" s="44"/>
      <c r="H3122" s="44"/>
      <c r="I3122" s="44"/>
      <c r="J3122" s="44"/>
      <c r="K3122" s="44"/>
      <c r="L3122" s="44"/>
      <c r="M3122" s="44"/>
      <c r="N3122" s="44"/>
      <c r="O3122" s="44"/>
      <c r="P3122" s="44"/>
      <c r="Q3122" s="44"/>
      <c r="R3122" s="44"/>
      <c r="S3122" s="44"/>
      <c r="T3122" s="44"/>
      <c r="U3122" s="44"/>
      <c r="V3122" s="44"/>
      <c r="W3122" s="44"/>
      <c r="X3122" s="44"/>
      <c r="Y3122" s="44"/>
      <c r="Z3122" s="44"/>
      <c r="AA3122" s="35"/>
      <c r="AB3122" s="35"/>
      <c r="AC3122" s="35"/>
      <c r="AD3122" s="35"/>
      <c r="AE3122" s="35"/>
      <c r="AF3122" s="35"/>
      <c r="AG3122" s="35"/>
      <c r="AH3122" s="35"/>
      <c r="AI3122" s="35"/>
      <c r="AJ3122" s="35"/>
      <c r="AK3122" s="35"/>
    </row>
    <row r="3123" spans="7:37" s="13" customFormat="1" ht="13.9" customHeight="1" x14ac:dyDescent="0.3">
      <c r="G3123" s="44"/>
      <c r="H3123" s="44"/>
      <c r="I3123" s="44"/>
      <c r="J3123" s="44"/>
      <c r="K3123" s="44"/>
      <c r="L3123" s="44"/>
      <c r="M3123" s="44"/>
      <c r="N3123" s="44"/>
      <c r="O3123" s="44"/>
      <c r="P3123" s="44"/>
      <c r="Q3123" s="44"/>
      <c r="R3123" s="44"/>
      <c r="S3123" s="44"/>
      <c r="T3123" s="44"/>
      <c r="U3123" s="44"/>
      <c r="V3123" s="44"/>
      <c r="W3123" s="44"/>
      <c r="X3123" s="44"/>
      <c r="Y3123" s="44"/>
      <c r="Z3123" s="44"/>
      <c r="AA3123" s="35"/>
      <c r="AB3123" s="35"/>
      <c r="AC3123" s="35"/>
      <c r="AD3123" s="35"/>
      <c r="AE3123" s="35"/>
      <c r="AF3123" s="35"/>
      <c r="AG3123" s="35"/>
      <c r="AH3123" s="35"/>
      <c r="AI3123" s="35"/>
      <c r="AJ3123" s="35"/>
      <c r="AK3123" s="35"/>
    </row>
    <row r="3124" spans="7:37" s="13" customFormat="1" ht="13.9" customHeight="1" x14ac:dyDescent="0.3">
      <c r="G3124" s="44"/>
      <c r="H3124" s="44"/>
      <c r="I3124" s="44"/>
      <c r="J3124" s="44"/>
      <c r="K3124" s="44"/>
      <c r="L3124" s="44"/>
      <c r="M3124" s="44"/>
      <c r="N3124" s="44"/>
      <c r="O3124" s="44"/>
      <c r="P3124" s="44"/>
      <c r="Q3124" s="44"/>
      <c r="R3124" s="44"/>
      <c r="S3124" s="44"/>
      <c r="T3124" s="44"/>
      <c r="U3124" s="44"/>
      <c r="V3124" s="44"/>
      <c r="W3124" s="44"/>
      <c r="X3124" s="44"/>
      <c r="Y3124" s="44"/>
      <c r="Z3124" s="44"/>
      <c r="AA3124" s="35"/>
      <c r="AB3124" s="35"/>
      <c r="AC3124" s="35"/>
      <c r="AD3124" s="35"/>
      <c r="AE3124" s="35"/>
      <c r="AF3124" s="35"/>
      <c r="AG3124" s="35"/>
      <c r="AH3124" s="35"/>
      <c r="AI3124" s="35"/>
      <c r="AJ3124" s="35"/>
      <c r="AK3124" s="35"/>
    </row>
    <row r="3125" spans="7:37" s="13" customFormat="1" ht="13.9" customHeight="1" x14ac:dyDescent="0.3">
      <c r="G3125" s="44"/>
      <c r="H3125" s="44"/>
      <c r="I3125" s="44"/>
      <c r="J3125" s="44"/>
      <c r="K3125" s="44"/>
      <c r="L3125" s="44"/>
      <c r="M3125" s="44"/>
      <c r="N3125" s="44"/>
      <c r="O3125" s="44"/>
      <c r="P3125" s="44"/>
      <c r="Q3125" s="44"/>
      <c r="R3125" s="44"/>
      <c r="S3125" s="44"/>
      <c r="T3125" s="44"/>
      <c r="U3125" s="44"/>
      <c r="V3125" s="44"/>
      <c r="W3125" s="44"/>
      <c r="X3125" s="44"/>
      <c r="Y3125" s="44"/>
      <c r="Z3125" s="44"/>
      <c r="AA3125" s="35"/>
      <c r="AB3125" s="35"/>
      <c r="AC3125" s="35"/>
      <c r="AD3125" s="35"/>
      <c r="AE3125" s="35"/>
      <c r="AF3125" s="35"/>
      <c r="AG3125" s="35"/>
      <c r="AH3125" s="35"/>
      <c r="AI3125" s="35"/>
      <c r="AJ3125" s="35"/>
      <c r="AK3125" s="35"/>
    </row>
    <row r="3126" spans="7:37" s="13" customFormat="1" ht="13.9" customHeight="1" x14ac:dyDescent="0.3">
      <c r="G3126" s="44"/>
      <c r="H3126" s="44"/>
      <c r="I3126" s="44"/>
      <c r="J3126" s="44"/>
      <c r="K3126" s="44"/>
      <c r="L3126" s="44"/>
      <c r="M3126" s="44"/>
      <c r="N3126" s="44"/>
      <c r="O3126" s="44"/>
      <c r="P3126" s="44"/>
      <c r="Q3126" s="44"/>
      <c r="R3126" s="44"/>
      <c r="S3126" s="44"/>
      <c r="T3126" s="44"/>
      <c r="U3126" s="44"/>
      <c r="V3126" s="44"/>
      <c r="W3126" s="44"/>
      <c r="X3126" s="44"/>
      <c r="Y3126" s="44"/>
      <c r="Z3126" s="44"/>
      <c r="AA3126" s="35"/>
      <c r="AB3126" s="35"/>
      <c r="AC3126" s="35"/>
      <c r="AD3126" s="35"/>
      <c r="AE3126" s="35"/>
      <c r="AF3126" s="35"/>
      <c r="AG3126" s="35"/>
      <c r="AH3126" s="35"/>
      <c r="AI3126" s="35"/>
      <c r="AJ3126" s="35"/>
      <c r="AK3126" s="35"/>
    </row>
    <row r="3127" spans="7:37" s="13" customFormat="1" ht="13.9" customHeight="1" x14ac:dyDescent="0.3">
      <c r="G3127" s="44"/>
      <c r="H3127" s="44"/>
      <c r="I3127" s="44"/>
      <c r="J3127" s="44"/>
      <c r="K3127" s="44"/>
      <c r="L3127" s="44"/>
      <c r="M3127" s="44"/>
      <c r="N3127" s="44"/>
      <c r="O3127" s="44"/>
      <c r="P3127" s="44"/>
      <c r="Q3127" s="44"/>
      <c r="R3127" s="44"/>
      <c r="S3127" s="44"/>
      <c r="T3127" s="44"/>
      <c r="U3127" s="44"/>
      <c r="V3127" s="44"/>
      <c r="W3127" s="44"/>
      <c r="X3127" s="44"/>
      <c r="Y3127" s="44"/>
      <c r="Z3127" s="44"/>
      <c r="AA3127" s="35"/>
      <c r="AB3127" s="35"/>
      <c r="AC3127" s="35"/>
      <c r="AD3127" s="35"/>
      <c r="AE3127" s="35"/>
      <c r="AF3127" s="35"/>
      <c r="AG3127" s="35"/>
      <c r="AH3127" s="35"/>
      <c r="AI3127" s="35"/>
      <c r="AJ3127" s="35"/>
      <c r="AK3127" s="35"/>
    </row>
    <row r="3128" spans="7:37" s="13" customFormat="1" ht="13.9" customHeight="1" x14ac:dyDescent="0.3">
      <c r="G3128" s="44"/>
      <c r="H3128" s="44"/>
      <c r="I3128" s="44"/>
      <c r="J3128" s="44"/>
      <c r="K3128" s="44"/>
      <c r="L3128" s="44"/>
      <c r="M3128" s="44"/>
      <c r="N3128" s="44"/>
      <c r="O3128" s="44"/>
      <c r="P3128" s="44"/>
      <c r="Q3128" s="44"/>
      <c r="R3128" s="44"/>
      <c r="S3128" s="44"/>
      <c r="T3128" s="44"/>
      <c r="U3128" s="44"/>
      <c r="V3128" s="44"/>
      <c r="W3128" s="44"/>
      <c r="X3128" s="44"/>
      <c r="Y3128" s="44"/>
      <c r="Z3128" s="44"/>
      <c r="AA3128" s="35"/>
      <c r="AB3128" s="35"/>
      <c r="AC3128" s="35"/>
      <c r="AD3128" s="35"/>
      <c r="AE3128" s="35"/>
      <c r="AF3128" s="35"/>
      <c r="AG3128" s="35"/>
      <c r="AH3128" s="35"/>
      <c r="AI3128" s="35"/>
      <c r="AJ3128" s="35"/>
      <c r="AK3128" s="35"/>
    </row>
    <row r="3129" spans="7:37" s="13" customFormat="1" ht="13.9" customHeight="1" x14ac:dyDescent="0.3">
      <c r="G3129" s="44"/>
      <c r="H3129" s="44"/>
      <c r="I3129" s="44"/>
      <c r="J3129" s="44"/>
      <c r="K3129" s="44"/>
      <c r="L3129" s="44"/>
      <c r="M3129" s="44"/>
      <c r="N3129" s="44"/>
      <c r="O3129" s="44"/>
      <c r="P3129" s="44"/>
      <c r="Q3129" s="44"/>
      <c r="R3129" s="44"/>
      <c r="S3129" s="44"/>
      <c r="T3129" s="44"/>
      <c r="U3129" s="44"/>
      <c r="V3129" s="44"/>
      <c r="W3129" s="44"/>
      <c r="X3129" s="44"/>
      <c r="Y3129" s="44"/>
      <c r="Z3129" s="44"/>
      <c r="AA3129" s="35"/>
      <c r="AB3129" s="35"/>
      <c r="AC3129" s="35"/>
      <c r="AD3129" s="35"/>
      <c r="AE3129" s="35"/>
      <c r="AF3129" s="35"/>
      <c r="AG3129" s="35"/>
      <c r="AH3129" s="35"/>
      <c r="AI3129" s="35"/>
      <c r="AJ3129" s="35"/>
      <c r="AK3129" s="35"/>
    </row>
    <row r="3130" spans="7:37" s="13" customFormat="1" ht="13.9" customHeight="1" x14ac:dyDescent="0.3">
      <c r="G3130" s="44"/>
      <c r="H3130" s="44"/>
      <c r="I3130" s="44"/>
      <c r="J3130" s="44"/>
      <c r="K3130" s="44"/>
      <c r="L3130" s="44"/>
      <c r="M3130" s="44"/>
      <c r="N3130" s="44"/>
      <c r="O3130" s="44"/>
      <c r="P3130" s="44"/>
      <c r="Q3130" s="44"/>
      <c r="R3130" s="44"/>
      <c r="S3130" s="44"/>
      <c r="T3130" s="44"/>
      <c r="U3130" s="44"/>
      <c r="V3130" s="44"/>
      <c r="W3130" s="44"/>
      <c r="X3130" s="44"/>
      <c r="Y3130" s="44"/>
      <c r="Z3130" s="44"/>
      <c r="AA3130" s="35"/>
      <c r="AB3130" s="35"/>
      <c r="AC3130" s="35"/>
      <c r="AD3130" s="35"/>
      <c r="AE3130" s="35"/>
      <c r="AF3130" s="35"/>
      <c r="AG3130" s="35"/>
      <c r="AH3130" s="35"/>
      <c r="AI3130" s="35"/>
      <c r="AJ3130" s="35"/>
      <c r="AK3130" s="35"/>
    </row>
    <row r="3131" spans="7:37" s="13" customFormat="1" ht="13.9" customHeight="1" x14ac:dyDescent="0.3">
      <c r="G3131" s="44"/>
      <c r="H3131" s="44"/>
      <c r="I3131" s="44"/>
      <c r="J3131" s="44"/>
      <c r="K3131" s="44"/>
      <c r="L3131" s="44"/>
      <c r="M3131" s="44"/>
      <c r="N3131" s="44"/>
      <c r="O3131" s="44"/>
      <c r="P3131" s="44"/>
      <c r="Q3131" s="44"/>
      <c r="R3131" s="44"/>
      <c r="S3131" s="44"/>
      <c r="T3131" s="44"/>
      <c r="U3131" s="44"/>
      <c r="V3131" s="44"/>
      <c r="W3131" s="44"/>
      <c r="X3131" s="44"/>
      <c r="Y3131" s="44"/>
      <c r="Z3131" s="44"/>
      <c r="AA3131" s="35"/>
      <c r="AB3131" s="35"/>
      <c r="AC3131" s="35"/>
      <c r="AD3131" s="35"/>
      <c r="AE3131" s="35"/>
      <c r="AF3131" s="35"/>
      <c r="AG3131" s="35"/>
      <c r="AH3131" s="35"/>
      <c r="AI3131" s="35"/>
      <c r="AJ3131" s="35"/>
      <c r="AK3131" s="35"/>
    </row>
    <row r="3132" spans="7:37" s="13" customFormat="1" ht="13.9" customHeight="1" x14ac:dyDescent="0.3">
      <c r="G3132" s="44"/>
      <c r="H3132" s="44"/>
      <c r="I3132" s="44"/>
      <c r="J3132" s="44"/>
      <c r="K3132" s="44"/>
      <c r="L3132" s="44"/>
      <c r="M3132" s="44"/>
      <c r="N3132" s="44"/>
      <c r="O3132" s="44"/>
      <c r="P3132" s="44"/>
      <c r="Q3132" s="44"/>
      <c r="R3132" s="44"/>
      <c r="S3132" s="44"/>
      <c r="T3132" s="44"/>
      <c r="U3132" s="44"/>
      <c r="V3132" s="44"/>
      <c r="W3132" s="44"/>
      <c r="X3132" s="44"/>
      <c r="Y3132" s="44"/>
      <c r="Z3132" s="44"/>
      <c r="AA3132" s="35"/>
      <c r="AB3132" s="35"/>
      <c r="AC3132" s="35"/>
      <c r="AD3132" s="35"/>
      <c r="AE3132" s="35"/>
      <c r="AF3132" s="35"/>
      <c r="AG3132" s="35"/>
      <c r="AH3132" s="35"/>
      <c r="AI3132" s="35"/>
      <c r="AJ3132" s="35"/>
      <c r="AK3132" s="35"/>
    </row>
    <row r="3133" spans="7:37" s="13" customFormat="1" ht="13.9" customHeight="1" x14ac:dyDescent="0.3">
      <c r="G3133" s="44"/>
      <c r="H3133" s="44"/>
      <c r="I3133" s="44"/>
      <c r="J3133" s="44"/>
      <c r="K3133" s="44"/>
      <c r="L3133" s="44"/>
      <c r="M3133" s="44"/>
      <c r="N3133" s="44"/>
      <c r="O3133" s="44"/>
      <c r="P3133" s="44"/>
      <c r="Q3133" s="44"/>
      <c r="R3133" s="44"/>
      <c r="S3133" s="44"/>
      <c r="T3133" s="44"/>
      <c r="U3133" s="44"/>
      <c r="V3133" s="44"/>
      <c r="W3133" s="44"/>
      <c r="X3133" s="44"/>
      <c r="Y3133" s="44"/>
      <c r="Z3133" s="44"/>
      <c r="AA3133" s="35"/>
      <c r="AB3133" s="35"/>
      <c r="AC3133" s="35"/>
      <c r="AD3133" s="35"/>
      <c r="AE3133" s="35"/>
      <c r="AF3133" s="35"/>
      <c r="AG3133" s="35"/>
      <c r="AH3133" s="35"/>
      <c r="AI3133" s="35"/>
      <c r="AJ3133" s="35"/>
      <c r="AK3133" s="35"/>
    </row>
    <row r="3134" spans="7:37" s="13" customFormat="1" ht="13.9" customHeight="1" x14ac:dyDescent="0.3">
      <c r="G3134" s="44"/>
      <c r="H3134" s="44"/>
      <c r="I3134" s="44"/>
      <c r="J3134" s="44"/>
      <c r="K3134" s="44"/>
      <c r="L3134" s="44"/>
      <c r="M3134" s="44"/>
      <c r="N3134" s="44"/>
      <c r="O3134" s="44"/>
      <c r="P3134" s="44"/>
      <c r="Q3134" s="44"/>
      <c r="R3134" s="44"/>
      <c r="S3134" s="44"/>
      <c r="T3134" s="44"/>
      <c r="U3134" s="44"/>
      <c r="V3134" s="44"/>
      <c r="W3134" s="44"/>
      <c r="X3134" s="44"/>
      <c r="Y3134" s="44"/>
      <c r="Z3134" s="44"/>
      <c r="AA3134" s="35"/>
      <c r="AB3134" s="35"/>
      <c r="AC3134" s="35"/>
      <c r="AD3134" s="35"/>
      <c r="AE3134" s="35"/>
      <c r="AF3134" s="35"/>
      <c r="AG3134" s="35"/>
      <c r="AH3134" s="35"/>
      <c r="AI3134" s="35"/>
      <c r="AJ3134" s="35"/>
      <c r="AK3134" s="35"/>
    </row>
    <row r="3135" spans="7:37" s="13" customFormat="1" ht="13.9" customHeight="1" x14ac:dyDescent="0.3">
      <c r="G3135" s="44"/>
      <c r="H3135" s="44"/>
      <c r="I3135" s="44"/>
      <c r="J3135" s="44"/>
      <c r="K3135" s="44"/>
      <c r="L3135" s="44"/>
      <c r="M3135" s="44"/>
      <c r="N3135" s="44"/>
      <c r="O3135" s="44"/>
      <c r="P3135" s="44"/>
      <c r="Q3135" s="44"/>
      <c r="R3135" s="44"/>
      <c r="S3135" s="44"/>
      <c r="T3135" s="44"/>
      <c r="U3135" s="44"/>
      <c r="V3135" s="44"/>
      <c r="W3135" s="44"/>
      <c r="X3135" s="44"/>
      <c r="Y3135" s="44"/>
      <c r="Z3135" s="44"/>
      <c r="AA3135" s="35"/>
      <c r="AB3135" s="35"/>
      <c r="AC3135" s="35"/>
      <c r="AD3135" s="35"/>
      <c r="AE3135" s="35"/>
      <c r="AF3135" s="35"/>
      <c r="AG3135" s="35"/>
      <c r="AH3135" s="35"/>
      <c r="AI3135" s="35"/>
      <c r="AJ3135" s="35"/>
      <c r="AK3135" s="35"/>
    </row>
    <row r="3136" spans="7:37" s="13" customFormat="1" ht="13.9" customHeight="1" x14ac:dyDescent="0.3">
      <c r="G3136" s="44"/>
      <c r="H3136" s="44"/>
      <c r="I3136" s="44"/>
      <c r="J3136" s="44"/>
      <c r="K3136" s="44"/>
      <c r="L3136" s="44"/>
      <c r="M3136" s="44"/>
      <c r="N3136" s="44"/>
      <c r="O3136" s="44"/>
      <c r="P3136" s="44"/>
      <c r="Q3136" s="44"/>
      <c r="R3136" s="44"/>
      <c r="S3136" s="44"/>
      <c r="T3136" s="44"/>
      <c r="U3136" s="44"/>
      <c r="V3136" s="44"/>
      <c r="W3136" s="44"/>
      <c r="X3136" s="44"/>
      <c r="Y3136" s="44"/>
      <c r="Z3136" s="44"/>
      <c r="AA3136" s="35"/>
      <c r="AB3136" s="35"/>
      <c r="AC3136" s="35"/>
      <c r="AD3136" s="35"/>
      <c r="AE3136" s="35"/>
      <c r="AF3136" s="35"/>
      <c r="AG3136" s="35"/>
      <c r="AH3136" s="35"/>
      <c r="AI3136" s="35"/>
      <c r="AJ3136" s="35"/>
      <c r="AK3136" s="35"/>
    </row>
    <row r="3137" spans="7:37" s="13" customFormat="1" ht="13.9" customHeight="1" x14ac:dyDescent="0.3">
      <c r="G3137" s="44"/>
      <c r="H3137" s="44"/>
      <c r="I3137" s="44"/>
      <c r="J3137" s="44"/>
      <c r="K3137" s="44"/>
      <c r="L3137" s="44"/>
      <c r="M3137" s="44"/>
      <c r="N3137" s="44"/>
      <c r="O3137" s="44"/>
      <c r="P3137" s="44"/>
      <c r="Q3137" s="44"/>
      <c r="R3137" s="44"/>
      <c r="S3137" s="44"/>
      <c r="T3137" s="44"/>
      <c r="U3137" s="44"/>
      <c r="V3137" s="44"/>
      <c r="W3137" s="44"/>
      <c r="X3137" s="44"/>
      <c r="Y3137" s="44"/>
      <c r="Z3137" s="44"/>
      <c r="AA3137" s="35"/>
      <c r="AB3137" s="35"/>
      <c r="AC3137" s="35"/>
      <c r="AD3137" s="35"/>
      <c r="AE3137" s="35"/>
      <c r="AF3137" s="35"/>
      <c r="AG3137" s="35"/>
      <c r="AH3137" s="35"/>
      <c r="AI3137" s="35"/>
      <c r="AJ3137" s="35"/>
      <c r="AK3137" s="35"/>
    </row>
    <row r="3138" spans="7:37" s="13" customFormat="1" ht="13.9" customHeight="1" x14ac:dyDescent="0.3">
      <c r="G3138" s="44"/>
      <c r="H3138" s="44"/>
      <c r="I3138" s="44"/>
      <c r="J3138" s="44"/>
      <c r="K3138" s="44"/>
      <c r="L3138" s="44"/>
      <c r="M3138" s="44"/>
      <c r="N3138" s="44"/>
      <c r="O3138" s="44"/>
      <c r="P3138" s="44"/>
      <c r="Q3138" s="44"/>
      <c r="R3138" s="44"/>
      <c r="S3138" s="44"/>
      <c r="T3138" s="44"/>
      <c r="U3138" s="44"/>
      <c r="V3138" s="44"/>
      <c r="W3138" s="44"/>
      <c r="X3138" s="44"/>
      <c r="Y3138" s="44"/>
      <c r="Z3138" s="44"/>
      <c r="AA3138" s="35"/>
      <c r="AB3138" s="35"/>
      <c r="AC3138" s="35"/>
      <c r="AD3138" s="35"/>
      <c r="AE3138" s="35"/>
      <c r="AF3138" s="35"/>
      <c r="AG3138" s="35"/>
      <c r="AH3138" s="35"/>
      <c r="AI3138" s="35"/>
      <c r="AJ3138" s="35"/>
      <c r="AK3138" s="35"/>
    </row>
    <row r="3139" spans="7:37" s="13" customFormat="1" ht="13.9" customHeight="1" x14ac:dyDescent="0.3">
      <c r="G3139" s="44"/>
      <c r="H3139" s="44"/>
      <c r="I3139" s="44"/>
      <c r="J3139" s="44"/>
      <c r="K3139" s="44"/>
      <c r="L3139" s="44"/>
      <c r="M3139" s="44"/>
      <c r="N3139" s="44"/>
      <c r="O3139" s="44"/>
      <c r="P3139" s="44"/>
      <c r="Q3139" s="44"/>
      <c r="R3139" s="44"/>
      <c r="S3139" s="44"/>
      <c r="T3139" s="44"/>
      <c r="U3139" s="44"/>
      <c r="V3139" s="44"/>
      <c r="W3139" s="44"/>
      <c r="X3139" s="44"/>
      <c r="Y3139" s="44"/>
      <c r="Z3139" s="44"/>
      <c r="AA3139" s="35"/>
      <c r="AB3139" s="35"/>
      <c r="AC3139" s="35"/>
      <c r="AD3139" s="35"/>
      <c r="AE3139" s="35"/>
      <c r="AF3139" s="35"/>
      <c r="AG3139" s="35"/>
      <c r="AH3139" s="35"/>
      <c r="AI3139" s="35"/>
      <c r="AJ3139" s="35"/>
      <c r="AK3139" s="35"/>
    </row>
    <row r="3140" spans="7:37" s="13" customFormat="1" ht="13.9" customHeight="1" x14ac:dyDescent="0.3">
      <c r="G3140" s="44"/>
      <c r="H3140" s="44"/>
      <c r="I3140" s="44"/>
      <c r="J3140" s="44"/>
      <c r="K3140" s="44"/>
      <c r="L3140" s="44"/>
      <c r="M3140" s="44"/>
      <c r="N3140" s="44"/>
      <c r="O3140" s="44"/>
      <c r="P3140" s="44"/>
      <c r="Q3140" s="44"/>
      <c r="R3140" s="44"/>
      <c r="S3140" s="44"/>
      <c r="T3140" s="44"/>
      <c r="U3140" s="44"/>
      <c r="V3140" s="44"/>
      <c r="W3140" s="44"/>
      <c r="X3140" s="44"/>
      <c r="Y3140" s="44"/>
      <c r="Z3140" s="44"/>
      <c r="AA3140" s="35"/>
      <c r="AB3140" s="35"/>
      <c r="AC3140" s="35"/>
      <c r="AD3140" s="35"/>
      <c r="AE3140" s="35"/>
      <c r="AF3140" s="35"/>
      <c r="AG3140" s="35"/>
      <c r="AH3140" s="35"/>
      <c r="AI3140" s="35"/>
      <c r="AJ3140" s="35"/>
      <c r="AK3140" s="35"/>
    </row>
    <row r="3141" spans="7:37" s="13" customFormat="1" ht="13.9" customHeight="1" x14ac:dyDescent="0.3">
      <c r="G3141" s="44"/>
      <c r="H3141" s="44"/>
      <c r="I3141" s="44"/>
      <c r="J3141" s="44"/>
      <c r="K3141" s="44"/>
      <c r="L3141" s="44"/>
      <c r="M3141" s="44"/>
      <c r="N3141" s="44"/>
      <c r="O3141" s="44"/>
      <c r="P3141" s="44"/>
      <c r="Q3141" s="44"/>
      <c r="R3141" s="44"/>
      <c r="S3141" s="44"/>
      <c r="T3141" s="44"/>
      <c r="U3141" s="44"/>
      <c r="V3141" s="44"/>
      <c r="W3141" s="44"/>
      <c r="X3141" s="44"/>
      <c r="Y3141" s="44"/>
      <c r="Z3141" s="44"/>
      <c r="AA3141" s="35"/>
      <c r="AB3141" s="35"/>
      <c r="AC3141" s="35"/>
      <c r="AD3141" s="35"/>
      <c r="AE3141" s="35"/>
      <c r="AF3141" s="35"/>
      <c r="AG3141" s="35"/>
      <c r="AH3141" s="35"/>
      <c r="AI3141" s="35"/>
      <c r="AJ3141" s="35"/>
      <c r="AK3141" s="35"/>
    </row>
    <row r="3142" spans="7:37" s="13" customFormat="1" ht="13.9" customHeight="1" x14ac:dyDescent="0.3">
      <c r="G3142" s="44"/>
      <c r="H3142" s="44"/>
      <c r="I3142" s="44"/>
      <c r="J3142" s="44"/>
      <c r="K3142" s="44"/>
      <c r="L3142" s="44"/>
      <c r="M3142" s="44"/>
      <c r="N3142" s="44"/>
      <c r="O3142" s="44"/>
      <c r="P3142" s="44"/>
      <c r="Q3142" s="44"/>
      <c r="R3142" s="44"/>
      <c r="S3142" s="44"/>
      <c r="T3142" s="44"/>
      <c r="U3142" s="44"/>
      <c r="V3142" s="44"/>
      <c r="W3142" s="44"/>
      <c r="X3142" s="44"/>
      <c r="Y3142" s="44"/>
      <c r="Z3142" s="44"/>
      <c r="AA3142" s="35"/>
      <c r="AB3142" s="35"/>
      <c r="AC3142" s="35"/>
      <c r="AD3142" s="35"/>
      <c r="AE3142" s="35"/>
      <c r="AF3142" s="35"/>
      <c r="AG3142" s="35"/>
      <c r="AH3142" s="35"/>
      <c r="AI3142" s="35"/>
      <c r="AJ3142" s="35"/>
      <c r="AK3142" s="35"/>
    </row>
    <row r="3143" spans="7:37" s="13" customFormat="1" ht="13.9" customHeight="1" x14ac:dyDescent="0.3">
      <c r="G3143" s="44"/>
      <c r="H3143" s="44"/>
      <c r="I3143" s="44"/>
      <c r="J3143" s="44"/>
      <c r="K3143" s="44"/>
      <c r="L3143" s="44"/>
      <c r="M3143" s="44"/>
      <c r="N3143" s="44"/>
      <c r="O3143" s="44"/>
      <c r="P3143" s="44"/>
      <c r="Q3143" s="44"/>
      <c r="R3143" s="44"/>
      <c r="S3143" s="44"/>
      <c r="T3143" s="44"/>
      <c r="U3143" s="44"/>
      <c r="V3143" s="44"/>
      <c r="W3143" s="44"/>
      <c r="X3143" s="44"/>
      <c r="Y3143" s="44"/>
      <c r="Z3143" s="44"/>
      <c r="AA3143" s="35"/>
      <c r="AB3143" s="35"/>
      <c r="AC3143" s="35"/>
      <c r="AD3143" s="35"/>
      <c r="AE3143" s="35"/>
      <c r="AF3143" s="35"/>
      <c r="AG3143" s="35"/>
      <c r="AH3143" s="35"/>
      <c r="AI3143" s="35"/>
      <c r="AJ3143" s="35"/>
      <c r="AK3143" s="35"/>
    </row>
    <row r="3144" spans="7:37" s="13" customFormat="1" ht="13.9" customHeight="1" x14ac:dyDescent="0.3">
      <c r="G3144" s="44"/>
      <c r="H3144" s="44"/>
      <c r="I3144" s="44"/>
      <c r="J3144" s="44"/>
      <c r="K3144" s="44"/>
      <c r="L3144" s="44"/>
      <c r="M3144" s="44"/>
      <c r="N3144" s="44"/>
      <c r="O3144" s="44"/>
      <c r="P3144" s="44"/>
      <c r="Q3144" s="44"/>
      <c r="R3144" s="44"/>
      <c r="S3144" s="44"/>
      <c r="T3144" s="44"/>
      <c r="U3144" s="44"/>
      <c r="V3144" s="44"/>
      <c r="W3144" s="44"/>
      <c r="X3144" s="44"/>
      <c r="Y3144" s="44"/>
      <c r="Z3144" s="44"/>
      <c r="AA3144" s="35"/>
      <c r="AB3144" s="35"/>
      <c r="AC3144" s="35"/>
      <c r="AD3144" s="35"/>
      <c r="AE3144" s="35"/>
      <c r="AF3144" s="35"/>
      <c r="AG3144" s="35"/>
      <c r="AH3144" s="35"/>
      <c r="AI3144" s="35"/>
      <c r="AJ3144" s="35"/>
      <c r="AK3144" s="35"/>
    </row>
    <row r="3145" spans="7:37" s="13" customFormat="1" ht="13.9" customHeight="1" x14ac:dyDescent="0.3">
      <c r="G3145" s="44"/>
      <c r="H3145" s="44"/>
      <c r="I3145" s="44"/>
      <c r="J3145" s="44"/>
      <c r="K3145" s="44"/>
      <c r="L3145" s="44"/>
      <c r="M3145" s="44"/>
      <c r="N3145" s="44"/>
      <c r="O3145" s="44"/>
      <c r="P3145" s="44"/>
      <c r="Q3145" s="44"/>
      <c r="R3145" s="44"/>
      <c r="S3145" s="44"/>
      <c r="T3145" s="44"/>
      <c r="U3145" s="44"/>
      <c r="V3145" s="44"/>
      <c r="W3145" s="44"/>
      <c r="X3145" s="44"/>
      <c r="Y3145" s="44"/>
      <c r="Z3145" s="44"/>
      <c r="AA3145" s="35"/>
      <c r="AB3145" s="35"/>
      <c r="AC3145" s="35"/>
      <c r="AD3145" s="35"/>
      <c r="AE3145" s="35"/>
      <c r="AF3145" s="35"/>
      <c r="AG3145" s="35"/>
      <c r="AH3145" s="35"/>
      <c r="AI3145" s="35"/>
      <c r="AJ3145" s="35"/>
      <c r="AK3145" s="35"/>
    </row>
    <row r="3146" spans="7:37" s="13" customFormat="1" ht="13.9" customHeight="1" x14ac:dyDescent="0.3">
      <c r="G3146" s="44"/>
      <c r="H3146" s="44"/>
      <c r="I3146" s="44"/>
      <c r="J3146" s="44"/>
      <c r="K3146" s="44"/>
      <c r="L3146" s="44"/>
      <c r="M3146" s="44"/>
      <c r="N3146" s="44"/>
      <c r="O3146" s="44"/>
      <c r="P3146" s="44"/>
      <c r="Q3146" s="44"/>
      <c r="R3146" s="44"/>
      <c r="S3146" s="44"/>
      <c r="T3146" s="44"/>
      <c r="U3146" s="44"/>
      <c r="V3146" s="44"/>
      <c r="W3146" s="44"/>
      <c r="X3146" s="44"/>
      <c r="Y3146" s="44"/>
      <c r="Z3146" s="44"/>
      <c r="AA3146" s="35"/>
      <c r="AB3146" s="35"/>
      <c r="AC3146" s="35"/>
      <c r="AD3146" s="35"/>
      <c r="AE3146" s="35"/>
      <c r="AF3146" s="35"/>
      <c r="AG3146" s="35"/>
      <c r="AH3146" s="35"/>
      <c r="AI3146" s="35"/>
      <c r="AJ3146" s="35"/>
      <c r="AK3146" s="35"/>
    </row>
    <row r="3147" spans="7:37" s="13" customFormat="1" ht="13.9" customHeight="1" x14ac:dyDescent="0.3">
      <c r="G3147" s="44"/>
      <c r="H3147" s="44"/>
      <c r="I3147" s="44"/>
      <c r="J3147" s="44"/>
      <c r="K3147" s="44"/>
      <c r="L3147" s="44"/>
      <c r="M3147" s="44"/>
      <c r="N3147" s="44"/>
      <c r="O3147" s="44"/>
      <c r="P3147" s="44"/>
      <c r="Q3147" s="44"/>
      <c r="R3147" s="44"/>
      <c r="S3147" s="44"/>
      <c r="T3147" s="44"/>
      <c r="U3147" s="44"/>
      <c r="V3147" s="44"/>
      <c r="W3147" s="44"/>
      <c r="X3147" s="44"/>
      <c r="Y3147" s="44"/>
      <c r="Z3147" s="44"/>
      <c r="AA3147" s="35"/>
      <c r="AB3147" s="35"/>
      <c r="AC3147" s="35"/>
      <c r="AD3147" s="35"/>
      <c r="AE3147" s="35"/>
      <c r="AF3147" s="35"/>
      <c r="AG3147" s="35"/>
      <c r="AH3147" s="35"/>
      <c r="AI3147" s="35"/>
      <c r="AJ3147" s="35"/>
      <c r="AK3147" s="35"/>
    </row>
    <row r="3148" spans="7:37" s="13" customFormat="1" ht="13.9" customHeight="1" x14ac:dyDescent="0.3">
      <c r="G3148" s="44"/>
      <c r="H3148" s="44"/>
      <c r="I3148" s="44"/>
      <c r="J3148" s="44"/>
      <c r="K3148" s="44"/>
      <c r="L3148" s="44"/>
      <c r="M3148" s="44"/>
      <c r="N3148" s="44"/>
      <c r="O3148" s="44"/>
      <c r="P3148" s="44"/>
      <c r="Q3148" s="44"/>
      <c r="R3148" s="44"/>
      <c r="S3148" s="44"/>
      <c r="T3148" s="44"/>
      <c r="U3148" s="44"/>
      <c r="V3148" s="44"/>
      <c r="W3148" s="44"/>
      <c r="X3148" s="44"/>
      <c r="Y3148" s="44"/>
      <c r="Z3148" s="44"/>
      <c r="AA3148" s="35"/>
      <c r="AB3148" s="35"/>
      <c r="AC3148" s="35"/>
      <c r="AD3148" s="35"/>
      <c r="AE3148" s="35"/>
      <c r="AF3148" s="35"/>
      <c r="AG3148" s="35"/>
      <c r="AH3148" s="35"/>
      <c r="AI3148" s="35"/>
      <c r="AJ3148" s="35"/>
      <c r="AK3148" s="35"/>
    </row>
    <row r="3149" spans="7:37" s="13" customFormat="1" ht="13.9" customHeight="1" x14ac:dyDescent="0.3">
      <c r="G3149" s="44"/>
      <c r="H3149" s="44"/>
      <c r="I3149" s="44"/>
      <c r="J3149" s="44"/>
      <c r="K3149" s="44"/>
      <c r="L3149" s="44"/>
      <c r="M3149" s="44"/>
      <c r="N3149" s="44"/>
      <c r="O3149" s="44"/>
      <c r="P3149" s="44"/>
      <c r="Q3149" s="44"/>
      <c r="R3149" s="44"/>
      <c r="S3149" s="44"/>
      <c r="T3149" s="44"/>
      <c r="U3149" s="44"/>
      <c r="V3149" s="44"/>
      <c r="W3149" s="44"/>
      <c r="X3149" s="44"/>
      <c r="Y3149" s="44"/>
      <c r="Z3149" s="44"/>
      <c r="AA3149" s="35"/>
      <c r="AB3149" s="35"/>
      <c r="AC3149" s="35"/>
      <c r="AD3149" s="35"/>
      <c r="AE3149" s="35"/>
      <c r="AF3149" s="35"/>
      <c r="AG3149" s="35"/>
      <c r="AH3149" s="35"/>
      <c r="AI3149" s="35"/>
      <c r="AJ3149" s="35"/>
      <c r="AK3149" s="35"/>
    </row>
    <row r="3150" spans="7:37" s="13" customFormat="1" ht="13.9" customHeight="1" x14ac:dyDescent="0.3">
      <c r="G3150" s="44"/>
      <c r="H3150" s="44"/>
      <c r="I3150" s="44"/>
      <c r="J3150" s="44"/>
      <c r="K3150" s="44"/>
      <c r="L3150" s="44"/>
      <c r="M3150" s="44"/>
      <c r="N3150" s="44"/>
      <c r="O3150" s="44"/>
      <c r="P3150" s="44"/>
      <c r="Q3150" s="44"/>
      <c r="R3150" s="44"/>
      <c r="S3150" s="44"/>
      <c r="T3150" s="44"/>
      <c r="U3150" s="44"/>
      <c r="V3150" s="44"/>
      <c r="W3150" s="44"/>
      <c r="X3150" s="44"/>
      <c r="Y3150" s="44"/>
      <c r="Z3150" s="44"/>
      <c r="AA3150" s="35"/>
      <c r="AB3150" s="35"/>
      <c r="AC3150" s="35"/>
      <c r="AD3150" s="35"/>
      <c r="AE3150" s="35"/>
      <c r="AF3150" s="35"/>
      <c r="AG3150" s="35"/>
      <c r="AH3150" s="35"/>
      <c r="AI3150" s="35"/>
      <c r="AJ3150" s="35"/>
      <c r="AK3150" s="35"/>
    </row>
    <row r="3151" spans="7:37" s="13" customFormat="1" ht="13.9" customHeight="1" x14ac:dyDescent="0.3">
      <c r="G3151" s="44"/>
      <c r="H3151" s="44"/>
      <c r="I3151" s="44"/>
      <c r="J3151" s="44"/>
      <c r="K3151" s="44"/>
      <c r="L3151" s="44"/>
      <c r="M3151" s="44"/>
      <c r="N3151" s="44"/>
      <c r="O3151" s="44"/>
      <c r="P3151" s="44"/>
      <c r="Q3151" s="44"/>
      <c r="R3151" s="44"/>
      <c r="S3151" s="44"/>
      <c r="T3151" s="44"/>
      <c r="U3151" s="44"/>
      <c r="V3151" s="44"/>
      <c r="W3151" s="44"/>
      <c r="X3151" s="44"/>
      <c r="Y3151" s="44"/>
      <c r="Z3151" s="44"/>
      <c r="AA3151" s="35"/>
      <c r="AB3151" s="35"/>
      <c r="AC3151" s="35"/>
      <c r="AD3151" s="35"/>
      <c r="AE3151" s="35"/>
      <c r="AF3151" s="35"/>
      <c r="AG3151" s="35"/>
      <c r="AH3151" s="35"/>
      <c r="AI3151" s="35"/>
      <c r="AJ3151" s="35"/>
      <c r="AK3151" s="35"/>
    </row>
    <row r="3152" spans="7:37" s="13" customFormat="1" ht="13.9" customHeight="1" x14ac:dyDescent="0.3">
      <c r="G3152" s="44"/>
      <c r="H3152" s="44"/>
      <c r="I3152" s="44"/>
      <c r="J3152" s="44"/>
      <c r="K3152" s="44"/>
      <c r="L3152" s="44"/>
      <c r="M3152" s="44"/>
      <c r="N3152" s="44"/>
      <c r="O3152" s="44"/>
      <c r="P3152" s="44"/>
      <c r="Q3152" s="44"/>
      <c r="R3152" s="44"/>
      <c r="S3152" s="44"/>
      <c r="T3152" s="44"/>
      <c r="U3152" s="44"/>
      <c r="V3152" s="44"/>
      <c r="W3152" s="44"/>
      <c r="X3152" s="44"/>
      <c r="Y3152" s="44"/>
      <c r="Z3152" s="44"/>
      <c r="AA3152" s="35"/>
      <c r="AB3152" s="35"/>
      <c r="AC3152" s="35"/>
      <c r="AD3152" s="35"/>
      <c r="AE3152" s="35"/>
      <c r="AF3152" s="35"/>
      <c r="AG3152" s="35"/>
      <c r="AH3152" s="35"/>
      <c r="AI3152" s="35"/>
      <c r="AJ3152" s="35"/>
      <c r="AK3152" s="35"/>
    </row>
    <row r="3153" spans="7:37" s="13" customFormat="1" ht="13.9" customHeight="1" x14ac:dyDescent="0.3">
      <c r="G3153" s="44"/>
      <c r="H3153" s="44"/>
      <c r="I3153" s="44"/>
      <c r="J3153" s="44"/>
      <c r="K3153" s="44"/>
      <c r="L3153" s="44"/>
      <c r="M3153" s="44"/>
      <c r="N3153" s="44"/>
      <c r="O3153" s="44"/>
      <c r="P3153" s="44"/>
      <c r="Q3153" s="44"/>
      <c r="R3153" s="44"/>
      <c r="S3153" s="44"/>
      <c r="T3153" s="44"/>
      <c r="U3153" s="44"/>
      <c r="V3153" s="44"/>
      <c r="W3153" s="44"/>
      <c r="X3153" s="44"/>
      <c r="Y3153" s="44"/>
      <c r="Z3153" s="44"/>
      <c r="AA3153" s="35"/>
      <c r="AB3153" s="35"/>
      <c r="AC3153" s="35"/>
      <c r="AD3153" s="35"/>
      <c r="AE3153" s="35"/>
      <c r="AF3153" s="35"/>
      <c r="AG3153" s="35"/>
      <c r="AH3153" s="35"/>
      <c r="AI3153" s="35"/>
      <c r="AJ3153" s="35"/>
      <c r="AK3153" s="35"/>
    </row>
    <row r="3154" spans="7:37" s="13" customFormat="1" ht="13.9" customHeight="1" x14ac:dyDescent="0.3">
      <c r="G3154" s="44"/>
      <c r="H3154" s="44"/>
      <c r="I3154" s="44"/>
      <c r="J3154" s="44"/>
      <c r="K3154" s="44"/>
      <c r="L3154" s="44"/>
      <c r="M3154" s="44"/>
      <c r="N3154" s="44"/>
      <c r="O3154" s="44"/>
      <c r="P3154" s="44"/>
      <c r="Q3154" s="44"/>
      <c r="R3154" s="44"/>
      <c r="S3154" s="44"/>
      <c r="T3154" s="44"/>
      <c r="U3154" s="44"/>
      <c r="V3154" s="44"/>
      <c r="W3154" s="44"/>
      <c r="X3154" s="44"/>
      <c r="Y3154" s="44"/>
      <c r="Z3154" s="44"/>
      <c r="AA3154" s="35"/>
      <c r="AB3154" s="35"/>
      <c r="AC3154" s="35"/>
      <c r="AD3154" s="35"/>
      <c r="AE3154" s="35"/>
      <c r="AF3154" s="35"/>
      <c r="AG3154" s="35"/>
      <c r="AH3154" s="35"/>
      <c r="AI3154" s="35"/>
      <c r="AJ3154" s="35"/>
      <c r="AK3154" s="35"/>
    </row>
    <row r="3155" spans="7:37" s="13" customFormat="1" ht="13.9" customHeight="1" x14ac:dyDescent="0.3">
      <c r="G3155" s="44"/>
      <c r="H3155" s="44"/>
      <c r="I3155" s="44"/>
      <c r="J3155" s="44"/>
      <c r="K3155" s="44"/>
      <c r="L3155" s="44"/>
      <c r="M3155" s="44"/>
      <c r="N3155" s="44"/>
      <c r="O3155" s="44"/>
      <c r="P3155" s="44"/>
      <c r="Q3155" s="44"/>
      <c r="R3155" s="44"/>
      <c r="S3155" s="44"/>
      <c r="T3155" s="44"/>
      <c r="U3155" s="44"/>
      <c r="V3155" s="44"/>
      <c r="W3155" s="44"/>
      <c r="X3155" s="44"/>
      <c r="Y3155" s="44"/>
      <c r="Z3155" s="44"/>
      <c r="AA3155" s="35"/>
      <c r="AB3155" s="35"/>
      <c r="AC3155" s="35"/>
      <c r="AD3155" s="35"/>
      <c r="AE3155" s="35"/>
      <c r="AF3155" s="35"/>
      <c r="AG3155" s="35"/>
      <c r="AH3155" s="35"/>
      <c r="AI3155" s="35"/>
      <c r="AJ3155" s="35"/>
      <c r="AK3155" s="35"/>
    </row>
    <row r="3156" spans="7:37" s="13" customFormat="1" ht="13.9" customHeight="1" x14ac:dyDescent="0.3">
      <c r="G3156" s="44"/>
      <c r="H3156" s="44"/>
      <c r="I3156" s="44"/>
      <c r="J3156" s="44"/>
      <c r="K3156" s="44"/>
      <c r="L3156" s="44"/>
      <c r="M3156" s="44"/>
      <c r="N3156" s="44"/>
      <c r="O3156" s="44"/>
      <c r="P3156" s="44"/>
      <c r="Q3156" s="44"/>
      <c r="R3156" s="44"/>
      <c r="S3156" s="44"/>
      <c r="T3156" s="44"/>
      <c r="U3156" s="44"/>
      <c r="V3156" s="44"/>
      <c r="W3156" s="44"/>
      <c r="X3156" s="44"/>
      <c r="Y3156" s="44"/>
      <c r="Z3156" s="44"/>
      <c r="AA3156" s="35"/>
      <c r="AB3156" s="35"/>
      <c r="AC3156" s="35"/>
      <c r="AD3156" s="35"/>
      <c r="AE3156" s="35"/>
      <c r="AF3156" s="35"/>
      <c r="AG3156" s="35"/>
      <c r="AH3156" s="35"/>
      <c r="AI3156" s="35"/>
      <c r="AJ3156" s="35"/>
      <c r="AK3156" s="35"/>
    </row>
    <row r="3157" spans="7:37" s="13" customFormat="1" ht="13.9" customHeight="1" x14ac:dyDescent="0.3">
      <c r="G3157" s="44"/>
      <c r="H3157" s="44"/>
      <c r="I3157" s="44"/>
      <c r="J3157" s="44"/>
      <c r="K3157" s="44"/>
      <c r="L3157" s="44"/>
      <c r="M3157" s="44"/>
      <c r="N3157" s="44"/>
      <c r="O3157" s="44"/>
      <c r="P3157" s="44"/>
      <c r="Q3157" s="44"/>
      <c r="R3157" s="44"/>
      <c r="S3157" s="44"/>
      <c r="T3157" s="44"/>
      <c r="U3157" s="44"/>
      <c r="V3157" s="44"/>
      <c r="W3157" s="44"/>
      <c r="X3157" s="44"/>
      <c r="Y3157" s="44"/>
      <c r="Z3157" s="44"/>
      <c r="AA3157" s="35"/>
      <c r="AB3157" s="35"/>
      <c r="AC3157" s="35"/>
      <c r="AD3157" s="35"/>
      <c r="AE3157" s="35"/>
      <c r="AF3157" s="35"/>
      <c r="AG3157" s="35"/>
      <c r="AH3157" s="35"/>
      <c r="AI3157" s="35"/>
      <c r="AJ3157" s="35"/>
      <c r="AK3157" s="35"/>
    </row>
    <row r="3158" spans="7:37" s="13" customFormat="1" ht="13.9" customHeight="1" x14ac:dyDescent="0.3">
      <c r="G3158" s="44"/>
      <c r="H3158" s="44"/>
      <c r="I3158" s="44"/>
      <c r="J3158" s="44"/>
      <c r="K3158" s="44"/>
      <c r="L3158" s="44"/>
      <c r="M3158" s="44"/>
      <c r="N3158" s="44"/>
      <c r="O3158" s="44"/>
      <c r="P3158" s="44"/>
      <c r="Q3158" s="44"/>
      <c r="R3158" s="44"/>
      <c r="S3158" s="44"/>
      <c r="T3158" s="44"/>
      <c r="U3158" s="44"/>
      <c r="V3158" s="44"/>
      <c r="W3158" s="44"/>
      <c r="X3158" s="44"/>
      <c r="Y3158" s="44"/>
      <c r="Z3158" s="44"/>
      <c r="AA3158" s="35"/>
      <c r="AB3158" s="35"/>
      <c r="AC3158" s="35"/>
      <c r="AD3158" s="35"/>
      <c r="AE3158" s="35"/>
      <c r="AF3158" s="35"/>
      <c r="AG3158" s="35"/>
      <c r="AH3158" s="35"/>
      <c r="AI3158" s="35"/>
      <c r="AJ3158" s="35"/>
      <c r="AK3158" s="35"/>
    </row>
    <row r="3159" spans="7:37" s="13" customFormat="1" ht="13.9" customHeight="1" x14ac:dyDescent="0.3">
      <c r="G3159" s="44"/>
      <c r="H3159" s="44"/>
      <c r="I3159" s="44"/>
      <c r="J3159" s="44"/>
      <c r="K3159" s="44"/>
      <c r="L3159" s="44"/>
      <c r="M3159" s="44"/>
      <c r="N3159" s="44"/>
      <c r="O3159" s="44"/>
      <c r="P3159" s="44"/>
      <c r="Q3159" s="44"/>
      <c r="R3159" s="44"/>
      <c r="S3159" s="44"/>
      <c r="T3159" s="44"/>
      <c r="U3159" s="44"/>
      <c r="V3159" s="44"/>
      <c r="W3159" s="44"/>
      <c r="X3159" s="44"/>
      <c r="Y3159" s="44"/>
      <c r="Z3159" s="44"/>
      <c r="AA3159" s="35"/>
      <c r="AB3159" s="35"/>
      <c r="AC3159" s="35"/>
      <c r="AD3159" s="35"/>
      <c r="AE3159" s="35"/>
      <c r="AF3159" s="35"/>
      <c r="AG3159" s="35"/>
      <c r="AH3159" s="35"/>
      <c r="AI3159" s="35"/>
      <c r="AJ3159" s="35"/>
      <c r="AK3159" s="35"/>
    </row>
    <row r="3160" spans="7:37" s="13" customFormat="1" ht="13.9" customHeight="1" x14ac:dyDescent="0.3">
      <c r="G3160" s="44"/>
      <c r="H3160" s="44"/>
      <c r="I3160" s="44"/>
      <c r="J3160" s="44"/>
      <c r="K3160" s="44"/>
      <c r="L3160" s="44"/>
      <c r="M3160" s="44"/>
      <c r="N3160" s="44"/>
      <c r="O3160" s="44"/>
      <c r="P3160" s="44"/>
      <c r="Q3160" s="44"/>
      <c r="R3160" s="44"/>
      <c r="S3160" s="44"/>
      <c r="T3160" s="44"/>
      <c r="U3160" s="44"/>
      <c r="V3160" s="44"/>
      <c r="W3160" s="44"/>
      <c r="X3160" s="44"/>
      <c r="Y3160" s="44"/>
      <c r="Z3160" s="44"/>
      <c r="AA3160" s="35"/>
      <c r="AB3160" s="35"/>
      <c r="AC3160" s="35"/>
      <c r="AD3160" s="35"/>
      <c r="AE3160" s="35"/>
      <c r="AF3160" s="35"/>
      <c r="AG3160" s="35"/>
      <c r="AH3160" s="35"/>
      <c r="AI3160" s="35"/>
      <c r="AJ3160" s="35"/>
      <c r="AK3160" s="35"/>
    </row>
    <row r="3161" spans="7:37" s="13" customFormat="1" ht="13.9" customHeight="1" x14ac:dyDescent="0.3">
      <c r="G3161" s="44"/>
      <c r="H3161" s="44"/>
      <c r="I3161" s="44"/>
      <c r="J3161" s="44"/>
      <c r="K3161" s="44"/>
      <c r="L3161" s="44"/>
      <c r="M3161" s="44"/>
      <c r="N3161" s="44"/>
      <c r="O3161" s="44"/>
      <c r="P3161" s="44"/>
      <c r="Q3161" s="44"/>
      <c r="R3161" s="44"/>
      <c r="S3161" s="44"/>
      <c r="T3161" s="44"/>
      <c r="U3161" s="44"/>
      <c r="V3161" s="44"/>
      <c r="W3161" s="44"/>
      <c r="X3161" s="44"/>
      <c r="Y3161" s="44"/>
      <c r="Z3161" s="44"/>
      <c r="AA3161" s="35"/>
      <c r="AB3161" s="35"/>
      <c r="AC3161" s="35"/>
      <c r="AD3161" s="35"/>
      <c r="AE3161" s="35"/>
      <c r="AF3161" s="35"/>
      <c r="AG3161" s="35"/>
      <c r="AH3161" s="35"/>
      <c r="AI3161" s="35"/>
      <c r="AJ3161" s="35"/>
      <c r="AK3161" s="35"/>
    </row>
    <row r="3162" spans="7:37" s="13" customFormat="1" ht="13.9" customHeight="1" x14ac:dyDescent="0.3">
      <c r="G3162" s="44"/>
      <c r="H3162" s="44"/>
      <c r="I3162" s="44"/>
      <c r="J3162" s="44"/>
      <c r="K3162" s="44"/>
      <c r="L3162" s="44"/>
      <c r="M3162" s="44"/>
      <c r="N3162" s="44"/>
      <c r="O3162" s="44"/>
      <c r="P3162" s="44"/>
      <c r="Q3162" s="44"/>
      <c r="R3162" s="44"/>
      <c r="S3162" s="44"/>
      <c r="T3162" s="44"/>
      <c r="U3162" s="44"/>
      <c r="V3162" s="44"/>
      <c r="W3162" s="44"/>
      <c r="X3162" s="44"/>
      <c r="Y3162" s="44"/>
      <c r="Z3162" s="44"/>
      <c r="AA3162" s="35"/>
      <c r="AB3162" s="35"/>
      <c r="AC3162" s="35"/>
      <c r="AD3162" s="35"/>
      <c r="AE3162" s="35"/>
      <c r="AF3162" s="35"/>
      <c r="AG3162" s="35"/>
      <c r="AH3162" s="35"/>
      <c r="AI3162" s="35"/>
      <c r="AJ3162" s="35"/>
      <c r="AK3162" s="35"/>
    </row>
    <row r="3163" spans="7:37" s="13" customFormat="1" ht="13.9" customHeight="1" x14ac:dyDescent="0.3">
      <c r="G3163" s="44"/>
      <c r="H3163" s="44"/>
      <c r="I3163" s="44"/>
      <c r="J3163" s="44"/>
      <c r="K3163" s="44"/>
      <c r="L3163" s="44"/>
      <c r="M3163" s="44"/>
      <c r="N3163" s="44"/>
      <c r="O3163" s="44"/>
      <c r="P3163" s="44"/>
      <c r="Q3163" s="44"/>
      <c r="R3163" s="44"/>
      <c r="S3163" s="44"/>
      <c r="T3163" s="44"/>
      <c r="U3163" s="44"/>
      <c r="V3163" s="44"/>
      <c r="W3163" s="44"/>
      <c r="X3163" s="44"/>
      <c r="Y3163" s="44"/>
      <c r="Z3163" s="44"/>
      <c r="AA3163" s="35"/>
      <c r="AB3163" s="35"/>
      <c r="AC3163" s="35"/>
      <c r="AD3163" s="35"/>
      <c r="AE3163" s="35"/>
      <c r="AF3163" s="35"/>
      <c r="AG3163" s="35"/>
      <c r="AH3163" s="35"/>
      <c r="AI3163" s="35"/>
      <c r="AJ3163" s="35"/>
      <c r="AK3163" s="35"/>
    </row>
    <row r="3164" spans="7:37" s="13" customFormat="1" ht="13.9" customHeight="1" x14ac:dyDescent="0.3">
      <c r="G3164" s="44"/>
      <c r="H3164" s="44"/>
      <c r="I3164" s="44"/>
      <c r="J3164" s="44"/>
      <c r="K3164" s="44"/>
      <c r="L3164" s="44"/>
      <c r="M3164" s="44"/>
      <c r="N3164" s="44"/>
      <c r="O3164" s="44"/>
      <c r="P3164" s="44"/>
      <c r="Q3164" s="44"/>
      <c r="R3164" s="44"/>
      <c r="S3164" s="44"/>
      <c r="T3164" s="44"/>
      <c r="U3164" s="44"/>
      <c r="V3164" s="44"/>
      <c r="W3164" s="44"/>
      <c r="X3164" s="44"/>
      <c r="Y3164" s="44"/>
      <c r="Z3164" s="44"/>
      <c r="AA3164" s="35"/>
      <c r="AB3164" s="35"/>
      <c r="AC3164" s="35"/>
      <c r="AD3164" s="35"/>
      <c r="AE3164" s="35"/>
      <c r="AF3164" s="35"/>
      <c r="AG3164" s="35"/>
      <c r="AH3164" s="35"/>
      <c r="AI3164" s="35"/>
      <c r="AJ3164" s="35"/>
      <c r="AK3164" s="35"/>
    </row>
    <row r="3165" spans="7:37" s="13" customFormat="1" ht="13.9" customHeight="1" x14ac:dyDescent="0.3">
      <c r="G3165" s="44"/>
      <c r="H3165" s="44"/>
      <c r="I3165" s="44"/>
      <c r="J3165" s="44"/>
      <c r="K3165" s="44"/>
      <c r="L3165" s="44"/>
      <c r="M3165" s="44"/>
      <c r="N3165" s="44"/>
      <c r="O3165" s="44"/>
      <c r="P3165" s="44"/>
      <c r="Q3165" s="44"/>
      <c r="R3165" s="44"/>
      <c r="S3165" s="44"/>
      <c r="T3165" s="44"/>
      <c r="U3165" s="44"/>
      <c r="V3165" s="44"/>
      <c r="W3165" s="44"/>
      <c r="X3165" s="44"/>
      <c r="Y3165" s="44"/>
      <c r="Z3165" s="44"/>
      <c r="AA3165" s="35"/>
      <c r="AB3165" s="35"/>
      <c r="AC3165" s="35"/>
      <c r="AD3165" s="35"/>
      <c r="AE3165" s="35"/>
      <c r="AF3165" s="35"/>
      <c r="AG3165" s="35"/>
      <c r="AH3165" s="35"/>
      <c r="AI3165" s="35"/>
      <c r="AJ3165" s="35"/>
      <c r="AK3165" s="35"/>
    </row>
    <row r="3166" spans="7:37" s="13" customFormat="1" ht="13.9" customHeight="1" x14ac:dyDescent="0.3">
      <c r="G3166" s="44"/>
      <c r="H3166" s="44"/>
      <c r="I3166" s="44"/>
      <c r="J3166" s="44"/>
      <c r="K3166" s="44"/>
      <c r="L3166" s="44"/>
      <c r="M3166" s="44"/>
      <c r="N3166" s="44"/>
      <c r="O3166" s="44"/>
      <c r="P3166" s="44"/>
      <c r="Q3166" s="44"/>
      <c r="R3166" s="44"/>
      <c r="S3166" s="44"/>
      <c r="T3166" s="44"/>
      <c r="U3166" s="44"/>
      <c r="V3166" s="44"/>
      <c r="W3166" s="44"/>
      <c r="X3166" s="44"/>
      <c r="Y3166" s="44"/>
      <c r="Z3166" s="44"/>
      <c r="AA3166" s="35"/>
      <c r="AB3166" s="35"/>
      <c r="AC3166" s="35"/>
      <c r="AD3166" s="35"/>
      <c r="AE3166" s="35"/>
      <c r="AF3166" s="35"/>
      <c r="AG3166" s="35"/>
      <c r="AH3166" s="35"/>
      <c r="AI3166" s="35"/>
      <c r="AJ3166" s="35"/>
      <c r="AK3166" s="35"/>
    </row>
    <row r="3167" spans="7:37" s="13" customFormat="1" ht="13.9" customHeight="1" x14ac:dyDescent="0.3">
      <c r="G3167" s="44"/>
      <c r="H3167" s="44"/>
      <c r="I3167" s="44"/>
      <c r="J3167" s="44"/>
      <c r="K3167" s="44"/>
      <c r="L3167" s="44"/>
      <c r="M3167" s="44"/>
      <c r="N3167" s="44"/>
      <c r="O3167" s="44"/>
      <c r="P3167" s="44"/>
      <c r="Q3167" s="44"/>
      <c r="R3167" s="44"/>
      <c r="S3167" s="44"/>
      <c r="T3167" s="44"/>
      <c r="U3167" s="44"/>
      <c r="V3167" s="44"/>
      <c r="W3167" s="44"/>
      <c r="X3167" s="44"/>
      <c r="Y3167" s="44"/>
      <c r="Z3167" s="44"/>
      <c r="AA3167" s="35"/>
      <c r="AB3167" s="35"/>
      <c r="AC3167" s="35"/>
      <c r="AD3167" s="35"/>
      <c r="AE3167" s="35"/>
      <c r="AF3167" s="35"/>
      <c r="AG3167" s="35"/>
      <c r="AH3167" s="35"/>
      <c r="AI3167" s="35"/>
      <c r="AJ3167" s="35"/>
      <c r="AK3167" s="35"/>
    </row>
    <row r="3168" spans="7:37" s="13" customFormat="1" ht="13.9" customHeight="1" x14ac:dyDescent="0.3">
      <c r="G3168" s="44"/>
      <c r="H3168" s="44"/>
      <c r="I3168" s="44"/>
      <c r="J3168" s="44"/>
      <c r="K3168" s="44"/>
      <c r="L3168" s="44"/>
      <c r="M3168" s="44"/>
      <c r="N3168" s="44"/>
      <c r="O3168" s="44"/>
      <c r="P3168" s="44"/>
      <c r="Q3168" s="44"/>
      <c r="R3168" s="44"/>
      <c r="S3168" s="44"/>
      <c r="T3168" s="44"/>
      <c r="U3168" s="44"/>
      <c r="V3168" s="44"/>
      <c r="W3168" s="44"/>
      <c r="X3168" s="44"/>
      <c r="Y3168" s="44"/>
      <c r="Z3168" s="44"/>
      <c r="AA3168" s="35"/>
      <c r="AB3168" s="35"/>
      <c r="AC3168" s="35"/>
      <c r="AD3168" s="35"/>
      <c r="AE3168" s="35"/>
      <c r="AF3168" s="35"/>
      <c r="AG3168" s="35"/>
      <c r="AH3168" s="35"/>
      <c r="AI3168" s="35"/>
      <c r="AJ3168" s="35"/>
      <c r="AK3168" s="35"/>
    </row>
    <row r="3169" spans="7:37" s="13" customFormat="1" ht="13.9" customHeight="1" x14ac:dyDescent="0.3">
      <c r="G3169" s="44"/>
      <c r="H3169" s="44"/>
      <c r="I3169" s="44"/>
      <c r="J3169" s="44"/>
      <c r="K3169" s="44"/>
      <c r="L3169" s="44"/>
      <c r="M3169" s="44"/>
      <c r="N3169" s="44"/>
      <c r="O3169" s="44"/>
      <c r="P3169" s="44"/>
      <c r="Q3169" s="44"/>
      <c r="R3169" s="44"/>
      <c r="S3169" s="44"/>
      <c r="T3169" s="44"/>
      <c r="U3169" s="44"/>
      <c r="V3169" s="44"/>
      <c r="W3169" s="44"/>
      <c r="X3169" s="44"/>
      <c r="Y3169" s="44"/>
      <c r="Z3169" s="44"/>
      <c r="AA3169" s="35"/>
      <c r="AB3169" s="35"/>
      <c r="AC3169" s="35"/>
      <c r="AD3169" s="35"/>
      <c r="AE3169" s="35"/>
      <c r="AF3169" s="35"/>
      <c r="AG3169" s="35"/>
      <c r="AH3169" s="35"/>
      <c r="AI3169" s="35"/>
      <c r="AJ3169" s="35"/>
      <c r="AK3169" s="35"/>
    </row>
    <row r="3170" spans="7:37" s="13" customFormat="1" ht="13.9" customHeight="1" x14ac:dyDescent="0.3">
      <c r="G3170" s="44"/>
      <c r="H3170" s="44"/>
      <c r="I3170" s="44"/>
      <c r="J3170" s="44"/>
      <c r="K3170" s="44"/>
      <c r="L3170" s="44"/>
      <c r="M3170" s="44"/>
      <c r="N3170" s="44"/>
      <c r="O3170" s="44"/>
      <c r="P3170" s="44"/>
      <c r="Q3170" s="44"/>
      <c r="R3170" s="44"/>
      <c r="S3170" s="44"/>
      <c r="T3170" s="44"/>
      <c r="U3170" s="44"/>
      <c r="V3170" s="44"/>
      <c r="W3170" s="44"/>
      <c r="X3170" s="44"/>
      <c r="Y3170" s="44"/>
      <c r="Z3170" s="44"/>
      <c r="AA3170" s="35"/>
      <c r="AB3170" s="35"/>
      <c r="AC3170" s="35"/>
      <c r="AD3170" s="35"/>
      <c r="AE3170" s="35"/>
      <c r="AF3170" s="35"/>
      <c r="AG3170" s="35"/>
      <c r="AH3170" s="35"/>
      <c r="AI3170" s="35"/>
      <c r="AJ3170" s="35"/>
      <c r="AK3170" s="35"/>
    </row>
    <row r="3171" spans="7:37" s="13" customFormat="1" ht="13.9" customHeight="1" x14ac:dyDescent="0.3">
      <c r="G3171" s="44"/>
      <c r="H3171" s="44"/>
      <c r="I3171" s="44"/>
      <c r="J3171" s="44"/>
      <c r="K3171" s="44"/>
      <c r="L3171" s="44"/>
      <c r="M3171" s="44"/>
      <c r="N3171" s="44"/>
      <c r="O3171" s="44"/>
      <c r="P3171" s="44"/>
      <c r="Q3171" s="44"/>
      <c r="R3171" s="44"/>
      <c r="S3171" s="44"/>
      <c r="T3171" s="44"/>
      <c r="U3171" s="44"/>
      <c r="V3171" s="44"/>
      <c r="W3171" s="44"/>
      <c r="X3171" s="44"/>
      <c r="Y3171" s="44"/>
      <c r="Z3171" s="44"/>
      <c r="AA3171" s="35"/>
      <c r="AB3171" s="35"/>
      <c r="AC3171" s="35"/>
      <c r="AD3171" s="35"/>
      <c r="AE3171" s="35"/>
      <c r="AF3171" s="35"/>
      <c r="AG3171" s="35"/>
      <c r="AH3171" s="35"/>
      <c r="AI3171" s="35"/>
      <c r="AJ3171" s="35"/>
      <c r="AK3171" s="35"/>
    </row>
    <row r="3172" spans="7:37" s="13" customFormat="1" ht="13.9" customHeight="1" x14ac:dyDescent="0.3">
      <c r="G3172" s="44"/>
      <c r="H3172" s="44"/>
      <c r="I3172" s="44"/>
      <c r="J3172" s="44"/>
      <c r="K3172" s="44"/>
      <c r="L3172" s="44"/>
      <c r="M3172" s="44"/>
      <c r="N3172" s="44"/>
      <c r="O3172" s="44"/>
      <c r="P3172" s="44"/>
      <c r="Q3172" s="44"/>
      <c r="R3172" s="44"/>
      <c r="S3172" s="44"/>
      <c r="T3172" s="44"/>
      <c r="U3172" s="44"/>
      <c r="V3172" s="44"/>
      <c r="W3172" s="44"/>
      <c r="X3172" s="44"/>
      <c r="Y3172" s="44"/>
      <c r="Z3172" s="44"/>
      <c r="AA3172" s="35"/>
      <c r="AB3172" s="35"/>
      <c r="AC3172" s="35"/>
      <c r="AD3172" s="35"/>
      <c r="AE3172" s="35"/>
      <c r="AF3172" s="35"/>
      <c r="AG3172" s="35"/>
      <c r="AH3172" s="35"/>
      <c r="AI3172" s="35"/>
      <c r="AJ3172" s="35"/>
      <c r="AK3172" s="35"/>
    </row>
    <row r="3173" spans="7:37" s="13" customFormat="1" ht="13.9" customHeight="1" x14ac:dyDescent="0.3">
      <c r="G3173" s="44"/>
      <c r="H3173" s="44"/>
      <c r="I3173" s="44"/>
      <c r="J3173" s="44"/>
      <c r="K3173" s="44"/>
      <c r="L3173" s="44"/>
      <c r="M3173" s="44"/>
      <c r="N3173" s="44"/>
      <c r="O3173" s="44"/>
      <c r="P3173" s="44"/>
      <c r="Q3173" s="44"/>
      <c r="R3173" s="44"/>
      <c r="S3173" s="44"/>
      <c r="T3173" s="44"/>
      <c r="U3173" s="44"/>
      <c r="V3173" s="44"/>
      <c r="W3173" s="44"/>
      <c r="X3173" s="44"/>
      <c r="Y3173" s="44"/>
      <c r="Z3173" s="44"/>
      <c r="AA3173" s="35"/>
      <c r="AB3173" s="35"/>
      <c r="AC3173" s="35"/>
      <c r="AD3173" s="35"/>
      <c r="AE3173" s="35"/>
      <c r="AF3173" s="35"/>
      <c r="AG3173" s="35"/>
      <c r="AH3173" s="35"/>
      <c r="AI3173" s="35"/>
      <c r="AJ3173" s="35"/>
      <c r="AK3173" s="35"/>
    </row>
    <row r="3174" spans="7:37" s="13" customFormat="1" ht="13.9" customHeight="1" x14ac:dyDescent="0.3">
      <c r="G3174" s="44"/>
      <c r="H3174" s="44"/>
      <c r="I3174" s="44"/>
      <c r="J3174" s="44"/>
      <c r="K3174" s="44"/>
      <c r="L3174" s="44"/>
      <c r="M3174" s="44"/>
      <c r="N3174" s="44"/>
      <c r="O3174" s="44"/>
      <c r="P3174" s="44"/>
      <c r="Q3174" s="44"/>
      <c r="R3174" s="44"/>
      <c r="S3174" s="44"/>
      <c r="T3174" s="44"/>
      <c r="U3174" s="44"/>
      <c r="V3174" s="44"/>
      <c r="W3174" s="44"/>
      <c r="X3174" s="44"/>
      <c r="Y3174" s="44"/>
      <c r="Z3174" s="44"/>
      <c r="AA3174" s="35"/>
      <c r="AB3174" s="35"/>
      <c r="AC3174" s="35"/>
      <c r="AD3174" s="35"/>
      <c r="AE3174" s="35"/>
      <c r="AF3174" s="35"/>
      <c r="AG3174" s="35"/>
      <c r="AH3174" s="35"/>
      <c r="AI3174" s="35"/>
      <c r="AJ3174" s="35"/>
      <c r="AK3174" s="35"/>
    </row>
    <row r="3175" spans="7:37" s="13" customFormat="1" ht="13.9" customHeight="1" x14ac:dyDescent="0.3">
      <c r="G3175" s="44"/>
      <c r="H3175" s="44"/>
      <c r="I3175" s="44"/>
      <c r="J3175" s="44"/>
      <c r="K3175" s="44"/>
      <c r="L3175" s="44"/>
      <c r="M3175" s="44"/>
      <c r="N3175" s="44"/>
      <c r="O3175" s="44"/>
      <c r="P3175" s="44"/>
      <c r="Q3175" s="44"/>
      <c r="R3175" s="44"/>
      <c r="S3175" s="44"/>
      <c r="T3175" s="44"/>
      <c r="U3175" s="44"/>
      <c r="V3175" s="44"/>
      <c r="W3175" s="44"/>
      <c r="X3175" s="44"/>
      <c r="Y3175" s="44"/>
      <c r="Z3175" s="44"/>
      <c r="AA3175" s="35"/>
      <c r="AB3175" s="35"/>
      <c r="AC3175" s="35"/>
      <c r="AD3175" s="35"/>
      <c r="AE3175" s="35"/>
      <c r="AF3175" s="35"/>
      <c r="AG3175" s="35"/>
      <c r="AH3175" s="35"/>
      <c r="AI3175" s="35"/>
      <c r="AJ3175" s="35"/>
      <c r="AK3175" s="35"/>
    </row>
    <row r="3176" spans="7:37" s="13" customFormat="1" ht="13.9" customHeight="1" x14ac:dyDescent="0.3">
      <c r="G3176" s="44"/>
      <c r="H3176" s="44"/>
      <c r="I3176" s="44"/>
      <c r="J3176" s="44"/>
      <c r="K3176" s="44"/>
      <c r="L3176" s="44"/>
      <c r="M3176" s="44"/>
      <c r="N3176" s="44"/>
      <c r="O3176" s="44"/>
      <c r="P3176" s="44"/>
      <c r="Q3176" s="44"/>
      <c r="R3176" s="44"/>
      <c r="S3176" s="44"/>
      <c r="T3176" s="44"/>
      <c r="U3176" s="44"/>
      <c r="V3176" s="44"/>
      <c r="W3176" s="44"/>
      <c r="X3176" s="44"/>
      <c r="Y3176" s="44"/>
      <c r="Z3176" s="44"/>
      <c r="AA3176" s="35"/>
      <c r="AB3176" s="35"/>
      <c r="AC3176" s="35"/>
      <c r="AD3176" s="35"/>
      <c r="AE3176" s="35"/>
      <c r="AF3176" s="35"/>
      <c r="AG3176" s="35"/>
      <c r="AH3176" s="35"/>
      <c r="AI3176" s="35"/>
      <c r="AJ3176" s="35"/>
      <c r="AK3176" s="35"/>
    </row>
    <row r="3177" spans="7:37" s="13" customFormat="1" ht="13.9" customHeight="1" x14ac:dyDescent="0.3">
      <c r="G3177" s="44"/>
      <c r="H3177" s="44"/>
      <c r="I3177" s="44"/>
      <c r="J3177" s="44"/>
      <c r="K3177" s="44"/>
      <c r="L3177" s="44"/>
      <c r="M3177" s="44"/>
      <c r="N3177" s="44"/>
      <c r="O3177" s="44"/>
      <c r="P3177" s="44"/>
      <c r="Q3177" s="44"/>
      <c r="R3177" s="44"/>
      <c r="S3177" s="44"/>
      <c r="T3177" s="44"/>
      <c r="U3177" s="44"/>
      <c r="V3177" s="44"/>
      <c r="W3177" s="44"/>
      <c r="X3177" s="44"/>
      <c r="Y3177" s="44"/>
      <c r="Z3177" s="44"/>
      <c r="AA3177" s="35"/>
      <c r="AB3177" s="35"/>
      <c r="AC3177" s="35"/>
      <c r="AD3177" s="35"/>
      <c r="AE3177" s="35"/>
      <c r="AF3177" s="35"/>
      <c r="AG3177" s="35"/>
      <c r="AH3177" s="35"/>
      <c r="AI3177" s="35"/>
      <c r="AJ3177" s="35"/>
      <c r="AK3177" s="35"/>
    </row>
    <row r="3178" spans="7:37" s="13" customFormat="1" ht="13.9" customHeight="1" x14ac:dyDescent="0.3">
      <c r="G3178" s="44"/>
      <c r="H3178" s="44"/>
      <c r="I3178" s="44"/>
      <c r="J3178" s="44"/>
      <c r="K3178" s="44"/>
      <c r="L3178" s="44"/>
      <c r="M3178" s="44"/>
      <c r="N3178" s="44"/>
      <c r="O3178" s="44"/>
      <c r="P3178" s="44"/>
      <c r="Q3178" s="44"/>
      <c r="R3178" s="44"/>
      <c r="S3178" s="44"/>
      <c r="T3178" s="44"/>
      <c r="U3178" s="44"/>
      <c r="V3178" s="44"/>
      <c r="W3178" s="44"/>
      <c r="X3178" s="44"/>
      <c r="Y3178" s="44"/>
      <c r="Z3178" s="44"/>
      <c r="AA3178" s="35"/>
      <c r="AB3178" s="35"/>
      <c r="AC3178" s="35"/>
      <c r="AD3178" s="35"/>
      <c r="AE3178" s="35"/>
      <c r="AF3178" s="35"/>
      <c r="AG3178" s="35"/>
      <c r="AH3178" s="35"/>
      <c r="AI3178" s="35"/>
      <c r="AJ3178" s="35"/>
      <c r="AK3178" s="35"/>
    </row>
    <row r="3179" spans="7:37" s="13" customFormat="1" ht="13.9" customHeight="1" x14ac:dyDescent="0.3">
      <c r="G3179" s="44"/>
      <c r="H3179" s="44"/>
      <c r="I3179" s="44"/>
      <c r="J3179" s="44"/>
      <c r="K3179" s="44"/>
      <c r="L3179" s="44"/>
      <c r="M3179" s="44"/>
      <c r="N3179" s="44"/>
      <c r="O3179" s="44"/>
      <c r="P3179" s="44"/>
      <c r="Q3179" s="44"/>
      <c r="R3179" s="44"/>
      <c r="S3179" s="44"/>
      <c r="T3179" s="44"/>
      <c r="U3179" s="44"/>
      <c r="V3179" s="44"/>
      <c r="W3179" s="44"/>
      <c r="X3179" s="44"/>
      <c r="Y3179" s="44"/>
      <c r="Z3179" s="44"/>
      <c r="AA3179" s="35"/>
      <c r="AB3179" s="35"/>
      <c r="AC3179" s="35"/>
      <c r="AD3179" s="35"/>
      <c r="AE3179" s="35"/>
      <c r="AF3179" s="35"/>
      <c r="AG3179" s="35"/>
      <c r="AH3179" s="35"/>
      <c r="AI3179" s="35"/>
      <c r="AJ3179" s="35"/>
      <c r="AK3179" s="35"/>
    </row>
    <row r="3180" spans="7:37" s="13" customFormat="1" ht="13.9" customHeight="1" x14ac:dyDescent="0.3">
      <c r="G3180" s="44"/>
      <c r="H3180" s="44"/>
      <c r="I3180" s="44"/>
      <c r="J3180" s="44"/>
      <c r="K3180" s="44"/>
      <c r="L3180" s="44"/>
      <c r="M3180" s="44"/>
      <c r="N3180" s="44"/>
      <c r="O3180" s="44"/>
      <c r="P3180" s="44"/>
      <c r="Q3180" s="44"/>
      <c r="R3180" s="44"/>
      <c r="S3180" s="44"/>
      <c r="T3180" s="44"/>
      <c r="U3180" s="44"/>
      <c r="V3180" s="44"/>
      <c r="W3180" s="44"/>
      <c r="X3180" s="44"/>
      <c r="Y3180" s="44"/>
      <c r="Z3180" s="44"/>
      <c r="AA3180" s="35"/>
      <c r="AB3180" s="35"/>
      <c r="AC3180" s="35"/>
      <c r="AD3180" s="35"/>
      <c r="AE3180" s="35"/>
      <c r="AF3180" s="35"/>
      <c r="AG3180" s="35"/>
      <c r="AH3180" s="35"/>
      <c r="AI3180" s="35"/>
      <c r="AJ3180" s="35"/>
      <c r="AK3180" s="35"/>
    </row>
    <row r="3181" spans="7:37" s="13" customFormat="1" ht="13.9" customHeight="1" x14ac:dyDescent="0.3">
      <c r="G3181" s="44"/>
      <c r="H3181" s="44"/>
      <c r="I3181" s="44"/>
      <c r="J3181" s="44"/>
      <c r="K3181" s="44"/>
      <c r="L3181" s="44"/>
      <c r="M3181" s="44"/>
      <c r="N3181" s="44"/>
      <c r="O3181" s="44"/>
      <c r="P3181" s="44"/>
      <c r="Q3181" s="44"/>
      <c r="R3181" s="44"/>
      <c r="S3181" s="44"/>
      <c r="T3181" s="44"/>
      <c r="U3181" s="44"/>
      <c r="V3181" s="44"/>
      <c r="W3181" s="44"/>
      <c r="X3181" s="44"/>
      <c r="Y3181" s="44"/>
      <c r="Z3181" s="44"/>
      <c r="AA3181" s="35"/>
      <c r="AB3181" s="35"/>
      <c r="AC3181" s="35"/>
      <c r="AD3181" s="35"/>
      <c r="AE3181" s="35"/>
      <c r="AF3181" s="35"/>
      <c r="AG3181" s="35"/>
      <c r="AH3181" s="35"/>
      <c r="AI3181" s="35"/>
      <c r="AJ3181" s="35"/>
      <c r="AK3181" s="35"/>
    </row>
    <row r="3182" spans="7:37" s="13" customFormat="1" ht="13.9" customHeight="1" x14ac:dyDescent="0.3">
      <c r="G3182" s="44"/>
      <c r="H3182" s="44"/>
      <c r="I3182" s="44"/>
      <c r="J3182" s="44"/>
      <c r="K3182" s="44"/>
      <c r="L3182" s="44"/>
      <c r="M3182" s="44"/>
      <c r="N3182" s="44"/>
      <c r="O3182" s="44"/>
      <c r="P3182" s="44"/>
      <c r="Q3182" s="44"/>
      <c r="R3182" s="44"/>
      <c r="S3182" s="44"/>
      <c r="T3182" s="44"/>
      <c r="U3182" s="44"/>
      <c r="V3182" s="44"/>
      <c r="W3182" s="44"/>
      <c r="X3182" s="44"/>
      <c r="Y3182" s="44"/>
      <c r="Z3182" s="44"/>
      <c r="AA3182" s="35"/>
      <c r="AB3182" s="35"/>
      <c r="AC3182" s="35"/>
      <c r="AD3182" s="35"/>
      <c r="AE3182" s="35"/>
      <c r="AF3182" s="35"/>
      <c r="AG3182" s="35"/>
      <c r="AH3182" s="35"/>
      <c r="AI3182" s="35"/>
      <c r="AJ3182" s="35"/>
      <c r="AK3182" s="35"/>
    </row>
    <row r="3183" spans="7:37" s="13" customFormat="1" ht="13.9" customHeight="1" x14ac:dyDescent="0.3">
      <c r="G3183" s="44"/>
      <c r="H3183" s="44"/>
      <c r="I3183" s="44"/>
      <c r="J3183" s="44"/>
      <c r="K3183" s="44"/>
      <c r="L3183" s="44"/>
      <c r="M3183" s="44"/>
      <c r="N3183" s="44"/>
      <c r="O3183" s="44"/>
      <c r="P3183" s="44"/>
      <c r="Q3183" s="44"/>
      <c r="R3183" s="44"/>
      <c r="S3183" s="44"/>
      <c r="T3183" s="44"/>
      <c r="U3183" s="44"/>
      <c r="V3183" s="44"/>
      <c r="W3183" s="44"/>
      <c r="X3183" s="44"/>
      <c r="Y3183" s="44"/>
      <c r="Z3183" s="44"/>
      <c r="AA3183" s="35"/>
      <c r="AB3183" s="35"/>
      <c r="AC3183" s="35"/>
      <c r="AD3183" s="35"/>
      <c r="AE3183" s="35"/>
      <c r="AF3183" s="35"/>
      <c r="AG3183" s="35"/>
      <c r="AH3183" s="35"/>
      <c r="AI3183" s="35"/>
      <c r="AJ3183" s="35"/>
      <c r="AK3183" s="35"/>
    </row>
    <row r="3184" spans="7:37" s="13" customFormat="1" ht="13.9" customHeight="1" x14ac:dyDescent="0.3">
      <c r="G3184" s="44"/>
      <c r="H3184" s="44"/>
      <c r="I3184" s="44"/>
      <c r="J3184" s="44"/>
      <c r="K3184" s="44"/>
      <c r="L3184" s="44"/>
      <c r="M3184" s="44"/>
      <c r="N3184" s="44"/>
      <c r="O3184" s="44"/>
      <c r="P3184" s="44"/>
      <c r="Q3184" s="44"/>
      <c r="R3184" s="44"/>
      <c r="S3184" s="44"/>
      <c r="T3184" s="44"/>
      <c r="U3184" s="44"/>
      <c r="V3184" s="44"/>
      <c r="W3184" s="44"/>
      <c r="X3184" s="44"/>
      <c r="Y3184" s="44"/>
      <c r="Z3184" s="44"/>
      <c r="AA3184" s="35"/>
      <c r="AB3184" s="35"/>
      <c r="AC3184" s="35"/>
      <c r="AD3184" s="35"/>
      <c r="AE3184" s="35"/>
      <c r="AF3184" s="35"/>
      <c r="AG3184" s="35"/>
      <c r="AH3184" s="35"/>
      <c r="AI3184" s="35"/>
      <c r="AJ3184" s="35"/>
      <c r="AK3184" s="35"/>
    </row>
    <row r="3185" spans="7:37" s="13" customFormat="1" ht="13.9" customHeight="1" x14ac:dyDescent="0.3">
      <c r="G3185" s="44"/>
      <c r="H3185" s="44"/>
      <c r="I3185" s="44"/>
      <c r="J3185" s="44"/>
      <c r="K3185" s="44"/>
      <c r="L3185" s="44"/>
      <c r="M3185" s="44"/>
      <c r="N3185" s="44"/>
      <c r="O3185" s="44"/>
      <c r="P3185" s="44"/>
      <c r="Q3185" s="44"/>
      <c r="R3185" s="44"/>
      <c r="S3185" s="44"/>
      <c r="T3185" s="44"/>
      <c r="U3185" s="44"/>
      <c r="V3185" s="44"/>
      <c r="W3185" s="44"/>
      <c r="X3185" s="44"/>
      <c r="Y3185" s="44"/>
      <c r="Z3185" s="44"/>
      <c r="AA3185" s="35"/>
      <c r="AB3185" s="35"/>
      <c r="AC3185" s="35"/>
      <c r="AD3185" s="35"/>
      <c r="AE3185" s="35"/>
      <c r="AF3185" s="35"/>
      <c r="AG3185" s="35"/>
      <c r="AH3185" s="35"/>
      <c r="AI3185" s="35"/>
      <c r="AJ3185" s="35"/>
      <c r="AK3185" s="35"/>
    </row>
    <row r="3186" spans="7:37" s="13" customFormat="1" ht="13.9" customHeight="1" x14ac:dyDescent="0.3">
      <c r="G3186" s="44"/>
      <c r="H3186" s="44"/>
      <c r="I3186" s="44"/>
      <c r="J3186" s="44"/>
      <c r="K3186" s="44"/>
      <c r="L3186" s="44"/>
      <c r="M3186" s="44"/>
      <c r="N3186" s="44"/>
      <c r="O3186" s="44"/>
      <c r="P3186" s="44"/>
      <c r="Q3186" s="44"/>
      <c r="R3186" s="44"/>
      <c r="S3186" s="44"/>
      <c r="T3186" s="44"/>
      <c r="U3186" s="44"/>
      <c r="V3186" s="44"/>
      <c r="W3186" s="44"/>
      <c r="X3186" s="44"/>
      <c r="Y3186" s="44"/>
      <c r="Z3186" s="44"/>
      <c r="AA3186" s="35"/>
      <c r="AB3186" s="35"/>
      <c r="AC3186" s="35"/>
      <c r="AD3186" s="35"/>
      <c r="AE3186" s="35"/>
      <c r="AF3186" s="35"/>
      <c r="AG3186" s="35"/>
      <c r="AH3186" s="35"/>
      <c r="AI3186" s="35"/>
      <c r="AJ3186" s="35"/>
      <c r="AK3186" s="35"/>
    </row>
    <row r="3187" spans="7:37" s="13" customFormat="1" ht="13.9" customHeight="1" x14ac:dyDescent="0.3">
      <c r="G3187" s="44"/>
      <c r="H3187" s="44"/>
      <c r="I3187" s="44"/>
      <c r="J3187" s="44"/>
      <c r="K3187" s="44"/>
      <c r="L3187" s="44"/>
      <c r="M3187" s="44"/>
      <c r="N3187" s="44"/>
      <c r="O3187" s="44"/>
      <c r="P3187" s="44"/>
      <c r="Q3187" s="44"/>
      <c r="R3187" s="44"/>
      <c r="S3187" s="44"/>
      <c r="T3187" s="44"/>
      <c r="U3187" s="44"/>
      <c r="V3187" s="44"/>
      <c r="W3187" s="44"/>
      <c r="X3187" s="44"/>
      <c r="Y3187" s="44"/>
      <c r="Z3187" s="44"/>
      <c r="AA3187" s="35"/>
      <c r="AB3187" s="35"/>
      <c r="AC3187" s="35"/>
      <c r="AD3187" s="35"/>
      <c r="AE3187" s="35"/>
      <c r="AF3187" s="35"/>
      <c r="AG3187" s="35"/>
      <c r="AH3187" s="35"/>
      <c r="AI3187" s="35"/>
      <c r="AJ3187" s="35"/>
      <c r="AK3187" s="35"/>
    </row>
    <row r="3188" spans="7:37" s="13" customFormat="1" ht="13.9" customHeight="1" x14ac:dyDescent="0.3">
      <c r="G3188" s="44"/>
      <c r="H3188" s="44"/>
      <c r="I3188" s="44"/>
      <c r="J3188" s="44"/>
      <c r="K3188" s="44"/>
      <c r="L3188" s="44"/>
      <c r="M3188" s="44"/>
      <c r="N3188" s="44"/>
      <c r="O3188" s="44"/>
      <c r="P3188" s="44"/>
      <c r="Q3188" s="44"/>
      <c r="R3188" s="44"/>
      <c r="S3188" s="44"/>
      <c r="T3188" s="44"/>
      <c r="U3188" s="44"/>
      <c r="V3188" s="44"/>
      <c r="W3188" s="44"/>
      <c r="X3188" s="44"/>
      <c r="Y3188" s="44"/>
      <c r="Z3188" s="44"/>
      <c r="AA3188" s="35"/>
      <c r="AB3188" s="35"/>
      <c r="AC3188" s="35"/>
      <c r="AD3188" s="35"/>
      <c r="AE3188" s="35"/>
      <c r="AF3188" s="35"/>
      <c r="AG3188" s="35"/>
      <c r="AH3188" s="35"/>
      <c r="AI3188" s="35"/>
      <c r="AJ3188" s="35"/>
      <c r="AK3188" s="35"/>
    </row>
    <row r="3189" spans="7:37" s="13" customFormat="1" ht="13.9" customHeight="1" x14ac:dyDescent="0.3">
      <c r="G3189" s="44"/>
      <c r="H3189" s="44"/>
      <c r="I3189" s="44"/>
      <c r="J3189" s="44"/>
      <c r="K3189" s="44"/>
      <c r="L3189" s="44"/>
      <c r="M3189" s="44"/>
      <c r="N3189" s="44"/>
      <c r="O3189" s="44"/>
      <c r="P3189" s="44"/>
      <c r="Q3189" s="44"/>
      <c r="R3189" s="44"/>
      <c r="S3189" s="44"/>
      <c r="T3189" s="44"/>
      <c r="U3189" s="44"/>
      <c r="V3189" s="44"/>
      <c r="W3189" s="44"/>
      <c r="X3189" s="44"/>
      <c r="Y3189" s="44"/>
      <c r="Z3189" s="44"/>
      <c r="AA3189" s="35"/>
      <c r="AB3189" s="35"/>
      <c r="AC3189" s="35"/>
      <c r="AD3189" s="35"/>
      <c r="AE3189" s="35"/>
      <c r="AF3189" s="35"/>
      <c r="AG3189" s="35"/>
      <c r="AH3189" s="35"/>
      <c r="AI3189" s="35"/>
      <c r="AJ3189" s="35"/>
      <c r="AK3189" s="35"/>
    </row>
    <row r="3190" spans="7:37" s="13" customFormat="1" ht="13.9" customHeight="1" x14ac:dyDescent="0.3">
      <c r="G3190" s="44"/>
      <c r="H3190" s="44"/>
      <c r="I3190" s="44"/>
      <c r="J3190" s="44"/>
      <c r="K3190" s="44"/>
      <c r="L3190" s="44"/>
      <c r="M3190" s="44"/>
      <c r="N3190" s="44"/>
      <c r="O3190" s="44"/>
      <c r="P3190" s="44"/>
      <c r="Q3190" s="44"/>
      <c r="R3190" s="44"/>
      <c r="S3190" s="44"/>
      <c r="T3190" s="44"/>
      <c r="U3190" s="44"/>
      <c r="V3190" s="44"/>
      <c r="W3190" s="44"/>
      <c r="X3190" s="44"/>
      <c r="Y3190" s="44"/>
      <c r="Z3190" s="44"/>
      <c r="AA3190" s="35"/>
      <c r="AB3190" s="35"/>
      <c r="AC3190" s="35"/>
      <c r="AD3190" s="35"/>
      <c r="AE3190" s="35"/>
      <c r="AF3190" s="35"/>
      <c r="AG3190" s="35"/>
      <c r="AH3190" s="35"/>
      <c r="AI3190" s="35"/>
      <c r="AJ3190" s="35"/>
      <c r="AK3190" s="35"/>
    </row>
    <row r="3191" spans="7:37" s="13" customFormat="1" ht="13.9" customHeight="1" x14ac:dyDescent="0.3">
      <c r="G3191" s="44"/>
      <c r="H3191" s="44"/>
      <c r="I3191" s="44"/>
      <c r="J3191" s="44"/>
      <c r="K3191" s="44"/>
      <c r="L3191" s="44"/>
      <c r="M3191" s="44"/>
      <c r="N3191" s="44"/>
      <c r="O3191" s="44"/>
      <c r="P3191" s="44"/>
      <c r="Q3191" s="44"/>
      <c r="R3191" s="44"/>
      <c r="S3191" s="44"/>
      <c r="T3191" s="44"/>
      <c r="U3191" s="44"/>
      <c r="V3191" s="44"/>
      <c r="W3191" s="44"/>
      <c r="X3191" s="44"/>
      <c r="Y3191" s="44"/>
      <c r="Z3191" s="44"/>
      <c r="AA3191" s="35"/>
      <c r="AB3191" s="35"/>
      <c r="AC3191" s="35"/>
      <c r="AD3191" s="35"/>
      <c r="AE3191" s="35"/>
      <c r="AF3191" s="35"/>
      <c r="AG3191" s="35"/>
      <c r="AH3191" s="35"/>
      <c r="AI3191" s="35"/>
      <c r="AJ3191" s="35"/>
      <c r="AK3191" s="35"/>
    </row>
    <row r="3192" spans="7:37" s="13" customFormat="1" ht="13.9" customHeight="1" x14ac:dyDescent="0.3">
      <c r="G3192" s="44"/>
      <c r="H3192" s="44"/>
      <c r="I3192" s="44"/>
      <c r="J3192" s="44"/>
      <c r="K3192" s="44"/>
      <c r="L3192" s="44"/>
      <c r="M3192" s="44"/>
      <c r="N3192" s="44"/>
      <c r="O3192" s="44"/>
      <c r="P3192" s="44"/>
      <c r="Q3192" s="44"/>
      <c r="R3192" s="44"/>
      <c r="S3192" s="44"/>
      <c r="T3192" s="44"/>
      <c r="U3192" s="44"/>
      <c r="V3192" s="44"/>
      <c r="W3192" s="44"/>
      <c r="X3192" s="44"/>
      <c r="Y3192" s="44"/>
      <c r="Z3192" s="44"/>
      <c r="AA3192" s="35"/>
      <c r="AB3192" s="35"/>
      <c r="AC3192" s="35"/>
      <c r="AD3192" s="35"/>
      <c r="AE3192" s="35"/>
      <c r="AF3192" s="35"/>
      <c r="AG3192" s="35"/>
      <c r="AH3192" s="35"/>
      <c r="AI3192" s="35"/>
      <c r="AJ3192" s="35"/>
      <c r="AK3192" s="35"/>
    </row>
    <row r="3193" spans="7:37" s="13" customFormat="1" ht="13.9" customHeight="1" x14ac:dyDescent="0.3">
      <c r="G3193" s="44"/>
      <c r="H3193" s="44"/>
      <c r="I3193" s="44"/>
      <c r="J3193" s="44"/>
      <c r="K3193" s="44"/>
      <c r="L3193" s="44"/>
      <c r="M3193" s="44"/>
      <c r="N3193" s="44"/>
      <c r="O3193" s="44"/>
      <c r="P3193" s="44"/>
      <c r="Q3193" s="44"/>
      <c r="R3193" s="44"/>
      <c r="S3193" s="44"/>
      <c r="T3193" s="44"/>
      <c r="U3193" s="44"/>
      <c r="V3193" s="44"/>
      <c r="W3193" s="44"/>
      <c r="X3193" s="44"/>
      <c r="Y3193" s="44"/>
      <c r="Z3193" s="44"/>
      <c r="AA3193" s="35"/>
      <c r="AB3193" s="35"/>
      <c r="AC3193" s="35"/>
      <c r="AD3193" s="35"/>
      <c r="AE3193" s="35"/>
      <c r="AF3193" s="35"/>
      <c r="AG3193" s="35"/>
      <c r="AH3193" s="35"/>
      <c r="AI3193" s="35"/>
      <c r="AJ3193" s="35"/>
      <c r="AK3193" s="35"/>
    </row>
    <row r="3194" spans="7:37" s="13" customFormat="1" ht="13.9" customHeight="1" x14ac:dyDescent="0.3">
      <c r="G3194" s="44"/>
      <c r="H3194" s="44"/>
      <c r="I3194" s="44"/>
      <c r="J3194" s="44"/>
      <c r="K3194" s="44"/>
      <c r="L3194" s="44"/>
      <c r="M3194" s="44"/>
      <c r="N3194" s="44"/>
      <c r="O3194" s="44"/>
      <c r="P3194" s="44"/>
      <c r="Q3194" s="44"/>
      <c r="R3194" s="44"/>
      <c r="S3194" s="44"/>
      <c r="T3194" s="44"/>
      <c r="U3194" s="44"/>
      <c r="V3194" s="44"/>
      <c r="W3194" s="44"/>
      <c r="X3194" s="44"/>
      <c r="Y3194" s="44"/>
      <c r="Z3194" s="44"/>
      <c r="AA3194" s="35"/>
      <c r="AB3194" s="35"/>
      <c r="AC3194" s="35"/>
      <c r="AD3194" s="35"/>
      <c r="AE3194" s="35"/>
      <c r="AF3194" s="35"/>
      <c r="AG3194" s="35"/>
      <c r="AH3194" s="35"/>
      <c r="AI3194" s="35"/>
      <c r="AJ3194" s="35"/>
      <c r="AK3194" s="35"/>
    </row>
    <row r="3195" spans="7:37" s="13" customFormat="1" ht="13.9" customHeight="1" x14ac:dyDescent="0.3">
      <c r="G3195" s="44"/>
      <c r="H3195" s="44"/>
      <c r="I3195" s="44"/>
      <c r="J3195" s="44"/>
      <c r="K3195" s="44"/>
      <c r="L3195" s="44"/>
      <c r="M3195" s="44"/>
      <c r="N3195" s="44"/>
      <c r="O3195" s="44"/>
      <c r="P3195" s="44"/>
      <c r="Q3195" s="44"/>
      <c r="R3195" s="44"/>
      <c r="S3195" s="44"/>
      <c r="T3195" s="44"/>
      <c r="U3195" s="44"/>
      <c r="V3195" s="44"/>
      <c r="W3195" s="44"/>
      <c r="X3195" s="44"/>
      <c r="Y3195" s="44"/>
      <c r="Z3195" s="44"/>
      <c r="AA3195" s="35"/>
      <c r="AB3195" s="35"/>
      <c r="AC3195" s="35"/>
      <c r="AD3195" s="35"/>
      <c r="AE3195" s="35"/>
      <c r="AF3195" s="35"/>
      <c r="AG3195" s="35"/>
      <c r="AH3195" s="35"/>
      <c r="AI3195" s="35"/>
      <c r="AJ3195" s="35"/>
      <c r="AK3195" s="35"/>
    </row>
    <row r="3196" spans="7:37" s="13" customFormat="1" ht="13.9" customHeight="1" x14ac:dyDescent="0.3">
      <c r="G3196" s="44"/>
      <c r="H3196" s="44"/>
      <c r="I3196" s="44"/>
      <c r="J3196" s="44"/>
      <c r="K3196" s="44"/>
      <c r="L3196" s="44"/>
      <c r="M3196" s="44"/>
      <c r="N3196" s="44"/>
      <c r="O3196" s="44"/>
      <c r="P3196" s="44"/>
      <c r="Q3196" s="44"/>
      <c r="R3196" s="44"/>
      <c r="S3196" s="44"/>
      <c r="T3196" s="44"/>
      <c r="U3196" s="44"/>
      <c r="V3196" s="44"/>
      <c r="W3196" s="44"/>
      <c r="X3196" s="44"/>
      <c r="Y3196" s="44"/>
      <c r="Z3196" s="44"/>
      <c r="AA3196" s="35"/>
      <c r="AB3196" s="35"/>
      <c r="AC3196" s="35"/>
      <c r="AD3196" s="35"/>
      <c r="AE3196" s="35"/>
      <c r="AF3196" s="35"/>
      <c r="AG3196" s="35"/>
      <c r="AH3196" s="35"/>
      <c r="AI3196" s="35"/>
      <c r="AJ3196" s="35"/>
      <c r="AK3196" s="35"/>
    </row>
    <row r="3197" spans="7:37" s="13" customFormat="1" ht="13.9" customHeight="1" x14ac:dyDescent="0.3">
      <c r="G3197" s="44"/>
      <c r="H3197" s="44"/>
      <c r="I3197" s="44"/>
      <c r="J3197" s="44"/>
      <c r="K3197" s="44"/>
      <c r="L3197" s="44"/>
      <c r="M3197" s="44"/>
      <c r="N3197" s="44"/>
      <c r="O3197" s="44"/>
      <c r="P3197" s="44"/>
      <c r="Q3197" s="44"/>
      <c r="R3197" s="44"/>
      <c r="S3197" s="44"/>
      <c r="T3197" s="44"/>
      <c r="U3197" s="44"/>
      <c r="V3197" s="44"/>
      <c r="W3197" s="44"/>
      <c r="X3197" s="44"/>
      <c r="Y3197" s="44"/>
      <c r="Z3197" s="44"/>
      <c r="AA3197" s="35"/>
      <c r="AB3197" s="35"/>
      <c r="AC3197" s="35"/>
      <c r="AD3197" s="35"/>
      <c r="AE3197" s="35"/>
      <c r="AF3197" s="35"/>
      <c r="AG3197" s="35"/>
      <c r="AH3197" s="35"/>
      <c r="AI3197" s="35"/>
      <c r="AJ3197" s="35"/>
      <c r="AK3197" s="35"/>
    </row>
    <row r="3198" spans="7:37" s="13" customFormat="1" ht="13.9" customHeight="1" x14ac:dyDescent="0.3">
      <c r="G3198" s="44"/>
      <c r="H3198" s="44"/>
      <c r="I3198" s="44"/>
      <c r="J3198" s="44"/>
      <c r="K3198" s="44"/>
      <c r="L3198" s="44"/>
      <c r="M3198" s="44"/>
      <c r="N3198" s="44"/>
      <c r="O3198" s="44"/>
      <c r="P3198" s="44"/>
      <c r="Q3198" s="44"/>
      <c r="R3198" s="44"/>
      <c r="S3198" s="44"/>
      <c r="T3198" s="44"/>
      <c r="U3198" s="44"/>
      <c r="V3198" s="44"/>
      <c r="W3198" s="44"/>
      <c r="X3198" s="44"/>
      <c r="Y3198" s="44"/>
      <c r="Z3198" s="44"/>
      <c r="AA3198" s="35"/>
      <c r="AB3198" s="35"/>
      <c r="AC3198" s="35"/>
      <c r="AD3198" s="35"/>
      <c r="AE3198" s="35"/>
      <c r="AF3198" s="35"/>
      <c r="AG3198" s="35"/>
      <c r="AH3198" s="35"/>
      <c r="AI3198" s="35"/>
      <c r="AJ3198" s="35"/>
      <c r="AK3198" s="35"/>
    </row>
    <row r="3199" spans="7:37" s="13" customFormat="1" ht="13.9" customHeight="1" x14ac:dyDescent="0.3">
      <c r="G3199" s="44"/>
      <c r="H3199" s="44"/>
      <c r="I3199" s="44"/>
      <c r="J3199" s="44"/>
      <c r="K3199" s="44"/>
      <c r="L3199" s="44"/>
      <c r="M3199" s="44"/>
      <c r="N3199" s="44"/>
      <c r="O3199" s="44"/>
      <c r="P3199" s="44"/>
      <c r="Q3199" s="44"/>
      <c r="R3199" s="44"/>
      <c r="S3199" s="44"/>
      <c r="T3199" s="44"/>
      <c r="U3199" s="44"/>
      <c r="V3199" s="44"/>
      <c r="W3199" s="44"/>
      <c r="X3199" s="44"/>
      <c r="Y3199" s="44"/>
      <c r="Z3199" s="44"/>
      <c r="AA3199" s="35"/>
      <c r="AB3199" s="35"/>
      <c r="AC3199" s="35"/>
      <c r="AD3199" s="35"/>
      <c r="AE3199" s="35"/>
      <c r="AF3199" s="35"/>
      <c r="AG3199" s="35"/>
      <c r="AH3199" s="35"/>
      <c r="AI3199" s="35"/>
      <c r="AJ3199" s="35"/>
      <c r="AK3199" s="35"/>
    </row>
    <row r="3200" spans="7:37" s="13" customFormat="1" ht="13.9" customHeight="1" x14ac:dyDescent="0.3">
      <c r="G3200" s="44"/>
      <c r="H3200" s="44"/>
      <c r="I3200" s="44"/>
      <c r="J3200" s="44"/>
      <c r="K3200" s="44"/>
      <c r="L3200" s="44"/>
      <c r="M3200" s="44"/>
      <c r="N3200" s="44"/>
      <c r="O3200" s="44"/>
      <c r="P3200" s="44"/>
      <c r="Q3200" s="44"/>
      <c r="R3200" s="44"/>
      <c r="S3200" s="44"/>
      <c r="T3200" s="44"/>
      <c r="U3200" s="44"/>
      <c r="V3200" s="44"/>
      <c r="W3200" s="44"/>
      <c r="X3200" s="44"/>
      <c r="Y3200" s="44"/>
      <c r="Z3200" s="44"/>
      <c r="AA3200" s="35"/>
      <c r="AB3200" s="35"/>
      <c r="AC3200" s="35"/>
      <c r="AD3200" s="35"/>
      <c r="AE3200" s="35"/>
      <c r="AF3200" s="35"/>
      <c r="AG3200" s="35"/>
      <c r="AH3200" s="35"/>
      <c r="AI3200" s="35"/>
      <c r="AJ3200" s="35"/>
      <c r="AK3200" s="35"/>
    </row>
    <row r="3201" spans="7:37" s="13" customFormat="1" ht="13.9" customHeight="1" x14ac:dyDescent="0.3">
      <c r="G3201" s="44"/>
      <c r="H3201" s="44"/>
      <c r="I3201" s="44"/>
      <c r="J3201" s="44"/>
      <c r="K3201" s="44"/>
      <c r="L3201" s="44"/>
      <c r="M3201" s="44"/>
      <c r="N3201" s="44"/>
      <c r="O3201" s="44"/>
      <c r="P3201" s="44"/>
      <c r="Q3201" s="44"/>
      <c r="R3201" s="44"/>
      <c r="S3201" s="44"/>
      <c r="T3201" s="44"/>
      <c r="U3201" s="44"/>
      <c r="V3201" s="44"/>
      <c r="W3201" s="44"/>
      <c r="X3201" s="44"/>
      <c r="Y3201" s="44"/>
      <c r="Z3201" s="44"/>
      <c r="AA3201" s="35"/>
      <c r="AB3201" s="35"/>
      <c r="AC3201" s="35"/>
      <c r="AD3201" s="35"/>
      <c r="AE3201" s="35"/>
      <c r="AF3201" s="35"/>
      <c r="AG3201" s="35"/>
      <c r="AH3201" s="35"/>
      <c r="AI3201" s="35"/>
      <c r="AJ3201" s="35"/>
      <c r="AK3201" s="35"/>
    </row>
    <row r="3202" spans="7:37" s="13" customFormat="1" ht="13.9" customHeight="1" x14ac:dyDescent="0.3">
      <c r="G3202" s="44"/>
      <c r="H3202" s="44"/>
      <c r="I3202" s="44"/>
      <c r="J3202" s="44"/>
      <c r="K3202" s="44"/>
      <c r="L3202" s="44"/>
      <c r="M3202" s="44"/>
      <c r="N3202" s="44"/>
      <c r="O3202" s="44"/>
      <c r="P3202" s="44"/>
      <c r="Q3202" s="44"/>
      <c r="R3202" s="44"/>
      <c r="S3202" s="44"/>
      <c r="T3202" s="44"/>
      <c r="U3202" s="44"/>
      <c r="V3202" s="44"/>
      <c r="W3202" s="44"/>
      <c r="X3202" s="44"/>
      <c r="Y3202" s="44"/>
      <c r="Z3202" s="44"/>
      <c r="AA3202" s="35"/>
      <c r="AB3202" s="35"/>
      <c r="AC3202" s="35"/>
      <c r="AD3202" s="35"/>
      <c r="AE3202" s="35"/>
      <c r="AF3202" s="35"/>
      <c r="AG3202" s="35"/>
      <c r="AH3202" s="35"/>
      <c r="AI3202" s="35"/>
      <c r="AJ3202" s="35"/>
      <c r="AK3202" s="35"/>
    </row>
    <row r="3203" spans="7:37" s="13" customFormat="1" ht="13.9" customHeight="1" x14ac:dyDescent="0.3">
      <c r="G3203" s="44"/>
      <c r="H3203" s="44"/>
      <c r="I3203" s="44"/>
      <c r="J3203" s="44"/>
      <c r="K3203" s="44"/>
      <c r="L3203" s="44"/>
      <c r="M3203" s="44"/>
      <c r="N3203" s="44"/>
      <c r="O3203" s="44"/>
      <c r="P3203" s="44"/>
      <c r="Q3203" s="44"/>
      <c r="R3203" s="44"/>
      <c r="S3203" s="44"/>
      <c r="T3203" s="44"/>
      <c r="U3203" s="44"/>
      <c r="V3203" s="44"/>
      <c r="W3203" s="44"/>
      <c r="X3203" s="44"/>
      <c r="Y3203" s="44"/>
      <c r="Z3203" s="44"/>
      <c r="AA3203" s="35"/>
      <c r="AB3203" s="35"/>
      <c r="AC3203" s="35"/>
      <c r="AD3203" s="35"/>
      <c r="AE3203" s="35"/>
      <c r="AF3203" s="35"/>
      <c r="AG3203" s="35"/>
      <c r="AH3203" s="35"/>
      <c r="AI3203" s="35"/>
      <c r="AJ3203" s="35"/>
      <c r="AK3203" s="35"/>
    </row>
    <row r="3204" spans="7:37" s="13" customFormat="1" ht="13.9" customHeight="1" x14ac:dyDescent="0.3">
      <c r="G3204" s="44"/>
      <c r="H3204" s="44"/>
      <c r="I3204" s="44"/>
      <c r="J3204" s="44"/>
      <c r="K3204" s="44"/>
      <c r="L3204" s="44"/>
      <c r="M3204" s="44"/>
      <c r="N3204" s="44"/>
      <c r="O3204" s="44"/>
      <c r="P3204" s="44"/>
      <c r="Q3204" s="44"/>
      <c r="R3204" s="44"/>
      <c r="S3204" s="44"/>
      <c r="T3204" s="44"/>
      <c r="U3204" s="44"/>
      <c r="V3204" s="44"/>
      <c r="W3204" s="44"/>
      <c r="X3204" s="44"/>
      <c r="Y3204" s="44"/>
      <c r="Z3204" s="44"/>
      <c r="AA3204" s="35"/>
      <c r="AB3204" s="35"/>
      <c r="AC3204" s="35"/>
      <c r="AD3204" s="35"/>
      <c r="AE3204" s="35"/>
      <c r="AF3204" s="35"/>
      <c r="AG3204" s="35"/>
      <c r="AH3204" s="35"/>
      <c r="AI3204" s="35"/>
      <c r="AJ3204" s="35"/>
      <c r="AK3204" s="35"/>
    </row>
    <row r="3205" spans="7:37" s="13" customFormat="1" ht="13.9" customHeight="1" x14ac:dyDescent="0.3">
      <c r="G3205" s="44"/>
      <c r="H3205" s="44"/>
      <c r="I3205" s="44"/>
      <c r="J3205" s="44"/>
      <c r="K3205" s="44"/>
      <c r="L3205" s="44"/>
      <c r="M3205" s="44"/>
      <c r="N3205" s="44"/>
      <c r="O3205" s="44"/>
      <c r="P3205" s="44"/>
      <c r="Q3205" s="44"/>
      <c r="R3205" s="44"/>
      <c r="S3205" s="44"/>
      <c r="T3205" s="44"/>
      <c r="U3205" s="44"/>
      <c r="V3205" s="44"/>
      <c r="W3205" s="44"/>
      <c r="X3205" s="44"/>
      <c r="Y3205" s="44"/>
      <c r="Z3205" s="44"/>
      <c r="AA3205" s="35"/>
      <c r="AB3205" s="35"/>
      <c r="AC3205" s="35"/>
      <c r="AD3205" s="35"/>
      <c r="AE3205" s="35"/>
      <c r="AF3205" s="35"/>
      <c r="AG3205" s="35"/>
      <c r="AH3205" s="35"/>
      <c r="AI3205" s="35"/>
      <c r="AJ3205" s="35"/>
      <c r="AK3205" s="35"/>
    </row>
    <row r="3206" spans="7:37" s="13" customFormat="1" ht="13.9" customHeight="1" x14ac:dyDescent="0.3">
      <c r="G3206" s="44"/>
      <c r="H3206" s="44"/>
      <c r="I3206" s="44"/>
      <c r="J3206" s="44"/>
      <c r="K3206" s="44"/>
      <c r="L3206" s="44"/>
      <c r="M3206" s="44"/>
      <c r="N3206" s="44"/>
      <c r="O3206" s="44"/>
      <c r="P3206" s="44"/>
      <c r="Q3206" s="44"/>
      <c r="R3206" s="44"/>
      <c r="S3206" s="44"/>
      <c r="T3206" s="44"/>
      <c r="U3206" s="44"/>
      <c r="V3206" s="44"/>
      <c r="W3206" s="44"/>
      <c r="X3206" s="44"/>
      <c r="Y3206" s="44"/>
      <c r="Z3206" s="44"/>
      <c r="AA3206" s="35"/>
      <c r="AB3206" s="35"/>
      <c r="AC3206" s="35"/>
      <c r="AD3206" s="35"/>
      <c r="AE3206" s="35"/>
      <c r="AF3206" s="35"/>
      <c r="AG3206" s="35"/>
      <c r="AH3206" s="35"/>
      <c r="AI3206" s="35"/>
      <c r="AJ3206" s="35"/>
      <c r="AK3206" s="35"/>
    </row>
    <row r="3207" spans="7:37" s="13" customFormat="1" ht="13.9" customHeight="1" x14ac:dyDescent="0.3">
      <c r="G3207" s="44"/>
      <c r="H3207" s="44"/>
      <c r="I3207" s="44"/>
      <c r="J3207" s="44"/>
      <c r="K3207" s="44"/>
      <c r="L3207" s="44"/>
      <c r="M3207" s="44"/>
      <c r="N3207" s="44"/>
      <c r="O3207" s="44"/>
      <c r="P3207" s="44"/>
      <c r="Q3207" s="44"/>
      <c r="R3207" s="44"/>
      <c r="S3207" s="44"/>
      <c r="T3207" s="44"/>
      <c r="U3207" s="44"/>
      <c r="V3207" s="44"/>
      <c r="W3207" s="44"/>
      <c r="X3207" s="44"/>
      <c r="Y3207" s="44"/>
      <c r="Z3207" s="44"/>
      <c r="AA3207" s="35"/>
      <c r="AB3207" s="35"/>
      <c r="AC3207" s="35"/>
      <c r="AD3207" s="35"/>
      <c r="AE3207" s="35"/>
      <c r="AF3207" s="35"/>
      <c r="AG3207" s="35"/>
      <c r="AH3207" s="35"/>
      <c r="AI3207" s="35"/>
      <c r="AJ3207" s="35"/>
      <c r="AK3207" s="35"/>
    </row>
    <row r="3208" spans="7:37" s="13" customFormat="1" ht="13.9" customHeight="1" x14ac:dyDescent="0.3">
      <c r="G3208" s="44"/>
      <c r="H3208" s="44"/>
      <c r="I3208" s="44"/>
      <c r="J3208" s="44"/>
      <c r="K3208" s="44"/>
      <c r="L3208" s="44"/>
      <c r="M3208" s="44"/>
      <c r="N3208" s="44"/>
      <c r="O3208" s="44"/>
      <c r="P3208" s="44"/>
      <c r="Q3208" s="44"/>
      <c r="R3208" s="44"/>
      <c r="S3208" s="44"/>
      <c r="T3208" s="44"/>
      <c r="U3208" s="44"/>
      <c r="V3208" s="44"/>
      <c r="W3208" s="44"/>
      <c r="X3208" s="44"/>
      <c r="Y3208" s="44"/>
      <c r="Z3208" s="44"/>
      <c r="AA3208" s="35"/>
      <c r="AB3208" s="35"/>
      <c r="AC3208" s="35"/>
      <c r="AD3208" s="35"/>
      <c r="AE3208" s="35"/>
      <c r="AF3208" s="35"/>
      <c r="AG3208" s="35"/>
      <c r="AH3208" s="35"/>
      <c r="AI3208" s="35"/>
      <c r="AJ3208" s="35"/>
      <c r="AK3208" s="35"/>
    </row>
    <row r="3209" spans="7:37" s="13" customFormat="1" ht="13.9" customHeight="1" x14ac:dyDescent="0.3">
      <c r="G3209" s="44"/>
      <c r="H3209" s="44"/>
      <c r="I3209" s="44"/>
      <c r="J3209" s="44"/>
      <c r="K3209" s="44"/>
      <c r="L3209" s="44"/>
      <c r="M3209" s="44"/>
      <c r="N3209" s="44"/>
      <c r="O3209" s="44"/>
      <c r="P3209" s="44"/>
      <c r="Q3209" s="44"/>
      <c r="R3209" s="44"/>
      <c r="S3209" s="44"/>
      <c r="T3209" s="44"/>
      <c r="U3209" s="44"/>
      <c r="V3209" s="44"/>
      <c r="W3209" s="44"/>
      <c r="X3209" s="44"/>
      <c r="Y3209" s="44"/>
      <c r="Z3209" s="44"/>
      <c r="AA3209" s="35"/>
      <c r="AB3209" s="35"/>
      <c r="AC3209" s="35"/>
      <c r="AD3209" s="35"/>
      <c r="AE3209" s="35"/>
      <c r="AF3209" s="35"/>
      <c r="AG3209" s="35"/>
      <c r="AH3209" s="35"/>
      <c r="AI3209" s="35"/>
      <c r="AJ3209" s="35"/>
      <c r="AK3209" s="35"/>
    </row>
    <row r="3210" spans="7:37" s="13" customFormat="1" ht="13.9" customHeight="1" x14ac:dyDescent="0.3">
      <c r="G3210" s="44"/>
      <c r="H3210" s="44"/>
      <c r="I3210" s="44"/>
      <c r="J3210" s="44"/>
      <c r="K3210" s="44"/>
      <c r="L3210" s="44"/>
      <c r="M3210" s="44"/>
      <c r="N3210" s="44"/>
      <c r="O3210" s="44"/>
      <c r="P3210" s="44"/>
      <c r="Q3210" s="44"/>
      <c r="R3210" s="44"/>
      <c r="S3210" s="44"/>
      <c r="T3210" s="44"/>
      <c r="U3210" s="44"/>
      <c r="V3210" s="44"/>
      <c r="W3210" s="44"/>
      <c r="X3210" s="44"/>
      <c r="Y3210" s="44"/>
      <c r="Z3210" s="44"/>
      <c r="AA3210" s="35"/>
      <c r="AB3210" s="35"/>
      <c r="AC3210" s="35"/>
      <c r="AD3210" s="35"/>
      <c r="AE3210" s="35"/>
      <c r="AF3210" s="35"/>
      <c r="AG3210" s="35"/>
      <c r="AH3210" s="35"/>
      <c r="AI3210" s="35"/>
      <c r="AJ3210" s="35"/>
      <c r="AK3210" s="35"/>
    </row>
    <row r="3211" spans="7:37" s="13" customFormat="1" ht="13.9" customHeight="1" x14ac:dyDescent="0.3">
      <c r="G3211" s="44"/>
      <c r="H3211" s="44"/>
      <c r="I3211" s="44"/>
      <c r="J3211" s="44"/>
      <c r="K3211" s="44"/>
      <c r="L3211" s="44"/>
      <c r="M3211" s="44"/>
      <c r="N3211" s="44"/>
      <c r="O3211" s="44"/>
      <c r="P3211" s="44"/>
      <c r="Q3211" s="44"/>
      <c r="R3211" s="44"/>
      <c r="S3211" s="44"/>
      <c r="T3211" s="44"/>
      <c r="U3211" s="44"/>
      <c r="V3211" s="44"/>
      <c r="W3211" s="44"/>
      <c r="X3211" s="44"/>
      <c r="Y3211" s="44"/>
      <c r="Z3211" s="44"/>
      <c r="AA3211" s="35"/>
      <c r="AB3211" s="35"/>
      <c r="AC3211" s="35"/>
      <c r="AD3211" s="35"/>
      <c r="AE3211" s="35"/>
      <c r="AF3211" s="35"/>
      <c r="AG3211" s="35"/>
      <c r="AH3211" s="35"/>
      <c r="AI3211" s="35"/>
      <c r="AJ3211" s="35"/>
      <c r="AK3211" s="35"/>
    </row>
    <row r="3212" spans="7:37" s="13" customFormat="1" ht="13.9" customHeight="1" x14ac:dyDescent="0.3">
      <c r="G3212" s="44"/>
      <c r="H3212" s="44"/>
      <c r="I3212" s="44"/>
      <c r="J3212" s="44"/>
      <c r="K3212" s="44"/>
      <c r="L3212" s="44"/>
      <c r="M3212" s="44"/>
      <c r="N3212" s="44"/>
      <c r="O3212" s="44"/>
      <c r="P3212" s="44"/>
      <c r="Q3212" s="44"/>
      <c r="R3212" s="44"/>
      <c r="S3212" s="44"/>
      <c r="T3212" s="44"/>
      <c r="U3212" s="44"/>
      <c r="V3212" s="44"/>
      <c r="W3212" s="44"/>
      <c r="X3212" s="44"/>
      <c r="Y3212" s="44"/>
      <c r="Z3212" s="44"/>
      <c r="AA3212" s="35"/>
      <c r="AB3212" s="35"/>
      <c r="AC3212" s="35"/>
      <c r="AD3212" s="35"/>
      <c r="AE3212" s="35"/>
      <c r="AF3212" s="35"/>
      <c r="AG3212" s="35"/>
      <c r="AH3212" s="35"/>
      <c r="AI3212" s="35"/>
      <c r="AJ3212" s="35"/>
      <c r="AK3212" s="35"/>
    </row>
    <row r="3213" spans="7:37" s="13" customFormat="1" ht="13.9" customHeight="1" x14ac:dyDescent="0.3">
      <c r="G3213" s="44"/>
      <c r="H3213" s="44"/>
      <c r="I3213" s="44"/>
      <c r="J3213" s="44"/>
      <c r="K3213" s="44"/>
      <c r="L3213" s="44"/>
      <c r="M3213" s="44"/>
      <c r="N3213" s="44"/>
      <c r="O3213" s="44"/>
      <c r="P3213" s="44"/>
      <c r="Q3213" s="44"/>
      <c r="R3213" s="44"/>
      <c r="S3213" s="44"/>
      <c r="T3213" s="44"/>
      <c r="U3213" s="44"/>
      <c r="V3213" s="44"/>
      <c r="W3213" s="44"/>
      <c r="X3213" s="44"/>
      <c r="Y3213" s="44"/>
      <c r="Z3213" s="44"/>
      <c r="AA3213" s="35"/>
      <c r="AB3213" s="35"/>
      <c r="AC3213" s="35"/>
      <c r="AD3213" s="35"/>
      <c r="AE3213" s="35"/>
      <c r="AF3213" s="35"/>
      <c r="AG3213" s="35"/>
      <c r="AH3213" s="35"/>
      <c r="AI3213" s="35"/>
      <c r="AJ3213" s="35"/>
      <c r="AK3213" s="35"/>
    </row>
    <row r="3214" spans="7:37" s="13" customFormat="1" ht="13.9" customHeight="1" x14ac:dyDescent="0.3">
      <c r="G3214" s="44"/>
      <c r="H3214" s="44"/>
      <c r="I3214" s="44"/>
      <c r="J3214" s="44"/>
      <c r="K3214" s="44"/>
      <c r="L3214" s="44"/>
      <c r="M3214" s="44"/>
      <c r="N3214" s="44"/>
      <c r="O3214" s="44"/>
      <c r="P3214" s="44"/>
      <c r="Q3214" s="44"/>
      <c r="R3214" s="44"/>
      <c r="S3214" s="44"/>
      <c r="T3214" s="44"/>
      <c r="U3214" s="44"/>
      <c r="V3214" s="44"/>
      <c r="W3214" s="44"/>
      <c r="X3214" s="44"/>
      <c r="Y3214" s="44"/>
      <c r="Z3214" s="44"/>
      <c r="AA3214" s="35"/>
      <c r="AB3214" s="35"/>
      <c r="AC3214" s="35"/>
      <c r="AD3214" s="35"/>
      <c r="AE3214" s="35"/>
      <c r="AF3214" s="35"/>
      <c r="AG3214" s="35"/>
      <c r="AH3214" s="35"/>
      <c r="AI3214" s="35"/>
      <c r="AJ3214" s="35"/>
      <c r="AK3214" s="35"/>
    </row>
    <row r="3215" spans="7:37" s="13" customFormat="1" ht="13.9" customHeight="1" x14ac:dyDescent="0.3">
      <c r="G3215" s="44"/>
      <c r="H3215" s="44"/>
      <c r="I3215" s="44"/>
      <c r="J3215" s="44"/>
      <c r="K3215" s="44"/>
      <c r="L3215" s="44"/>
      <c r="M3215" s="44"/>
      <c r="N3215" s="44"/>
      <c r="O3215" s="44"/>
      <c r="P3215" s="44"/>
      <c r="Q3215" s="44"/>
      <c r="R3215" s="44"/>
      <c r="S3215" s="44"/>
      <c r="T3215" s="44"/>
      <c r="U3215" s="44"/>
      <c r="V3215" s="44"/>
      <c r="W3215" s="44"/>
      <c r="X3215" s="44"/>
      <c r="Y3215" s="44"/>
      <c r="Z3215" s="44"/>
      <c r="AA3215" s="35"/>
      <c r="AB3215" s="35"/>
      <c r="AC3215" s="35"/>
      <c r="AD3215" s="35"/>
      <c r="AE3215" s="35"/>
      <c r="AF3215" s="35"/>
      <c r="AG3215" s="35"/>
      <c r="AH3215" s="35"/>
      <c r="AI3215" s="35"/>
      <c r="AJ3215" s="35"/>
      <c r="AK3215" s="35"/>
    </row>
    <row r="3216" spans="7:37" s="13" customFormat="1" ht="13.9" customHeight="1" x14ac:dyDescent="0.3">
      <c r="G3216" s="44"/>
      <c r="H3216" s="44"/>
      <c r="I3216" s="44"/>
      <c r="J3216" s="44"/>
      <c r="K3216" s="44"/>
      <c r="L3216" s="44"/>
      <c r="M3216" s="44"/>
      <c r="N3216" s="44"/>
      <c r="O3216" s="44"/>
      <c r="P3216" s="44"/>
      <c r="Q3216" s="44"/>
      <c r="R3216" s="44"/>
      <c r="S3216" s="44"/>
      <c r="T3216" s="44"/>
      <c r="U3216" s="44"/>
      <c r="V3216" s="44"/>
      <c r="W3216" s="44"/>
      <c r="X3216" s="44"/>
      <c r="Y3216" s="44"/>
      <c r="Z3216" s="44"/>
      <c r="AA3216" s="35"/>
      <c r="AB3216" s="35"/>
      <c r="AC3216" s="35"/>
      <c r="AD3216" s="35"/>
      <c r="AE3216" s="35"/>
      <c r="AF3216" s="35"/>
      <c r="AG3216" s="35"/>
      <c r="AH3216" s="35"/>
      <c r="AI3216" s="35"/>
      <c r="AJ3216" s="35"/>
      <c r="AK3216" s="35"/>
    </row>
    <row r="3217" spans="7:37" s="13" customFormat="1" ht="13.9" customHeight="1" x14ac:dyDescent="0.3">
      <c r="G3217" s="44"/>
      <c r="H3217" s="44"/>
      <c r="I3217" s="44"/>
      <c r="J3217" s="44"/>
      <c r="K3217" s="44"/>
      <c r="L3217" s="44"/>
      <c r="M3217" s="44"/>
      <c r="N3217" s="44"/>
      <c r="O3217" s="44"/>
      <c r="P3217" s="44"/>
      <c r="Q3217" s="44"/>
      <c r="R3217" s="44"/>
      <c r="S3217" s="44"/>
      <c r="T3217" s="44"/>
      <c r="U3217" s="44"/>
      <c r="V3217" s="44"/>
      <c r="W3217" s="44"/>
      <c r="X3217" s="44"/>
      <c r="Y3217" s="44"/>
      <c r="Z3217" s="44"/>
      <c r="AA3217" s="35"/>
      <c r="AB3217" s="35"/>
      <c r="AC3217" s="35"/>
      <c r="AD3217" s="35"/>
      <c r="AE3217" s="35"/>
      <c r="AF3217" s="35"/>
      <c r="AG3217" s="35"/>
      <c r="AH3217" s="35"/>
      <c r="AI3217" s="35"/>
      <c r="AJ3217" s="35"/>
      <c r="AK3217" s="35"/>
    </row>
    <row r="3218" spans="7:37" s="13" customFormat="1" ht="13.9" customHeight="1" x14ac:dyDescent="0.3">
      <c r="G3218" s="44"/>
      <c r="H3218" s="44"/>
      <c r="I3218" s="44"/>
      <c r="J3218" s="44"/>
      <c r="K3218" s="44"/>
      <c r="L3218" s="44"/>
      <c r="M3218" s="44"/>
      <c r="N3218" s="44"/>
      <c r="O3218" s="44"/>
      <c r="P3218" s="44"/>
      <c r="Q3218" s="44"/>
      <c r="R3218" s="44"/>
      <c r="S3218" s="44"/>
      <c r="T3218" s="44"/>
      <c r="U3218" s="44"/>
      <c r="V3218" s="44"/>
      <c r="W3218" s="44"/>
      <c r="X3218" s="44"/>
      <c r="Y3218" s="44"/>
      <c r="Z3218" s="44"/>
      <c r="AA3218" s="35"/>
      <c r="AB3218" s="35"/>
      <c r="AC3218" s="35"/>
      <c r="AD3218" s="35"/>
      <c r="AE3218" s="35"/>
      <c r="AF3218" s="35"/>
      <c r="AG3218" s="35"/>
      <c r="AH3218" s="35"/>
      <c r="AI3218" s="35"/>
      <c r="AJ3218" s="35"/>
      <c r="AK3218" s="35"/>
    </row>
    <row r="3219" spans="7:37" s="13" customFormat="1" ht="13.9" customHeight="1" x14ac:dyDescent="0.3">
      <c r="G3219" s="44"/>
      <c r="H3219" s="44"/>
      <c r="I3219" s="44"/>
      <c r="J3219" s="44"/>
      <c r="K3219" s="44"/>
      <c r="L3219" s="44"/>
      <c r="M3219" s="44"/>
      <c r="N3219" s="44"/>
      <c r="O3219" s="44"/>
      <c r="P3219" s="44"/>
      <c r="Q3219" s="44"/>
      <c r="R3219" s="44"/>
      <c r="S3219" s="44"/>
      <c r="T3219" s="44"/>
      <c r="U3219" s="44"/>
      <c r="V3219" s="44"/>
      <c r="W3219" s="44"/>
      <c r="X3219" s="44"/>
      <c r="Y3219" s="44"/>
      <c r="Z3219" s="44"/>
      <c r="AA3219" s="35"/>
      <c r="AB3219" s="35"/>
      <c r="AC3219" s="35"/>
      <c r="AD3219" s="35"/>
      <c r="AE3219" s="35"/>
      <c r="AF3219" s="35"/>
      <c r="AG3219" s="35"/>
      <c r="AH3219" s="35"/>
      <c r="AI3219" s="35"/>
      <c r="AJ3219" s="35"/>
      <c r="AK3219" s="35"/>
    </row>
    <row r="3220" spans="7:37" s="13" customFormat="1" ht="13.9" customHeight="1" x14ac:dyDescent="0.3">
      <c r="G3220" s="44"/>
      <c r="H3220" s="44"/>
      <c r="I3220" s="44"/>
      <c r="J3220" s="44"/>
      <c r="K3220" s="44"/>
      <c r="L3220" s="44"/>
      <c r="M3220" s="44"/>
      <c r="N3220" s="44"/>
      <c r="O3220" s="44"/>
      <c r="P3220" s="44"/>
      <c r="Q3220" s="44"/>
      <c r="R3220" s="44"/>
      <c r="S3220" s="44"/>
      <c r="T3220" s="44"/>
      <c r="U3220" s="44"/>
      <c r="V3220" s="44"/>
      <c r="W3220" s="44"/>
      <c r="X3220" s="44"/>
      <c r="Y3220" s="44"/>
      <c r="Z3220" s="44"/>
      <c r="AA3220" s="35"/>
      <c r="AB3220" s="35"/>
      <c r="AC3220" s="35"/>
      <c r="AD3220" s="35"/>
      <c r="AE3220" s="35"/>
      <c r="AF3220" s="35"/>
      <c r="AG3220" s="35"/>
      <c r="AH3220" s="35"/>
      <c r="AI3220" s="35"/>
      <c r="AJ3220" s="35"/>
      <c r="AK3220" s="35"/>
    </row>
    <row r="3221" spans="7:37" s="13" customFormat="1" ht="13.9" customHeight="1" x14ac:dyDescent="0.3">
      <c r="G3221" s="44"/>
      <c r="H3221" s="44"/>
      <c r="I3221" s="44"/>
      <c r="J3221" s="44"/>
      <c r="K3221" s="44"/>
      <c r="L3221" s="44"/>
      <c r="M3221" s="44"/>
      <c r="N3221" s="44"/>
      <c r="O3221" s="44"/>
      <c r="P3221" s="44"/>
      <c r="Q3221" s="44"/>
      <c r="R3221" s="44"/>
      <c r="S3221" s="44"/>
      <c r="T3221" s="44"/>
      <c r="U3221" s="44"/>
      <c r="V3221" s="44"/>
      <c r="W3221" s="44"/>
      <c r="X3221" s="44"/>
      <c r="Y3221" s="44"/>
      <c r="Z3221" s="44"/>
      <c r="AA3221" s="35"/>
      <c r="AB3221" s="35"/>
      <c r="AC3221" s="35"/>
      <c r="AD3221" s="35"/>
      <c r="AE3221" s="35"/>
      <c r="AF3221" s="35"/>
      <c r="AG3221" s="35"/>
      <c r="AH3221" s="35"/>
      <c r="AI3221" s="35"/>
      <c r="AJ3221" s="35"/>
      <c r="AK3221" s="35"/>
    </row>
    <row r="3222" spans="7:37" s="13" customFormat="1" ht="13.9" customHeight="1" x14ac:dyDescent="0.3">
      <c r="G3222" s="44"/>
      <c r="H3222" s="44"/>
      <c r="I3222" s="44"/>
      <c r="J3222" s="44"/>
      <c r="K3222" s="44"/>
      <c r="L3222" s="44"/>
      <c r="M3222" s="44"/>
      <c r="N3222" s="44"/>
      <c r="O3222" s="44"/>
      <c r="P3222" s="44"/>
      <c r="Q3222" s="44"/>
      <c r="R3222" s="44"/>
      <c r="S3222" s="44"/>
      <c r="T3222" s="44"/>
      <c r="U3222" s="44"/>
      <c r="V3222" s="44"/>
      <c r="W3222" s="44"/>
      <c r="X3222" s="44"/>
      <c r="Y3222" s="44"/>
      <c r="Z3222" s="44"/>
      <c r="AA3222" s="35"/>
      <c r="AB3222" s="35"/>
      <c r="AC3222" s="35"/>
      <c r="AD3222" s="35"/>
      <c r="AE3222" s="35"/>
      <c r="AF3222" s="35"/>
      <c r="AG3222" s="35"/>
      <c r="AH3222" s="35"/>
      <c r="AI3222" s="35"/>
      <c r="AJ3222" s="35"/>
      <c r="AK3222" s="35"/>
    </row>
    <row r="3223" spans="7:37" s="13" customFormat="1" ht="13.9" customHeight="1" x14ac:dyDescent="0.3">
      <c r="G3223" s="44"/>
      <c r="H3223" s="44"/>
      <c r="I3223" s="44"/>
      <c r="J3223" s="44"/>
      <c r="K3223" s="44"/>
      <c r="L3223" s="44"/>
      <c r="M3223" s="44"/>
      <c r="N3223" s="44"/>
      <c r="O3223" s="44"/>
      <c r="P3223" s="44"/>
      <c r="Q3223" s="44"/>
      <c r="R3223" s="44"/>
      <c r="S3223" s="44"/>
      <c r="T3223" s="44"/>
      <c r="U3223" s="44"/>
      <c r="V3223" s="44"/>
      <c r="W3223" s="44"/>
      <c r="X3223" s="44"/>
      <c r="Y3223" s="44"/>
      <c r="Z3223" s="44"/>
      <c r="AA3223" s="35"/>
      <c r="AB3223" s="35"/>
      <c r="AC3223" s="35"/>
      <c r="AD3223" s="35"/>
      <c r="AE3223" s="35"/>
      <c r="AF3223" s="35"/>
      <c r="AG3223" s="35"/>
      <c r="AH3223" s="35"/>
      <c r="AI3223" s="35"/>
      <c r="AJ3223" s="35"/>
      <c r="AK3223" s="35"/>
    </row>
    <row r="3224" spans="7:37" s="13" customFormat="1" ht="13.9" customHeight="1" x14ac:dyDescent="0.3">
      <c r="G3224" s="44"/>
      <c r="H3224" s="44"/>
      <c r="I3224" s="44"/>
      <c r="J3224" s="44"/>
      <c r="K3224" s="44"/>
      <c r="L3224" s="44"/>
      <c r="M3224" s="44"/>
      <c r="N3224" s="44"/>
      <c r="O3224" s="44"/>
      <c r="P3224" s="44"/>
      <c r="Q3224" s="44"/>
      <c r="R3224" s="44"/>
      <c r="S3224" s="44"/>
      <c r="T3224" s="44"/>
      <c r="U3224" s="44"/>
      <c r="V3224" s="44"/>
      <c r="W3224" s="44"/>
      <c r="X3224" s="44"/>
      <c r="Y3224" s="44"/>
      <c r="Z3224" s="44"/>
      <c r="AA3224" s="35"/>
      <c r="AB3224" s="35"/>
      <c r="AC3224" s="35"/>
      <c r="AD3224" s="35"/>
      <c r="AE3224" s="35"/>
      <c r="AF3224" s="35"/>
      <c r="AG3224" s="35"/>
      <c r="AH3224" s="35"/>
      <c r="AI3224" s="35"/>
      <c r="AJ3224" s="35"/>
      <c r="AK3224" s="35"/>
    </row>
    <row r="3225" spans="7:37" s="13" customFormat="1" ht="13.9" customHeight="1" x14ac:dyDescent="0.3">
      <c r="G3225" s="44"/>
      <c r="H3225" s="44"/>
      <c r="I3225" s="44"/>
      <c r="J3225" s="44"/>
      <c r="K3225" s="44"/>
      <c r="L3225" s="44"/>
      <c r="M3225" s="44"/>
      <c r="N3225" s="44"/>
      <c r="O3225" s="44"/>
      <c r="P3225" s="44"/>
      <c r="Q3225" s="44"/>
      <c r="R3225" s="44"/>
      <c r="S3225" s="44"/>
      <c r="T3225" s="44"/>
      <c r="U3225" s="44"/>
      <c r="V3225" s="44"/>
      <c r="W3225" s="44"/>
      <c r="X3225" s="44"/>
      <c r="Y3225" s="44"/>
      <c r="Z3225" s="44"/>
      <c r="AA3225" s="35"/>
      <c r="AB3225" s="35"/>
      <c r="AC3225" s="35"/>
      <c r="AD3225" s="35"/>
      <c r="AE3225" s="35"/>
      <c r="AF3225" s="35"/>
      <c r="AG3225" s="35"/>
      <c r="AH3225" s="35"/>
      <c r="AI3225" s="35"/>
      <c r="AJ3225" s="35"/>
      <c r="AK3225" s="35"/>
    </row>
    <row r="3226" spans="7:37" s="13" customFormat="1" ht="13.9" customHeight="1" x14ac:dyDescent="0.3">
      <c r="G3226" s="44"/>
      <c r="H3226" s="44"/>
      <c r="I3226" s="44"/>
      <c r="J3226" s="44"/>
      <c r="K3226" s="44"/>
      <c r="L3226" s="44"/>
      <c r="M3226" s="44"/>
      <c r="N3226" s="44"/>
      <c r="O3226" s="44"/>
      <c r="P3226" s="44"/>
      <c r="Q3226" s="44"/>
      <c r="R3226" s="44"/>
      <c r="S3226" s="44"/>
      <c r="T3226" s="44"/>
      <c r="U3226" s="44"/>
      <c r="V3226" s="44"/>
      <c r="W3226" s="44"/>
      <c r="X3226" s="44"/>
      <c r="Y3226" s="44"/>
      <c r="Z3226" s="44"/>
      <c r="AA3226" s="35"/>
      <c r="AB3226" s="35"/>
      <c r="AC3226" s="35"/>
      <c r="AD3226" s="35"/>
      <c r="AE3226" s="35"/>
      <c r="AF3226" s="35"/>
      <c r="AG3226" s="35"/>
      <c r="AH3226" s="35"/>
      <c r="AI3226" s="35"/>
      <c r="AJ3226" s="35"/>
      <c r="AK3226" s="35"/>
    </row>
    <row r="3227" spans="7:37" s="13" customFormat="1" ht="13.9" customHeight="1" x14ac:dyDescent="0.3">
      <c r="G3227" s="44"/>
      <c r="H3227" s="44"/>
      <c r="I3227" s="44"/>
      <c r="J3227" s="44"/>
      <c r="K3227" s="44"/>
      <c r="L3227" s="44"/>
      <c r="M3227" s="44"/>
      <c r="N3227" s="44"/>
      <c r="O3227" s="44"/>
      <c r="P3227" s="44"/>
      <c r="Q3227" s="44"/>
      <c r="R3227" s="44"/>
      <c r="S3227" s="44"/>
      <c r="T3227" s="44"/>
      <c r="U3227" s="44"/>
      <c r="V3227" s="44"/>
      <c r="W3227" s="44"/>
      <c r="X3227" s="44"/>
      <c r="Y3227" s="44"/>
      <c r="Z3227" s="44"/>
      <c r="AA3227" s="35"/>
      <c r="AB3227" s="35"/>
      <c r="AC3227" s="35"/>
      <c r="AD3227" s="35"/>
      <c r="AE3227" s="35"/>
      <c r="AF3227" s="35"/>
      <c r="AG3227" s="35"/>
      <c r="AH3227" s="35"/>
      <c r="AI3227" s="35"/>
      <c r="AJ3227" s="35"/>
      <c r="AK3227" s="35"/>
    </row>
    <row r="3228" spans="7:37" s="13" customFormat="1" ht="13.9" customHeight="1" x14ac:dyDescent="0.3">
      <c r="G3228" s="44"/>
      <c r="H3228" s="44"/>
      <c r="I3228" s="44"/>
      <c r="J3228" s="44"/>
      <c r="K3228" s="44"/>
      <c r="L3228" s="44"/>
      <c r="M3228" s="44"/>
      <c r="N3228" s="44"/>
      <c r="O3228" s="44"/>
      <c r="P3228" s="44"/>
      <c r="Q3228" s="44"/>
      <c r="R3228" s="44"/>
      <c r="S3228" s="44"/>
      <c r="T3228" s="44"/>
      <c r="U3228" s="44"/>
      <c r="V3228" s="44"/>
      <c r="W3228" s="44"/>
      <c r="X3228" s="44"/>
      <c r="Y3228" s="44"/>
      <c r="Z3228" s="44"/>
      <c r="AA3228" s="35"/>
      <c r="AB3228" s="35"/>
      <c r="AC3228" s="35"/>
      <c r="AD3228" s="35"/>
      <c r="AE3228" s="35"/>
      <c r="AF3228" s="35"/>
      <c r="AG3228" s="35"/>
      <c r="AH3228" s="35"/>
      <c r="AI3228" s="35"/>
      <c r="AJ3228" s="35"/>
      <c r="AK3228" s="35"/>
    </row>
    <row r="3229" spans="7:37" s="13" customFormat="1" ht="13.9" customHeight="1" x14ac:dyDescent="0.3">
      <c r="G3229" s="44"/>
      <c r="H3229" s="44"/>
      <c r="I3229" s="44"/>
      <c r="J3229" s="44"/>
      <c r="K3229" s="44"/>
      <c r="L3229" s="44"/>
      <c r="M3229" s="44"/>
      <c r="N3229" s="44"/>
      <c r="O3229" s="44"/>
      <c r="P3229" s="44"/>
      <c r="Q3229" s="44"/>
      <c r="R3229" s="44"/>
      <c r="S3229" s="44"/>
      <c r="T3229" s="44"/>
      <c r="U3229" s="44"/>
      <c r="V3229" s="44"/>
      <c r="W3229" s="44"/>
      <c r="X3229" s="44"/>
      <c r="Y3229" s="44"/>
      <c r="Z3229" s="44"/>
      <c r="AA3229" s="35"/>
      <c r="AB3229" s="35"/>
      <c r="AC3229" s="35"/>
      <c r="AD3229" s="35"/>
      <c r="AE3229" s="35"/>
      <c r="AF3229" s="35"/>
      <c r="AG3229" s="35"/>
      <c r="AH3229" s="35"/>
      <c r="AI3229" s="35"/>
      <c r="AJ3229" s="35"/>
      <c r="AK3229" s="35"/>
    </row>
    <row r="3230" spans="7:37" s="13" customFormat="1" ht="13.9" customHeight="1" x14ac:dyDescent="0.3">
      <c r="G3230" s="44"/>
      <c r="H3230" s="44"/>
      <c r="I3230" s="44"/>
      <c r="J3230" s="44"/>
      <c r="K3230" s="44"/>
      <c r="L3230" s="44"/>
      <c r="M3230" s="44"/>
      <c r="N3230" s="44"/>
      <c r="O3230" s="44"/>
      <c r="P3230" s="44"/>
      <c r="Q3230" s="44"/>
      <c r="R3230" s="44"/>
      <c r="S3230" s="44"/>
      <c r="T3230" s="44"/>
      <c r="U3230" s="44"/>
      <c r="V3230" s="44"/>
      <c r="W3230" s="44"/>
      <c r="X3230" s="44"/>
      <c r="Y3230" s="44"/>
      <c r="Z3230" s="44"/>
      <c r="AA3230" s="35"/>
      <c r="AB3230" s="35"/>
      <c r="AC3230" s="35"/>
      <c r="AD3230" s="35"/>
      <c r="AE3230" s="35"/>
      <c r="AF3230" s="35"/>
      <c r="AG3230" s="35"/>
      <c r="AH3230" s="35"/>
      <c r="AI3230" s="35"/>
      <c r="AJ3230" s="35"/>
      <c r="AK3230" s="35"/>
    </row>
    <row r="3231" spans="7:37" s="13" customFormat="1" ht="13.9" customHeight="1" x14ac:dyDescent="0.3">
      <c r="G3231" s="44"/>
      <c r="H3231" s="44"/>
      <c r="I3231" s="44"/>
      <c r="J3231" s="44"/>
      <c r="K3231" s="44"/>
      <c r="L3231" s="44"/>
      <c r="M3231" s="44"/>
      <c r="N3231" s="44"/>
      <c r="O3231" s="44"/>
      <c r="P3231" s="44"/>
      <c r="Q3231" s="44"/>
      <c r="R3231" s="44"/>
      <c r="S3231" s="44"/>
      <c r="T3231" s="44"/>
      <c r="U3231" s="44"/>
      <c r="V3231" s="44"/>
      <c r="W3231" s="44"/>
      <c r="X3231" s="44"/>
      <c r="Y3231" s="44"/>
      <c r="Z3231" s="44"/>
      <c r="AA3231" s="35"/>
      <c r="AB3231" s="35"/>
      <c r="AC3231" s="35"/>
      <c r="AD3231" s="35"/>
      <c r="AE3231" s="35"/>
      <c r="AF3231" s="35"/>
      <c r="AG3231" s="35"/>
      <c r="AH3231" s="35"/>
      <c r="AI3231" s="35"/>
      <c r="AJ3231" s="35"/>
      <c r="AK3231" s="35"/>
    </row>
    <row r="3232" spans="7:37" s="13" customFormat="1" ht="13.9" customHeight="1" x14ac:dyDescent="0.3">
      <c r="G3232" s="44"/>
      <c r="H3232" s="44"/>
      <c r="I3232" s="44"/>
      <c r="J3232" s="44"/>
      <c r="K3232" s="44"/>
      <c r="L3232" s="44"/>
      <c r="M3232" s="44"/>
      <c r="N3232" s="44"/>
      <c r="O3232" s="44"/>
      <c r="P3232" s="44"/>
      <c r="Q3232" s="44"/>
      <c r="R3232" s="44"/>
      <c r="S3232" s="44"/>
      <c r="T3232" s="44"/>
      <c r="U3232" s="44"/>
      <c r="V3232" s="44"/>
      <c r="W3232" s="44"/>
      <c r="X3232" s="44"/>
      <c r="Y3232" s="44"/>
      <c r="Z3232" s="44"/>
      <c r="AA3232" s="35"/>
      <c r="AB3232" s="35"/>
      <c r="AC3232" s="35"/>
      <c r="AD3232" s="35"/>
      <c r="AE3232" s="35"/>
      <c r="AF3232" s="35"/>
      <c r="AG3232" s="35"/>
      <c r="AH3232" s="35"/>
      <c r="AI3232" s="35"/>
      <c r="AJ3232" s="35"/>
      <c r="AK3232" s="35"/>
    </row>
    <row r="3233" spans="7:37" s="13" customFormat="1" ht="13.9" customHeight="1" x14ac:dyDescent="0.3">
      <c r="G3233" s="44"/>
      <c r="H3233" s="44"/>
      <c r="I3233" s="44"/>
      <c r="J3233" s="44"/>
      <c r="K3233" s="44"/>
      <c r="L3233" s="44"/>
      <c r="M3233" s="44"/>
      <c r="N3233" s="44"/>
      <c r="O3233" s="44"/>
      <c r="P3233" s="44"/>
      <c r="Q3233" s="44"/>
      <c r="R3233" s="44"/>
      <c r="S3233" s="44"/>
      <c r="T3233" s="44"/>
      <c r="U3233" s="44"/>
      <c r="V3233" s="44"/>
      <c r="W3233" s="44"/>
      <c r="X3233" s="44"/>
      <c r="Y3233" s="44"/>
      <c r="Z3233" s="44"/>
      <c r="AA3233" s="35"/>
      <c r="AB3233" s="35"/>
      <c r="AC3233" s="35"/>
      <c r="AD3233" s="35"/>
      <c r="AE3233" s="35"/>
      <c r="AF3233" s="35"/>
      <c r="AG3233" s="35"/>
      <c r="AH3233" s="35"/>
      <c r="AI3233" s="35"/>
      <c r="AJ3233" s="35"/>
      <c r="AK3233" s="35"/>
    </row>
    <row r="3234" spans="7:37" s="13" customFormat="1" ht="13.9" customHeight="1" x14ac:dyDescent="0.3">
      <c r="G3234" s="44"/>
      <c r="H3234" s="44"/>
      <c r="I3234" s="44"/>
      <c r="J3234" s="44"/>
      <c r="K3234" s="44"/>
      <c r="L3234" s="44"/>
      <c r="M3234" s="44"/>
      <c r="N3234" s="44"/>
      <c r="O3234" s="44"/>
      <c r="P3234" s="44"/>
      <c r="Q3234" s="44"/>
      <c r="R3234" s="44"/>
      <c r="S3234" s="44"/>
      <c r="T3234" s="44"/>
      <c r="U3234" s="44"/>
      <c r="V3234" s="44"/>
      <c r="W3234" s="44"/>
      <c r="X3234" s="44"/>
      <c r="Y3234" s="44"/>
      <c r="Z3234" s="44"/>
      <c r="AA3234" s="35"/>
      <c r="AB3234" s="35"/>
      <c r="AC3234" s="35"/>
      <c r="AD3234" s="35"/>
      <c r="AE3234" s="35"/>
      <c r="AF3234" s="35"/>
      <c r="AG3234" s="35"/>
      <c r="AH3234" s="35"/>
      <c r="AI3234" s="35"/>
      <c r="AJ3234" s="35"/>
      <c r="AK3234" s="35"/>
    </row>
    <row r="3235" spans="7:37" s="13" customFormat="1" ht="13.9" customHeight="1" x14ac:dyDescent="0.3">
      <c r="G3235" s="44"/>
      <c r="H3235" s="44"/>
      <c r="I3235" s="44"/>
      <c r="J3235" s="44"/>
      <c r="K3235" s="44"/>
      <c r="L3235" s="44"/>
      <c r="M3235" s="44"/>
      <c r="N3235" s="44"/>
      <c r="O3235" s="44"/>
      <c r="P3235" s="44"/>
      <c r="Q3235" s="44"/>
      <c r="R3235" s="44"/>
      <c r="S3235" s="44"/>
      <c r="T3235" s="44"/>
      <c r="U3235" s="44"/>
      <c r="V3235" s="44"/>
      <c r="W3235" s="44"/>
      <c r="X3235" s="44"/>
      <c r="Y3235" s="44"/>
      <c r="Z3235" s="44"/>
      <c r="AA3235" s="35"/>
      <c r="AB3235" s="35"/>
      <c r="AC3235" s="35"/>
      <c r="AD3235" s="35"/>
      <c r="AE3235" s="35"/>
      <c r="AF3235" s="35"/>
      <c r="AG3235" s="35"/>
      <c r="AH3235" s="35"/>
      <c r="AI3235" s="35"/>
      <c r="AJ3235" s="35"/>
      <c r="AK3235" s="35"/>
    </row>
    <row r="3236" spans="7:37" s="13" customFormat="1" ht="13.9" customHeight="1" x14ac:dyDescent="0.3">
      <c r="G3236" s="44"/>
      <c r="H3236" s="44"/>
      <c r="I3236" s="44"/>
      <c r="J3236" s="44"/>
      <c r="K3236" s="44"/>
      <c r="L3236" s="44"/>
      <c r="M3236" s="44"/>
      <c r="N3236" s="44"/>
      <c r="O3236" s="44"/>
      <c r="P3236" s="44"/>
      <c r="Q3236" s="44"/>
      <c r="R3236" s="44"/>
      <c r="S3236" s="44"/>
      <c r="T3236" s="44"/>
      <c r="U3236" s="44"/>
      <c r="V3236" s="44"/>
      <c r="W3236" s="44"/>
      <c r="X3236" s="44"/>
      <c r="Y3236" s="44"/>
      <c r="Z3236" s="44"/>
      <c r="AA3236" s="35"/>
      <c r="AB3236" s="35"/>
      <c r="AC3236" s="35"/>
      <c r="AD3236" s="35"/>
      <c r="AE3236" s="35"/>
      <c r="AF3236" s="35"/>
      <c r="AG3236" s="35"/>
      <c r="AH3236" s="35"/>
      <c r="AI3236" s="35"/>
      <c r="AJ3236" s="35"/>
      <c r="AK3236" s="35"/>
    </row>
    <row r="3237" spans="7:37" s="13" customFormat="1" ht="13.9" customHeight="1" x14ac:dyDescent="0.3">
      <c r="G3237" s="44"/>
      <c r="H3237" s="44"/>
      <c r="I3237" s="44"/>
      <c r="J3237" s="44"/>
      <c r="K3237" s="44"/>
      <c r="L3237" s="44"/>
      <c r="M3237" s="44"/>
      <c r="N3237" s="44"/>
      <c r="O3237" s="44"/>
      <c r="P3237" s="44"/>
      <c r="Q3237" s="44"/>
      <c r="R3237" s="44"/>
      <c r="S3237" s="44"/>
      <c r="T3237" s="44"/>
      <c r="U3237" s="44"/>
      <c r="V3237" s="44"/>
      <c r="W3237" s="44"/>
      <c r="X3237" s="44"/>
      <c r="Y3237" s="44"/>
      <c r="Z3237" s="44"/>
      <c r="AA3237" s="35"/>
      <c r="AB3237" s="35"/>
      <c r="AC3237" s="35"/>
      <c r="AD3237" s="35"/>
      <c r="AE3237" s="35"/>
      <c r="AF3237" s="35"/>
      <c r="AG3237" s="35"/>
      <c r="AH3237" s="35"/>
      <c r="AI3237" s="35"/>
      <c r="AJ3237" s="35"/>
      <c r="AK3237" s="35"/>
    </row>
    <row r="3238" spans="7:37" s="13" customFormat="1" ht="13.9" customHeight="1" x14ac:dyDescent="0.3">
      <c r="G3238" s="44"/>
      <c r="H3238" s="44"/>
      <c r="I3238" s="44"/>
      <c r="J3238" s="44"/>
      <c r="K3238" s="44"/>
      <c r="L3238" s="44"/>
      <c r="M3238" s="44"/>
      <c r="N3238" s="44"/>
      <c r="O3238" s="44"/>
      <c r="P3238" s="44"/>
      <c r="Q3238" s="44"/>
      <c r="R3238" s="44"/>
      <c r="S3238" s="44"/>
      <c r="T3238" s="44"/>
      <c r="U3238" s="44"/>
      <c r="V3238" s="44"/>
      <c r="W3238" s="44"/>
      <c r="X3238" s="44"/>
      <c r="Y3238" s="44"/>
      <c r="Z3238" s="44"/>
      <c r="AA3238" s="35"/>
      <c r="AB3238" s="35"/>
      <c r="AC3238" s="35"/>
      <c r="AD3238" s="35"/>
      <c r="AE3238" s="35"/>
      <c r="AF3238" s="35"/>
      <c r="AG3238" s="35"/>
      <c r="AH3238" s="35"/>
      <c r="AI3238" s="35"/>
      <c r="AJ3238" s="35"/>
      <c r="AK3238" s="35"/>
    </row>
    <row r="3239" spans="7:37" s="13" customFormat="1" ht="13.9" customHeight="1" x14ac:dyDescent="0.3">
      <c r="G3239" s="44"/>
      <c r="H3239" s="44"/>
      <c r="I3239" s="44"/>
      <c r="J3239" s="44"/>
      <c r="K3239" s="44"/>
      <c r="L3239" s="44"/>
      <c r="M3239" s="44"/>
      <c r="N3239" s="44"/>
      <c r="O3239" s="44"/>
      <c r="P3239" s="44"/>
      <c r="Q3239" s="44"/>
      <c r="R3239" s="44"/>
      <c r="S3239" s="44"/>
      <c r="T3239" s="44"/>
      <c r="U3239" s="44"/>
      <c r="V3239" s="44"/>
      <c r="W3239" s="44"/>
      <c r="X3239" s="44"/>
      <c r="Y3239" s="44"/>
      <c r="Z3239" s="44"/>
      <c r="AA3239" s="35"/>
      <c r="AB3239" s="35"/>
      <c r="AC3239" s="35"/>
      <c r="AD3239" s="35"/>
      <c r="AE3239" s="35"/>
      <c r="AF3239" s="35"/>
      <c r="AG3239" s="35"/>
      <c r="AH3239" s="35"/>
      <c r="AI3239" s="35"/>
      <c r="AJ3239" s="35"/>
      <c r="AK3239" s="35"/>
    </row>
    <row r="3240" spans="7:37" s="13" customFormat="1" ht="13.9" customHeight="1" x14ac:dyDescent="0.3">
      <c r="G3240" s="44"/>
      <c r="H3240" s="44"/>
      <c r="I3240" s="44"/>
      <c r="J3240" s="44"/>
      <c r="K3240" s="44"/>
      <c r="L3240" s="44"/>
      <c r="M3240" s="44"/>
      <c r="N3240" s="44"/>
      <c r="O3240" s="44"/>
      <c r="P3240" s="44"/>
      <c r="Q3240" s="44"/>
      <c r="R3240" s="44"/>
      <c r="S3240" s="44"/>
      <c r="T3240" s="44"/>
      <c r="U3240" s="44"/>
      <c r="V3240" s="44"/>
      <c r="W3240" s="44"/>
      <c r="X3240" s="44"/>
      <c r="Y3240" s="44"/>
      <c r="Z3240" s="44"/>
      <c r="AA3240" s="35"/>
      <c r="AB3240" s="35"/>
      <c r="AC3240" s="35"/>
      <c r="AD3240" s="35"/>
      <c r="AE3240" s="35"/>
      <c r="AF3240" s="35"/>
      <c r="AG3240" s="35"/>
      <c r="AH3240" s="35"/>
      <c r="AI3240" s="35"/>
      <c r="AJ3240" s="35"/>
      <c r="AK3240" s="35"/>
    </row>
    <row r="3241" spans="7:37" s="13" customFormat="1" ht="13.9" customHeight="1" x14ac:dyDescent="0.3">
      <c r="G3241" s="44"/>
      <c r="H3241" s="44"/>
      <c r="I3241" s="44"/>
      <c r="J3241" s="44"/>
      <c r="K3241" s="44"/>
      <c r="L3241" s="44"/>
      <c r="M3241" s="44"/>
      <c r="N3241" s="44"/>
      <c r="O3241" s="44"/>
      <c r="P3241" s="44"/>
      <c r="Q3241" s="44"/>
      <c r="R3241" s="44"/>
      <c r="S3241" s="44"/>
      <c r="T3241" s="44"/>
      <c r="U3241" s="44"/>
      <c r="V3241" s="44"/>
      <c r="W3241" s="44"/>
      <c r="X3241" s="44"/>
      <c r="Y3241" s="44"/>
      <c r="Z3241" s="44"/>
      <c r="AA3241" s="35"/>
      <c r="AB3241" s="35"/>
      <c r="AC3241" s="35"/>
      <c r="AD3241" s="35"/>
      <c r="AE3241" s="35"/>
      <c r="AF3241" s="35"/>
      <c r="AG3241" s="35"/>
      <c r="AH3241" s="35"/>
      <c r="AI3241" s="35"/>
      <c r="AJ3241" s="35"/>
      <c r="AK3241" s="35"/>
    </row>
    <row r="3242" spans="7:37" s="13" customFormat="1" ht="13.9" customHeight="1" x14ac:dyDescent="0.3">
      <c r="G3242" s="44"/>
      <c r="H3242" s="44"/>
      <c r="I3242" s="44"/>
      <c r="J3242" s="44"/>
      <c r="K3242" s="44"/>
      <c r="L3242" s="44"/>
      <c r="M3242" s="44"/>
      <c r="N3242" s="44"/>
      <c r="O3242" s="44"/>
      <c r="P3242" s="44"/>
      <c r="Q3242" s="44"/>
      <c r="R3242" s="44"/>
      <c r="S3242" s="44"/>
      <c r="T3242" s="44"/>
      <c r="U3242" s="44"/>
      <c r="V3242" s="44"/>
      <c r="W3242" s="44"/>
      <c r="X3242" s="44"/>
      <c r="Y3242" s="44"/>
      <c r="Z3242" s="44"/>
      <c r="AA3242" s="35"/>
      <c r="AB3242" s="35"/>
      <c r="AC3242" s="35"/>
      <c r="AD3242" s="35"/>
      <c r="AE3242" s="35"/>
      <c r="AF3242" s="35"/>
      <c r="AG3242" s="35"/>
      <c r="AH3242" s="35"/>
      <c r="AI3242" s="35"/>
      <c r="AJ3242" s="35"/>
      <c r="AK3242" s="35"/>
    </row>
    <row r="3243" spans="7:37" s="13" customFormat="1" ht="13.9" customHeight="1" x14ac:dyDescent="0.3">
      <c r="G3243" s="44"/>
      <c r="H3243" s="44"/>
      <c r="I3243" s="44"/>
      <c r="J3243" s="44"/>
      <c r="K3243" s="44"/>
      <c r="L3243" s="44"/>
      <c r="M3243" s="44"/>
      <c r="N3243" s="44"/>
      <c r="O3243" s="44"/>
      <c r="P3243" s="44"/>
      <c r="Q3243" s="44"/>
      <c r="R3243" s="44"/>
      <c r="S3243" s="44"/>
      <c r="T3243" s="44"/>
      <c r="U3243" s="44"/>
      <c r="V3243" s="44"/>
      <c r="W3243" s="44"/>
      <c r="X3243" s="44"/>
      <c r="Y3243" s="44"/>
      <c r="Z3243" s="44"/>
      <c r="AA3243" s="35"/>
      <c r="AB3243" s="35"/>
      <c r="AC3243" s="35"/>
      <c r="AD3243" s="35"/>
      <c r="AE3243" s="35"/>
      <c r="AF3243" s="35"/>
      <c r="AG3243" s="35"/>
      <c r="AH3243" s="35"/>
      <c r="AI3243" s="35"/>
      <c r="AJ3243" s="35"/>
      <c r="AK3243" s="35"/>
    </row>
    <row r="3244" spans="7:37" s="13" customFormat="1" ht="13.9" customHeight="1" x14ac:dyDescent="0.3">
      <c r="G3244" s="44"/>
      <c r="H3244" s="44"/>
      <c r="I3244" s="44"/>
      <c r="J3244" s="44"/>
      <c r="K3244" s="44"/>
      <c r="L3244" s="44"/>
      <c r="M3244" s="44"/>
      <c r="N3244" s="44"/>
      <c r="O3244" s="44"/>
      <c r="P3244" s="44"/>
      <c r="Q3244" s="44"/>
      <c r="R3244" s="44"/>
      <c r="S3244" s="44"/>
      <c r="T3244" s="44"/>
      <c r="U3244" s="44"/>
      <c r="V3244" s="44"/>
      <c r="W3244" s="44"/>
      <c r="X3244" s="44"/>
      <c r="Y3244" s="44"/>
      <c r="Z3244" s="44"/>
      <c r="AA3244" s="35"/>
      <c r="AB3244" s="35"/>
      <c r="AC3244" s="35"/>
      <c r="AD3244" s="35"/>
      <c r="AE3244" s="35"/>
      <c r="AF3244" s="35"/>
      <c r="AG3244" s="35"/>
      <c r="AH3244" s="35"/>
      <c r="AI3244" s="35"/>
      <c r="AJ3244" s="35"/>
      <c r="AK3244" s="35"/>
    </row>
    <row r="3245" spans="7:37" s="13" customFormat="1" ht="13.9" customHeight="1" x14ac:dyDescent="0.3">
      <c r="G3245" s="44"/>
      <c r="H3245" s="44"/>
      <c r="I3245" s="44"/>
      <c r="J3245" s="44"/>
      <c r="K3245" s="44"/>
      <c r="L3245" s="44"/>
      <c r="M3245" s="44"/>
      <c r="N3245" s="44"/>
      <c r="O3245" s="44"/>
      <c r="P3245" s="44"/>
      <c r="Q3245" s="44"/>
      <c r="R3245" s="44"/>
      <c r="S3245" s="44"/>
      <c r="T3245" s="44"/>
      <c r="U3245" s="44"/>
      <c r="V3245" s="44"/>
      <c r="W3245" s="44"/>
      <c r="X3245" s="44"/>
      <c r="Y3245" s="44"/>
      <c r="Z3245" s="44"/>
      <c r="AA3245" s="35"/>
      <c r="AB3245" s="35"/>
      <c r="AC3245" s="35"/>
      <c r="AD3245" s="35"/>
      <c r="AE3245" s="35"/>
      <c r="AF3245" s="35"/>
      <c r="AG3245" s="35"/>
      <c r="AH3245" s="35"/>
      <c r="AI3245" s="35"/>
      <c r="AJ3245" s="35"/>
      <c r="AK3245" s="35"/>
    </row>
    <row r="3246" spans="7:37" s="13" customFormat="1" ht="13.9" customHeight="1" x14ac:dyDescent="0.3">
      <c r="G3246" s="44"/>
      <c r="H3246" s="44"/>
      <c r="I3246" s="44"/>
      <c r="J3246" s="44"/>
      <c r="K3246" s="44"/>
      <c r="L3246" s="44"/>
      <c r="M3246" s="44"/>
      <c r="N3246" s="44"/>
      <c r="O3246" s="44"/>
      <c r="P3246" s="44"/>
      <c r="Q3246" s="44"/>
      <c r="R3246" s="44"/>
      <c r="S3246" s="44"/>
      <c r="T3246" s="44"/>
      <c r="U3246" s="44"/>
      <c r="V3246" s="44"/>
      <c r="W3246" s="44"/>
      <c r="X3246" s="44"/>
      <c r="Y3246" s="44"/>
      <c r="Z3246" s="44"/>
      <c r="AA3246" s="35"/>
      <c r="AB3246" s="35"/>
      <c r="AC3246" s="35"/>
      <c r="AD3246" s="35"/>
      <c r="AE3246" s="35"/>
      <c r="AF3246" s="35"/>
      <c r="AG3246" s="35"/>
      <c r="AH3246" s="35"/>
      <c r="AI3246" s="35"/>
      <c r="AJ3246" s="35"/>
      <c r="AK3246" s="35"/>
    </row>
    <row r="3247" spans="7:37" s="13" customFormat="1" ht="13.9" customHeight="1" x14ac:dyDescent="0.3">
      <c r="G3247" s="44"/>
      <c r="H3247" s="44"/>
      <c r="I3247" s="44"/>
      <c r="J3247" s="44"/>
      <c r="K3247" s="44"/>
      <c r="L3247" s="44"/>
      <c r="M3247" s="44"/>
      <c r="N3247" s="44"/>
      <c r="O3247" s="44"/>
      <c r="P3247" s="44"/>
      <c r="Q3247" s="44"/>
      <c r="R3247" s="44"/>
      <c r="S3247" s="44"/>
      <c r="T3247" s="44"/>
      <c r="U3247" s="44"/>
      <c r="V3247" s="44"/>
      <c r="W3247" s="44"/>
      <c r="X3247" s="44"/>
      <c r="Y3247" s="44"/>
      <c r="Z3247" s="44"/>
      <c r="AA3247" s="35"/>
      <c r="AB3247" s="35"/>
      <c r="AC3247" s="35"/>
      <c r="AD3247" s="35"/>
      <c r="AE3247" s="35"/>
      <c r="AF3247" s="35"/>
      <c r="AG3247" s="35"/>
      <c r="AH3247" s="35"/>
      <c r="AI3247" s="35"/>
      <c r="AJ3247" s="35"/>
      <c r="AK3247" s="35"/>
    </row>
    <row r="3248" spans="7:37" s="13" customFormat="1" ht="13.9" customHeight="1" x14ac:dyDescent="0.3">
      <c r="G3248" s="44"/>
      <c r="H3248" s="44"/>
      <c r="I3248" s="44"/>
      <c r="J3248" s="44"/>
      <c r="K3248" s="44"/>
      <c r="L3248" s="44"/>
      <c r="M3248" s="44"/>
      <c r="N3248" s="44"/>
      <c r="O3248" s="44"/>
      <c r="P3248" s="44"/>
      <c r="Q3248" s="44"/>
      <c r="R3248" s="44"/>
      <c r="S3248" s="44"/>
      <c r="T3248" s="44"/>
      <c r="U3248" s="44"/>
      <c r="V3248" s="44"/>
      <c r="W3248" s="44"/>
      <c r="X3248" s="44"/>
      <c r="Y3248" s="44"/>
      <c r="Z3248" s="44"/>
      <c r="AA3248" s="35"/>
      <c r="AB3248" s="35"/>
      <c r="AC3248" s="35"/>
      <c r="AD3248" s="35"/>
      <c r="AE3248" s="35"/>
      <c r="AF3248" s="35"/>
      <c r="AG3248" s="35"/>
      <c r="AH3248" s="35"/>
      <c r="AI3248" s="35"/>
      <c r="AJ3248" s="35"/>
      <c r="AK3248" s="35"/>
    </row>
    <row r="3249" spans="7:37" s="13" customFormat="1" ht="13.9" customHeight="1" x14ac:dyDescent="0.3">
      <c r="G3249" s="44"/>
      <c r="H3249" s="44"/>
      <c r="I3249" s="44"/>
      <c r="J3249" s="44"/>
      <c r="K3249" s="44"/>
      <c r="L3249" s="44"/>
      <c r="M3249" s="44"/>
      <c r="N3249" s="44"/>
      <c r="O3249" s="44"/>
      <c r="P3249" s="44"/>
      <c r="Q3249" s="44"/>
      <c r="R3249" s="44"/>
      <c r="S3249" s="44"/>
      <c r="T3249" s="44"/>
      <c r="U3249" s="44"/>
      <c r="V3249" s="44"/>
      <c r="W3249" s="44"/>
      <c r="X3249" s="44"/>
      <c r="Y3249" s="44"/>
      <c r="Z3249" s="44"/>
      <c r="AA3249" s="35"/>
      <c r="AB3249" s="35"/>
      <c r="AC3249" s="35"/>
      <c r="AD3249" s="35"/>
      <c r="AE3249" s="35"/>
      <c r="AF3249" s="35"/>
      <c r="AG3249" s="35"/>
      <c r="AH3249" s="35"/>
      <c r="AI3249" s="35"/>
      <c r="AJ3249" s="35"/>
      <c r="AK3249" s="35"/>
    </row>
    <row r="3250" spans="7:37" s="13" customFormat="1" ht="13.9" customHeight="1" x14ac:dyDescent="0.3">
      <c r="G3250" s="44"/>
      <c r="H3250" s="44"/>
      <c r="I3250" s="44"/>
      <c r="J3250" s="44"/>
      <c r="K3250" s="44"/>
      <c r="L3250" s="44"/>
      <c r="M3250" s="44"/>
      <c r="N3250" s="44"/>
      <c r="O3250" s="44"/>
      <c r="P3250" s="44"/>
      <c r="Q3250" s="44"/>
      <c r="R3250" s="44"/>
      <c r="S3250" s="44"/>
      <c r="T3250" s="44"/>
      <c r="U3250" s="44"/>
      <c r="V3250" s="44"/>
      <c r="W3250" s="44"/>
      <c r="X3250" s="44"/>
      <c r="Y3250" s="44"/>
      <c r="Z3250" s="44"/>
      <c r="AA3250" s="35"/>
      <c r="AB3250" s="35"/>
      <c r="AC3250" s="35"/>
      <c r="AD3250" s="35"/>
      <c r="AE3250" s="35"/>
      <c r="AF3250" s="35"/>
      <c r="AG3250" s="35"/>
      <c r="AH3250" s="35"/>
      <c r="AI3250" s="35"/>
      <c r="AJ3250" s="35"/>
      <c r="AK3250" s="35"/>
    </row>
    <row r="3251" spans="7:37" s="13" customFormat="1" ht="13.9" customHeight="1" x14ac:dyDescent="0.3">
      <c r="G3251" s="44"/>
      <c r="H3251" s="44"/>
      <c r="I3251" s="44"/>
      <c r="J3251" s="44"/>
      <c r="K3251" s="44"/>
      <c r="L3251" s="44"/>
      <c r="M3251" s="44"/>
      <c r="N3251" s="44"/>
      <c r="O3251" s="44"/>
      <c r="P3251" s="44"/>
      <c r="Q3251" s="44"/>
      <c r="R3251" s="44"/>
      <c r="S3251" s="44"/>
      <c r="T3251" s="44"/>
      <c r="U3251" s="44"/>
      <c r="V3251" s="44"/>
      <c r="W3251" s="44"/>
      <c r="X3251" s="44"/>
      <c r="Y3251" s="44"/>
      <c r="Z3251" s="44"/>
      <c r="AA3251" s="35"/>
      <c r="AB3251" s="35"/>
      <c r="AC3251" s="35"/>
      <c r="AD3251" s="35"/>
      <c r="AE3251" s="35"/>
      <c r="AF3251" s="35"/>
      <c r="AG3251" s="35"/>
      <c r="AH3251" s="35"/>
      <c r="AI3251" s="35"/>
      <c r="AJ3251" s="35"/>
      <c r="AK3251" s="35"/>
    </row>
    <row r="3252" spans="7:37" s="13" customFormat="1" ht="13.9" customHeight="1" x14ac:dyDescent="0.3">
      <c r="G3252" s="44"/>
      <c r="H3252" s="44"/>
      <c r="I3252" s="44"/>
      <c r="J3252" s="44"/>
      <c r="K3252" s="44"/>
      <c r="L3252" s="44"/>
      <c r="M3252" s="44"/>
      <c r="N3252" s="44"/>
      <c r="O3252" s="44"/>
      <c r="P3252" s="44"/>
      <c r="Q3252" s="44"/>
      <c r="R3252" s="44"/>
      <c r="S3252" s="44"/>
      <c r="T3252" s="44"/>
      <c r="U3252" s="44"/>
      <c r="V3252" s="44"/>
      <c r="W3252" s="44"/>
      <c r="X3252" s="44"/>
      <c r="Y3252" s="44"/>
      <c r="Z3252" s="44"/>
      <c r="AA3252" s="35"/>
      <c r="AB3252" s="35"/>
      <c r="AC3252" s="35"/>
      <c r="AD3252" s="35"/>
      <c r="AE3252" s="35"/>
      <c r="AF3252" s="35"/>
      <c r="AG3252" s="35"/>
      <c r="AH3252" s="35"/>
      <c r="AI3252" s="35"/>
      <c r="AJ3252" s="35"/>
      <c r="AK3252" s="35"/>
    </row>
    <row r="3253" spans="7:37" s="13" customFormat="1" ht="13.9" customHeight="1" x14ac:dyDescent="0.3">
      <c r="G3253" s="44"/>
      <c r="H3253" s="44"/>
      <c r="I3253" s="44"/>
      <c r="J3253" s="44"/>
      <c r="K3253" s="44"/>
      <c r="L3253" s="44"/>
      <c r="M3253" s="44"/>
      <c r="N3253" s="44"/>
      <c r="O3253" s="44"/>
      <c r="P3253" s="44"/>
      <c r="Q3253" s="44"/>
      <c r="R3253" s="44"/>
      <c r="S3253" s="44"/>
      <c r="T3253" s="44"/>
      <c r="U3253" s="44"/>
      <c r="V3253" s="44"/>
      <c r="W3253" s="44"/>
      <c r="X3253" s="44"/>
      <c r="Y3253" s="44"/>
      <c r="Z3253" s="44"/>
      <c r="AA3253" s="35"/>
      <c r="AB3253" s="35"/>
      <c r="AC3253" s="35"/>
      <c r="AD3253" s="35"/>
      <c r="AE3253" s="35"/>
      <c r="AF3253" s="35"/>
      <c r="AG3253" s="35"/>
      <c r="AH3253" s="35"/>
      <c r="AI3253" s="35"/>
      <c r="AJ3253" s="35"/>
      <c r="AK3253" s="35"/>
    </row>
    <row r="3254" spans="7:37" s="13" customFormat="1" ht="13.9" customHeight="1" x14ac:dyDescent="0.3">
      <c r="G3254" s="44"/>
      <c r="H3254" s="44"/>
      <c r="I3254" s="44"/>
      <c r="J3254" s="44"/>
      <c r="K3254" s="44"/>
      <c r="L3254" s="44"/>
      <c r="M3254" s="44"/>
      <c r="N3254" s="44"/>
      <c r="O3254" s="44"/>
      <c r="P3254" s="44"/>
      <c r="Q3254" s="44"/>
      <c r="R3254" s="44"/>
      <c r="S3254" s="44"/>
      <c r="T3254" s="44"/>
      <c r="U3254" s="44"/>
      <c r="V3254" s="44"/>
      <c r="W3254" s="44"/>
      <c r="X3254" s="44"/>
      <c r="Y3254" s="44"/>
      <c r="Z3254" s="44"/>
      <c r="AA3254" s="35"/>
      <c r="AB3254" s="35"/>
      <c r="AC3254" s="35"/>
      <c r="AD3254" s="35"/>
      <c r="AE3254" s="35"/>
      <c r="AF3254" s="35"/>
      <c r="AG3254" s="35"/>
      <c r="AH3254" s="35"/>
      <c r="AI3254" s="35"/>
      <c r="AJ3254" s="35"/>
      <c r="AK3254" s="35"/>
    </row>
    <row r="3255" spans="7:37" s="13" customFormat="1" ht="13.9" customHeight="1" x14ac:dyDescent="0.3">
      <c r="G3255" s="44"/>
      <c r="H3255" s="44"/>
      <c r="I3255" s="44"/>
      <c r="J3255" s="44"/>
      <c r="K3255" s="44"/>
      <c r="L3255" s="44"/>
      <c r="M3255" s="44"/>
      <c r="N3255" s="44"/>
      <c r="O3255" s="44"/>
      <c r="P3255" s="44"/>
      <c r="Q3255" s="44"/>
      <c r="R3255" s="44"/>
      <c r="S3255" s="44"/>
      <c r="T3255" s="44"/>
      <c r="U3255" s="44"/>
      <c r="V3255" s="44"/>
      <c r="W3255" s="44"/>
      <c r="X3255" s="44"/>
      <c r="Y3255" s="44"/>
      <c r="Z3255" s="44"/>
      <c r="AA3255" s="35"/>
      <c r="AB3255" s="35"/>
      <c r="AC3255" s="35"/>
      <c r="AD3255" s="35"/>
      <c r="AE3255" s="35"/>
      <c r="AF3255" s="35"/>
      <c r="AG3255" s="35"/>
      <c r="AH3255" s="35"/>
      <c r="AI3255" s="35"/>
      <c r="AJ3255" s="35"/>
      <c r="AK3255" s="35"/>
    </row>
    <row r="3256" spans="7:37" s="13" customFormat="1" ht="13.9" customHeight="1" x14ac:dyDescent="0.3">
      <c r="G3256" s="44"/>
      <c r="H3256" s="44"/>
      <c r="I3256" s="44"/>
      <c r="J3256" s="44"/>
      <c r="K3256" s="44"/>
      <c r="L3256" s="44"/>
      <c r="M3256" s="44"/>
      <c r="N3256" s="44"/>
      <c r="O3256" s="44"/>
      <c r="P3256" s="44"/>
      <c r="Q3256" s="44"/>
      <c r="R3256" s="44"/>
      <c r="S3256" s="44"/>
      <c r="T3256" s="44"/>
      <c r="U3256" s="44"/>
      <c r="V3256" s="44"/>
      <c r="W3256" s="44"/>
      <c r="X3256" s="44"/>
      <c r="Y3256" s="44"/>
      <c r="Z3256" s="44"/>
      <c r="AA3256" s="35"/>
      <c r="AB3256" s="35"/>
      <c r="AC3256" s="35"/>
      <c r="AD3256" s="35"/>
      <c r="AE3256" s="35"/>
      <c r="AF3256" s="35"/>
      <c r="AG3256" s="35"/>
      <c r="AH3256" s="35"/>
      <c r="AI3256" s="35"/>
      <c r="AJ3256" s="35"/>
      <c r="AK3256" s="35"/>
    </row>
    <row r="3257" spans="7:37" s="13" customFormat="1" ht="13.9" customHeight="1" x14ac:dyDescent="0.3">
      <c r="G3257" s="44"/>
      <c r="H3257" s="44"/>
      <c r="I3257" s="44"/>
      <c r="J3257" s="44"/>
      <c r="K3257" s="44"/>
      <c r="L3257" s="44"/>
      <c r="M3257" s="44"/>
      <c r="N3257" s="44"/>
      <c r="O3257" s="44"/>
      <c r="P3257" s="44"/>
      <c r="Q3257" s="44"/>
      <c r="R3257" s="44"/>
      <c r="S3257" s="44"/>
      <c r="T3257" s="44"/>
      <c r="U3257" s="44"/>
      <c r="V3257" s="44"/>
      <c r="W3257" s="44"/>
      <c r="X3257" s="44"/>
      <c r="Y3257" s="44"/>
      <c r="Z3257" s="44"/>
      <c r="AA3257" s="35"/>
      <c r="AB3257" s="35"/>
      <c r="AC3257" s="35"/>
      <c r="AD3257" s="35"/>
      <c r="AE3257" s="35"/>
      <c r="AF3257" s="35"/>
      <c r="AG3257" s="35"/>
      <c r="AH3257" s="35"/>
      <c r="AI3257" s="35"/>
      <c r="AJ3257" s="35"/>
      <c r="AK3257" s="35"/>
    </row>
    <row r="3258" spans="7:37" s="13" customFormat="1" ht="13.9" customHeight="1" x14ac:dyDescent="0.3">
      <c r="G3258" s="44"/>
      <c r="H3258" s="44"/>
      <c r="I3258" s="44"/>
      <c r="J3258" s="44"/>
      <c r="K3258" s="44"/>
      <c r="L3258" s="44"/>
      <c r="M3258" s="44"/>
      <c r="N3258" s="44"/>
      <c r="O3258" s="44"/>
      <c r="P3258" s="44"/>
      <c r="Q3258" s="44"/>
      <c r="R3258" s="44"/>
      <c r="S3258" s="44"/>
      <c r="T3258" s="44"/>
      <c r="U3258" s="44"/>
      <c r="V3258" s="44"/>
      <c r="W3258" s="44"/>
      <c r="X3258" s="44"/>
      <c r="Y3258" s="44"/>
      <c r="Z3258" s="44"/>
      <c r="AA3258" s="35"/>
      <c r="AB3258" s="35"/>
      <c r="AC3258" s="35"/>
      <c r="AD3258" s="35"/>
      <c r="AE3258" s="35"/>
      <c r="AF3258" s="35"/>
      <c r="AG3258" s="35"/>
      <c r="AH3258" s="35"/>
      <c r="AI3258" s="35"/>
      <c r="AJ3258" s="35"/>
      <c r="AK3258" s="35"/>
    </row>
    <row r="3259" spans="7:37" s="13" customFormat="1" ht="13.9" customHeight="1" x14ac:dyDescent="0.3">
      <c r="G3259" s="44"/>
      <c r="H3259" s="44"/>
      <c r="I3259" s="44"/>
      <c r="J3259" s="44"/>
      <c r="K3259" s="44"/>
      <c r="L3259" s="44"/>
      <c r="M3259" s="44"/>
      <c r="N3259" s="44"/>
      <c r="O3259" s="44"/>
      <c r="P3259" s="44"/>
      <c r="Q3259" s="44"/>
      <c r="R3259" s="44"/>
      <c r="S3259" s="44"/>
      <c r="T3259" s="44"/>
      <c r="U3259" s="44"/>
      <c r="V3259" s="44"/>
      <c r="W3259" s="44"/>
      <c r="X3259" s="44"/>
      <c r="Y3259" s="44"/>
      <c r="Z3259" s="44"/>
      <c r="AA3259" s="35"/>
      <c r="AB3259" s="35"/>
      <c r="AC3259" s="35"/>
      <c r="AD3259" s="35"/>
      <c r="AE3259" s="35"/>
      <c r="AF3259" s="35"/>
      <c r="AG3259" s="35"/>
      <c r="AH3259" s="35"/>
      <c r="AI3259" s="35"/>
      <c r="AJ3259" s="35"/>
      <c r="AK3259" s="35"/>
    </row>
    <row r="3260" spans="7:37" s="13" customFormat="1" ht="13.9" customHeight="1" x14ac:dyDescent="0.3">
      <c r="G3260" s="44"/>
      <c r="H3260" s="44"/>
      <c r="I3260" s="44"/>
      <c r="J3260" s="44"/>
      <c r="K3260" s="44"/>
      <c r="L3260" s="44"/>
      <c r="M3260" s="44"/>
      <c r="N3260" s="44"/>
      <c r="O3260" s="44"/>
      <c r="P3260" s="44"/>
      <c r="Q3260" s="44"/>
      <c r="R3260" s="44"/>
      <c r="S3260" s="44"/>
      <c r="T3260" s="44"/>
      <c r="U3260" s="44"/>
      <c r="V3260" s="44"/>
      <c r="W3260" s="44"/>
      <c r="X3260" s="44"/>
      <c r="Y3260" s="44"/>
      <c r="Z3260" s="44"/>
      <c r="AA3260" s="35"/>
      <c r="AB3260" s="35"/>
      <c r="AC3260" s="35"/>
      <c r="AD3260" s="35"/>
      <c r="AE3260" s="35"/>
      <c r="AF3260" s="35"/>
      <c r="AG3260" s="35"/>
      <c r="AH3260" s="35"/>
      <c r="AI3260" s="35"/>
      <c r="AJ3260" s="35"/>
      <c r="AK3260" s="35"/>
    </row>
    <row r="3261" spans="7:37" s="13" customFormat="1" ht="13.9" customHeight="1" x14ac:dyDescent="0.3">
      <c r="G3261" s="44"/>
      <c r="H3261" s="44"/>
      <c r="I3261" s="44"/>
      <c r="J3261" s="44"/>
      <c r="K3261" s="44"/>
      <c r="L3261" s="44"/>
      <c r="M3261" s="44"/>
      <c r="N3261" s="44"/>
      <c r="O3261" s="44"/>
      <c r="P3261" s="44"/>
      <c r="Q3261" s="44"/>
      <c r="R3261" s="44"/>
      <c r="S3261" s="44"/>
      <c r="T3261" s="44"/>
      <c r="U3261" s="44"/>
      <c r="V3261" s="44"/>
      <c r="W3261" s="44"/>
      <c r="X3261" s="44"/>
      <c r="Y3261" s="44"/>
      <c r="Z3261" s="44"/>
      <c r="AA3261" s="35"/>
      <c r="AB3261" s="35"/>
      <c r="AC3261" s="35"/>
      <c r="AD3261" s="35"/>
      <c r="AE3261" s="35"/>
      <c r="AF3261" s="35"/>
      <c r="AG3261" s="35"/>
      <c r="AH3261" s="35"/>
      <c r="AI3261" s="35"/>
      <c r="AJ3261" s="35"/>
      <c r="AK3261" s="35"/>
    </row>
    <row r="3262" spans="7:37" s="13" customFormat="1" ht="13.9" customHeight="1" x14ac:dyDescent="0.3">
      <c r="G3262" s="44"/>
      <c r="H3262" s="44"/>
      <c r="I3262" s="44"/>
      <c r="J3262" s="44"/>
      <c r="K3262" s="44"/>
      <c r="L3262" s="44"/>
      <c r="M3262" s="44"/>
      <c r="N3262" s="44"/>
      <c r="O3262" s="44"/>
      <c r="P3262" s="44"/>
      <c r="Q3262" s="44"/>
      <c r="R3262" s="44"/>
      <c r="S3262" s="44"/>
      <c r="T3262" s="44"/>
      <c r="U3262" s="44"/>
      <c r="V3262" s="44"/>
      <c r="W3262" s="44"/>
      <c r="X3262" s="44"/>
      <c r="Y3262" s="44"/>
      <c r="Z3262" s="44"/>
      <c r="AA3262" s="35"/>
      <c r="AB3262" s="35"/>
      <c r="AC3262" s="35"/>
      <c r="AD3262" s="35"/>
      <c r="AE3262" s="35"/>
      <c r="AF3262" s="35"/>
      <c r="AG3262" s="35"/>
      <c r="AH3262" s="35"/>
      <c r="AI3262" s="35"/>
      <c r="AJ3262" s="35"/>
      <c r="AK3262" s="35"/>
    </row>
    <row r="3263" spans="7:37" s="13" customFormat="1" ht="13.9" customHeight="1" x14ac:dyDescent="0.3">
      <c r="G3263" s="44"/>
      <c r="H3263" s="44"/>
      <c r="I3263" s="44"/>
      <c r="J3263" s="44"/>
      <c r="K3263" s="44"/>
      <c r="L3263" s="44"/>
      <c r="M3263" s="44"/>
      <c r="N3263" s="44"/>
      <c r="O3263" s="44"/>
      <c r="P3263" s="44"/>
      <c r="Q3263" s="44"/>
      <c r="R3263" s="44"/>
      <c r="S3263" s="44"/>
      <c r="T3263" s="44"/>
      <c r="U3263" s="44"/>
      <c r="V3263" s="44"/>
      <c r="W3263" s="44"/>
      <c r="X3263" s="44"/>
      <c r="Y3263" s="44"/>
      <c r="Z3263" s="44"/>
      <c r="AA3263" s="35"/>
      <c r="AB3263" s="35"/>
      <c r="AC3263" s="35"/>
      <c r="AD3263" s="35"/>
      <c r="AE3263" s="35"/>
      <c r="AF3263" s="35"/>
      <c r="AG3263" s="35"/>
      <c r="AH3263" s="35"/>
      <c r="AI3263" s="35"/>
      <c r="AJ3263" s="35"/>
      <c r="AK3263" s="35"/>
    </row>
    <row r="3264" spans="7:37" s="13" customFormat="1" ht="13.9" customHeight="1" x14ac:dyDescent="0.3">
      <c r="G3264" s="44"/>
      <c r="H3264" s="44"/>
      <c r="I3264" s="44"/>
      <c r="J3264" s="44"/>
      <c r="K3264" s="44"/>
      <c r="L3264" s="44"/>
      <c r="M3264" s="44"/>
      <c r="N3264" s="44"/>
      <c r="O3264" s="44"/>
      <c r="P3264" s="44"/>
      <c r="Q3264" s="44"/>
      <c r="R3264" s="44"/>
      <c r="S3264" s="44"/>
      <c r="T3264" s="44"/>
      <c r="U3264" s="44"/>
      <c r="V3264" s="44"/>
      <c r="W3264" s="44"/>
      <c r="X3264" s="44"/>
      <c r="Y3264" s="44"/>
      <c r="Z3264" s="44"/>
      <c r="AA3264" s="35"/>
      <c r="AB3264" s="35"/>
      <c r="AC3264" s="35"/>
      <c r="AD3264" s="35"/>
      <c r="AE3264" s="35"/>
      <c r="AF3264" s="35"/>
      <c r="AG3264" s="35"/>
      <c r="AH3264" s="35"/>
      <c r="AI3264" s="35"/>
      <c r="AJ3264" s="35"/>
      <c r="AK3264" s="35"/>
    </row>
    <row r="3265" spans="7:37" s="13" customFormat="1" ht="13.9" customHeight="1" x14ac:dyDescent="0.3">
      <c r="G3265" s="44"/>
      <c r="H3265" s="44"/>
      <c r="I3265" s="44"/>
      <c r="J3265" s="44"/>
      <c r="K3265" s="44"/>
      <c r="L3265" s="44"/>
      <c r="M3265" s="44"/>
      <c r="N3265" s="44"/>
      <c r="O3265" s="44"/>
      <c r="P3265" s="44"/>
      <c r="Q3265" s="44"/>
      <c r="R3265" s="44"/>
      <c r="S3265" s="44"/>
      <c r="T3265" s="44"/>
      <c r="U3265" s="44"/>
      <c r="V3265" s="44"/>
      <c r="W3265" s="44"/>
      <c r="X3265" s="44"/>
      <c r="Y3265" s="44"/>
      <c r="Z3265" s="44"/>
      <c r="AA3265" s="35"/>
      <c r="AB3265" s="35"/>
      <c r="AC3265" s="35"/>
      <c r="AD3265" s="35"/>
      <c r="AE3265" s="35"/>
      <c r="AF3265" s="35"/>
      <c r="AG3265" s="35"/>
      <c r="AH3265" s="35"/>
      <c r="AI3265" s="35"/>
      <c r="AJ3265" s="35"/>
      <c r="AK3265" s="35"/>
    </row>
    <row r="3266" spans="7:37" s="13" customFormat="1" ht="13.9" customHeight="1" x14ac:dyDescent="0.3">
      <c r="G3266" s="44"/>
      <c r="H3266" s="44"/>
      <c r="I3266" s="44"/>
      <c r="J3266" s="44"/>
      <c r="K3266" s="44"/>
      <c r="L3266" s="44"/>
      <c r="M3266" s="44"/>
      <c r="N3266" s="44"/>
      <c r="O3266" s="44"/>
      <c r="P3266" s="44"/>
      <c r="Q3266" s="44"/>
      <c r="R3266" s="44"/>
      <c r="S3266" s="44"/>
      <c r="T3266" s="44"/>
      <c r="U3266" s="44"/>
      <c r="V3266" s="44"/>
      <c r="W3266" s="44"/>
      <c r="X3266" s="44"/>
      <c r="Y3266" s="44"/>
      <c r="Z3266" s="44"/>
      <c r="AA3266" s="35"/>
      <c r="AB3266" s="35"/>
      <c r="AC3266" s="35"/>
      <c r="AD3266" s="35"/>
      <c r="AE3266" s="35"/>
      <c r="AF3266" s="35"/>
      <c r="AG3266" s="35"/>
      <c r="AH3266" s="35"/>
      <c r="AI3266" s="35"/>
      <c r="AJ3266" s="35"/>
      <c r="AK3266" s="35"/>
    </row>
    <row r="3267" spans="7:37" s="13" customFormat="1" ht="13.9" customHeight="1" x14ac:dyDescent="0.3">
      <c r="G3267" s="44"/>
      <c r="H3267" s="44"/>
      <c r="I3267" s="44"/>
      <c r="J3267" s="44"/>
      <c r="K3267" s="44"/>
      <c r="L3267" s="44"/>
      <c r="M3267" s="44"/>
      <c r="N3267" s="44"/>
      <c r="O3267" s="44"/>
      <c r="P3267" s="44"/>
      <c r="Q3267" s="44"/>
      <c r="R3267" s="44"/>
      <c r="S3267" s="44"/>
      <c r="T3267" s="44"/>
      <c r="U3267" s="44"/>
      <c r="V3267" s="44"/>
      <c r="W3267" s="44"/>
      <c r="X3267" s="44"/>
      <c r="Y3267" s="44"/>
      <c r="Z3267" s="44"/>
      <c r="AA3267" s="35"/>
      <c r="AB3267" s="35"/>
      <c r="AC3267" s="35"/>
      <c r="AD3267" s="35"/>
      <c r="AE3267" s="35"/>
      <c r="AF3267" s="35"/>
      <c r="AG3267" s="35"/>
      <c r="AH3267" s="35"/>
      <c r="AI3267" s="35"/>
      <c r="AJ3267" s="35"/>
      <c r="AK3267" s="35"/>
    </row>
    <row r="3268" spans="7:37" s="13" customFormat="1" ht="13.9" customHeight="1" x14ac:dyDescent="0.3">
      <c r="G3268" s="44"/>
      <c r="H3268" s="44"/>
      <c r="I3268" s="44"/>
      <c r="J3268" s="44"/>
      <c r="K3268" s="44"/>
      <c r="L3268" s="44"/>
      <c r="M3268" s="44"/>
      <c r="N3268" s="44"/>
      <c r="O3268" s="44"/>
      <c r="P3268" s="44"/>
      <c r="Q3268" s="44"/>
      <c r="R3268" s="44"/>
      <c r="S3268" s="44"/>
      <c r="T3268" s="44"/>
      <c r="U3268" s="44"/>
      <c r="V3268" s="44"/>
      <c r="W3268" s="44"/>
      <c r="X3268" s="44"/>
      <c r="Y3268" s="44"/>
      <c r="Z3268" s="44"/>
      <c r="AA3268" s="35"/>
      <c r="AB3268" s="35"/>
      <c r="AC3268" s="35"/>
      <c r="AD3268" s="35"/>
      <c r="AE3268" s="35"/>
      <c r="AF3268" s="35"/>
      <c r="AG3268" s="35"/>
      <c r="AH3268" s="35"/>
      <c r="AI3268" s="35"/>
      <c r="AJ3268" s="35"/>
      <c r="AK3268" s="35"/>
    </row>
    <row r="3269" spans="7:37" s="13" customFormat="1" ht="13.9" customHeight="1" x14ac:dyDescent="0.3">
      <c r="G3269" s="44"/>
      <c r="H3269" s="44"/>
      <c r="I3269" s="44"/>
      <c r="J3269" s="44"/>
      <c r="K3269" s="44"/>
      <c r="L3269" s="44"/>
      <c r="M3269" s="44"/>
      <c r="N3269" s="44"/>
      <c r="O3269" s="44"/>
      <c r="P3269" s="44"/>
      <c r="Q3269" s="44"/>
      <c r="R3269" s="44"/>
      <c r="S3269" s="44"/>
      <c r="T3269" s="44"/>
      <c r="U3269" s="44"/>
      <c r="V3269" s="44"/>
      <c r="W3269" s="44"/>
      <c r="X3269" s="44"/>
      <c r="Y3269" s="44"/>
      <c r="Z3269" s="44"/>
      <c r="AA3269" s="35"/>
      <c r="AB3269" s="35"/>
      <c r="AC3269" s="35"/>
      <c r="AD3269" s="35"/>
      <c r="AE3269" s="35"/>
      <c r="AF3269" s="35"/>
      <c r="AG3269" s="35"/>
      <c r="AH3269" s="35"/>
      <c r="AI3269" s="35"/>
      <c r="AJ3269" s="35"/>
      <c r="AK3269" s="35"/>
    </row>
    <row r="3270" spans="7:37" s="13" customFormat="1" ht="13.9" customHeight="1" x14ac:dyDescent="0.3">
      <c r="G3270" s="44"/>
      <c r="H3270" s="44"/>
      <c r="I3270" s="44"/>
      <c r="J3270" s="44"/>
      <c r="K3270" s="44"/>
      <c r="L3270" s="44"/>
      <c r="M3270" s="44"/>
      <c r="N3270" s="44"/>
      <c r="O3270" s="44"/>
      <c r="P3270" s="44"/>
      <c r="Q3270" s="44"/>
      <c r="R3270" s="44"/>
      <c r="S3270" s="44"/>
      <c r="T3270" s="44"/>
      <c r="U3270" s="44"/>
      <c r="V3270" s="44"/>
      <c r="W3270" s="44"/>
      <c r="X3270" s="44"/>
      <c r="Y3270" s="44"/>
      <c r="Z3270" s="44"/>
      <c r="AA3270" s="35"/>
      <c r="AB3270" s="35"/>
      <c r="AC3270" s="35"/>
      <c r="AD3270" s="35"/>
      <c r="AE3270" s="35"/>
      <c r="AF3270" s="35"/>
      <c r="AG3270" s="35"/>
      <c r="AH3270" s="35"/>
      <c r="AI3270" s="35"/>
      <c r="AJ3270" s="35"/>
      <c r="AK3270" s="35"/>
    </row>
    <row r="3271" spans="7:37" s="13" customFormat="1" ht="13.9" customHeight="1" x14ac:dyDescent="0.3">
      <c r="G3271" s="44"/>
      <c r="H3271" s="44"/>
      <c r="I3271" s="44"/>
      <c r="J3271" s="44"/>
      <c r="K3271" s="44"/>
      <c r="L3271" s="44"/>
      <c r="M3271" s="44"/>
      <c r="N3271" s="44"/>
      <c r="O3271" s="44"/>
      <c r="P3271" s="44"/>
      <c r="Q3271" s="44"/>
      <c r="R3271" s="44"/>
      <c r="S3271" s="44"/>
      <c r="T3271" s="44"/>
      <c r="U3271" s="44"/>
      <c r="V3271" s="44"/>
      <c r="W3271" s="44"/>
      <c r="X3271" s="44"/>
      <c r="Y3271" s="44"/>
      <c r="Z3271" s="44"/>
      <c r="AA3271" s="35"/>
      <c r="AB3271" s="35"/>
      <c r="AC3271" s="35"/>
      <c r="AD3271" s="35"/>
      <c r="AE3271" s="35"/>
      <c r="AF3271" s="35"/>
      <c r="AG3271" s="35"/>
      <c r="AH3271" s="35"/>
      <c r="AI3271" s="35"/>
      <c r="AJ3271" s="35"/>
      <c r="AK3271" s="35"/>
    </row>
    <row r="3272" spans="7:37" s="13" customFormat="1" ht="13.9" customHeight="1" x14ac:dyDescent="0.3">
      <c r="G3272" s="44"/>
      <c r="H3272" s="44"/>
      <c r="I3272" s="44"/>
      <c r="J3272" s="44"/>
      <c r="K3272" s="44"/>
      <c r="L3272" s="44"/>
      <c r="M3272" s="44"/>
      <c r="N3272" s="44"/>
      <c r="O3272" s="44"/>
      <c r="P3272" s="44"/>
      <c r="Q3272" s="44"/>
      <c r="R3272" s="44"/>
      <c r="S3272" s="44"/>
      <c r="T3272" s="44"/>
      <c r="U3272" s="44"/>
      <c r="V3272" s="44"/>
      <c r="W3272" s="44"/>
      <c r="X3272" s="44"/>
      <c r="Y3272" s="44"/>
      <c r="Z3272" s="44"/>
      <c r="AA3272" s="35"/>
      <c r="AB3272" s="35"/>
      <c r="AC3272" s="35"/>
      <c r="AD3272" s="35"/>
      <c r="AE3272" s="35"/>
      <c r="AF3272" s="35"/>
      <c r="AG3272" s="35"/>
      <c r="AH3272" s="35"/>
      <c r="AI3272" s="35"/>
      <c r="AJ3272" s="35"/>
      <c r="AK3272" s="35"/>
    </row>
    <row r="3273" spans="7:37" s="13" customFormat="1" ht="13.9" customHeight="1" x14ac:dyDescent="0.3">
      <c r="G3273" s="44"/>
      <c r="H3273" s="44"/>
      <c r="I3273" s="44"/>
      <c r="J3273" s="44"/>
      <c r="K3273" s="44"/>
      <c r="L3273" s="44"/>
      <c r="M3273" s="44"/>
      <c r="N3273" s="44"/>
      <c r="O3273" s="44"/>
      <c r="P3273" s="44"/>
      <c r="Q3273" s="44"/>
      <c r="R3273" s="44"/>
      <c r="S3273" s="44"/>
      <c r="T3273" s="44"/>
      <c r="U3273" s="44"/>
      <c r="V3273" s="44"/>
      <c r="W3273" s="44"/>
      <c r="X3273" s="44"/>
      <c r="Y3273" s="44"/>
      <c r="Z3273" s="44"/>
      <c r="AA3273" s="35"/>
      <c r="AB3273" s="35"/>
      <c r="AC3273" s="35"/>
      <c r="AD3273" s="35"/>
      <c r="AE3273" s="35"/>
      <c r="AF3273" s="35"/>
      <c r="AG3273" s="35"/>
      <c r="AH3273" s="35"/>
      <c r="AI3273" s="35"/>
      <c r="AJ3273" s="35"/>
      <c r="AK3273" s="35"/>
    </row>
    <row r="3274" spans="7:37" s="13" customFormat="1" ht="13.9" customHeight="1" x14ac:dyDescent="0.3">
      <c r="G3274" s="44"/>
      <c r="H3274" s="44"/>
      <c r="I3274" s="44"/>
      <c r="J3274" s="44"/>
      <c r="K3274" s="44"/>
      <c r="L3274" s="44"/>
      <c r="M3274" s="44"/>
      <c r="N3274" s="44"/>
      <c r="O3274" s="44"/>
      <c r="P3274" s="44"/>
      <c r="Q3274" s="44"/>
      <c r="R3274" s="44"/>
      <c r="S3274" s="44"/>
      <c r="T3274" s="44"/>
      <c r="U3274" s="44"/>
      <c r="V3274" s="44"/>
      <c r="W3274" s="44"/>
      <c r="X3274" s="44"/>
      <c r="Y3274" s="44"/>
      <c r="Z3274" s="44"/>
      <c r="AA3274" s="35"/>
      <c r="AB3274" s="35"/>
      <c r="AC3274" s="35"/>
      <c r="AD3274" s="35"/>
      <c r="AE3274" s="35"/>
      <c r="AF3274" s="35"/>
      <c r="AG3274" s="35"/>
      <c r="AH3274" s="35"/>
      <c r="AI3274" s="35"/>
      <c r="AJ3274" s="35"/>
      <c r="AK3274" s="35"/>
    </row>
    <row r="3275" spans="7:37" s="13" customFormat="1" ht="13.9" customHeight="1" x14ac:dyDescent="0.3">
      <c r="G3275" s="44"/>
      <c r="H3275" s="44"/>
      <c r="I3275" s="44"/>
      <c r="J3275" s="44"/>
      <c r="K3275" s="44"/>
      <c r="L3275" s="44"/>
      <c r="M3275" s="44"/>
      <c r="N3275" s="44"/>
      <c r="O3275" s="44"/>
      <c r="P3275" s="44"/>
      <c r="Q3275" s="44"/>
      <c r="R3275" s="44"/>
      <c r="S3275" s="44"/>
      <c r="T3275" s="44"/>
      <c r="U3275" s="44"/>
      <c r="V3275" s="44"/>
      <c r="W3275" s="44"/>
      <c r="X3275" s="44"/>
      <c r="Y3275" s="44"/>
      <c r="Z3275" s="44"/>
      <c r="AA3275" s="35"/>
      <c r="AB3275" s="35"/>
      <c r="AC3275" s="35"/>
      <c r="AD3275" s="35"/>
      <c r="AE3275" s="35"/>
      <c r="AF3275" s="35"/>
      <c r="AG3275" s="35"/>
      <c r="AH3275" s="35"/>
      <c r="AI3275" s="35"/>
      <c r="AJ3275" s="35"/>
      <c r="AK3275" s="35"/>
    </row>
    <row r="3276" spans="7:37" s="13" customFormat="1" ht="13.9" customHeight="1" x14ac:dyDescent="0.3">
      <c r="G3276" s="44"/>
      <c r="H3276" s="44"/>
      <c r="I3276" s="44"/>
      <c r="J3276" s="44"/>
      <c r="K3276" s="44"/>
      <c r="L3276" s="44"/>
      <c r="M3276" s="44"/>
      <c r="N3276" s="44"/>
      <c r="O3276" s="44"/>
      <c r="P3276" s="44"/>
      <c r="Q3276" s="44"/>
      <c r="R3276" s="44"/>
      <c r="S3276" s="44"/>
      <c r="T3276" s="44"/>
      <c r="U3276" s="44"/>
      <c r="V3276" s="44"/>
      <c r="W3276" s="44"/>
      <c r="X3276" s="44"/>
      <c r="Y3276" s="44"/>
      <c r="Z3276" s="44"/>
      <c r="AA3276" s="35"/>
      <c r="AB3276" s="35"/>
      <c r="AC3276" s="35"/>
      <c r="AD3276" s="35"/>
      <c r="AE3276" s="35"/>
      <c r="AF3276" s="35"/>
      <c r="AG3276" s="35"/>
      <c r="AH3276" s="35"/>
      <c r="AI3276" s="35"/>
      <c r="AJ3276" s="35"/>
      <c r="AK3276" s="35"/>
    </row>
    <row r="3277" spans="7:37" s="13" customFormat="1" ht="13.9" customHeight="1" x14ac:dyDescent="0.3">
      <c r="G3277" s="44"/>
      <c r="H3277" s="44"/>
      <c r="I3277" s="44"/>
      <c r="J3277" s="44"/>
      <c r="K3277" s="44"/>
      <c r="L3277" s="44"/>
      <c r="M3277" s="44"/>
      <c r="N3277" s="44"/>
      <c r="O3277" s="44"/>
      <c r="P3277" s="44"/>
      <c r="Q3277" s="44"/>
      <c r="R3277" s="44"/>
      <c r="S3277" s="44"/>
      <c r="T3277" s="44"/>
      <c r="U3277" s="44"/>
      <c r="V3277" s="44"/>
      <c r="W3277" s="44"/>
      <c r="X3277" s="44"/>
      <c r="Y3277" s="44"/>
      <c r="Z3277" s="44"/>
      <c r="AA3277" s="35"/>
      <c r="AB3277" s="35"/>
      <c r="AC3277" s="35"/>
      <c r="AD3277" s="35"/>
      <c r="AE3277" s="35"/>
      <c r="AF3277" s="35"/>
      <c r="AG3277" s="35"/>
      <c r="AH3277" s="35"/>
      <c r="AI3277" s="35"/>
      <c r="AJ3277" s="35"/>
      <c r="AK3277" s="35"/>
    </row>
    <row r="3278" spans="7:37" s="13" customFormat="1" ht="13.9" customHeight="1" x14ac:dyDescent="0.3">
      <c r="G3278" s="44"/>
      <c r="H3278" s="44"/>
      <c r="I3278" s="44"/>
      <c r="J3278" s="44"/>
      <c r="K3278" s="44"/>
      <c r="L3278" s="44"/>
      <c r="M3278" s="44"/>
      <c r="N3278" s="44"/>
      <c r="O3278" s="44"/>
      <c r="P3278" s="44"/>
      <c r="Q3278" s="44"/>
      <c r="R3278" s="44"/>
      <c r="S3278" s="44"/>
      <c r="T3278" s="44"/>
      <c r="U3278" s="44"/>
      <c r="V3278" s="44"/>
      <c r="W3278" s="44"/>
      <c r="X3278" s="44"/>
      <c r="Y3278" s="44"/>
      <c r="Z3278" s="44"/>
      <c r="AA3278" s="35"/>
      <c r="AB3278" s="35"/>
      <c r="AC3278" s="35"/>
      <c r="AD3278" s="35"/>
      <c r="AE3278" s="35"/>
      <c r="AF3278" s="35"/>
      <c r="AG3278" s="35"/>
      <c r="AH3278" s="35"/>
      <c r="AI3278" s="35"/>
      <c r="AJ3278" s="35"/>
      <c r="AK3278" s="35"/>
    </row>
    <row r="3279" spans="7:37" s="13" customFormat="1" ht="13.9" customHeight="1" x14ac:dyDescent="0.3">
      <c r="G3279" s="44"/>
      <c r="H3279" s="44"/>
      <c r="I3279" s="44"/>
      <c r="J3279" s="44"/>
      <c r="K3279" s="44"/>
      <c r="L3279" s="44"/>
      <c r="M3279" s="44"/>
      <c r="N3279" s="44"/>
      <c r="O3279" s="44"/>
      <c r="P3279" s="44"/>
      <c r="Q3279" s="44"/>
      <c r="R3279" s="44"/>
      <c r="S3279" s="44"/>
      <c r="T3279" s="44"/>
      <c r="U3279" s="44"/>
      <c r="V3279" s="44"/>
      <c r="W3279" s="44"/>
      <c r="X3279" s="44"/>
      <c r="Y3279" s="44"/>
      <c r="Z3279" s="44"/>
      <c r="AA3279" s="35"/>
      <c r="AB3279" s="35"/>
      <c r="AC3279" s="35"/>
      <c r="AD3279" s="35"/>
      <c r="AE3279" s="35"/>
      <c r="AF3279" s="35"/>
      <c r="AG3279" s="35"/>
      <c r="AH3279" s="35"/>
      <c r="AI3279" s="35"/>
      <c r="AJ3279" s="35"/>
      <c r="AK3279" s="35"/>
    </row>
    <row r="3280" spans="7:37" s="13" customFormat="1" ht="13.9" customHeight="1" x14ac:dyDescent="0.3">
      <c r="G3280" s="44"/>
      <c r="H3280" s="44"/>
      <c r="I3280" s="44"/>
      <c r="J3280" s="44"/>
      <c r="K3280" s="44"/>
      <c r="L3280" s="44"/>
      <c r="M3280" s="44"/>
      <c r="N3280" s="44"/>
      <c r="O3280" s="44"/>
      <c r="P3280" s="44"/>
      <c r="Q3280" s="44"/>
      <c r="R3280" s="44"/>
      <c r="S3280" s="44"/>
      <c r="T3280" s="44"/>
      <c r="U3280" s="44"/>
      <c r="V3280" s="44"/>
      <c r="W3280" s="44"/>
      <c r="X3280" s="44"/>
      <c r="Y3280" s="44"/>
      <c r="Z3280" s="44"/>
      <c r="AA3280" s="35"/>
      <c r="AB3280" s="35"/>
      <c r="AC3280" s="35"/>
      <c r="AD3280" s="35"/>
      <c r="AE3280" s="35"/>
      <c r="AF3280" s="35"/>
      <c r="AG3280" s="35"/>
      <c r="AH3280" s="35"/>
      <c r="AI3280" s="35"/>
      <c r="AJ3280" s="35"/>
      <c r="AK3280" s="35"/>
    </row>
    <row r="3281" spans="7:37" s="13" customFormat="1" ht="13.9" customHeight="1" x14ac:dyDescent="0.3">
      <c r="G3281" s="44"/>
      <c r="H3281" s="44"/>
      <c r="I3281" s="44"/>
      <c r="J3281" s="44"/>
      <c r="K3281" s="44"/>
      <c r="L3281" s="44"/>
      <c r="M3281" s="44"/>
      <c r="N3281" s="44"/>
      <c r="O3281" s="44"/>
      <c r="P3281" s="44"/>
      <c r="Q3281" s="44"/>
      <c r="R3281" s="44"/>
      <c r="S3281" s="44"/>
      <c r="T3281" s="44"/>
      <c r="U3281" s="44"/>
      <c r="V3281" s="44"/>
      <c r="W3281" s="44"/>
      <c r="X3281" s="44"/>
      <c r="Y3281" s="44"/>
      <c r="Z3281" s="44"/>
      <c r="AA3281" s="35"/>
      <c r="AB3281" s="35"/>
      <c r="AC3281" s="35"/>
      <c r="AD3281" s="35"/>
      <c r="AE3281" s="35"/>
      <c r="AF3281" s="35"/>
      <c r="AG3281" s="35"/>
      <c r="AH3281" s="35"/>
      <c r="AI3281" s="35"/>
      <c r="AJ3281" s="35"/>
      <c r="AK3281" s="35"/>
    </row>
    <row r="3282" spans="7:37" s="13" customFormat="1" ht="13.9" customHeight="1" x14ac:dyDescent="0.3">
      <c r="G3282" s="44"/>
      <c r="H3282" s="44"/>
      <c r="I3282" s="44"/>
      <c r="J3282" s="44"/>
      <c r="K3282" s="44"/>
      <c r="L3282" s="44"/>
      <c r="M3282" s="44"/>
      <c r="N3282" s="44"/>
      <c r="O3282" s="44"/>
      <c r="P3282" s="44"/>
      <c r="Q3282" s="44"/>
      <c r="R3282" s="44"/>
      <c r="S3282" s="44"/>
      <c r="T3282" s="44"/>
      <c r="U3282" s="44"/>
      <c r="V3282" s="44"/>
      <c r="W3282" s="44"/>
      <c r="X3282" s="44"/>
      <c r="Y3282" s="44"/>
      <c r="Z3282" s="44"/>
      <c r="AA3282" s="35"/>
      <c r="AB3282" s="35"/>
      <c r="AC3282" s="35"/>
      <c r="AD3282" s="35"/>
      <c r="AE3282" s="35"/>
      <c r="AF3282" s="35"/>
      <c r="AG3282" s="35"/>
      <c r="AH3282" s="35"/>
      <c r="AI3282" s="35"/>
      <c r="AJ3282" s="35"/>
      <c r="AK3282" s="35"/>
    </row>
    <row r="3283" spans="7:37" s="13" customFormat="1" ht="13.9" customHeight="1" x14ac:dyDescent="0.3">
      <c r="G3283" s="44"/>
      <c r="H3283" s="44"/>
      <c r="I3283" s="44"/>
      <c r="J3283" s="44"/>
      <c r="K3283" s="44"/>
      <c r="L3283" s="44"/>
      <c r="M3283" s="44"/>
      <c r="N3283" s="44"/>
      <c r="O3283" s="44"/>
      <c r="P3283" s="44"/>
      <c r="Q3283" s="44"/>
      <c r="R3283" s="44"/>
      <c r="S3283" s="44"/>
      <c r="T3283" s="44"/>
      <c r="U3283" s="44"/>
      <c r="V3283" s="44"/>
      <c r="W3283" s="44"/>
      <c r="X3283" s="44"/>
      <c r="Y3283" s="44"/>
      <c r="Z3283" s="44"/>
      <c r="AA3283" s="35"/>
      <c r="AB3283" s="35"/>
      <c r="AC3283" s="35"/>
      <c r="AD3283" s="35"/>
      <c r="AE3283" s="35"/>
      <c r="AF3283" s="35"/>
      <c r="AG3283" s="35"/>
      <c r="AH3283" s="35"/>
      <c r="AI3283" s="35"/>
      <c r="AJ3283" s="35"/>
      <c r="AK3283" s="35"/>
    </row>
    <row r="3284" spans="7:37" s="13" customFormat="1" ht="13.9" customHeight="1" x14ac:dyDescent="0.3">
      <c r="G3284" s="44"/>
      <c r="H3284" s="44"/>
      <c r="I3284" s="44"/>
      <c r="J3284" s="44"/>
      <c r="K3284" s="44"/>
      <c r="L3284" s="44"/>
      <c r="M3284" s="44"/>
      <c r="N3284" s="44"/>
      <c r="O3284" s="44"/>
      <c r="P3284" s="44"/>
      <c r="Q3284" s="44"/>
      <c r="R3284" s="44"/>
      <c r="S3284" s="44"/>
      <c r="T3284" s="44"/>
      <c r="U3284" s="44"/>
      <c r="V3284" s="44"/>
      <c r="W3284" s="44"/>
      <c r="X3284" s="44"/>
      <c r="Y3284" s="44"/>
      <c r="Z3284" s="44"/>
      <c r="AA3284" s="35"/>
      <c r="AB3284" s="35"/>
      <c r="AC3284" s="35"/>
      <c r="AD3284" s="35"/>
      <c r="AE3284" s="35"/>
      <c r="AF3284" s="35"/>
      <c r="AG3284" s="35"/>
      <c r="AH3284" s="35"/>
      <c r="AI3284" s="35"/>
      <c r="AJ3284" s="35"/>
      <c r="AK3284" s="35"/>
    </row>
    <row r="3285" spans="7:37" s="13" customFormat="1" ht="13.9" customHeight="1" x14ac:dyDescent="0.3">
      <c r="G3285" s="44"/>
      <c r="H3285" s="44"/>
      <c r="I3285" s="44"/>
      <c r="J3285" s="44"/>
      <c r="K3285" s="44"/>
      <c r="L3285" s="44"/>
      <c r="M3285" s="44"/>
      <c r="N3285" s="44"/>
      <c r="O3285" s="44"/>
      <c r="P3285" s="44"/>
      <c r="Q3285" s="44"/>
      <c r="R3285" s="44"/>
      <c r="S3285" s="44"/>
      <c r="T3285" s="44"/>
      <c r="U3285" s="44"/>
      <c r="V3285" s="44"/>
      <c r="W3285" s="44"/>
      <c r="X3285" s="44"/>
      <c r="Y3285" s="44"/>
      <c r="Z3285" s="44"/>
      <c r="AA3285" s="35"/>
      <c r="AB3285" s="35"/>
      <c r="AC3285" s="35"/>
      <c r="AD3285" s="35"/>
      <c r="AE3285" s="35"/>
      <c r="AF3285" s="35"/>
      <c r="AG3285" s="35"/>
      <c r="AH3285" s="35"/>
      <c r="AI3285" s="35"/>
      <c r="AJ3285" s="35"/>
      <c r="AK3285" s="35"/>
    </row>
    <row r="3286" spans="7:37" s="13" customFormat="1" ht="13.9" customHeight="1" x14ac:dyDescent="0.3">
      <c r="G3286" s="44"/>
      <c r="H3286" s="44"/>
      <c r="I3286" s="44"/>
      <c r="J3286" s="44"/>
      <c r="K3286" s="44"/>
      <c r="L3286" s="44"/>
      <c r="M3286" s="44"/>
      <c r="N3286" s="44"/>
      <c r="O3286" s="44"/>
      <c r="P3286" s="44"/>
      <c r="Q3286" s="44"/>
      <c r="R3286" s="44"/>
      <c r="S3286" s="44"/>
      <c r="T3286" s="44"/>
      <c r="U3286" s="44"/>
      <c r="V3286" s="44"/>
      <c r="W3286" s="44"/>
      <c r="X3286" s="44"/>
      <c r="Y3286" s="44"/>
      <c r="Z3286" s="44"/>
      <c r="AA3286" s="35"/>
      <c r="AB3286" s="35"/>
      <c r="AC3286" s="35"/>
      <c r="AD3286" s="35"/>
      <c r="AE3286" s="35"/>
      <c r="AF3286" s="35"/>
      <c r="AG3286" s="35"/>
      <c r="AH3286" s="35"/>
      <c r="AI3286" s="35"/>
      <c r="AJ3286" s="35"/>
      <c r="AK3286" s="35"/>
    </row>
    <row r="3287" spans="7:37" s="13" customFormat="1" ht="13.9" customHeight="1" x14ac:dyDescent="0.3">
      <c r="G3287" s="44"/>
      <c r="H3287" s="44"/>
      <c r="I3287" s="44"/>
      <c r="J3287" s="44"/>
      <c r="K3287" s="44"/>
      <c r="L3287" s="44"/>
      <c r="M3287" s="44"/>
      <c r="N3287" s="44"/>
      <c r="O3287" s="44"/>
      <c r="P3287" s="44"/>
      <c r="Q3287" s="44"/>
      <c r="R3287" s="44"/>
      <c r="S3287" s="44"/>
      <c r="T3287" s="44"/>
      <c r="U3287" s="44"/>
      <c r="V3287" s="44"/>
      <c r="W3287" s="44"/>
      <c r="X3287" s="44"/>
      <c r="Y3287" s="44"/>
      <c r="Z3287" s="44"/>
      <c r="AA3287" s="35"/>
      <c r="AB3287" s="35"/>
      <c r="AC3287" s="35"/>
      <c r="AD3287" s="35"/>
      <c r="AE3287" s="35"/>
      <c r="AF3287" s="35"/>
      <c r="AG3287" s="35"/>
      <c r="AH3287" s="35"/>
      <c r="AI3287" s="35"/>
      <c r="AJ3287" s="35"/>
      <c r="AK3287" s="35"/>
    </row>
    <row r="3288" spans="7:37" s="13" customFormat="1" ht="13.9" customHeight="1" x14ac:dyDescent="0.3">
      <c r="G3288" s="44"/>
      <c r="H3288" s="44"/>
      <c r="I3288" s="44"/>
      <c r="J3288" s="44"/>
      <c r="K3288" s="44"/>
      <c r="L3288" s="44"/>
      <c r="M3288" s="44"/>
      <c r="N3288" s="44"/>
      <c r="O3288" s="44"/>
      <c r="P3288" s="44"/>
      <c r="Q3288" s="44"/>
      <c r="R3288" s="44"/>
      <c r="S3288" s="44"/>
      <c r="T3288" s="44"/>
      <c r="U3288" s="44"/>
      <c r="V3288" s="44"/>
      <c r="W3288" s="44"/>
      <c r="X3288" s="44"/>
      <c r="Y3288" s="44"/>
      <c r="Z3288" s="44"/>
      <c r="AA3288" s="35"/>
      <c r="AB3288" s="35"/>
      <c r="AC3288" s="35"/>
      <c r="AD3288" s="35"/>
      <c r="AE3288" s="35"/>
      <c r="AF3288" s="35"/>
      <c r="AG3288" s="35"/>
      <c r="AH3288" s="35"/>
      <c r="AI3288" s="35"/>
      <c r="AJ3288" s="35"/>
      <c r="AK3288" s="35"/>
    </row>
    <row r="3289" spans="7:37" s="13" customFormat="1" ht="13.9" customHeight="1" x14ac:dyDescent="0.3">
      <c r="G3289" s="44"/>
      <c r="H3289" s="44"/>
      <c r="I3289" s="44"/>
      <c r="J3289" s="44"/>
      <c r="K3289" s="44"/>
      <c r="L3289" s="44"/>
      <c r="M3289" s="44"/>
      <c r="N3289" s="44"/>
      <c r="O3289" s="44"/>
      <c r="P3289" s="44"/>
      <c r="Q3289" s="44"/>
      <c r="R3289" s="44"/>
      <c r="S3289" s="44"/>
      <c r="T3289" s="44"/>
      <c r="U3289" s="44"/>
      <c r="V3289" s="44"/>
      <c r="W3289" s="44"/>
      <c r="X3289" s="44"/>
      <c r="Y3289" s="44"/>
      <c r="Z3289" s="44"/>
      <c r="AA3289" s="35"/>
      <c r="AB3289" s="35"/>
      <c r="AC3289" s="35"/>
      <c r="AD3289" s="35"/>
      <c r="AE3289" s="35"/>
      <c r="AF3289" s="35"/>
      <c r="AG3289" s="35"/>
      <c r="AH3289" s="35"/>
      <c r="AI3289" s="35"/>
      <c r="AJ3289" s="35"/>
      <c r="AK3289" s="35"/>
    </row>
    <row r="3290" spans="7:37" s="13" customFormat="1" ht="13.9" customHeight="1" x14ac:dyDescent="0.3">
      <c r="G3290" s="44"/>
      <c r="H3290" s="44"/>
      <c r="I3290" s="44"/>
      <c r="J3290" s="44"/>
      <c r="K3290" s="44"/>
      <c r="L3290" s="44"/>
      <c r="M3290" s="44"/>
      <c r="N3290" s="44"/>
      <c r="O3290" s="44"/>
      <c r="P3290" s="44"/>
      <c r="Q3290" s="44"/>
      <c r="R3290" s="44"/>
      <c r="S3290" s="44"/>
      <c r="T3290" s="44"/>
      <c r="U3290" s="44"/>
      <c r="V3290" s="44"/>
      <c r="W3290" s="44"/>
      <c r="X3290" s="44"/>
      <c r="Y3290" s="44"/>
      <c r="Z3290" s="44"/>
      <c r="AA3290" s="35"/>
      <c r="AB3290" s="35"/>
      <c r="AC3290" s="35"/>
      <c r="AD3290" s="35"/>
      <c r="AE3290" s="35"/>
      <c r="AF3290" s="35"/>
      <c r="AG3290" s="35"/>
      <c r="AH3290" s="35"/>
      <c r="AI3290" s="35"/>
      <c r="AJ3290" s="35"/>
      <c r="AK3290" s="35"/>
    </row>
    <row r="3291" spans="7:37" s="13" customFormat="1" ht="13.9" customHeight="1" x14ac:dyDescent="0.3">
      <c r="G3291" s="44"/>
      <c r="H3291" s="44"/>
      <c r="I3291" s="44"/>
      <c r="J3291" s="44"/>
      <c r="K3291" s="44"/>
      <c r="L3291" s="44"/>
      <c r="M3291" s="44"/>
      <c r="N3291" s="44"/>
      <c r="O3291" s="44"/>
      <c r="P3291" s="44"/>
      <c r="Q3291" s="44"/>
      <c r="R3291" s="44"/>
      <c r="S3291" s="44"/>
      <c r="T3291" s="44"/>
      <c r="U3291" s="44"/>
      <c r="V3291" s="44"/>
      <c r="W3291" s="44"/>
      <c r="X3291" s="44"/>
      <c r="Y3291" s="44"/>
      <c r="Z3291" s="44"/>
      <c r="AA3291" s="35"/>
      <c r="AB3291" s="35"/>
      <c r="AC3291" s="35"/>
      <c r="AD3291" s="35"/>
      <c r="AE3291" s="35"/>
      <c r="AF3291" s="35"/>
      <c r="AG3291" s="35"/>
      <c r="AH3291" s="35"/>
      <c r="AI3291" s="35"/>
      <c r="AJ3291" s="35"/>
      <c r="AK3291" s="35"/>
    </row>
    <row r="3292" spans="7:37" s="13" customFormat="1" ht="13.9" customHeight="1" x14ac:dyDescent="0.3">
      <c r="G3292" s="44"/>
      <c r="H3292" s="44"/>
      <c r="I3292" s="44"/>
      <c r="J3292" s="44"/>
      <c r="K3292" s="44"/>
      <c r="L3292" s="44"/>
      <c r="M3292" s="44"/>
      <c r="N3292" s="44"/>
      <c r="O3292" s="44"/>
      <c r="P3292" s="44"/>
      <c r="Q3292" s="44"/>
      <c r="R3292" s="44"/>
      <c r="S3292" s="44"/>
      <c r="T3292" s="44"/>
      <c r="U3292" s="44"/>
      <c r="V3292" s="44"/>
      <c r="W3292" s="44"/>
      <c r="X3292" s="44"/>
      <c r="Y3292" s="44"/>
      <c r="Z3292" s="44"/>
      <c r="AA3292" s="35"/>
      <c r="AB3292" s="35"/>
      <c r="AC3292" s="35"/>
      <c r="AD3292" s="35"/>
      <c r="AE3292" s="35"/>
      <c r="AF3292" s="35"/>
      <c r="AG3292" s="35"/>
      <c r="AH3292" s="35"/>
      <c r="AI3292" s="35"/>
      <c r="AJ3292" s="35"/>
      <c r="AK3292" s="35"/>
    </row>
    <row r="3293" spans="7:37" s="13" customFormat="1" ht="13.9" customHeight="1" x14ac:dyDescent="0.3">
      <c r="G3293" s="44"/>
      <c r="H3293" s="44"/>
      <c r="I3293" s="44"/>
      <c r="J3293" s="44"/>
      <c r="K3293" s="44"/>
      <c r="L3293" s="44"/>
      <c r="M3293" s="44"/>
      <c r="N3293" s="44"/>
      <c r="O3293" s="44"/>
      <c r="P3293" s="44"/>
      <c r="Q3293" s="44"/>
      <c r="R3293" s="44"/>
      <c r="S3293" s="44"/>
      <c r="T3293" s="44"/>
      <c r="U3293" s="44"/>
      <c r="V3293" s="44"/>
      <c r="W3293" s="44"/>
      <c r="X3293" s="44"/>
      <c r="Y3293" s="44"/>
      <c r="Z3293" s="44"/>
      <c r="AA3293" s="35"/>
      <c r="AB3293" s="35"/>
      <c r="AC3293" s="35"/>
      <c r="AD3293" s="35"/>
      <c r="AE3293" s="35"/>
      <c r="AF3293" s="35"/>
      <c r="AG3293" s="35"/>
      <c r="AH3293" s="35"/>
      <c r="AI3293" s="35"/>
      <c r="AJ3293" s="35"/>
      <c r="AK3293" s="35"/>
    </row>
    <row r="3294" spans="7:37" s="13" customFormat="1" ht="13.9" customHeight="1" x14ac:dyDescent="0.3">
      <c r="G3294" s="44"/>
      <c r="H3294" s="44"/>
      <c r="I3294" s="44"/>
      <c r="J3294" s="44"/>
      <c r="K3294" s="44"/>
      <c r="L3294" s="44"/>
      <c r="M3294" s="44"/>
      <c r="N3294" s="44"/>
      <c r="O3294" s="44"/>
      <c r="P3294" s="44"/>
      <c r="Q3294" s="44"/>
      <c r="R3294" s="44"/>
      <c r="S3294" s="44"/>
      <c r="T3294" s="44"/>
      <c r="U3294" s="44"/>
      <c r="V3294" s="44"/>
      <c r="W3294" s="44"/>
      <c r="X3294" s="44"/>
      <c r="Y3294" s="44"/>
      <c r="Z3294" s="44"/>
      <c r="AA3294" s="35"/>
      <c r="AB3294" s="35"/>
      <c r="AC3294" s="35"/>
      <c r="AD3294" s="35"/>
      <c r="AE3294" s="35"/>
      <c r="AF3294" s="35"/>
      <c r="AG3294" s="35"/>
      <c r="AH3294" s="35"/>
      <c r="AI3294" s="35"/>
      <c r="AJ3294" s="35"/>
      <c r="AK3294" s="35"/>
    </row>
    <row r="3295" spans="7:37" s="13" customFormat="1" ht="13.9" customHeight="1" x14ac:dyDescent="0.3">
      <c r="G3295" s="44"/>
      <c r="H3295" s="44"/>
      <c r="I3295" s="44"/>
      <c r="J3295" s="44"/>
      <c r="K3295" s="44"/>
      <c r="L3295" s="44"/>
      <c r="M3295" s="44"/>
      <c r="N3295" s="44"/>
      <c r="O3295" s="44"/>
      <c r="P3295" s="44"/>
      <c r="Q3295" s="44"/>
      <c r="R3295" s="44"/>
      <c r="S3295" s="44"/>
      <c r="T3295" s="44"/>
      <c r="U3295" s="44"/>
      <c r="V3295" s="44"/>
      <c r="W3295" s="44"/>
      <c r="X3295" s="44"/>
      <c r="Y3295" s="44"/>
      <c r="Z3295" s="44"/>
      <c r="AA3295" s="35"/>
      <c r="AB3295" s="35"/>
      <c r="AC3295" s="35"/>
      <c r="AD3295" s="35"/>
      <c r="AE3295" s="35"/>
      <c r="AF3295" s="35"/>
      <c r="AG3295" s="35"/>
      <c r="AH3295" s="35"/>
      <c r="AI3295" s="35"/>
      <c r="AJ3295" s="35"/>
      <c r="AK3295" s="35"/>
    </row>
    <row r="3296" spans="7:37" s="13" customFormat="1" ht="13.9" customHeight="1" x14ac:dyDescent="0.3">
      <c r="G3296" s="44"/>
      <c r="H3296" s="44"/>
      <c r="I3296" s="44"/>
      <c r="J3296" s="44"/>
      <c r="K3296" s="44"/>
      <c r="L3296" s="44"/>
      <c r="M3296" s="44"/>
      <c r="N3296" s="44"/>
      <c r="O3296" s="44"/>
      <c r="P3296" s="44"/>
      <c r="Q3296" s="44"/>
      <c r="R3296" s="44"/>
      <c r="S3296" s="44"/>
      <c r="T3296" s="44"/>
      <c r="U3296" s="44"/>
      <c r="V3296" s="44"/>
      <c r="W3296" s="44"/>
      <c r="X3296" s="44"/>
      <c r="Y3296" s="44"/>
      <c r="Z3296" s="44"/>
      <c r="AA3296" s="35"/>
      <c r="AB3296" s="35"/>
      <c r="AC3296" s="35"/>
      <c r="AD3296" s="35"/>
      <c r="AE3296" s="35"/>
      <c r="AF3296" s="35"/>
      <c r="AG3296" s="35"/>
      <c r="AH3296" s="35"/>
      <c r="AI3296" s="35"/>
      <c r="AJ3296" s="35"/>
      <c r="AK3296" s="35"/>
    </row>
    <row r="3297" spans="7:37" s="13" customFormat="1" ht="13.9" customHeight="1" x14ac:dyDescent="0.3">
      <c r="G3297" s="44"/>
      <c r="H3297" s="44"/>
      <c r="I3297" s="44"/>
      <c r="J3297" s="44"/>
      <c r="K3297" s="44"/>
      <c r="L3297" s="44"/>
      <c r="M3297" s="44"/>
      <c r="N3297" s="44"/>
      <c r="O3297" s="44"/>
      <c r="P3297" s="44"/>
      <c r="Q3297" s="44"/>
      <c r="R3297" s="44"/>
      <c r="S3297" s="44"/>
      <c r="T3297" s="44"/>
      <c r="U3297" s="44"/>
      <c r="V3297" s="44"/>
      <c r="W3297" s="44"/>
      <c r="X3297" s="44"/>
      <c r="Y3297" s="44"/>
      <c r="Z3297" s="44"/>
      <c r="AA3297" s="35"/>
      <c r="AB3297" s="35"/>
      <c r="AC3297" s="35"/>
      <c r="AD3297" s="35"/>
      <c r="AE3297" s="35"/>
      <c r="AF3297" s="35"/>
      <c r="AG3297" s="35"/>
      <c r="AH3297" s="35"/>
      <c r="AI3297" s="35"/>
      <c r="AJ3297" s="35"/>
      <c r="AK3297" s="35"/>
    </row>
    <row r="3298" spans="7:37" s="13" customFormat="1" ht="13.9" customHeight="1" x14ac:dyDescent="0.3">
      <c r="G3298" s="44"/>
      <c r="H3298" s="44"/>
      <c r="I3298" s="44"/>
      <c r="J3298" s="44"/>
      <c r="K3298" s="44"/>
      <c r="L3298" s="44"/>
      <c r="M3298" s="44"/>
      <c r="N3298" s="44"/>
      <c r="O3298" s="44"/>
      <c r="P3298" s="44"/>
      <c r="Q3298" s="44"/>
      <c r="R3298" s="44"/>
      <c r="S3298" s="44"/>
      <c r="T3298" s="44"/>
      <c r="U3298" s="44"/>
      <c r="V3298" s="44"/>
      <c r="W3298" s="44"/>
      <c r="X3298" s="44"/>
      <c r="Y3298" s="44"/>
      <c r="Z3298" s="44"/>
      <c r="AA3298" s="35"/>
      <c r="AB3298" s="35"/>
      <c r="AC3298" s="35"/>
      <c r="AD3298" s="35"/>
      <c r="AE3298" s="35"/>
      <c r="AF3298" s="35"/>
      <c r="AG3298" s="35"/>
      <c r="AH3298" s="35"/>
      <c r="AI3298" s="35"/>
      <c r="AJ3298" s="35"/>
      <c r="AK3298" s="35"/>
    </row>
    <row r="3299" spans="7:37" s="13" customFormat="1" ht="13.9" customHeight="1" x14ac:dyDescent="0.3">
      <c r="G3299" s="44"/>
      <c r="H3299" s="44"/>
      <c r="I3299" s="44"/>
      <c r="J3299" s="44"/>
      <c r="K3299" s="44"/>
      <c r="L3299" s="44"/>
      <c r="M3299" s="44"/>
      <c r="N3299" s="44"/>
      <c r="O3299" s="44"/>
      <c r="P3299" s="44"/>
      <c r="Q3299" s="44"/>
      <c r="R3299" s="44"/>
      <c r="S3299" s="44"/>
      <c r="T3299" s="44"/>
      <c r="U3299" s="44"/>
      <c r="V3299" s="44"/>
      <c r="W3299" s="44"/>
      <c r="X3299" s="44"/>
      <c r="Y3299" s="44"/>
      <c r="Z3299" s="44"/>
      <c r="AA3299" s="35"/>
      <c r="AB3299" s="35"/>
      <c r="AC3299" s="35"/>
      <c r="AD3299" s="35"/>
      <c r="AE3299" s="35"/>
      <c r="AF3299" s="35"/>
      <c r="AG3299" s="35"/>
      <c r="AH3299" s="35"/>
      <c r="AI3299" s="35"/>
      <c r="AJ3299" s="35"/>
      <c r="AK3299" s="35"/>
    </row>
    <row r="3300" spans="7:37" s="13" customFormat="1" ht="13.9" customHeight="1" x14ac:dyDescent="0.3">
      <c r="G3300" s="44"/>
      <c r="H3300" s="44"/>
      <c r="I3300" s="44"/>
      <c r="J3300" s="44"/>
      <c r="K3300" s="44"/>
      <c r="L3300" s="44"/>
      <c r="M3300" s="44"/>
      <c r="N3300" s="44"/>
      <c r="O3300" s="44"/>
      <c r="P3300" s="44"/>
      <c r="Q3300" s="44"/>
      <c r="R3300" s="44"/>
      <c r="S3300" s="44"/>
      <c r="T3300" s="44"/>
      <c r="U3300" s="44"/>
      <c r="V3300" s="44"/>
      <c r="W3300" s="44"/>
      <c r="X3300" s="44"/>
      <c r="Y3300" s="44"/>
      <c r="Z3300" s="44"/>
      <c r="AA3300" s="35"/>
      <c r="AB3300" s="35"/>
      <c r="AC3300" s="35"/>
      <c r="AD3300" s="35"/>
      <c r="AE3300" s="35"/>
      <c r="AF3300" s="35"/>
      <c r="AG3300" s="35"/>
      <c r="AH3300" s="35"/>
      <c r="AI3300" s="35"/>
      <c r="AJ3300" s="35"/>
      <c r="AK3300" s="35"/>
    </row>
    <row r="3301" spans="7:37" s="13" customFormat="1" ht="13.9" customHeight="1" x14ac:dyDescent="0.3">
      <c r="G3301" s="44"/>
      <c r="H3301" s="44"/>
      <c r="I3301" s="44"/>
      <c r="J3301" s="44"/>
      <c r="K3301" s="44"/>
      <c r="L3301" s="44"/>
      <c r="M3301" s="44"/>
      <c r="N3301" s="44"/>
      <c r="O3301" s="44"/>
      <c r="P3301" s="44"/>
      <c r="Q3301" s="44"/>
      <c r="R3301" s="44"/>
      <c r="S3301" s="44"/>
      <c r="T3301" s="44"/>
      <c r="U3301" s="44"/>
      <c r="V3301" s="44"/>
      <c r="W3301" s="44"/>
      <c r="X3301" s="44"/>
      <c r="Y3301" s="44"/>
      <c r="Z3301" s="44"/>
      <c r="AA3301" s="35"/>
      <c r="AB3301" s="35"/>
      <c r="AC3301" s="35"/>
      <c r="AD3301" s="35"/>
      <c r="AE3301" s="35"/>
      <c r="AF3301" s="35"/>
      <c r="AG3301" s="35"/>
      <c r="AH3301" s="35"/>
      <c r="AI3301" s="35"/>
      <c r="AJ3301" s="35"/>
      <c r="AK3301" s="35"/>
    </row>
    <row r="3302" spans="7:37" s="13" customFormat="1" ht="13.9" customHeight="1" x14ac:dyDescent="0.3">
      <c r="G3302" s="44"/>
      <c r="H3302" s="44"/>
      <c r="I3302" s="44"/>
      <c r="J3302" s="44"/>
      <c r="K3302" s="44"/>
      <c r="L3302" s="44"/>
      <c r="M3302" s="44"/>
      <c r="N3302" s="44"/>
      <c r="O3302" s="44"/>
      <c r="P3302" s="44"/>
      <c r="Q3302" s="44"/>
      <c r="R3302" s="44"/>
      <c r="S3302" s="44"/>
      <c r="T3302" s="44"/>
      <c r="U3302" s="44"/>
      <c r="V3302" s="44"/>
      <c r="W3302" s="44"/>
      <c r="X3302" s="44"/>
      <c r="Y3302" s="44"/>
      <c r="Z3302" s="44"/>
      <c r="AA3302" s="35"/>
      <c r="AB3302" s="35"/>
      <c r="AC3302" s="35"/>
      <c r="AD3302" s="35"/>
      <c r="AE3302" s="35"/>
      <c r="AF3302" s="35"/>
      <c r="AG3302" s="35"/>
      <c r="AH3302" s="35"/>
      <c r="AI3302" s="35"/>
      <c r="AJ3302" s="35"/>
      <c r="AK3302" s="35"/>
    </row>
    <row r="3303" spans="7:37" s="13" customFormat="1" ht="13.9" customHeight="1" x14ac:dyDescent="0.3">
      <c r="G3303" s="44"/>
      <c r="H3303" s="44"/>
      <c r="I3303" s="44"/>
      <c r="J3303" s="44"/>
      <c r="K3303" s="44"/>
      <c r="L3303" s="44"/>
      <c r="M3303" s="44"/>
      <c r="N3303" s="44"/>
      <c r="O3303" s="44"/>
      <c r="P3303" s="44"/>
      <c r="Q3303" s="44"/>
      <c r="R3303" s="44"/>
      <c r="S3303" s="44"/>
      <c r="T3303" s="44"/>
      <c r="U3303" s="44"/>
      <c r="V3303" s="44"/>
      <c r="W3303" s="44"/>
      <c r="X3303" s="44"/>
      <c r="Y3303" s="44"/>
      <c r="Z3303" s="44"/>
      <c r="AA3303" s="35"/>
      <c r="AB3303" s="35"/>
      <c r="AC3303" s="35"/>
      <c r="AD3303" s="35"/>
      <c r="AE3303" s="35"/>
      <c r="AF3303" s="35"/>
      <c r="AG3303" s="35"/>
      <c r="AH3303" s="35"/>
      <c r="AI3303" s="35"/>
      <c r="AJ3303" s="35"/>
      <c r="AK3303" s="35"/>
    </row>
    <row r="3304" spans="7:37" s="13" customFormat="1" ht="13.9" customHeight="1" x14ac:dyDescent="0.3">
      <c r="G3304" s="44"/>
      <c r="H3304" s="44"/>
      <c r="I3304" s="44"/>
      <c r="J3304" s="44"/>
      <c r="K3304" s="44"/>
      <c r="L3304" s="44"/>
      <c r="M3304" s="44"/>
      <c r="N3304" s="44"/>
      <c r="O3304" s="44"/>
      <c r="P3304" s="44"/>
      <c r="Q3304" s="44"/>
      <c r="R3304" s="44"/>
      <c r="S3304" s="44"/>
      <c r="T3304" s="44"/>
      <c r="U3304" s="44"/>
      <c r="V3304" s="44"/>
      <c r="W3304" s="44"/>
      <c r="X3304" s="44"/>
      <c r="Y3304" s="44"/>
      <c r="Z3304" s="44"/>
      <c r="AA3304" s="35"/>
      <c r="AB3304" s="35"/>
      <c r="AC3304" s="35"/>
      <c r="AD3304" s="35"/>
      <c r="AE3304" s="35"/>
      <c r="AF3304" s="35"/>
      <c r="AG3304" s="35"/>
      <c r="AH3304" s="35"/>
      <c r="AI3304" s="35"/>
      <c r="AJ3304" s="35"/>
      <c r="AK3304" s="35"/>
    </row>
    <row r="3305" spans="7:37" s="13" customFormat="1" ht="13.9" customHeight="1" x14ac:dyDescent="0.3">
      <c r="G3305" s="44"/>
      <c r="H3305" s="44"/>
      <c r="I3305" s="44"/>
      <c r="J3305" s="44"/>
      <c r="K3305" s="44"/>
      <c r="L3305" s="44"/>
      <c r="M3305" s="44"/>
      <c r="N3305" s="44"/>
      <c r="O3305" s="44"/>
      <c r="P3305" s="44"/>
      <c r="Q3305" s="44"/>
      <c r="R3305" s="44"/>
      <c r="S3305" s="44"/>
      <c r="T3305" s="44"/>
      <c r="U3305" s="44"/>
      <c r="V3305" s="44"/>
      <c r="W3305" s="44"/>
      <c r="X3305" s="44"/>
      <c r="Y3305" s="44"/>
      <c r="Z3305" s="44"/>
      <c r="AA3305" s="35"/>
      <c r="AB3305" s="35"/>
      <c r="AC3305" s="35"/>
      <c r="AD3305" s="35"/>
      <c r="AE3305" s="35"/>
      <c r="AF3305" s="35"/>
      <c r="AG3305" s="35"/>
      <c r="AH3305" s="35"/>
      <c r="AI3305" s="35"/>
      <c r="AJ3305" s="35"/>
      <c r="AK3305" s="35"/>
    </row>
    <row r="3306" spans="7:37" s="13" customFormat="1" ht="13.9" customHeight="1" x14ac:dyDescent="0.3">
      <c r="G3306" s="44"/>
      <c r="H3306" s="44"/>
      <c r="I3306" s="44"/>
      <c r="J3306" s="44"/>
      <c r="K3306" s="44"/>
      <c r="L3306" s="44"/>
      <c r="M3306" s="44"/>
      <c r="N3306" s="44"/>
      <c r="O3306" s="44"/>
      <c r="P3306" s="44"/>
      <c r="Q3306" s="44"/>
      <c r="R3306" s="44"/>
      <c r="S3306" s="44"/>
      <c r="T3306" s="44"/>
      <c r="U3306" s="44"/>
      <c r="V3306" s="44"/>
      <c r="W3306" s="44"/>
      <c r="X3306" s="44"/>
      <c r="Y3306" s="44"/>
      <c r="Z3306" s="44"/>
      <c r="AA3306" s="35"/>
      <c r="AB3306" s="35"/>
      <c r="AC3306" s="35"/>
      <c r="AD3306" s="35"/>
      <c r="AE3306" s="35"/>
      <c r="AF3306" s="35"/>
      <c r="AG3306" s="35"/>
      <c r="AH3306" s="35"/>
      <c r="AI3306" s="35"/>
      <c r="AJ3306" s="35"/>
      <c r="AK3306" s="35"/>
    </row>
    <row r="3307" spans="7:37" s="13" customFormat="1" ht="13.9" customHeight="1" x14ac:dyDescent="0.3">
      <c r="G3307" s="44"/>
      <c r="H3307" s="44"/>
      <c r="I3307" s="44"/>
      <c r="J3307" s="44"/>
      <c r="K3307" s="44"/>
      <c r="L3307" s="44"/>
      <c r="M3307" s="44"/>
      <c r="N3307" s="44"/>
      <c r="O3307" s="44"/>
      <c r="P3307" s="44"/>
      <c r="Q3307" s="44"/>
      <c r="R3307" s="44"/>
      <c r="S3307" s="44"/>
      <c r="T3307" s="44"/>
      <c r="U3307" s="44"/>
      <c r="V3307" s="44"/>
      <c r="W3307" s="44"/>
      <c r="X3307" s="44"/>
      <c r="Y3307" s="44"/>
      <c r="Z3307" s="44"/>
      <c r="AA3307" s="35"/>
      <c r="AB3307" s="35"/>
      <c r="AC3307" s="35"/>
      <c r="AD3307" s="35"/>
      <c r="AE3307" s="35"/>
      <c r="AF3307" s="35"/>
      <c r="AG3307" s="35"/>
      <c r="AH3307" s="35"/>
      <c r="AI3307" s="35"/>
      <c r="AJ3307" s="35"/>
      <c r="AK3307" s="35"/>
    </row>
    <row r="3308" spans="7:37" s="13" customFormat="1" ht="13.9" customHeight="1" x14ac:dyDescent="0.3">
      <c r="G3308" s="44"/>
      <c r="H3308" s="44"/>
      <c r="I3308" s="44"/>
      <c r="J3308" s="44"/>
      <c r="K3308" s="44"/>
      <c r="L3308" s="44"/>
      <c r="M3308" s="44"/>
      <c r="N3308" s="44"/>
      <c r="O3308" s="44"/>
      <c r="P3308" s="44"/>
      <c r="Q3308" s="44"/>
      <c r="R3308" s="44"/>
      <c r="S3308" s="44"/>
      <c r="T3308" s="44"/>
      <c r="U3308" s="44"/>
      <c r="V3308" s="44"/>
      <c r="W3308" s="44"/>
      <c r="X3308" s="44"/>
      <c r="Y3308" s="44"/>
      <c r="Z3308" s="44"/>
      <c r="AA3308" s="35"/>
      <c r="AB3308" s="35"/>
      <c r="AC3308" s="35"/>
      <c r="AD3308" s="35"/>
      <c r="AE3308" s="35"/>
      <c r="AF3308" s="35"/>
      <c r="AG3308" s="35"/>
      <c r="AH3308" s="35"/>
      <c r="AI3308" s="35"/>
      <c r="AJ3308" s="35"/>
      <c r="AK3308" s="35"/>
    </row>
    <row r="3309" spans="7:37" s="13" customFormat="1" ht="13.9" customHeight="1" x14ac:dyDescent="0.3">
      <c r="G3309" s="44"/>
      <c r="H3309" s="44"/>
      <c r="I3309" s="44"/>
      <c r="J3309" s="44"/>
      <c r="K3309" s="44"/>
      <c r="L3309" s="44"/>
      <c r="M3309" s="44"/>
      <c r="N3309" s="44"/>
      <c r="O3309" s="44"/>
      <c r="P3309" s="44"/>
      <c r="Q3309" s="44"/>
      <c r="R3309" s="44"/>
      <c r="S3309" s="44"/>
      <c r="T3309" s="44"/>
      <c r="U3309" s="44"/>
      <c r="V3309" s="44"/>
      <c r="W3309" s="44"/>
      <c r="X3309" s="44"/>
      <c r="Y3309" s="44"/>
      <c r="Z3309" s="44"/>
      <c r="AA3309" s="35"/>
      <c r="AB3309" s="35"/>
      <c r="AC3309" s="35"/>
      <c r="AD3309" s="35"/>
      <c r="AE3309" s="35"/>
      <c r="AF3309" s="35"/>
      <c r="AG3309" s="35"/>
      <c r="AH3309" s="35"/>
      <c r="AI3309" s="35"/>
      <c r="AJ3309" s="35"/>
      <c r="AK3309" s="35"/>
    </row>
    <row r="3310" spans="7:37" s="13" customFormat="1" ht="13.9" customHeight="1" x14ac:dyDescent="0.3">
      <c r="G3310" s="44"/>
      <c r="H3310" s="44"/>
      <c r="I3310" s="44"/>
      <c r="J3310" s="44"/>
      <c r="K3310" s="44"/>
      <c r="L3310" s="44"/>
      <c r="M3310" s="44"/>
      <c r="N3310" s="44"/>
      <c r="O3310" s="44"/>
      <c r="P3310" s="44"/>
      <c r="Q3310" s="44"/>
      <c r="R3310" s="44"/>
      <c r="S3310" s="44"/>
      <c r="T3310" s="44"/>
      <c r="U3310" s="44"/>
      <c r="V3310" s="44"/>
      <c r="W3310" s="44"/>
      <c r="X3310" s="44"/>
      <c r="Y3310" s="44"/>
      <c r="Z3310" s="44"/>
      <c r="AA3310" s="35"/>
      <c r="AB3310" s="35"/>
      <c r="AC3310" s="35"/>
      <c r="AD3310" s="35"/>
      <c r="AE3310" s="35"/>
      <c r="AF3310" s="35"/>
      <c r="AG3310" s="35"/>
      <c r="AH3310" s="35"/>
      <c r="AI3310" s="35"/>
      <c r="AJ3310" s="35"/>
      <c r="AK3310" s="35"/>
    </row>
    <row r="3311" spans="7:37" s="13" customFormat="1" ht="13.9" customHeight="1" x14ac:dyDescent="0.3">
      <c r="G3311" s="44"/>
      <c r="H3311" s="44"/>
      <c r="I3311" s="44"/>
      <c r="J3311" s="44"/>
      <c r="K3311" s="44"/>
      <c r="L3311" s="44"/>
      <c r="M3311" s="44"/>
      <c r="N3311" s="44"/>
      <c r="O3311" s="44"/>
      <c r="P3311" s="44"/>
      <c r="Q3311" s="44"/>
      <c r="R3311" s="44"/>
      <c r="S3311" s="44"/>
      <c r="T3311" s="44"/>
      <c r="U3311" s="44"/>
      <c r="V3311" s="44"/>
      <c r="W3311" s="44"/>
      <c r="X3311" s="44"/>
      <c r="Y3311" s="44"/>
      <c r="Z3311" s="44"/>
      <c r="AA3311" s="35"/>
      <c r="AB3311" s="35"/>
      <c r="AC3311" s="35"/>
      <c r="AD3311" s="35"/>
      <c r="AE3311" s="35"/>
      <c r="AF3311" s="35"/>
      <c r="AG3311" s="35"/>
      <c r="AH3311" s="35"/>
      <c r="AI3311" s="35"/>
      <c r="AJ3311" s="35"/>
      <c r="AK3311" s="35"/>
    </row>
    <row r="3312" spans="7:37" s="13" customFormat="1" ht="13.9" customHeight="1" x14ac:dyDescent="0.3">
      <c r="G3312" s="44"/>
      <c r="H3312" s="44"/>
      <c r="I3312" s="44"/>
      <c r="J3312" s="44"/>
      <c r="K3312" s="44"/>
      <c r="L3312" s="44"/>
      <c r="M3312" s="44"/>
      <c r="N3312" s="44"/>
      <c r="O3312" s="44"/>
      <c r="P3312" s="44"/>
      <c r="Q3312" s="44"/>
      <c r="R3312" s="44"/>
      <c r="S3312" s="44"/>
      <c r="T3312" s="44"/>
      <c r="U3312" s="44"/>
      <c r="V3312" s="44"/>
      <c r="W3312" s="44"/>
      <c r="X3312" s="44"/>
      <c r="Y3312" s="44"/>
      <c r="Z3312" s="44"/>
      <c r="AA3312" s="35"/>
      <c r="AB3312" s="35"/>
      <c r="AC3312" s="35"/>
      <c r="AD3312" s="35"/>
      <c r="AE3312" s="35"/>
      <c r="AF3312" s="35"/>
      <c r="AG3312" s="35"/>
      <c r="AH3312" s="35"/>
      <c r="AI3312" s="35"/>
      <c r="AJ3312" s="35"/>
      <c r="AK3312" s="35"/>
    </row>
    <row r="3313" spans="7:37" s="13" customFormat="1" ht="13.9" customHeight="1" x14ac:dyDescent="0.3">
      <c r="G3313" s="44"/>
      <c r="H3313" s="44"/>
      <c r="I3313" s="44"/>
      <c r="J3313" s="44"/>
      <c r="K3313" s="44"/>
      <c r="L3313" s="44"/>
      <c r="M3313" s="44"/>
      <c r="N3313" s="44"/>
      <c r="O3313" s="44"/>
      <c r="P3313" s="44"/>
      <c r="Q3313" s="44"/>
      <c r="R3313" s="44"/>
      <c r="S3313" s="44"/>
      <c r="T3313" s="44"/>
      <c r="U3313" s="44"/>
      <c r="V3313" s="44"/>
      <c r="W3313" s="44"/>
      <c r="X3313" s="44"/>
      <c r="Y3313" s="44"/>
      <c r="Z3313" s="44"/>
      <c r="AA3313" s="35"/>
      <c r="AB3313" s="35"/>
      <c r="AC3313" s="35"/>
      <c r="AD3313" s="35"/>
      <c r="AE3313" s="35"/>
      <c r="AF3313" s="35"/>
      <c r="AG3313" s="35"/>
      <c r="AH3313" s="35"/>
      <c r="AI3313" s="35"/>
      <c r="AJ3313" s="35"/>
      <c r="AK3313" s="35"/>
    </row>
    <row r="3314" spans="7:37" s="13" customFormat="1" ht="13.9" customHeight="1" x14ac:dyDescent="0.3">
      <c r="G3314" s="44"/>
      <c r="H3314" s="44"/>
      <c r="I3314" s="44"/>
      <c r="J3314" s="44"/>
      <c r="K3314" s="44"/>
      <c r="L3314" s="44"/>
      <c r="M3314" s="44"/>
      <c r="N3314" s="44"/>
      <c r="O3314" s="44"/>
      <c r="P3314" s="44"/>
      <c r="Q3314" s="44"/>
      <c r="R3314" s="44"/>
      <c r="S3314" s="44"/>
      <c r="T3314" s="44"/>
      <c r="U3314" s="44"/>
      <c r="V3314" s="44"/>
      <c r="W3314" s="44"/>
      <c r="X3314" s="44"/>
      <c r="Y3314" s="44"/>
      <c r="Z3314" s="44"/>
      <c r="AA3314" s="35"/>
      <c r="AB3314" s="35"/>
      <c r="AC3314" s="35"/>
      <c r="AD3314" s="35"/>
      <c r="AE3314" s="35"/>
      <c r="AF3314" s="35"/>
      <c r="AG3314" s="35"/>
      <c r="AH3314" s="35"/>
      <c r="AI3314" s="35"/>
      <c r="AJ3314" s="35"/>
      <c r="AK3314" s="35"/>
    </row>
    <row r="3315" spans="7:37" s="13" customFormat="1" ht="13.9" customHeight="1" x14ac:dyDescent="0.3">
      <c r="G3315" s="44"/>
      <c r="H3315" s="44"/>
      <c r="I3315" s="44"/>
      <c r="J3315" s="44"/>
      <c r="K3315" s="44"/>
      <c r="L3315" s="44"/>
      <c r="M3315" s="44"/>
      <c r="N3315" s="44"/>
      <c r="O3315" s="44"/>
      <c r="P3315" s="44"/>
      <c r="Q3315" s="44"/>
      <c r="R3315" s="44"/>
      <c r="S3315" s="44"/>
      <c r="T3315" s="44"/>
      <c r="U3315" s="44"/>
      <c r="V3315" s="44"/>
      <c r="W3315" s="44"/>
      <c r="X3315" s="44"/>
      <c r="Y3315" s="44"/>
      <c r="Z3315" s="44"/>
      <c r="AA3315" s="35"/>
      <c r="AB3315" s="35"/>
      <c r="AC3315" s="35"/>
      <c r="AD3315" s="35"/>
      <c r="AE3315" s="35"/>
      <c r="AF3315" s="35"/>
      <c r="AG3315" s="35"/>
      <c r="AH3315" s="35"/>
      <c r="AI3315" s="35"/>
      <c r="AJ3315" s="35"/>
      <c r="AK3315" s="35"/>
    </row>
    <row r="3316" spans="7:37" s="13" customFormat="1" ht="13.9" customHeight="1" x14ac:dyDescent="0.3">
      <c r="G3316" s="44"/>
      <c r="H3316" s="44"/>
      <c r="I3316" s="44"/>
      <c r="J3316" s="44"/>
      <c r="K3316" s="44"/>
      <c r="L3316" s="44"/>
      <c r="M3316" s="44"/>
      <c r="N3316" s="44"/>
      <c r="O3316" s="44"/>
      <c r="P3316" s="44"/>
      <c r="Q3316" s="44"/>
      <c r="R3316" s="44"/>
      <c r="S3316" s="44"/>
      <c r="T3316" s="44"/>
      <c r="U3316" s="44"/>
      <c r="V3316" s="44"/>
      <c r="W3316" s="44"/>
      <c r="X3316" s="44"/>
      <c r="Y3316" s="44"/>
      <c r="Z3316" s="44"/>
      <c r="AA3316" s="35"/>
      <c r="AB3316" s="35"/>
      <c r="AC3316" s="35"/>
      <c r="AD3316" s="35"/>
      <c r="AE3316" s="35"/>
      <c r="AF3316" s="35"/>
      <c r="AG3316" s="35"/>
      <c r="AH3316" s="35"/>
      <c r="AI3316" s="35"/>
      <c r="AJ3316" s="35"/>
      <c r="AK3316" s="35"/>
    </row>
    <row r="3317" spans="7:37" s="13" customFormat="1" ht="13.9" customHeight="1" x14ac:dyDescent="0.3">
      <c r="G3317" s="44"/>
      <c r="H3317" s="44"/>
      <c r="I3317" s="44"/>
      <c r="J3317" s="44"/>
      <c r="K3317" s="44"/>
      <c r="L3317" s="44"/>
      <c r="M3317" s="44"/>
      <c r="N3317" s="44"/>
      <c r="O3317" s="44"/>
      <c r="P3317" s="44"/>
      <c r="Q3317" s="44"/>
      <c r="R3317" s="44"/>
      <c r="S3317" s="44"/>
      <c r="T3317" s="44"/>
      <c r="U3317" s="44"/>
      <c r="V3317" s="44"/>
      <c r="W3317" s="44"/>
      <c r="X3317" s="44"/>
      <c r="Y3317" s="44"/>
      <c r="Z3317" s="44"/>
      <c r="AA3317" s="35"/>
      <c r="AB3317" s="35"/>
      <c r="AC3317" s="35"/>
      <c r="AD3317" s="35"/>
      <c r="AE3317" s="35"/>
      <c r="AF3317" s="35"/>
      <c r="AG3317" s="35"/>
      <c r="AH3317" s="35"/>
      <c r="AI3317" s="35"/>
      <c r="AJ3317" s="35"/>
      <c r="AK3317" s="35"/>
    </row>
    <row r="3318" spans="7:37" s="13" customFormat="1" ht="13.9" customHeight="1" x14ac:dyDescent="0.3">
      <c r="G3318" s="44"/>
      <c r="H3318" s="44"/>
      <c r="I3318" s="44"/>
      <c r="J3318" s="44"/>
      <c r="K3318" s="44"/>
      <c r="L3318" s="44"/>
      <c r="M3318" s="44"/>
      <c r="N3318" s="44"/>
      <c r="O3318" s="44"/>
      <c r="P3318" s="44"/>
      <c r="Q3318" s="44"/>
      <c r="R3318" s="44"/>
      <c r="S3318" s="44"/>
      <c r="T3318" s="44"/>
      <c r="U3318" s="44"/>
      <c r="V3318" s="44"/>
      <c r="W3318" s="44"/>
      <c r="X3318" s="44"/>
      <c r="Y3318" s="44"/>
      <c r="Z3318" s="44"/>
      <c r="AA3318" s="35"/>
      <c r="AB3318" s="35"/>
      <c r="AC3318" s="35"/>
      <c r="AD3318" s="35"/>
      <c r="AE3318" s="35"/>
      <c r="AF3318" s="35"/>
      <c r="AG3318" s="35"/>
      <c r="AH3318" s="35"/>
      <c r="AI3318" s="35"/>
      <c r="AJ3318" s="35"/>
      <c r="AK3318" s="35"/>
    </row>
    <row r="3319" spans="7:37" s="13" customFormat="1" ht="13.9" customHeight="1" x14ac:dyDescent="0.3">
      <c r="G3319" s="44"/>
      <c r="H3319" s="44"/>
      <c r="I3319" s="44"/>
      <c r="J3319" s="44"/>
      <c r="K3319" s="44"/>
      <c r="L3319" s="44"/>
      <c r="M3319" s="44"/>
      <c r="N3319" s="44"/>
      <c r="O3319" s="44"/>
      <c r="P3319" s="44"/>
      <c r="Q3319" s="44"/>
      <c r="R3319" s="44"/>
      <c r="S3319" s="44"/>
      <c r="T3319" s="44"/>
      <c r="U3319" s="44"/>
      <c r="V3319" s="44"/>
      <c r="W3319" s="44"/>
      <c r="X3319" s="44"/>
      <c r="Y3319" s="44"/>
      <c r="Z3319" s="44"/>
      <c r="AA3319" s="35"/>
      <c r="AB3319" s="35"/>
      <c r="AC3319" s="35"/>
      <c r="AD3319" s="35"/>
      <c r="AE3319" s="35"/>
      <c r="AF3319" s="35"/>
      <c r="AG3319" s="35"/>
      <c r="AH3319" s="35"/>
      <c r="AI3319" s="35"/>
      <c r="AJ3319" s="35"/>
      <c r="AK3319" s="35"/>
    </row>
    <row r="3320" spans="7:37" s="13" customFormat="1" ht="13.9" customHeight="1" x14ac:dyDescent="0.3">
      <c r="G3320" s="44"/>
      <c r="H3320" s="44"/>
      <c r="I3320" s="44"/>
      <c r="J3320" s="44"/>
      <c r="K3320" s="44"/>
      <c r="L3320" s="44"/>
      <c r="M3320" s="44"/>
      <c r="N3320" s="44"/>
      <c r="O3320" s="44"/>
      <c r="P3320" s="44"/>
      <c r="Q3320" s="44"/>
      <c r="R3320" s="44"/>
      <c r="S3320" s="44"/>
      <c r="T3320" s="44"/>
      <c r="U3320" s="44"/>
      <c r="V3320" s="44"/>
      <c r="W3320" s="44"/>
      <c r="X3320" s="44"/>
      <c r="Y3320" s="44"/>
      <c r="Z3320" s="44"/>
      <c r="AA3320" s="35"/>
      <c r="AB3320" s="35"/>
      <c r="AC3320" s="35"/>
      <c r="AD3320" s="35"/>
      <c r="AE3320" s="35"/>
      <c r="AF3320" s="35"/>
      <c r="AG3320" s="35"/>
      <c r="AH3320" s="35"/>
      <c r="AI3320" s="35"/>
      <c r="AJ3320" s="35"/>
      <c r="AK3320" s="35"/>
    </row>
    <row r="3321" spans="7:37" s="13" customFormat="1" ht="13.9" customHeight="1" x14ac:dyDescent="0.3">
      <c r="G3321" s="44"/>
      <c r="H3321" s="44"/>
      <c r="I3321" s="44"/>
      <c r="J3321" s="44"/>
      <c r="K3321" s="44"/>
      <c r="L3321" s="44"/>
      <c r="M3321" s="44"/>
      <c r="N3321" s="44"/>
      <c r="O3321" s="44"/>
      <c r="P3321" s="44"/>
      <c r="Q3321" s="44"/>
      <c r="R3321" s="44"/>
      <c r="S3321" s="44"/>
      <c r="T3321" s="44"/>
      <c r="U3321" s="44"/>
      <c r="V3321" s="44"/>
      <c r="W3321" s="44"/>
      <c r="X3321" s="44"/>
      <c r="Y3321" s="44"/>
      <c r="Z3321" s="44"/>
      <c r="AA3321" s="35"/>
      <c r="AB3321" s="35"/>
      <c r="AC3321" s="35"/>
      <c r="AD3321" s="35"/>
      <c r="AE3321" s="35"/>
      <c r="AF3321" s="35"/>
      <c r="AG3321" s="35"/>
      <c r="AH3321" s="35"/>
      <c r="AI3321" s="35"/>
      <c r="AJ3321" s="35"/>
      <c r="AK3321" s="35"/>
    </row>
    <row r="3322" spans="7:37" s="13" customFormat="1" ht="13.9" customHeight="1" x14ac:dyDescent="0.3">
      <c r="G3322" s="44"/>
      <c r="H3322" s="44"/>
      <c r="I3322" s="44"/>
      <c r="J3322" s="44"/>
      <c r="K3322" s="44"/>
      <c r="L3322" s="44"/>
      <c r="M3322" s="44"/>
      <c r="N3322" s="44"/>
      <c r="O3322" s="44"/>
      <c r="P3322" s="44"/>
      <c r="Q3322" s="44"/>
      <c r="R3322" s="44"/>
      <c r="S3322" s="44"/>
      <c r="T3322" s="44"/>
      <c r="U3322" s="44"/>
      <c r="V3322" s="44"/>
      <c r="W3322" s="44"/>
      <c r="X3322" s="44"/>
      <c r="Y3322" s="44"/>
      <c r="Z3322" s="44"/>
      <c r="AA3322" s="35"/>
      <c r="AB3322" s="35"/>
      <c r="AC3322" s="35"/>
      <c r="AD3322" s="35"/>
      <c r="AE3322" s="35"/>
      <c r="AF3322" s="35"/>
      <c r="AG3322" s="35"/>
      <c r="AH3322" s="35"/>
      <c r="AI3322" s="35"/>
      <c r="AJ3322" s="35"/>
      <c r="AK3322" s="35"/>
    </row>
    <row r="3323" spans="7:37" s="13" customFormat="1" ht="13.9" customHeight="1" x14ac:dyDescent="0.3">
      <c r="G3323" s="44"/>
      <c r="H3323" s="44"/>
      <c r="I3323" s="44"/>
      <c r="J3323" s="44"/>
      <c r="K3323" s="44"/>
      <c r="L3323" s="44"/>
      <c r="M3323" s="44"/>
      <c r="N3323" s="44"/>
      <c r="O3323" s="44"/>
      <c r="P3323" s="44"/>
      <c r="Q3323" s="44"/>
      <c r="R3323" s="44"/>
      <c r="S3323" s="44"/>
      <c r="T3323" s="44"/>
      <c r="U3323" s="44"/>
      <c r="V3323" s="44"/>
      <c r="W3323" s="44"/>
      <c r="X3323" s="44"/>
      <c r="Y3323" s="44"/>
      <c r="Z3323" s="44"/>
      <c r="AA3323" s="35"/>
      <c r="AB3323" s="35"/>
      <c r="AC3323" s="35"/>
      <c r="AD3323" s="35"/>
      <c r="AE3323" s="35"/>
      <c r="AF3323" s="35"/>
      <c r="AG3323" s="35"/>
      <c r="AH3323" s="35"/>
      <c r="AI3323" s="35"/>
      <c r="AJ3323" s="35"/>
      <c r="AK3323" s="35"/>
    </row>
    <row r="3324" spans="7:37" s="13" customFormat="1" ht="13.9" customHeight="1" x14ac:dyDescent="0.3">
      <c r="G3324" s="44"/>
      <c r="H3324" s="44"/>
      <c r="I3324" s="44"/>
      <c r="J3324" s="44"/>
      <c r="K3324" s="44"/>
      <c r="L3324" s="44"/>
      <c r="M3324" s="44"/>
      <c r="N3324" s="44"/>
      <c r="O3324" s="44"/>
      <c r="P3324" s="44"/>
      <c r="Q3324" s="44"/>
      <c r="R3324" s="44"/>
      <c r="S3324" s="44"/>
      <c r="T3324" s="44"/>
      <c r="U3324" s="44"/>
      <c r="V3324" s="44"/>
      <c r="W3324" s="44"/>
      <c r="X3324" s="44"/>
      <c r="Y3324" s="44"/>
      <c r="Z3324" s="44"/>
      <c r="AA3324" s="35"/>
      <c r="AB3324" s="35"/>
      <c r="AC3324" s="35"/>
      <c r="AD3324" s="35"/>
      <c r="AE3324" s="35"/>
      <c r="AF3324" s="35"/>
      <c r="AG3324" s="35"/>
      <c r="AH3324" s="35"/>
      <c r="AI3324" s="35"/>
      <c r="AJ3324" s="35"/>
      <c r="AK3324" s="35"/>
    </row>
    <row r="3325" spans="7:37" s="13" customFormat="1" ht="13.9" customHeight="1" x14ac:dyDescent="0.3">
      <c r="G3325" s="44"/>
      <c r="H3325" s="44"/>
      <c r="I3325" s="44"/>
      <c r="J3325" s="44"/>
      <c r="K3325" s="44"/>
      <c r="L3325" s="44"/>
      <c r="M3325" s="44"/>
      <c r="N3325" s="44"/>
      <c r="O3325" s="44"/>
      <c r="P3325" s="44"/>
      <c r="Q3325" s="44"/>
      <c r="R3325" s="44"/>
      <c r="S3325" s="44"/>
      <c r="T3325" s="44"/>
      <c r="U3325" s="44"/>
      <c r="V3325" s="44"/>
      <c r="W3325" s="44"/>
      <c r="X3325" s="44"/>
      <c r="Y3325" s="44"/>
      <c r="Z3325" s="44"/>
      <c r="AA3325" s="35"/>
      <c r="AB3325" s="35"/>
      <c r="AC3325" s="35"/>
      <c r="AD3325" s="35"/>
      <c r="AE3325" s="35"/>
      <c r="AF3325" s="35"/>
      <c r="AG3325" s="35"/>
      <c r="AH3325" s="35"/>
      <c r="AI3325" s="35"/>
      <c r="AJ3325" s="35"/>
      <c r="AK3325" s="35"/>
    </row>
    <row r="3326" spans="7:37" s="13" customFormat="1" ht="13.9" customHeight="1" x14ac:dyDescent="0.3">
      <c r="G3326" s="44"/>
      <c r="H3326" s="44"/>
      <c r="I3326" s="44"/>
      <c r="J3326" s="44"/>
      <c r="K3326" s="44"/>
      <c r="L3326" s="44"/>
      <c r="M3326" s="44"/>
      <c r="N3326" s="44"/>
      <c r="O3326" s="44"/>
      <c r="P3326" s="44"/>
      <c r="Q3326" s="44"/>
      <c r="R3326" s="44"/>
      <c r="S3326" s="44"/>
      <c r="T3326" s="44"/>
      <c r="U3326" s="44"/>
      <c r="V3326" s="44"/>
      <c r="W3326" s="44"/>
      <c r="X3326" s="44"/>
      <c r="Y3326" s="44"/>
      <c r="Z3326" s="44"/>
      <c r="AA3326" s="35"/>
      <c r="AB3326" s="35"/>
      <c r="AC3326" s="35"/>
      <c r="AD3326" s="35"/>
      <c r="AE3326" s="35"/>
      <c r="AF3326" s="35"/>
      <c r="AG3326" s="35"/>
      <c r="AH3326" s="35"/>
      <c r="AI3326" s="35"/>
      <c r="AJ3326" s="35"/>
      <c r="AK3326" s="35"/>
    </row>
    <row r="3327" spans="7:37" s="13" customFormat="1" ht="13.9" customHeight="1" x14ac:dyDescent="0.3">
      <c r="G3327" s="44"/>
      <c r="H3327" s="44"/>
      <c r="I3327" s="44"/>
      <c r="J3327" s="44"/>
      <c r="K3327" s="44"/>
      <c r="L3327" s="44"/>
      <c r="M3327" s="44"/>
      <c r="N3327" s="44"/>
      <c r="O3327" s="44"/>
      <c r="P3327" s="44"/>
      <c r="Q3327" s="44"/>
      <c r="R3327" s="44"/>
      <c r="S3327" s="44"/>
      <c r="T3327" s="44"/>
      <c r="U3327" s="44"/>
      <c r="V3327" s="44"/>
      <c r="W3327" s="44"/>
      <c r="X3327" s="44"/>
      <c r="Y3327" s="44"/>
      <c r="Z3327" s="44"/>
      <c r="AA3327" s="35"/>
      <c r="AB3327" s="35"/>
      <c r="AC3327" s="35"/>
      <c r="AD3327" s="35"/>
      <c r="AE3327" s="35"/>
      <c r="AF3327" s="35"/>
      <c r="AG3327" s="35"/>
      <c r="AH3327" s="35"/>
      <c r="AI3327" s="35"/>
      <c r="AJ3327" s="35"/>
      <c r="AK3327" s="35"/>
    </row>
    <row r="3328" spans="7:37" s="13" customFormat="1" ht="13.9" customHeight="1" x14ac:dyDescent="0.3">
      <c r="G3328" s="44"/>
      <c r="H3328" s="44"/>
      <c r="I3328" s="44"/>
      <c r="J3328" s="44"/>
      <c r="K3328" s="44"/>
      <c r="L3328" s="44"/>
      <c r="M3328" s="44"/>
      <c r="N3328" s="44"/>
      <c r="O3328" s="44"/>
      <c r="P3328" s="44"/>
      <c r="Q3328" s="44"/>
      <c r="R3328" s="44"/>
      <c r="S3328" s="44"/>
      <c r="T3328" s="44"/>
      <c r="U3328" s="44"/>
      <c r="V3328" s="44"/>
      <c r="W3328" s="44"/>
      <c r="X3328" s="44"/>
      <c r="Y3328" s="44"/>
      <c r="Z3328" s="44"/>
      <c r="AA3328" s="35"/>
      <c r="AB3328" s="35"/>
      <c r="AC3328" s="35"/>
      <c r="AD3328" s="35"/>
      <c r="AE3328" s="35"/>
      <c r="AF3328" s="35"/>
      <c r="AG3328" s="35"/>
      <c r="AH3328" s="35"/>
      <c r="AI3328" s="35"/>
      <c r="AJ3328" s="35"/>
      <c r="AK3328" s="35"/>
    </row>
    <row r="3329" spans="7:37" s="13" customFormat="1" ht="13.9" customHeight="1" x14ac:dyDescent="0.3">
      <c r="G3329" s="44"/>
      <c r="H3329" s="44"/>
      <c r="I3329" s="44"/>
      <c r="J3329" s="44"/>
      <c r="K3329" s="44"/>
      <c r="L3329" s="44"/>
      <c r="M3329" s="44"/>
      <c r="N3329" s="44"/>
      <c r="O3329" s="44"/>
      <c r="P3329" s="44"/>
      <c r="Q3329" s="44"/>
      <c r="R3329" s="44"/>
      <c r="S3329" s="44"/>
      <c r="T3329" s="44"/>
      <c r="U3329" s="44"/>
      <c r="V3329" s="44"/>
      <c r="W3329" s="44"/>
      <c r="X3329" s="44"/>
      <c r="Y3329" s="44"/>
      <c r="Z3329" s="44"/>
      <c r="AA3329" s="35"/>
      <c r="AB3329" s="35"/>
      <c r="AC3329" s="35"/>
      <c r="AD3329" s="35"/>
      <c r="AE3329" s="35"/>
      <c r="AF3329" s="35"/>
      <c r="AG3329" s="35"/>
      <c r="AH3329" s="35"/>
      <c r="AI3329" s="35"/>
      <c r="AJ3329" s="35"/>
      <c r="AK3329" s="35"/>
    </row>
    <row r="3330" spans="7:37" s="13" customFormat="1" ht="13.9" customHeight="1" x14ac:dyDescent="0.3">
      <c r="G3330" s="44"/>
      <c r="H3330" s="44"/>
      <c r="I3330" s="44"/>
      <c r="J3330" s="44"/>
      <c r="K3330" s="44"/>
      <c r="L3330" s="44"/>
      <c r="M3330" s="44"/>
      <c r="N3330" s="44"/>
      <c r="O3330" s="44"/>
      <c r="P3330" s="44"/>
      <c r="Q3330" s="44"/>
      <c r="R3330" s="44"/>
      <c r="S3330" s="44"/>
      <c r="T3330" s="44"/>
      <c r="U3330" s="44"/>
      <c r="V3330" s="44"/>
      <c r="W3330" s="44"/>
      <c r="X3330" s="44"/>
      <c r="Y3330" s="44"/>
      <c r="Z3330" s="44"/>
      <c r="AA3330" s="35"/>
      <c r="AB3330" s="35"/>
      <c r="AC3330" s="35"/>
      <c r="AD3330" s="35"/>
      <c r="AE3330" s="35"/>
      <c r="AF3330" s="35"/>
      <c r="AG3330" s="35"/>
      <c r="AH3330" s="35"/>
      <c r="AI3330" s="35"/>
      <c r="AJ3330" s="35"/>
      <c r="AK3330" s="35"/>
    </row>
    <row r="3331" spans="7:37" s="13" customFormat="1" ht="13.9" customHeight="1" x14ac:dyDescent="0.3">
      <c r="G3331" s="44"/>
      <c r="H3331" s="44"/>
      <c r="I3331" s="44"/>
      <c r="J3331" s="44"/>
      <c r="K3331" s="44"/>
      <c r="L3331" s="44"/>
      <c r="M3331" s="44"/>
      <c r="N3331" s="44"/>
      <c r="O3331" s="44"/>
      <c r="P3331" s="44"/>
      <c r="Q3331" s="44"/>
      <c r="R3331" s="44"/>
      <c r="S3331" s="44"/>
      <c r="T3331" s="44"/>
      <c r="U3331" s="44"/>
      <c r="V3331" s="44"/>
      <c r="W3331" s="44"/>
      <c r="X3331" s="44"/>
      <c r="Y3331" s="44"/>
      <c r="Z3331" s="44"/>
      <c r="AA3331" s="35"/>
      <c r="AB3331" s="35"/>
      <c r="AC3331" s="35"/>
      <c r="AD3331" s="35"/>
      <c r="AE3331" s="35"/>
      <c r="AF3331" s="35"/>
      <c r="AG3331" s="35"/>
      <c r="AH3331" s="35"/>
      <c r="AI3331" s="35"/>
      <c r="AJ3331" s="35"/>
      <c r="AK3331" s="35"/>
    </row>
    <row r="3332" spans="7:37" s="13" customFormat="1" ht="13.9" customHeight="1" x14ac:dyDescent="0.3">
      <c r="G3332" s="44"/>
      <c r="H3332" s="44"/>
      <c r="I3332" s="44"/>
      <c r="J3332" s="44"/>
      <c r="K3332" s="44"/>
      <c r="L3332" s="44"/>
      <c r="M3332" s="44"/>
      <c r="N3332" s="44"/>
      <c r="O3332" s="44"/>
      <c r="P3332" s="44"/>
      <c r="Q3332" s="44"/>
      <c r="R3332" s="44"/>
      <c r="S3332" s="44"/>
      <c r="T3332" s="44"/>
      <c r="U3332" s="44"/>
      <c r="V3332" s="44"/>
      <c r="W3332" s="44"/>
      <c r="X3332" s="44"/>
      <c r="Y3332" s="44"/>
      <c r="Z3332" s="44"/>
      <c r="AA3332" s="35"/>
      <c r="AB3332" s="35"/>
      <c r="AC3332" s="35"/>
      <c r="AD3332" s="35"/>
      <c r="AE3332" s="35"/>
      <c r="AF3332" s="35"/>
      <c r="AG3332" s="35"/>
      <c r="AH3332" s="35"/>
      <c r="AI3332" s="35"/>
      <c r="AJ3332" s="35"/>
      <c r="AK3332" s="35"/>
    </row>
    <row r="3333" spans="7:37" s="13" customFormat="1" ht="13.9" customHeight="1" x14ac:dyDescent="0.3">
      <c r="G3333" s="44"/>
      <c r="H3333" s="44"/>
      <c r="I3333" s="44"/>
      <c r="J3333" s="44"/>
      <c r="K3333" s="44"/>
      <c r="L3333" s="44"/>
      <c r="M3333" s="44"/>
      <c r="N3333" s="44"/>
      <c r="O3333" s="44"/>
      <c r="P3333" s="44"/>
      <c r="Q3333" s="44"/>
      <c r="R3333" s="44"/>
      <c r="S3333" s="44"/>
      <c r="T3333" s="44"/>
      <c r="U3333" s="44"/>
      <c r="V3333" s="44"/>
      <c r="W3333" s="44"/>
      <c r="X3333" s="44"/>
      <c r="Y3333" s="44"/>
      <c r="Z3333" s="44"/>
      <c r="AA3333" s="35"/>
      <c r="AB3333" s="35"/>
      <c r="AC3333" s="35"/>
      <c r="AD3333" s="35"/>
      <c r="AE3333" s="35"/>
      <c r="AF3333" s="35"/>
      <c r="AG3333" s="35"/>
      <c r="AH3333" s="35"/>
      <c r="AI3333" s="35"/>
      <c r="AJ3333" s="35"/>
      <c r="AK3333" s="35"/>
    </row>
    <row r="3334" spans="7:37" s="13" customFormat="1" ht="13.9" customHeight="1" x14ac:dyDescent="0.3">
      <c r="G3334" s="44"/>
      <c r="H3334" s="44"/>
      <c r="I3334" s="44"/>
      <c r="J3334" s="44"/>
      <c r="K3334" s="44"/>
      <c r="L3334" s="44"/>
      <c r="M3334" s="44"/>
      <c r="N3334" s="44"/>
      <c r="O3334" s="44"/>
      <c r="P3334" s="44"/>
      <c r="Q3334" s="44"/>
      <c r="R3334" s="44"/>
      <c r="S3334" s="44"/>
      <c r="T3334" s="44"/>
      <c r="U3334" s="44"/>
      <c r="V3334" s="44"/>
      <c r="W3334" s="44"/>
      <c r="X3334" s="44"/>
      <c r="Y3334" s="44"/>
      <c r="Z3334" s="44"/>
      <c r="AA3334" s="35"/>
      <c r="AB3334" s="35"/>
      <c r="AC3334" s="35"/>
      <c r="AD3334" s="35"/>
      <c r="AE3334" s="35"/>
      <c r="AF3334" s="35"/>
      <c r="AG3334" s="35"/>
      <c r="AH3334" s="35"/>
      <c r="AI3334" s="35"/>
      <c r="AJ3334" s="35"/>
      <c r="AK3334" s="35"/>
    </row>
    <row r="3335" spans="7:37" s="13" customFormat="1" ht="13.9" customHeight="1" x14ac:dyDescent="0.3">
      <c r="G3335" s="44"/>
      <c r="H3335" s="44"/>
      <c r="I3335" s="44"/>
      <c r="J3335" s="44"/>
      <c r="K3335" s="44"/>
      <c r="L3335" s="44"/>
      <c r="M3335" s="44"/>
      <c r="N3335" s="44"/>
      <c r="O3335" s="44"/>
      <c r="P3335" s="44"/>
      <c r="Q3335" s="44"/>
      <c r="R3335" s="44"/>
      <c r="S3335" s="44"/>
      <c r="T3335" s="44"/>
      <c r="U3335" s="44"/>
      <c r="V3335" s="44"/>
      <c r="W3335" s="44"/>
      <c r="X3335" s="44"/>
      <c r="Y3335" s="44"/>
      <c r="Z3335" s="44"/>
      <c r="AA3335" s="35"/>
      <c r="AB3335" s="35"/>
      <c r="AC3335" s="35"/>
      <c r="AD3335" s="35"/>
      <c r="AE3335" s="35"/>
      <c r="AF3335" s="35"/>
      <c r="AG3335" s="35"/>
      <c r="AH3335" s="35"/>
      <c r="AI3335" s="35"/>
      <c r="AJ3335" s="35"/>
      <c r="AK3335" s="35"/>
    </row>
    <row r="3336" spans="7:37" s="13" customFormat="1" ht="13.9" customHeight="1" x14ac:dyDescent="0.3">
      <c r="G3336" s="44"/>
      <c r="H3336" s="44"/>
      <c r="I3336" s="44"/>
      <c r="J3336" s="44"/>
      <c r="K3336" s="44"/>
      <c r="L3336" s="44"/>
      <c r="M3336" s="44"/>
      <c r="N3336" s="44"/>
      <c r="O3336" s="44"/>
      <c r="P3336" s="44"/>
      <c r="Q3336" s="44"/>
      <c r="R3336" s="44"/>
      <c r="S3336" s="44"/>
      <c r="T3336" s="44"/>
      <c r="U3336" s="44"/>
      <c r="V3336" s="44"/>
      <c r="W3336" s="44"/>
      <c r="X3336" s="44"/>
      <c r="Y3336" s="44"/>
      <c r="Z3336" s="44"/>
      <c r="AA3336" s="35"/>
      <c r="AB3336" s="35"/>
      <c r="AC3336" s="35"/>
      <c r="AD3336" s="35"/>
      <c r="AE3336" s="35"/>
      <c r="AF3336" s="35"/>
      <c r="AG3336" s="35"/>
      <c r="AH3336" s="35"/>
      <c r="AI3336" s="35"/>
      <c r="AJ3336" s="35"/>
      <c r="AK3336" s="35"/>
    </row>
    <row r="3337" spans="7:37" s="13" customFormat="1" ht="13.9" customHeight="1" x14ac:dyDescent="0.3">
      <c r="G3337" s="44"/>
      <c r="H3337" s="44"/>
      <c r="I3337" s="44"/>
      <c r="J3337" s="44"/>
      <c r="K3337" s="44"/>
      <c r="L3337" s="44"/>
      <c r="M3337" s="44"/>
      <c r="N3337" s="44"/>
      <c r="O3337" s="44"/>
      <c r="P3337" s="44"/>
      <c r="Q3337" s="44"/>
      <c r="R3337" s="44"/>
      <c r="S3337" s="44"/>
      <c r="T3337" s="44"/>
      <c r="U3337" s="44"/>
      <c r="V3337" s="44"/>
      <c r="W3337" s="44"/>
      <c r="X3337" s="44"/>
      <c r="Y3337" s="44"/>
      <c r="Z3337" s="44"/>
      <c r="AA3337" s="35"/>
      <c r="AB3337" s="35"/>
      <c r="AC3337" s="35"/>
      <c r="AD3337" s="35"/>
      <c r="AE3337" s="35"/>
      <c r="AF3337" s="35"/>
      <c r="AG3337" s="35"/>
      <c r="AH3337" s="35"/>
      <c r="AI3337" s="35"/>
      <c r="AJ3337" s="35"/>
      <c r="AK3337" s="35"/>
    </row>
    <row r="3338" spans="7:37" s="13" customFormat="1" ht="13.9" customHeight="1" x14ac:dyDescent="0.3">
      <c r="G3338" s="44"/>
      <c r="H3338" s="44"/>
      <c r="I3338" s="44"/>
      <c r="J3338" s="44"/>
      <c r="K3338" s="44"/>
      <c r="L3338" s="44"/>
      <c r="M3338" s="44"/>
      <c r="N3338" s="44"/>
      <c r="O3338" s="44"/>
      <c r="P3338" s="44"/>
      <c r="Q3338" s="44"/>
      <c r="R3338" s="44"/>
      <c r="S3338" s="44"/>
      <c r="T3338" s="44"/>
      <c r="U3338" s="44"/>
      <c r="V3338" s="44"/>
      <c r="W3338" s="44"/>
      <c r="X3338" s="44"/>
      <c r="Y3338" s="44"/>
      <c r="Z3338" s="44"/>
      <c r="AA3338" s="35"/>
      <c r="AB3338" s="35"/>
      <c r="AC3338" s="35"/>
      <c r="AD3338" s="35"/>
      <c r="AE3338" s="35"/>
      <c r="AF3338" s="35"/>
      <c r="AG3338" s="35"/>
      <c r="AH3338" s="35"/>
      <c r="AI3338" s="35"/>
      <c r="AJ3338" s="35"/>
      <c r="AK3338" s="35"/>
    </row>
    <row r="3339" spans="7:37" s="13" customFormat="1" ht="13.9" customHeight="1" x14ac:dyDescent="0.3">
      <c r="G3339" s="44"/>
      <c r="H3339" s="44"/>
      <c r="I3339" s="44"/>
      <c r="J3339" s="44"/>
      <c r="K3339" s="44"/>
      <c r="L3339" s="44"/>
      <c r="M3339" s="44"/>
      <c r="N3339" s="44"/>
      <c r="O3339" s="44"/>
      <c r="P3339" s="44"/>
      <c r="Q3339" s="44"/>
      <c r="R3339" s="44"/>
      <c r="S3339" s="44"/>
      <c r="T3339" s="44"/>
      <c r="U3339" s="44"/>
      <c r="V3339" s="44"/>
      <c r="W3339" s="44"/>
      <c r="X3339" s="44"/>
      <c r="Y3339" s="44"/>
      <c r="Z3339" s="44"/>
      <c r="AA3339" s="35"/>
      <c r="AB3339" s="35"/>
      <c r="AC3339" s="35"/>
      <c r="AD3339" s="35"/>
      <c r="AE3339" s="35"/>
      <c r="AF3339" s="35"/>
      <c r="AG3339" s="35"/>
      <c r="AH3339" s="35"/>
      <c r="AI3339" s="35"/>
      <c r="AJ3339" s="35"/>
      <c r="AK3339" s="35"/>
    </row>
    <row r="3340" spans="7:37" s="13" customFormat="1" ht="13.9" customHeight="1" x14ac:dyDescent="0.3">
      <c r="G3340" s="44"/>
      <c r="H3340" s="44"/>
      <c r="I3340" s="44"/>
      <c r="J3340" s="44"/>
      <c r="K3340" s="44"/>
      <c r="L3340" s="44"/>
      <c r="M3340" s="44"/>
      <c r="N3340" s="44"/>
      <c r="O3340" s="44"/>
      <c r="P3340" s="44"/>
      <c r="Q3340" s="44"/>
      <c r="R3340" s="44"/>
      <c r="S3340" s="44"/>
      <c r="T3340" s="44"/>
      <c r="U3340" s="44"/>
      <c r="V3340" s="44"/>
      <c r="W3340" s="44"/>
      <c r="X3340" s="44"/>
      <c r="Y3340" s="44"/>
      <c r="Z3340" s="44"/>
      <c r="AA3340" s="35"/>
      <c r="AB3340" s="35"/>
      <c r="AC3340" s="35"/>
      <c r="AD3340" s="35"/>
      <c r="AE3340" s="35"/>
      <c r="AF3340" s="35"/>
      <c r="AG3340" s="35"/>
      <c r="AH3340" s="35"/>
      <c r="AI3340" s="35"/>
      <c r="AJ3340" s="35"/>
      <c r="AK3340" s="35"/>
    </row>
    <row r="3341" spans="7:37" s="13" customFormat="1" ht="13.9" customHeight="1" x14ac:dyDescent="0.3">
      <c r="G3341" s="44"/>
      <c r="H3341" s="44"/>
      <c r="I3341" s="44"/>
      <c r="J3341" s="44"/>
      <c r="K3341" s="44"/>
      <c r="L3341" s="44"/>
      <c r="M3341" s="44"/>
      <c r="N3341" s="44"/>
      <c r="O3341" s="44"/>
      <c r="P3341" s="44"/>
      <c r="Q3341" s="44"/>
      <c r="R3341" s="44"/>
      <c r="S3341" s="44"/>
      <c r="T3341" s="44"/>
      <c r="U3341" s="44"/>
      <c r="V3341" s="44"/>
      <c r="W3341" s="44"/>
      <c r="X3341" s="44"/>
      <c r="Y3341" s="44"/>
      <c r="Z3341" s="44"/>
      <c r="AA3341" s="35"/>
      <c r="AB3341" s="35"/>
      <c r="AC3341" s="35"/>
      <c r="AD3341" s="35"/>
      <c r="AE3341" s="35"/>
      <c r="AF3341" s="35"/>
      <c r="AG3341" s="35"/>
      <c r="AH3341" s="35"/>
      <c r="AI3341" s="35"/>
      <c r="AJ3341" s="35"/>
      <c r="AK3341" s="35"/>
    </row>
    <row r="3342" spans="7:37" s="13" customFormat="1" ht="13.9" customHeight="1" x14ac:dyDescent="0.3">
      <c r="G3342" s="44"/>
      <c r="H3342" s="44"/>
      <c r="I3342" s="44"/>
      <c r="J3342" s="44"/>
      <c r="K3342" s="44"/>
      <c r="L3342" s="44"/>
      <c r="M3342" s="44"/>
      <c r="N3342" s="44"/>
      <c r="O3342" s="44"/>
      <c r="P3342" s="44"/>
      <c r="Q3342" s="44"/>
      <c r="R3342" s="44"/>
      <c r="S3342" s="44"/>
      <c r="T3342" s="44"/>
      <c r="U3342" s="44"/>
      <c r="V3342" s="44"/>
      <c r="W3342" s="44"/>
      <c r="X3342" s="44"/>
      <c r="Y3342" s="44"/>
      <c r="Z3342" s="44"/>
      <c r="AA3342" s="35"/>
      <c r="AB3342" s="35"/>
      <c r="AC3342" s="35"/>
      <c r="AD3342" s="35"/>
      <c r="AE3342" s="35"/>
      <c r="AF3342" s="35"/>
      <c r="AG3342" s="35"/>
      <c r="AH3342" s="35"/>
      <c r="AI3342" s="35"/>
      <c r="AJ3342" s="35"/>
      <c r="AK3342" s="35"/>
    </row>
    <row r="3343" spans="7:37" s="13" customFormat="1" ht="13.9" customHeight="1" x14ac:dyDescent="0.3">
      <c r="G3343" s="44"/>
      <c r="H3343" s="44"/>
      <c r="I3343" s="44"/>
      <c r="J3343" s="44"/>
      <c r="K3343" s="44"/>
      <c r="L3343" s="44"/>
      <c r="M3343" s="44"/>
      <c r="N3343" s="44"/>
      <c r="O3343" s="44"/>
      <c r="P3343" s="44"/>
      <c r="Q3343" s="44"/>
      <c r="R3343" s="44"/>
      <c r="S3343" s="44"/>
      <c r="T3343" s="44"/>
      <c r="U3343" s="44"/>
      <c r="V3343" s="44"/>
      <c r="W3343" s="44"/>
      <c r="X3343" s="44"/>
      <c r="Y3343" s="44"/>
      <c r="Z3343" s="44"/>
      <c r="AA3343" s="35"/>
      <c r="AB3343" s="35"/>
      <c r="AC3343" s="35"/>
      <c r="AD3343" s="35"/>
      <c r="AE3343" s="35"/>
      <c r="AF3343" s="35"/>
      <c r="AG3343" s="35"/>
      <c r="AH3343" s="35"/>
      <c r="AI3343" s="35"/>
      <c r="AJ3343" s="35"/>
      <c r="AK3343" s="35"/>
    </row>
    <row r="3344" spans="7:37" s="13" customFormat="1" ht="13.9" customHeight="1" x14ac:dyDescent="0.3">
      <c r="G3344" s="44"/>
      <c r="H3344" s="44"/>
      <c r="I3344" s="44"/>
      <c r="J3344" s="44"/>
      <c r="K3344" s="44"/>
      <c r="L3344" s="44"/>
      <c r="M3344" s="44"/>
      <c r="N3344" s="44"/>
      <c r="O3344" s="44"/>
      <c r="P3344" s="44"/>
      <c r="Q3344" s="44"/>
      <c r="R3344" s="44"/>
      <c r="S3344" s="44"/>
      <c r="T3344" s="44"/>
      <c r="U3344" s="44"/>
      <c r="V3344" s="44"/>
      <c r="W3344" s="44"/>
      <c r="X3344" s="44"/>
      <c r="Y3344" s="44"/>
      <c r="Z3344" s="44"/>
      <c r="AA3344" s="35"/>
      <c r="AB3344" s="35"/>
      <c r="AC3344" s="35"/>
      <c r="AD3344" s="35"/>
      <c r="AE3344" s="35"/>
      <c r="AF3344" s="35"/>
      <c r="AG3344" s="35"/>
      <c r="AH3344" s="35"/>
      <c r="AI3344" s="35"/>
      <c r="AJ3344" s="35"/>
      <c r="AK3344" s="35"/>
    </row>
    <row r="3345" spans="7:37" s="13" customFormat="1" ht="13.9" customHeight="1" x14ac:dyDescent="0.3">
      <c r="G3345" s="44"/>
      <c r="H3345" s="44"/>
      <c r="I3345" s="44"/>
      <c r="J3345" s="44"/>
      <c r="K3345" s="44"/>
      <c r="L3345" s="44"/>
      <c r="M3345" s="44"/>
      <c r="N3345" s="44"/>
      <c r="O3345" s="44"/>
      <c r="P3345" s="44"/>
      <c r="Q3345" s="44"/>
      <c r="R3345" s="44"/>
      <c r="S3345" s="44"/>
      <c r="T3345" s="44"/>
      <c r="U3345" s="44"/>
      <c r="V3345" s="44"/>
      <c r="W3345" s="44"/>
      <c r="X3345" s="44"/>
      <c r="Y3345" s="44"/>
      <c r="Z3345" s="44"/>
      <c r="AA3345" s="35"/>
      <c r="AB3345" s="35"/>
      <c r="AC3345" s="35"/>
      <c r="AD3345" s="35"/>
      <c r="AE3345" s="35"/>
      <c r="AF3345" s="35"/>
      <c r="AG3345" s="35"/>
      <c r="AH3345" s="35"/>
      <c r="AI3345" s="35"/>
      <c r="AJ3345" s="35"/>
      <c r="AK3345" s="35"/>
    </row>
    <row r="3346" spans="7:37" s="13" customFormat="1" ht="13.9" customHeight="1" x14ac:dyDescent="0.3">
      <c r="G3346" s="44"/>
      <c r="H3346" s="44"/>
      <c r="I3346" s="44"/>
      <c r="J3346" s="44"/>
      <c r="K3346" s="44"/>
      <c r="L3346" s="44"/>
      <c r="M3346" s="44"/>
      <c r="N3346" s="44"/>
      <c r="O3346" s="44"/>
      <c r="P3346" s="44"/>
      <c r="Q3346" s="44"/>
      <c r="R3346" s="44"/>
      <c r="S3346" s="44"/>
      <c r="T3346" s="44"/>
      <c r="U3346" s="44"/>
      <c r="V3346" s="44"/>
      <c r="W3346" s="44"/>
      <c r="X3346" s="44"/>
      <c r="Y3346" s="44"/>
      <c r="Z3346" s="44"/>
      <c r="AA3346" s="35"/>
      <c r="AB3346" s="35"/>
      <c r="AC3346" s="35"/>
      <c r="AD3346" s="35"/>
      <c r="AE3346" s="35"/>
      <c r="AF3346" s="35"/>
      <c r="AG3346" s="35"/>
      <c r="AH3346" s="35"/>
      <c r="AI3346" s="35"/>
      <c r="AJ3346" s="35"/>
      <c r="AK3346" s="35"/>
    </row>
    <row r="3347" spans="7:37" s="13" customFormat="1" ht="13.9" customHeight="1" x14ac:dyDescent="0.3">
      <c r="G3347" s="44"/>
      <c r="H3347" s="44"/>
      <c r="I3347" s="44"/>
      <c r="J3347" s="44"/>
      <c r="K3347" s="44"/>
      <c r="L3347" s="44"/>
      <c r="M3347" s="44"/>
      <c r="N3347" s="44"/>
      <c r="O3347" s="44"/>
      <c r="P3347" s="44"/>
      <c r="Q3347" s="44"/>
      <c r="R3347" s="44"/>
      <c r="S3347" s="44"/>
      <c r="T3347" s="44"/>
      <c r="U3347" s="44"/>
      <c r="V3347" s="44"/>
      <c r="W3347" s="44"/>
      <c r="X3347" s="44"/>
      <c r="Y3347" s="44"/>
      <c r="Z3347" s="44"/>
      <c r="AA3347" s="35"/>
      <c r="AB3347" s="35"/>
      <c r="AC3347" s="35"/>
      <c r="AD3347" s="35"/>
      <c r="AE3347" s="35"/>
      <c r="AF3347" s="35"/>
      <c r="AG3347" s="35"/>
      <c r="AH3347" s="35"/>
      <c r="AI3347" s="35"/>
      <c r="AJ3347" s="35"/>
      <c r="AK3347" s="35"/>
    </row>
    <row r="3348" spans="7:37" s="13" customFormat="1" ht="13.9" customHeight="1" x14ac:dyDescent="0.3">
      <c r="G3348" s="44"/>
      <c r="H3348" s="44"/>
      <c r="I3348" s="44"/>
      <c r="J3348" s="44"/>
      <c r="K3348" s="44"/>
      <c r="L3348" s="44"/>
      <c r="M3348" s="44"/>
      <c r="N3348" s="44"/>
      <c r="O3348" s="44"/>
      <c r="P3348" s="44"/>
      <c r="Q3348" s="44"/>
      <c r="R3348" s="44"/>
      <c r="S3348" s="44"/>
      <c r="T3348" s="44"/>
      <c r="U3348" s="44"/>
      <c r="V3348" s="44"/>
      <c r="W3348" s="44"/>
      <c r="X3348" s="44"/>
      <c r="Y3348" s="44"/>
      <c r="Z3348" s="44"/>
      <c r="AA3348" s="35"/>
      <c r="AB3348" s="35"/>
      <c r="AC3348" s="35"/>
      <c r="AD3348" s="35"/>
      <c r="AE3348" s="35"/>
      <c r="AF3348" s="35"/>
      <c r="AG3348" s="35"/>
      <c r="AH3348" s="35"/>
      <c r="AI3348" s="35"/>
      <c r="AJ3348" s="35"/>
      <c r="AK3348" s="35"/>
    </row>
    <row r="3349" spans="7:37" s="13" customFormat="1" ht="13.9" customHeight="1" x14ac:dyDescent="0.3">
      <c r="G3349" s="44"/>
      <c r="H3349" s="44"/>
      <c r="I3349" s="44"/>
      <c r="J3349" s="44"/>
      <c r="K3349" s="44"/>
      <c r="L3349" s="44"/>
      <c r="M3349" s="44"/>
      <c r="N3349" s="44"/>
      <c r="O3349" s="44"/>
      <c r="P3349" s="44"/>
      <c r="Q3349" s="44"/>
      <c r="R3349" s="44"/>
      <c r="S3349" s="44"/>
      <c r="T3349" s="44"/>
      <c r="U3349" s="44"/>
      <c r="V3349" s="44"/>
      <c r="W3349" s="44"/>
      <c r="X3349" s="44"/>
      <c r="Y3349" s="44"/>
      <c r="Z3349" s="44"/>
      <c r="AA3349" s="35"/>
      <c r="AB3349" s="35"/>
      <c r="AC3349" s="35"/>
      <c r="AD3349" s="35"/>
      <c r="AE3349" s="35"/>
      <c r="AF3349" s="35"/>
      <c r="AG3349" s="35"/>
      <c r="AH3349" s="35"/>
      <c r="AI3349" s="35"/>
      <c r="AJ3349" s="35"/>
      <c r="AK3349" s="35"/>
    </row>
    <row r="3350" spans="7:37" s="13" customFormat="1" ht="13.9" customHeight="1" x14ac:dyDescent="0.3">
      <c r="G3350" s="44"/>
      <c r="H3350" s="44"/>
      <c r="I3350" s="44"/>
      <c r="J3350" s="44"/>
      <c r="K3350" s="44"/>
      <c r="L3350" s="44"/>
      <c r="M3350" s="44"/>
      <c r="N3350" s="44"/>
      <c r="O3350" s="44"/>
      <c r="P3350" s="44"/>
      <c r="Q3350" s="44"/>
      <c r="R3350" s="44"/>
      <c r="S3350" s="44"/>
      <c r="T3350" s="44"/>
      <c r="U3350" s="44"/>
      <c r="V3350" s="44"/>
      <c r="W3350" s="44"/>
      <c r="X3350" s="44"/>
      <c r="Y3350" s="44"/>
      <c r="Z3350" s="44"/>
      <c r="AA3350" s="35"/>
      <c r="AB3350" s="35"/>
      <c r="AC3350" s="35"/>
      <c r="AD3350" s="35"/>
      <c r="AE3350" s="35"/>
      <c r="AF3350" s="35"/>
      <c r="AG3350" s="35"/>
      <c r="AH3350" s="35"/>
      <c r="AI3350" s="35"/>
      <c r="AJ3350" s="35"/>
      <c r="AK3350" s="35"/>
    </row>
    <row r="3351" spans="7:37" s="13" customFormat="1" ht="13.9" customHeight="1" x14ac:dyDescent="0.3">
      <c r="G3351" s="44"/>
      <c r="H3351" s="44"/>
      <c r="I3351" s="44"/>
      <c r="J3351" s="44"/>
      <c r="K3351" s="44"/>
      <c r="L3351" s="44"/>
      <c r="M3351" s="44"/>
      <c r="N3351" s="44"/>
      <c r="O3351" s="44"/>
      <c r="P3351" s="44"/>
      <c r="Q3351" s="44"/>
      <c r="R3351" s="44"/>
      <c r="S3351" s="44"/>
      <c r="T3351" s="44"/>
      <c r="U3351" s="44"/>
      <c r="V3351" s="44"/>
      <c r="W3351" s="44"/>
      <c r="X3351" s="44"/>
      <c r="Y3351" s="44"/>
      <c r="Z3351" s="44"/>
      <c r="AA3351" s="35"/>
      <c r="AB3351" s="35"/>
      <c r="AC3351" s="35"/>
      <c r="AD3351" s="35"/>
      <c r="AE3351" s="35"/>
      <c r="AF3351" s="35"/>
      <c r="AG3351" s="35"/>
      <c r="AH3351" s="35"/>
      <c r="AI3351" s="35"/>
      <c r="AJ3351" s="35"/>
      <c r="AK3351" s="35"/>
    </row>
    <row r="3352" spans="7:37" s="13" customFormat="1" ht="13.9" customHeight="1" x14ac:dyDescent="0.3">
      <c r="G3352" s="44"/>
      <c r="H3352" s="44"/>
      <c r="I3352" s="44"/>
      <c r="J3352" s="44"/>
      <c r="K3352" s="44"/>
      <c r="L3352" s="44"/>
      <c r="M3352" s="44"/>
      <c r="N3352" s="44"/>
      <c r="O3352" s="44"/>
      <c r="P3352" s="44"/>
      <c r="Q3352" s="44"/>
      <c r="R3352" s="44"/>
      <c r="S3352" s="44"/>
      <c r="T3352" s="44"/>
      <c r="U3352" s="44"/>
      <c r="V3352" s="44"/>
      <c r="W3352" s="44"/>
      <c r="X3352" s="44"/>
      <c r="Y3352" s="44"/>
      <c r="Z3352" s="44"/>
      <c r="AA3352" s="35"/>
      <c r="AB3352" s="35"/>
      <c r="AC3352" s="35"/>
      <c r="AD3352" s="35"/>
      <c r="AE3352" s="35"/>
      <c r="AF3352" s="35"/>
      <c r="AG3352" s="35"/>
      <c r="AH3352" s="35"/>
      <c r="AI3352" s="35"/>
      <c r="AJ3352" s="35"/>
      <c r="AK3352" s="35"/>
    </row>
    <row r="3353" spans="7:37" s="13" customFormat="1" ht="13.9" customHeight="1" x14ac:dyDescent="0.3">
      <c r="G3353" s="44"/>
      <c r="H3353" s="44"/>
      <c r="I3353" s="44"/>
      <c r="J3353" s="44"/>
      <c r="K3353" s="44"/>
      <c r="L3353" s="44"/>
      <c r="M3353" s="44"/>
      <c r="N3353" s="44"/>
      <c r="O3353" s="44"/>
      <c r="P3353" s="44"/>
      <c r="Q3353" s="44"/>
      <c r="R3353" s="44"/>
      <c r="S3353" s="44"/>
      <c r="T3353" s="44"/>
      <c r="U3353" s="44"/>
      <c r="V3353" s="44"/>
      <c r="W3353" s="44"/>
      <c r="X3353" s="44"/>
      <c r="Y3353" s="44"/>
      <c r="Z3353" s="44"/>
      <c r="AA3353" s="35"/>
      <c r="AB3353" s="35"/>
      <c r="AC3353" s="35"/>
      <c r="AD3353" s="35"/>
      <c r="AE3353" s="35"/>
      <c r="AF3353" s="35"/>
      <c r="AG3353" s="35"/>
      <c r="AH3353" s="35"/>
      <c r="AI3353" s="35"/>
      <c r="AJ3353" s="35"/>
      <c r="AK3353" s="35"/>
    </row>
    <row r="3354" spans="7:37" s="13" customFormat="1" ht="13.9" customHeight="1" x14ac:dyDescent="0.3">
      <c r="G3354" s="44"/>
      <c r="H3354" s="44"/>
      <c r="I3354" s="44"/>
      <c r="J3354" s="44"/>
      <c r="K3354" s="44"/>
      <c r="L3354" s="44"/>
      <c r="M3354" s="44"/>
      <c r="N3354" s="44"/>
      <c r="O3354" s="44"/>
      <c r="P3354" s="44"/>
      <c r="Q3354" s="44"/>
      <c r="R3354" s="44"/>
      <c r="S3354" s="44"/>
      <c r="T3354" s="44"/>
      <c r="U3354" s="44"/>
      <c r="V3354" s="44"/>
      <c r="W3354" s="44"/>
      <c r="X3354" s="44"/>
      <c r="Y3354" s="44"/>
      <c r="Z3354" s="44"/>
      <c r="AA3354" s="35"/>
      <c r="AB3354" s="35"/>
      <c r="AC3354" s="35"/>
      <c r="AD3354" s="35"/>
      <c r="AE3354" s="35"/>
      <c r="AF3354" s="35"/>
      <c r="AG3354" s="35"/>
      <c r="AH3354" s="35"/>
      <c r="AI3354" s="35"/>
      <c r="AJ3354" s="35"/>
      <c r="AK3354" s="35"/>
    </row>
    <row r="3355" spans="7:37" s="13" customFormat="1" ht="13.9" customHeight="1" x14ac:dyDescent="0.3">
      <c r="G3355" s="44"/>
      <c r="H3355" s="44"/>
      <c r="I3355" s="44"/>
      <c r="J3355" s="44"/>
      <c r="K3355" s="44"/>
      <c r="L3355" s="44"/>
      <c r="M3355" s="44"/>
      <c r="N3355" s="44"/>
      <c r="O3355" s="44"/>
      <c r="P3355" s="44"/>
      <c r="Q3355" s="44"/>
      <c r="R3355" s="44"/>
      <c r="S3355" s="44"/>
      <c r="T3355" s="44"/>
      <c r="U3355" s="44"/>
      <c r="V3355" s="44"/>
      <c r="W3355" s="44"/>
      <c r="X3355" s="44"/>
      <c r="Y3355" s="44"/>
      <c r="Z3355" s="44"/>
      <c r="AA3355" s="35"/>
      <c r="AB3355" s="35"/>
      <c r="AC3355" s="35"/>
      <c r="AD3355" s="35"/>
      <c r="AE3355" s="35"/>
      <c r="AF3355" s="35"/>
      <c r="AG3355" s="35"/>
      <c r="AH3355" s="35"/>
      <c r="AI3355" s="35"/>
      <c r="AJ3355" s="35"/>
      <c r="AK3355" s="35"/>
    </row>
    <row r="3356" spans="7:37" s="13" customFormat="1" ht="13.9" customHeight="1" x14ac:dyDescent="0.3">
      <c r="G3356" s="44"/>
      <c r="H3356" s="44"/>
      <c r="I3356" s="44"/>
      <c r="J3356" s="44"/>
      <c r="K3356" s="44"/>
      <c r="L3356" s="44"/>
      <c r="M3356" s="44"/>
      <c r="N3356" s="44"/>
      <c r="O3356" s="44"/>
      <c r="P3356" s="44"/>
      <c r="Q3356" s="44"/>
      <c r="R3356" s="44"/>
      <c r="S3356" s="44"/>
      <c r="T3356" s="44"/>
      <c r="U3356" s="44"/>
      <c r="V3356" s="44"/>
      <c r="W3356" s="44"/>
      <c r="X3356" s="44"/>
      <c r="Y3356" s="44"/>
      <c r="Z3356" s="44"/>
      <c r="AA3356" s="35"/>
      <c r="AB3356" s="35"/>
      <c r="AC3356" s="35"/>
      <c r="AD3356" s="35"/>
      <c r="AE3356" s="35"/>
      <c r="AF3356" s="35"/>
      <c r="AG3356" s="35"/>
      <c r="AH3356" s="35"/>
      <c r="AI3356" s="35"/>
      <c r="AJ3356" s="35"/>
      <c r="AK3356" s="35"/>
    </row>
    <row r="3357" spans="7:37" s="13" customFormat="1" ht="13.9" customHeight="1" x14ac:dyDescent="0.3">
      <c r="G3357" s="44"/>
      <c r="H3357" s="44"/>
      <c r="I3357" s="44"/>
      <c r="J3357" s="44"/>
      <c r="K3357" s="44"/>
      <c r="L3357" s="44"/>
      <c r="M3357" s="44"/>
      <c r="N3357" s="44"/>
      <c r="O3357" s="44"/>
      <c r="P3357" s="44"/>
      <c r="Q3357" s="44"/>
      <c r="R3357" s="44"/>
      <c r="S3357" s="44"/>
      <c r="T3357" s="44"/>
      <c r="U3357" s="44"/>
      <c r="V3357" s="44"/>
      <c r="W3357" s="44"/>
      <c r="X3357" s="44"/>
      <c r="Y3357" s="44"/>
      <c r="Z3357" s="44"/>
      <c r="AA3357" s="35"/>
      <c r="AB3357" s="35"/>
      <c r="AC3357" s="35"/>
      <c r="AD3357" s="35"/>
      <c r="AE3357" s="35"/>
      <c r="AF3357" s="35"/>
      <c r="AG3357" s="35"/>
      <c r="AH3357" s="35"/>
      <c r="AI3357" s="35"/>
      <c r="AJ3357" s="35"/>
      <c r="AK3357" s="35"/>
    </row>
    <row r="3358" spans="7:37" s="13" customFormat="1" ht="13.9" customHeight="1" x14ac:dyDescent="0.3">
      <c r="G3358" s="44"/>
      <c r="H3358" s="44"/>
      <c r="I3358" s="44"/>
      <c r="J3358" s="44"/>
      <c r="K3358" s="44"/>
      <c r="L3358" s="44"/>
      <c r="M3358" s="44"/>
      <c r="N3358" s="44"/>
      <c r="O3358" s="44"/>
      <c r="P3358" s="44"/>
      <c r="Q3358" s="44"/>
      <c r="R3358" s="44"/>
      <c r="S3358" s="44"/>
      <c r="T3358" s="44"/>
      <c r="U3358" s="44"/>
      <c r="V3358" s="44"/>
      <c r="W3358" s="44"/>
      <c r="X3358" s="44"/>
      <c r="Y3358" s="44"/>
      <c r="Z3358" s="44"/>
      <c r="AA3358" s="35"/>
      <c r="AB3358" s="35"/>
      <c r="AC3358" s="35"/>
      <c r="AD3358" s="35"/>
      <c r="AE3358" s="35"/>
      <c r="AF3358" s="35"/>
      <c r="AG3358" s="35"/>
      <c r="AH3358" s="35"/>
      <c r="AI3358" s="35"/>
      <c r="AJ3358" s="35"/>
      <c r="AK3358" s="35"/>
    </row>
    <row r="3359" spans="7:37" s="13" customFormat="1" ht="13.9" customHeight="1" x14ac:dyDescent="0.3">
      <c r="G3359" s="44"/>
      <c r="H3359" s="44"/>
      <c r="I3359" s="44"/>
      <c r="J3359" s="44"/>
      <c r="K3359" s="44"/>
      <c r="L3359" s="44"/>
      <c r="M3359" s="44"/>
      <c r="N3359" s="44"/>
      <c r="O3359" s="44"/>
      <c r="P3359" s="44"/>
      <c r="Q3359" s="44"/>
      <c r="R3359" s="44"/>
      <c r="S3359" s="44"/>
      <c r="T3359" s="44"/>
      <c r="U3359" s="44"/>
      <c r="V3359" s="44"/>
      <c r="W3359" s="44"/>
      <c r="X3359" s="44"/>
      <c r="Y3359" s="44"/>
      <c r="Z3359" s="44"/>
      <c r="AA3359" s="35"/>
      <c r="AB3359" s="35"/>
      <c r="AC3359" s="35"/>
      <c r="AD3359" s="35"/>
      <c r="AE3359" s="35"/>
      <c r="AF3359" s="35"/>
      <c r="AG3359" s="35"/>
      <c r="AH3359" s="35"/>
      <c r="AI3359" s="35"/>
      <c r="AJ3359" s="35"/>
      <c r="AK3359" s="35"/>
    </row>
    <row r="3360" spans="7:37" s="13" customFormat="1" ht="13.9" customHeight="1" x14ac:dyDescent="0.3">
      <c r="G3360" s="44"/>
      <c r="H3360" s="44"/>
      <c r="I3360" s="44"/>
      <c r="J3360" s="44"/>
      <c r="K3360" s="44"/>
      <c r="L3360" s="44"/>
      <c r="M3360" s="44"/>
      <c r="N3360" s="44"/>
      <c r="O3360" s="44"/>
      <c r="P3360" s="44"/>
      <c r="Q3360" s="44"/>
      <c r="R3360" s="44"/>
      <c r="S3360" s="44"/>
      <c r="T3360" s="44"/>
      <c r="U3360" s="44"/>
      <c r="V3360" s="44"/>
      <c r="W3360" s="44"/>
      <c r="X3360" s="44"/>
      <c r="Y3360" s="44"/>
      <c r="Z3360" s="44"/>
      <c r="AA3360" s="35"/>
      <c r="AB3360" s="35"/>
      <c r="AC3360" s="35"/>
      <c r="AD3360" s="35"/>
      <c r="AE3360" s="35"/>
      <c r="AF3360" s="35"/>
      <c r="AG3360" s="35"/>
      <c r="AH3360" s="35"/>
      <c r="AI3360" s="35"/>
      <c r="AJ3360" s="35"/>
      <c r="AK3360" s="35"/>
    </row>
    <row r="3361" spans="7:37" s="13" customFormat="1" ht="13.9" customHeight="1" x14ac:dyDescent="0.3">
      <c r="G3361" s="44"/>
      <c r="H3361" s="44"/>
      <c r="I3361" s="44"/>
      <c r="J3361" s="44"/>
      <c r="K3361" s="44"/>
      <c r="L3361" s="44"/>
      <c r="M3361" s="44"/>
      <c r="N3361" s="44"/>
      <c r="O3361" s="44"/>
      <c r="P3361" s="44"/>
      <c r="Q3361" s="44"/>
      <c r="R3361" s="44"/>
      <c r="S3361" s="44"/>
      <c r="T3361" s="44"/>
      <c r="U3361" s="44"/>
      <c r="V3361" s="44"/>
      <c r="W3361" s="44"/>
      <c r="X3361" s="44"/>
      <c r="Y3361" s="44"/>
      <c r="Z3361" s="44"/>
      <c r="AA3361" s="35"/>
      <c r="AB3361" s="35"/>
      <c r="AC3361" s="35"/>
      <c r="AD3361" s="35"/>
      <c r="AE3361" s="35"/>
      <c r="AF3361" s="35"/>
      <c r="AG3361" s="35"/>
      <c r="AH3361" s="35"/>
      <c r="AI3361" s="35"/>
      <c r="AJ3361" s="35"/>
      <c r="AK3361" s="35"/>
    </row>
    <row r="3362" spans="7:37" s="13" customFormat="1" ht="13.9" customHeight="1" x14ac:dyDescent="0.3">
      <c r="G3362" s="44"/>
      <c r="H3362" s="44"/>
      <c r="I3362" s="44"/>
      <c r="J3362" s="44"/>
      <c r="K3362" s="44"/>
      <c r="L3362" s="44"/>
      <c r="M3362" s="44"/>
      <c r="N3362" s="44"/>
      <c r="O3362" s="44"/>
      <c r="P3362" s="44"/>
      <c r="Q3362" s="44"/>
      <c r="R3362" s="44"/>
      <c r="S3362" s="44"/>
      <c r="T3362" s="44"/>
      <c r="U3362" s="44"/>
      <c r="V3362" s="44"/>
      <c r="W3362" s="44"/>
      <c r="X3362" s="44"/>
      <c r="Y3362" s="44"/>
      <c r="Z3362" s="44"/>
      <c r="AA3362" s="35"/>
      <c r="AB3362" s="35"/>
      <c r="AC3362" s="35"/>
      <c r="AD3362" s="35"/>
      <c r="AE3362" s="35"/>
      <c r="AF3362" s="35"/>
      <c r="AG3362" s="35"/>
      <c r="AH3362" s="35"/>
      <c r="AI3362" s="35"/>
      <c r="AJ3362" s="35"/>
      <c r="AK3362" s="35"/>
    </row>
    <row r="3363" spans="7:37" s="13" customFormat="1" ht="13.9" customHeight="1" x14ac:dyDescent="0.3">
      <c r="G3363" s="44"/>
      <c r="H3363" s="44"/>
      <c r="I3363" s="44"/>
      <c r="J3363" s="44"/>
      <c r="K3363" s="44"/>
      <c r="L3363" s="44"/>
      <c r="M3363" s="44"/>
      <c r="N3363" s="44"/>
      <c r="O3363" s="44"/>
      <c r="P3363" s="44"/>
      <c r="Q3363" s="44"/>
      <c r="R3363" s="44"/>
      <c r="S3363" s="44"/>
      <c r="T3363" s="44"/>
      <c r="U3363" s="44"/>
      <c r="V3363" s="44"/>
      <c r="W3363" s="44"/>
      <c r="X3363" s="44"/>
      <c r="Y3363" s="44"/>
      <c r="Z3363" s="44"/>
      <c r="AA3363" s="35"/>
      <c r="AB3363" s="35"/>
      <c r="AC3363" s="35"/>
      <c r="AD3363" s="35"/>
      <c r="AE3363" s="35"/>
      <c r="AF3363" s="35"/>
      <c r="AG3363" s="35"/>
      <c r="AH3363" s="35"/>
      <c r="AI3363" s="35"/>
      <c r="AJ3363" s="35"/>
      <c r="AK3363" s="35"/>
    </row>
    <row r="3364" spans="7:37" s="13" customFormat="1" ht="13.9" customHeight="1" x14ac:dyDescent="0.3">
      <c r="G3364" s="44"/>
      <c r="H3364" s="44"/>
      <c r="I3364" s="44"/>
      <c r="J3364" s="44"/>
      <c r="K3364" s="44"/>
      <c r="L3364" s="44"/>
      <c r="M3364" s="44"/>
      <c r="N3364" s="44"/>
      <c r="O3364" s="44"/>
      <c r="P3364" s="44"/>
      <c r="Q3364" s="44"/>
      <c r="R3364" s="44"/>
      <c r="S3364" s="44"/>
      <c r="T3364" s="44"/>
      <c r="U3364" s="44"/>
      <c r="V3364" s="44"/>
      <c r="W3364" s="44"/>
      <c r="X3364" s="44"/>
      <c r="Y3364" s="44"/>
      <c r="Z3364" s="44"/>
      <c r="AA3364" s="35"/>
      <c r="AB3364" s="35"/>
      <c r="AC3364" s="35"/>
      <c r="AD3364" s="35"/>
      <c r="AE3364" s="35"/>
      <c r="AF3364" s="35"/>
      <c r="AG3364" s="35"/>
      <c r="AH3364" s="35"/>
      <c r="AI3364" s="35"/>
      <c r="AJ3364" s="35"/>
      <c r="AK3364" s="35"/>
    </row>
    <row r="3365" spans="7:37" s="13" customFormat="1" ht="13.9" customHeight="1" x14ac:dyDescent="0.3">
      <c r="G3365" s="44"/>
      <c r="H3365" s="44"/>
      <c r="I3365" s="44"/>
      <c r="J3365" s="44"/>
      <c r="K3365" s="44"/>
      <c r="L3365" s="44"/>
      <c r="M3365" s="44"/>
      <c r="N3365" s="44"/>
      <c r="O3365" s="44"/>
      <c r="P3365" s="44"/>
      <c r="Q3365" s="44"/>
      <c r="R3365" s="44"/>
      <c r="S3365" s="44"/>
      <c r="T3365" s="44"/>
      <c r="U3365" s="44"/>
      <c r="V3365" s="44"/>
      <c r="W3365" s="44"/>
      <c r="X3365" s="44"/>
      <c r="Y3365" s="44"/>
      <c r="Z3365" s="44"/>
      <c r="AA3365" s="35"/>
      <c r="AB3365" s="35"/>
      <c r="AC3365" s="35"/>
      <c r="AD3365" s="35"/>
      <c r="AE3365" s="35"/>
      <c r="AF3365" s="35"/>
      <c r="AG3365" s="35"/>
      <c r="AH3365" s="35"/>
      <c r="AI3365" s="35"/>
      <c r="AJ3365" s="35"/>
      <c r="AK3365" s="35"/>
    </row>
    <row r="3366" spans="7:37" s="13" customFormat="1" ht="13.9" customHeight="1" x14ac:dyDescent="0.3">
      <c r="G3366" s="44"/>
      <c r="H3366" s="44"/>
      <c r="I3366" s="44"/>
      <c r="J3366" s="44"/>
      <c r="K3366" s="44"/>
      <c r="L3366" s="44"/>
      <c r="M3366" s="44"/>
      <c r="N3366" s="44"/>
      <c r="O3366" s="44"/>
      <c r="P3366" s="44"/>
      <c r="Q3366" s="44"/>
      <c r="R3366" s="44"/>
      <c r="S3366" s="44"/>
      <c r="T3366" s="44"/>
      <c r="U3366" s="44"/>
      <c r="V3366" s="44"/>
      <c r="W3366" s="44"/>
      <c r="X3366" s="44"/>
      <c r="Y3366" s="44"/>
      <c r="Z3366" s="44"/>
      <c r="AA3366" s="35"/>
      <c r="AB3366" s="35"/>
      <c r="AC3366" s="35"/>
      <c r="AD3366" s="35"/>
      <c r="AE3366" s="35"/>
      <c r="AF3366" s="35"/>
      <c r="AG3366" s="35"/>
      <c r="AH3366" s="35"/>
      <c r="AI3366" s="35"/>
      <c r="AJ3366" s="35"/>
      <c r="AK3366" s="35"/>
    </row>
    <row r="3367" spans="7:37" s="13" customFormat="1" ht="13.9" customHeight="1" x14ac:dyDescent="0.3">
      <c r="G3367" s="44"/>
      <c r="H3367" s="44"/>
      <c r="I3367" s="44"/>
      <c r="J3367" s="44"/>
      <c r="K3367" s="44"/>
      <c r="L3367" s="44"/>
      <c r="M3367" s="44"/>
      <c r="N3367" s="44"/>
      <c r="O3367" s="44"/>
      <c r="P3367" s="44"/>
      <c r="Q3367" s="44"/>
      <c r="R3367" s="44"/>
      <c r="S3367" s="44"/>
      <c r="T3367" s="44"/>
      <c r="U3367" s="44"/>
      <c r="V3367" s="44"/>
      <c r="W3367" s="44"/>
      <c r="X3367" s="44"/>
      <c r="Y3367" s="44"/>
      <c r="Z3367" s="44"/>
      <c r="AA3367" s="35"/>
      <c r="AB3367" s="35"/>
      <c r="AC3367" s="35"/>
      <c r="AD3367" s="35"/>
      <c r="AE3367" s="35"/>
      <c r="AF3367" s="35"/>
      <c r="AG3367" s="35"/>
      <c r="AH3367" s="35"/>
      <c r="AI3367" s="35"/>
      <c r="AJ3367" s="35"/>
      <c r="AK3367" s="35"/>
    </row>
    <row r="3368" spans="7:37" s="13" customFormat="1" ht="13.9" customHeight="1" x14ac:dyDescent="0.3">
      <c r="G3368" s="44"/>
      <c r="H3368" s="44"/>
      <c r="I3368" s="44"/>
      <c r="J3368" s="44"/>
      <c r="K3368" s="44"/>
      <c r="L3368" s="44"/>
      <c r="M3368" s="44"/>
      <c r="N3368" s="44"/>
      <c r="O3368" s="44"/>
      <c r="P3368" s="44"/>
      <c r="Q3368" s="44"/>
      <c r="R3368" s="44"/>
      <c r="S3368" s="44"/>
      <c r="T3368" s="44"/>
      <c r="U3368" s="44"/>
      <c r="V3368" s="44"/>
      <c r="W3368" s="44"/>
      <c r="X3368" s="44"/>
      <c r="Y3368" s="44"/>
      <c r="Z3368" s="44"/>
      <c r="AA3368" s="35"/>
      <c r="AB3368" s="35"/>
      <c r="AC3368" s="35"/>
      <c r="AD3368" s="35"/>
      <c r="AE3368" s="35"/>
      <c r="AF3368" s="35"/>
      <c r="AG3368" s="35"/>
      <c r="AH3368" s="35"/>
      <c r="AI3368" s="35"/>
      <c r="AJ3368" s="35"/>
      <c r="AK3368" s="35"/>
    </row>
    <row r="3369" spans="7:37" s="13" customFormat="1" ht="13.9" customHeight="1" x14ac:dyDescent="0.3">
      <c r="G3369" s="44"/>
      <c r="H3369" s="44"/>
      <c r="I3369" s="44"/>
      <c r="J3369" s="44"/>
      <c r="K3369" s="44"/>
      <c r="L3369" s="44"/>
      <c r="M3369" s="44"/>
      <c r="N3369" s="44"/>
      <c r="O3369" s="44"/>
      <c r="P3369" s="44"/>
      <c r="Q3369" s="44"/>
      <c r="R3369" s="44"/>
      <c r="S3369" s="44"/>
      <c r="T3369" s="44"/>
      <c r="U3369" s="44"/>
      <c r="V3369" s="44"/>
      <c r="W3369" s="44"/>
      <c r="X3369" s="44"/>
      <c r="Y3369" s="44"/>
      <c r="Z3369" s="44"/>
      <c r="AA3369" s="35"/>
      <c r="AB3369" s="35"/>
      <c r="AC3369" s="35"/>
      <c r="AD3369" s="35"/>
      <c r="AE3369" s="35"/>
      <c r="AF3369" s="35"/>
      <c r="AG3369" s="35"/>
      <c r="AH3369" s="35"/>
      <c r="AI3369" s="35"/>
      <c r="AJ3369" s="35"/>
      <c r="AK3369" s="35"/>
    </row>
    <row r="3370" spans="7:37" s="13" customFormat="1" ht="13.9" customHeight="1" x14ac:dyDescent="0.3">
      <c r="G3370" s="44"/>
      <c r="H3370" s="44"/>
      <c r="I3370" s="44"/>
      <c r="J3370" s="44"/>
      <c r="K3370" s="44"/>
      <c r="L3370" s="44"/>
      <c r="M3370" s="44"/>
      <c r="N3370" s="44"/>
      <c r="O3370" s="44"/>
      <c r="P3370" s="44"/>
      <c r="Q3370" s="44"/>
      <c r="R3370" s="44"/>
      <c r="S3370" s="44"/>
      <c r="T3370" s="44"/>
      <c r="U3370" s="44"/>
      <c r="V3370" s="44"/>
      <c r="W3370" s="44"/>
      <c r="X3370" s="44"/>
      <c r="Y3370" s="44"/>
      <c r="Z3370" s="44"/>
      <c r="AA3370" s="35"/>
      <c r="AB3370" s="35"/>
      <c r="AC3370" s="35"/>
      <c r="AD3370" s="35"/>
      <c r="AE3370" s="35"/>
      <c r="AF3370" s="35"/>
      <c r="AG3370" s="35"/>
      <c r="AH3370" s="35"/>
      <c r="AI3370" s="35"/>
      <c r="AJ3370" s="35"/>
      <c r="AK3370" s="35"/>
    </row>
    <row r="3371" spans="7:37" s="13" customFormat="1" ht="13.9" customHeight="1" x14ac:dyDescent="0.3">
      <c r="G3371" s="44"/>
      <c r="H3371" s="44"/>
      <c r="I3371" s="44"/>
      <c r="J3371" s="44"/>
      <c r="K3371" s="44"/>
      <c r="L3371" s="44"/>
      <c r="M3371" s="44"/>
      <c r="N3371" s="44"/>
      <c r="O3371" s="44"/>
      <c r="P3371" s="44"/>
      <c r="Q3371" s="44"/>
      <c r="R3371" s="44"/>
      <c r="S3371" s="44"/>
      <c r="T3371" s="44"/>
      <c r="U3371" s="44"/>
      <c r="V3371" s="44"/>
      <c r="W3371" s="44"/>
      <c r="X3371" s="44"/>
      <c r="Y3371" s="44"/>
      <c r="Z3371" s="44"/>
      <c r="AA3371" s="35"/>
      <c r="AB3371" s="35"/>
      <c r="AC3371" s="35"/>
      <c r="AD3371" s="35"/>
      <c r="AE3371" s="35"/>
      <c r="AF3371" s="35"/>
      <c r="AG3371" s="35"/>
      <c r="AH3371" s="35"/>
      <c r="AI3371" s="35"/>
      <c r="AJ3371" s="35"/>
      <c r="AK3371" s="35"/>
    </row>
    <row r="3372" spans="7:37" s="13" customFormat="1" ht="13.9" customHeight="1" x14ac:dyDescent="0.3">
      <c r="G3372" s="44"/>
      <c r="H3372" s="44"/>
      <c r="I3372" s="44"/>
      <c r="J3372" s="44"/>
      <c r="K3372" s="44"/>
      <c r="L3372" s="44"/>
      <c r="M3372" s="44"/>
      <c r="N3372" s="44"/>
      <c r="O3372" s="44"/>
      <c r="P3372" s="44"/>
      <c r="Q3372" s="44"/>
      <c r="R3372" s="44"/>
      <c r="S3372" s="44"/>
      <c r="T3372" s="44"/>
      <c r="U3372" s="44"/>
      <c r="V3372" s="44"/>
      <c r="W3372" s="44"/>
      <c r="X3372" s="44"/>
      <c r="Y3372" s="44"/>
      <c r="Z3372" s="44"/>
      <c r="AA3372" s="35"/>
      <c r="AB3372" s="35"/>
      <c r="AC3372" s="35"/>
      <c r="AD3372" s="35"/>
      <c r="AE3372" s="35"/>
      <c r="AF3372" s="35"/>
      <c r="AG3372" s="35"/>
      <c r="AH3372" s="35"/>
      <c r="AI3372" s="35"/>
      <c r="AJ3372" s="35"/>
      <c r="AK3372" s="35"/>
    </row>
    <row r="3373" spans="7:37" s="13" customFormat="1" ht="13.9" customHeight="1" x14ac:dyDescent="0.3">
      <c r="G3373" s="44"/>
      <c r="H3373" s="44"/>
      <c r="I3373" s="44"/>
      <c r="J3373" s="44"/>
      <c r="K3373" s="44"/>
      <c r="L3373" s="44"/>
      <c r="M3373" s="44"/>
      <c r="N3373" s="44"/>
      <c r="O3373" s="44"/>
      <c r="P3373" s="44"/>
      <c r="Q3373" s="44"/>
      <c r="R3373" s="44"/>
      <c r="S3373" s="44"/>
      <c r="T3373" s="44"/>
      <c r="U3373" s="44"/>
      <c r="V3373" s="44"/>
      <c r="W3373" s="44"/>
      <c r="X3373" s="44"/>
      <c r="Y3373" s="44"/>
      <c r="Z3373" s="44"/>
      <c r="AA3373" s="35"/>
      <c r="AB3373" s="35"/>
      <c r="AC3373" s="35"/>
      <c r="AD3373" s="35"/>
      <c r="AE3373" s="35"/>
      <c r="AF3373" s="35"/>
      <c r="AG3373" s="35"/>
      <c r="AH3373" s="35"/>
      <c r="AI3373" s="35"/>
      <c r="AJ3373" s="35"/>
      <c r="AK3373" s="35"/>
    </row>
    <row r="3374" spans="7:37" s="13" customFormat="1" ht="13.9" customHeight="1" x14ac:dyDescent="0.3">
      <c r="G3374" s="44"/>
      <c r="H3374" s="44"/>
      <c r="I3374" s="44"/>
      <c r="J3374" s="44"/>
      <c r="K3374" s="44"/>
      <c r="L3374" s="44"/>
      <c r="M3374" s="44"/>
      <c r="N3374" s="44"/>
      <c r="O3374" s="44"/>
      <c r="P3374" s="44"/>
      <c r="Q3374" s="44"/>
      <c r="R3374" s="44"/>
      <c r="S3374" s="44"/>
      <c r="T3374" s="44"/>
      <c r="U3374" s="44"/>
      <c r="V3374" s="44"/>
      <c r="W3374" s="44"/>
      <c r="X3374" s="44"/>
      <c r="Y3374" s="44"/>
      <c r="Z3374" s="44"/>
      <c r="AA3374" s="35"/>
      <c r="AB3374" s="35"/>
      <c r="AC3374" s="35"/>
      <c r="AD3374" s="35"/>
      <c r="AE3374" s="35"/>
      <c r="AF3374" s="35"/>
      <c r="AG3374" s="35"/>
      <c r="AH3374" s="35"/>
      <c r="AI3374" s="35"/>
      <c r="AJ3374" s="35"/>
      <c r="AK3374" s="35"/>
    </row>
    <row r="3375" spans="7:37" s="13" customFormat="1" ht="13.9" customHeight="1" x14ac:dyDescent="0.3">
      <c r="G3375" s="44"/>
      <c r="H3375" s="44"/>
      <c r="I3375" s="44"/>
      <c r="J3375" s="44"/>
      <c r="K3375" s="44"/>
      <c r="L3375" s="44"/>
      <c r="M3375" s="44"/>
      <c r="N3375" s="44"/>
      <c r="O3375" s="44"/>
      <c r="P3375" s="44"/>
      <c r="Q3375" s="44"/>
      <c r="R3375" s="44"/>
      <c r="S3375" s="44"/>
      <c r="T3375" s="44"/>
      <c r="U3375" s="44"/>
      <c r="V3375" s="44"/>
      <c r="W3375" s="44"/>
      <c r="X3375" s="44"/>
      <c r="Y3375" s="44"/>
      <c r="Z3375" s="44"/>
      <c r="AA3375" s="35"/>
      <c r="AB3375" s="35"/>
      <c r="AC3375" s="35"/>
      <c r="AD3375" s="35"/>
      <c r="AE3375" s="35"/>
      <c r="AF3375" s="35"/>
      <c r="AG3375" s="35"/>
      <c r="AH3375" s="35"/>
      <c r="AI3375" s="35"/>
      <c r="AJ3375" s="35"/>
      <c r="AK3375" s="35"/>
    </row>
    <row r="3376" spans="7:37" s="13" customFormat="1" ht="13.9" customHeight="1" x14ac:dyDescent="0.3">
      <c r="G3376" s="44"/>
      <c r="H3376" s="44"/>
      <c r="I3376" s="44"/>
      <c r="J3376" s="44"/>
      <c r="K3376" s="44"/>
      <c r="L3376" s="44"/>
      <c r="M3376" s="44"/>
      <c r="N3376" s="44"/>
      <c r="O3376" s="44"/>
      <c r="P3376" s="44"/>
      <c r="Q3376" s="44"/>
      <c r="R3376" s="44"/>
      <c r="S3376" s="44"/>
      <c r="T3376" s="44"/>
      <c r="U3376" s="44"/>
      <c r="V3376" s="44"/>
      <c r="W3376" s="44"/>
      <c r="X3376" s="44"/>
      <c r="Y3376" s="44"/>
      <c r="Z3376" s="44"/>
      <c r="AA3376" s="35"/>
      <c r="AB3376" s="35"/>
      <c r="AC3376" s="35"/>
      <c r="AD3376" s="35"/>
      <c r="AE3376" s="35"/>
      <c r="AF3376" s="35"/>
      <c r="AG3376" s="35"/>
      <c r="AH3376" s="35"/>
      <c r="AI3376" s="35"/>
      <c r="AJ3376" s="35"/>
      <c r="AK3376" s="35"/>
    </row>
    <row r="3377" spans="7:37" s="13" customFormat="1" ht="13.9" customHeight="1" x14ac:dyDescent="0.3">
      <c r="G3377" s="44"/>
      <c r="H3377" s="44"/>
      <c r="I3377" s="44"/>
      <c r="J3377" s="44"/>
      <c r="K3377" s="44"/>
      <c r="L3377" s="44"/>
      <c r="M3377" s="44"/>
      <c r="N3377" s="44"/>
      <c r="O3377" s="44"/>
      <c r="P3377" s="44"/>
      <c r="Q3377" s="44"/>
      <c r="R3377" s="44"/>
      <c r="S3377" s="44"/>
      <c r="T3377" s="44"/>
      <c r="U3377" s="44"/>
      <c r="V3377" s="44"/>
      <c r="W3377" s="44"/>
      <c r="X3377" s="44"/>
      <c r="Y3377" s="44"/>
      <c r="Z3377" s="44"/>
      <c r="AA3377" s="35"/>
      <c r="AB3377" s="35"/>
      <c r="AC3377" s="35"/>
      <c r="AD3377" s="35"/>
      <c r="AE3377" s="35"/>
      <c r="AF3377" s="35"/>
      <c r="AG3377" s="35"/>
      <c r="AH3377" s="35"/>
      <c r="AI3377" s="35"/>
      <c r="AJ3377" s="35"/>
      <c r="AK3377" s="35"/>
    </row>
    <row r="3378" spans="7:37" s="13" customFormat="1" ht="13.9" customHeight="1" x14ac:dyDescent="0.3">
      <c r="G3378" s="44"/>
      <c r="H3378" s="44"/>
      <c r="I3378" s="44"/>
      <c r="J3378" s="44"/>
      <c r="K3378" s="44"/>
      <c r="L3378" s="44"/>
      <c r="M3378" s="44"/>
      <c r="N3378" s="44"/>
      <c r="O3378" s="44"/>
      <c r="P3378" s="44"/>
      <c r="Q3378" s="44"/>
      <c r="R3378" s="44"/>
      <c r="S3378" s="44"/>
      <c r="T3378" s="44"/>
      <c r="U3378" s="44"/>
      <c r="V3378" s="44"/>
      <c r="W3378" s="44"/>
      <c r="X3378" s="44"/>
      <c r="Y3378" s="44"/>
      <c r="Z3378" s="44"/>
      <c r="AA3378" s="35"/>
      <c r="AB3378" s="35"/>
      <c r="AC3378" s="35"/>
      <c r="AD3378" s="35"/>
      <c r="AE3378" s="35"/>
      <c r="AF3378" s="35"/>
      <c r="AG3378" s="35"/>
      <c r="AH3378" s="35"/>
      <c r="AI3378" s="35"/>
      <c r="AJ3378" s="35"/>
      <c r="AK3378" s="35"/>
    </row>
    <row r="3379" spans="7:37" s="13" customFormat="1" ht="13.9" customHeight="1" x14ac:dyDescent="0.3">
      <c r="G3379" s="44"/>
      <c r="H3379" s="44"/>
      <c r="I3379" s="44"/>
      <c r="J3379" s="44"/>
      <c r="K3379" s="44"/>
      <c r="L3379" s="44"/>
      <c r="M3379" s="44"/>
      <c r="N3379" s="44"/>
      <c r="O3379" s="44"/>
      <c r="P3379" s="44"/>
      <c r="Q3379" s="44"/>
      <c r="R3379" s="44"/>
      <c r="S3379" s="44"/>
      <c r="T3379" s="44"/>
      <c r="U3379" s="44"/>
      <c r="V3379" s="44"/>
      <c r="W3379" s="44"/>
      <c r="X3379" s="44"/>
      <c r="Y3379" s="44"/>
      <c r="Z3379" s="44"/>
      <c r="AA3379" s="35"/>
      <c r="AB3379" s="35"/>
      <c r="AC3379" s="35"/>
      <c r="AD3379" s="35"/>
      <c r="AE3379" s="35"/>
      <c r="AF3379" s="35"/>
      <c r="AG3379" s="35"/>
      <c r="AH3379" s="35"/>
      <c r="AI3379" s="35"/>
      <c r="AJ3379" s="35"/>
      <c r="AK3379" s="35"/>
    </row>
    <row r="3380" spans="7:37" s="13" customFormat="1" ht="13.9" customHeight="1" x14ac:dyDescent="0.3">
      <c r="G3380" s="44"/>
      <c r="H3380" s="44"/>
      <c r="I3380" s="44"/>
      <c r="J3380" s="44"/>
      <c r="K3380" s="44"/>
      <c r="L3380" s="44"/>
      <c r="M3380" s="44"/>
      <c r="N3380" s="44"/>
      <c r="O3380" s="44"/>
      <c r="P3380" s="44"/>
      <c r="Q3380" s="44"/>
      <c r="R3380" s="44"/>
      <c r="S3380" s="44"/>
      <c r="T3380" s="44"/>
      <c r="U3380" s="44"/>
      <c r="V3380" s="44"/>
      <c r="W3380" s="44"/>
      <c r="X3380" s="44"/>
      <c r="Y3380" s="44"/>
      <c r="Z3380" s="44"/>
      <c r="AA3380" s="35"/>
      <c r="AB3380" s="35"/>
      <c r="AC3380" s="35"/>
      <c r="AD3380" s="35"/>
      <c r="AE3380" s="35"/>
      <c r="AF3380" s="35"/>
      <c r="AG3380" s="35"/>
      <c r="AH3380" s="35"/>
      <c r="AI3380" s="35"/>
      <c r="AJ3380" s="35"/>
      <c r="AK3380" s="35"/>
    </row>
    <row r="3381" spans="7:37" s="13" customFormat="1" ht="13.9" customHeight="1" x14ac:dyDescent="0.3">
      <c r="G3381" s="44"/>
      <c r="H3381" s="44"/>
      <c r="I3381" s="44"/>
      <c r="J3381" s="44"/>
      <c r="K3381" s="44"/>
      <c r="L3381" s="44"/>
      <c r="M3381" s="44"/>
      <c r="N3381" s="44"/>
      <c r="O3381" s="44"/>
      <c r="P3381" s="44"/>
      <c r="Q3381" s="44"/>
      <c r="R3381" s="44"/>
      <c r="S3381" s="44"/>
      <c r="T3381" s="44"/>
      <c r="U3381" s="44"/>
      <c r="V3381" s="44"/>
      <c r="W3381" s="44"/>
      <c r="X3381" s="44"/>
      <c r="Y3381" s="44"/>
      <c r="Z3381" s="44"/>
      <c r="AA3381" s="35"/>
      <c r="AB3381" s="35"/>
      <c r="AC3381" s="35"/>
      <c r="AD3381" s="35"/>
      <c r="AE3381" s="35"/>
      <c r="AF3381" s="35"/>
      <c r="AG3381" s="35"/>
      <c r="AH3381" s="35"/>
      <c r="AI3381" s="35"/>
      <c r="AJ3381" s="35"/>
      <c r="AK3381" s="35"/>
    </row>
    <row r="3382" spans="7:37" s="13" customFormat="1" ht="13.9" customHeight="1" x14ac:dyDescent="0.3">
      <c r="G3382" s="44"/>
      <c r="H3382" s="44"/>
      <c r="I3382" s="44"/>
      <c r="J3382" s="44"/>
      <c r="K3382" s="44"/>
      <c r="L3382" s="44"/>
      <c r="M3382" s="44"/>
      <c r="N3382" s="44"/>
      <c r="O3382" s="44"/>
      <c r="P3382" s="44"/>
      <c r="Q3382" s="44"/>
      <c r="R3382" s="44"/>
      <c r="S3382" s="44"/>
      <c r="T3382" s="44"/>
      <c r="U3382" s="44"/>
      <c r="V3382" s="44"/>
      <c r="W3382" s="44"/>
      <c r="X3382" s="44"/>
      <c r="Y3382" s="44"/>
      <c r="Z3382" s="44"/>
      <c r="AA3382" s="35"/>
      <c r="AB3382" s="35"/>
      <c r="AC3382" s="35"/>
      <c r="AD3382" s="35"/>
      <c r="AE3382" s="35"/>
      <c r="AF3382" s="35"/>
      <c r="AG3382" s="35"/>
      <c r="AH3382" s="35"/>
      <c r="AI3382" s="35"/>
      <c r="AJ3382" s="35"/>
      <c r="AK3382" s="35"/>
    </row>
    <row r="3383" spans="7:37" s="13" customFormat="1" ht="13.9" customHeight="1" x14ac:dyDescent="0.3">
      <c r="G3383" s="44"/>
      <c r="H3383" s="44"/>
      <c r="I3383" s="44"/>
      <c r="J3383" s="44"/>
      <c r="K3383" s="44"/>
      <c r="L3383" s="44"/>
      <c r="M3383" s="44"/>
      <c r="N3383" s="44"/>
      <c r="O3383" s="44"/>
      <c r="P3383" s="44"/>
      <c r="Q3383" s="44"/>
      <c r="R3383" s="44"/>
      <c r="S3383" s="44"/>
      <c r="T3383" s="44"/>
      <c r="U3383" s="44"/>
      <c r="V3383" s="44"/>
      <c r="W3383" s="44"/>
      <c r="X3383" s="44"/>
      <c r="Y3383" s="44"/>
      <c r="Z3383" s="44"/>
      <c r="AA3383" s="35"/>
      <c r="AB3383" s="35"/>
      <c r="AC3383" s="35"/>
      <c r="AD3383" s="35"/>
      <c r="AE3383" s="35"/>
      <c r="AF3383" s="35"/>
      <c r="AG3383" s="35"/>
      <c r="AH3383" s="35"/>
      <c r="AI3383" s="35"/>
      <c r="AJ3383" s="35"/>
      <c r="AK3383" s="35"/>
    </row>
    <row r="3384" spans="7:37" s="13" customFormat="1" ht="13.9" customHeight="1" x14ac:dyDescent="0.3">
      <c r="G3384" s="44"/>
      <c r="H3384" s="44"/>
      <c r="I3384" s="44"/>
      <c r="J3384" s="44"/>
      <c r="K3384" s="44"/>
      <c r="L3384" s="44"/>
      <c r="M3384" s="44"/>
      <c r="N3384" s="44"/>
      <c r="O3384" s="44"/>
      <c r="P3384" s="44"/>
      <c r="Q3384" s="44"/>
      <c r="R3384" s="44"/>
      <c r="S3384" s="44"/>
      <c r="T3384" s="44"/>
      <c r="U3384" s="44"/>
      <c r="V3384" s="44"/>
      <c r="W3384" s="44"/>
      <c r="X3384" s="44"/>
      <c r="Y3384" s="44"/>
      <c r="Z3384" s="44"/>
      <c r="AA3384" s="35"/>
      <c r="AB3384" s="35"/>
      <c r="AC3384" s="35"/>
      <c r="AD3384" s="35"/>
      <c r="AE3384" s="35"/>
      <c r="AF3384" s="35"/>
      <c r="AG3384" s="35"/>
      <c r="AH3384" s="35"/>
      <c r="AI3384" s="35"/>
      <c r="AJ3384" s="35"/>
      <c r="AK3384" s="35"/>
    </row>
    <row r="3385" spans="7:37" s="13" customFormat="1" ht="13.9" customHeight="1" x14ac:dyDescent="0.3">
      <c r="G3385" s="44"/>
      <c r="H3385" s="44"/>
      <c r="I3385" s="44"/>
      <c r="J3385" s="44"/>
      <c r="K3385" s="44"/>
      <c r="L3385" s="44"/>
      <c r="M3385" s="44"/>
      <c r="N3385" s="44"/>
      <c r="O3385" s="44"/>
      <c r="P3385" s="44"/>
      <c r="Q3385" s="44"/>
      <c r="R3385" s="44"/>
      <c r="S3385" s="44"/>
      <c r="T3385" s="44"/>
      <c r="U3385" s="44"/>
      <c r="V3385" s="44"/>
      <c r="W3385" s="44"/>
      <c r="X3385" s="44"/>
      <c r="Y3385" s="44"/>
      <c r="Z3385" s="44"/>
      <c r="AA3385" s="35"/>
      <c r="AB3385" s="35"/>
      <c r="AC3385" s="35"/>
      <c r="AD3385" s="35"/>
      <c r="AE3385" s="35"/>
      <c r="AF3385" s="35"/>
      <c r="AG3385" s="35"/>
      <c r="AH3385" s="35"/>
      <c r="AI3385" s="35"/>
      <c r="AJ3385" s="35"/>
      <c r="AK3385" s="35"/>
    </row>
    <row r="3386" spans="7:37" s="13" customFormat="1" ht="13.9" customHeight="1" x14ac:dyDescent="0.3">
      <c r="G3386" s="44"/>
      <c r="H3386" s="44"/>
      <c r="I3386" s="44"/>
      <c r="J3386" s="44"/>
      <c r="K3386" s="44"/>
      <c r="L3386" s="44"/>
      <c r="M3386" s="44"/>
      <c r="N3386" s="44"/>
      <c r="O3386" s="44"/>
      <c r="P3386" s="44"/>
      <c r="Q3386" s="44"/>
      <c r="R3386" s="44"/>
      <c r="S3386" s="44"/>
      <c r="T3386" s="44"/>
      <c r="U3386" s="44"/>
      <c r="V3386" s="44"/>
      <c r="W3386" s="44"/>
      <c r="X3386" s="44"/>
      <c r="Y3386" s="44"/>
      <c r="Z3386" s="44"/>
      <c r="AA3386" s="35"/>
      <c r="AB3386" s="35"/>
      <c r="AC3386" s="35"/>
      <c r="AD3386" s="35"/>
      <c r="AE3386" s="35"/>
      <c r="AF3386" s="35"/>
      <c r="AG3386" s="35"/>
      <c r="AH3386" s="35"/>
      <c r="AI3386" s="35"/>
      <c r="AJ3386" s="35"/>
      <c r="AK3386" s="35"/>
    </row>
    <row r="3387" spans="7:37" s="13" customFormat="1" ht="13.9" customHeight="1" x14ac:dyDescent="0.3">
      <c r="G3387" s="44"/>
      <c r="H3387" s="44"/>
      <c r="I3387" s="44"/>
      <c r="J3387" s="44"/>
      <c r="K3387" s="44"/>
      <c r="L3387" s="44"/>
      <c r="M3387" s="44"/>
      <c r="N3387" s="44"/>
      <c r="O3387" s="44"/>
      <c r="P3387" s="44"/>
      <c r="Q3387" s="44"/>
      <c r="R3387" s="44"/>
      <c r="S3387" s="44"/>
      <c r="T3387" s="44"/>
      <c r="U3387" s="44"/>
      <c r="V3387" s="44"/>
      <c r="W3387" s="44"/>
      <c r="X3387" s="44"/>
      <c r="Y3387" s="44"/>
      <c r="Z3387" s="44"/>
      <c r="AA3387" s="35"/>
      <c r="AB3387" s="35"/>
      <c r="AC3387" s="35"/>
      <c r="AD3387" s="35"/>
      <c r="AE3387" s="35"/>
      <c r="AF3387" s="35"/>
      <c r="AG3387" s="35"/>
      <c r="AH3387" s="35"/>
      <c r="AI3387" s="35"/>
      <c r="AJ3387" s="35"/>
      <c r="AK3387" s="35"/>
    </row>
    <row r="3388" spans="7:37" s="13" customFormat="1" ht="13.9" customHeight="1" x14ac:dyDescent="0.3">
      <c r="G3388" s="44"/>
      <c r="H3388" s="44"/>
      <c r="I3388" s="44"/>
      <c r="J3388" s="44"/>
      <c r="K3388" s="44"/>
      <c r="L3388" s="44"/>
      <c r="M3388" s="44"/>
      <c r="N3388" s="44"/>
      <c r="O3388" s="44"/>
      <c r="P3388" s="44"/>
      <c r="Q3388" s="44"/>
      <c r="R3388" s="44"/>
      <c r="S3388" s="44"/>
      <c r="T3388" s="44"/>
      <c r="U3388" s="44"/>
      <c r="V3388" s="44"/>
      <c r="W3388" s="44"/>
      <c r="X3388" s="44"/>
      <c r="Y3388" s="44"/>
      <c r="Z3388" s="44"/>
      <c r="AA3388" s="35"/>
      <c r="AB3388" s="35"/>
      <c r="AC3388" s="35"/>
      <c r="AD3388" s="35"/>
      <c r="AE3388" s="35"/>
      <c r="AF3388" s="35"/>
      <c r="AG3388" s="35"/>
      <c r="AH3388" s="35"/>
      <c r="AI3388" s="35"/>
      <c r="AJ3388" s="35"/>
      <c r="AK3388" s="35"/>
    </row>
    <row r="3389" spans="7:37" s="13" customFormat="1" ht="13.9" customHeight="1" x14ac:dyDescent="0.3">
      <c r="G3389" s="44"/>
      <c r="H3389" s="44"/>
      <c r="I3389" s="44"/>
      <c r="J3389" s="44"/>
      <c r="K3389" s="44"/>
      <c r="L3389" s="44"/>
      <c r="M3389" s="44"/>
      <c r="N3389" s="44"/>
      <c r="O3389" s="44"/>
      <c r="P3389" s="44"/>
      <c r="Q3389" s="44"/>
      <c r="R3389" s="44"/>
      <c r="S3389" s="44"/>
      <c r="T3389" s="44"/>
      <c r="U3389" s="44"/>
      <c r="V3389" s="44"/>
      <c r="W3389" s="44"/>
      <c r="X3389" s="44"/>
      <c r="Y3389" s="44"/>
      <c r="Z3389" s="44"/>
      <c r="AA3389" s="35"/>
      <c r="AB3389" s="35"/>
      <c r="AC3389" s="35"/>
      <c r="AD3389" s="35"/>
      <c r="AE3389" s="35"/>
      <c r="AF3389" s="35"/>
      <c r="AG3389" s="35"/>
      <c r="AH3389" s="35"/>
      <c r="AI3389" s="35"/>
      <c r="AJ3389" s="35"/>
      <c r="AK3389" s="35"/>
    </row>
    <row r="3390" spans="7:37" s="13" customFormat="1" ht="13.9" customHeight="1" x14ac:dyDescent="0.3">
      <c r="G3390" s="44"/>
      <c r="H3390" s="44"/>
      <c r="I3390" s="44"/>
      <c r="J3390" s="44"/>
      <c r="K3390" s="44"/>
      <c r="L3390" s="44"/>
      <c r="M3390" s="44"/>
      <c r="N3390" s="44"/>
      <c r="O3390" s="44"/>
      <c r="P3390" s="44"/>
      <c r="Q3390" s="44"/>
      <c r="R3390" s="44"/>
      <c r="S3390" s="44"/>
      <c r="T3390" s="44"/>
      <c r="U3390" s="44"/>
      <c r="V3390" s="44"/>
      <c r="W3390" s="44"/>
      <c r="X3390" s="44"/>
      <c r="Y3390" s="44"/>
      <c r="Z3390" s="44"/>
      <c r="AA3390" s="35"/>
      <c r="AB3390" s="35"/>
      <c r="AC3390" s="35"/>
      <c r="AD3390" s="35"/>
      <c r="AE3390" s="35"/>
      <c r="AF3390" s="35"/>
      <c r="AG3390" s="35"/>
      <c r="AH3390" s="35"/>
      <c r="AI3390" s="35"/>
      <c r="AJ3390" s="35"/>
      <c r="AK3390" s="35"/>
    </row>
    <row r="3391" spans="7:37" s="13" customFormat="1" ht="13.9" customHeight="1" x14ac:dyDescent="0.3">
      <c r="G3391" s="44"/>
      <c r="H3391" s="44"/>
      <c r="I3391" s="44"/>
      <c r="J3391" s="44"/>
      <c r="K3391" s="44"/>
      <c r="L3391" s="44"/>
      <c r="M3391" s="44"/>
      <c r="N3391" s="44"/>
      <c r="O3391" s="44"/>
      <c r="P3391" s="44"/>
      <c r="Q3391" s="44"/>
      <c r="R3391" s="44"/>
      <c r="S3391" s="44"/>
      <c r="T3391" s="44"/>
      <c r="U3391" s="44"/>
      <c r="V3391" s="44"/>
      <c r="W3391" s="44"/>
      <c r="X3391" s="44"/>
      <c r="Y3391" s="44"/>
      <c r="Z3391" s="44"/>
      <c r="AA3391" s="35"/>
      <c r="AB3391" s="35"/>
      <c r="AC3391" s="35"/>
      <c r="AD3391" s="35"/>
      <c r="AE3391" s="35"/>
      <c r="AF3391" s="35"/>
      <c r="AG3391" s="35"/>
      <c r="AH3391" s="35"/>
      <c r="AI3391" s="35"/>
      <c r="AJ3391" s="35"/>
      <c r="AK3391" s="35"/>
    </row>
    <row r="3392" spans="7:37" s="13" customFormat="1" ht="13.9" customHeight="1" x14ac:dyDescent="0.3">
      <c r="G3392" s="44"/>
      <c r="H3392" s="44"/>
      <c r="I3392" s="44"/>
      <c r="J3392" s="44"/>
      <c r="K3392" s="44"/>
      <c r="L3392" s="44"/>
      <c r="M3392" s="44"/>
      <c r="N3392" s="44"/>
      <c r="O3392" s="44"/>
      <c r="P3392" s="44"/>
      <c r="Q3392" s="44"/>
      <c r="R3392" s="44"/>
      <c r="S3392" s="44"/>
      <c r="T3392" s="44"/>
      <c r="U3392" s="44"/>
      <c r="V3392" s="44"/>
      <c r="W3392" s="44"/>
      <c r="X3392" s="44"/>
      <c r="Y3392" s="44"/>
      <c r="Z3392" s="44"/>
      <c r="AA3392" s="35"/>
      <c r="AB3392" s="35"/>
      <c r="AC3392" s="35"/>
      <c r="AD3392" s="35"/>
      <c r="AE3392" s="35"/>
      <c r="AF3392" s="35"/>
      <c r="AG3392" s="35"/>
      <c r="AH3392" s="35"/>
      <c r="AI3392" s="35"/>
      <c r="AJ3392" s="35"/>
      <c r="AK3392" s="35"/>
    </row>
    <row r="3393" spans="7:37" s="13" customFormat="1" ht="13.9" customHeight="1" x14ac:dyDescent="0.3">
      <c r="G3393" s="44"/>
      <c r="H3393" s="44"/>
      <c r="I3393" s="44"/>
      <c r="J3393" s="44"/>
      <c r="K3393" s="44"/>
      <c r="L3393" s="44"/>
      <c r="M3393" s="44"/>
      <c r="N3393" s="44"/>
      <c r="O3393" s="44"/>
      <c r="P3393" s="44"/>
      <c r="Q3393" s="44"/>
      <c r="R3393" s="44"/>
      <c r="S3393" s="44"/>
      <c r="T3393" s="44"/>
      <c r="U3393" s="44"/>
      <c r="V3393" s="44"/>
      <c r="W3393" s="44"/>
      <c r="X3393" s="44"/>
      <c r="Y3393" s="44"/>
      <c r="Z3393" s="44"/>
      <c r="AA3393" s="35"/>
      <c r="AB3393" s="35"/>
      <c r="AC3393" s="35"/>
      <c r="AD3393" s="35"/>
      <c r="AE3393" s="35"/>
      <c r="AF3393" s="35"/>
      <c r="AG3393" s="35"/>
      <c r="AH3393" s="35"/>
      <c r="AI3393" s="35"/>
      <c r="AJ3393" s="35"/>
      <c r="AK3393" s="35"/>
    </row>
    <row r="3394" spans="7:37" s="13" customFormat="1" ht="13.9" customHeight="1" x14ac:dyDescent="0.3">
      <c r="G3394" s="44"/>
      <c r="H3394" s="44"/>
      <c r="I3394" s="44"/>
      <c r="J3394" s="44"/>
      <c r="K3394" s="44"/>
      <c r="L3394" s="44"/>
      <c r="M3394" s="44"/>
      <c r="N3394" s="44"/>
      <c r="O3394" s="44"/>
      <c r="P3394" s="44"/>
      <c r="Q3394" s="44"/>
      <c r="R3394" s="44"/>
      <c r="S3394" s="44"/>
      <c r="T3394" s="44"/>
      <c r="U3394" s="44"/>
      <c r="V3394" s="44"/>
      <c r="W3394" s="44"/>
      <c r="X3394" s="44"/>
      <c r="Y3394" s="44"/>
      <c r="Z3394" s="44"/>
      <c r="AA3394" s="35"/>
      <c r="AB3394" s="35"/>
      <c r="AC3394" s="35"/>
      <c r="AD3394" s="35"/>
      <c r="AE3394" s="35"/>
      <c r="AF3394" s="35"/>
      <c r="AG3394" s="35"/>
      <c r="AH3394" s="35"/>
      <c r="AI3394" s="35"/>
      <c r="AJ3394" s="35"/>
      <c r="AK3394" s="35"/>
    </row>
    <row r="3395" spans="7:37" s="13" customFormat="1" ht="13.9" customHeight="1" x14ac:dyDescent="0.3">
      <c r="G3395" s="44"/>
      <c r="H3395" s="44"/>
      <c r="I3395" s="44"/>
      <c r="J3395" s="44"/>
      <c r="K3395" s="44"/>
      <c r="L3395" s="44"/>
      <c r="M3395" s="44"/>
      <c r="N3395" s="44"/>
      <c r="O3395" s="44"/>
      <c r="P3395" s="44"/>
      <c r="Q3395" s="44"/>
      <c r="R3395" s="44"/>
      <c r="S3395" s="44"/>
      <c r="T3395" s="44"/>
      <c r="U3395" s="44"/>
      <c r="V3395" s="44"/>
      <c r="W3395" s="44"/>
      <c r="X3395" s="44"/>
      <c r="Y3395" s="44"/>
      <c r="Z3395" s="44"/>
      <c r="AA3395" s="35"/>
      <c r="AB3395" s="35"/>
      <c r="AC3395" s="35"/>
      <c r="AD3395" s="35"/>
      <c r="AE3395" s="35"/>
      <c r="AF3395" s="35"/>
      <c r="AG3395" s="35"/>
      <c r="AH3395" s="35"/>
      <c r="AI3395" s="35"/>
      <c r="AJ3395" s="35"/>
      <c r="AK3395" s="35"/>
    </row>
    <row r="3396" spans="7:37" s="13" customFormat="1" ht="13.9" customHeight="1" x14ac:dyDescent="0.3">
      <c r="G3396" s="44"/>
      <c r="H3396" s="44"/>
      <c r="I3396" s="44"/>
      <c r="J3396" s="44"/>
      <c r="K3396" s="44"/>
      <c r="L3396" s="44"/>
      <c r="M3396" s="44"/>
      <c r="N3396" s="44"/>
      <c r="O3396" s="44"/>
      <c r="P3396" s="44"/>
      <c r="Q3396" s="44"/>
      <c r="R3396" s="44"/>
      <c r="S3396" s="44"/>
      <c r="T3396" s="44"/>
      <c r="U3396" s="44"/>
      <c r="V3396" s="44"/>
      <c r="W3396" s="44"/>
      <c r="X3396" s="44"/>
      <c r="Y3396" s="44"/>
      <c r="Z3396" s="44"/>
      <c r="AA3396" s="35"/>
      <c r="AB3396" s="35"/>
      <c r="AC3396" s="35"/>
      <c r="AD3396" s="35"/>
      <c r="AE3396" s="35"/>
      <c r="AF3396" s="35"/>
      <c r="AG3396" s="35"/>
      <c r="AH3396" s="35"/>
      <c r="AI3396" s="35"/>
      <c r="AJ3396" s="35"/>
      <c r="AK3396" s="35"/>
    </row>
    <row r="3397" spans="7:37" s="13" customFormat="1" ht="13.9" customHeight="1" x14ac:dyDescent="0.3">
      <c r="G3397" s="44"/>
      <c r="H3397" s="44"/>
      <c r="I3397" s="44"/>
      <c r="J3397" s="44"/>
      <c r="K3397" s="44"/>
      <c r="L3397" s="44"/>
      <c r="M3397" s="44"/>
      <c r="N3397" s="44"/>
      <c r="O3397" s="44"/>
      <c r="P3397" s="44"/>
      <c r="Q3397" s="44"/>
      <c r="R3397" s="44"/>
      <c r="S3397" s="44"/>
      <c r="T3397" s="44"/>
      <c r="U3397" s="44"/>
      <c r="V3397" s="44"/>
      <c r="W3397" s="44"/>
      <c r="X3397" s="44"/>
      <c r="Y3397" s="44"/>
      <c r="Z3397" s="44"/>
      <c r="AA3397" s="35"/>
      <c r="AB3397" s="35"/>
      <c r="AC3397" s="35"/>
      <c r="AD3397" s="35"/>
      <c r="AE3397" s="35"/>
      <c r="AF3397" s="35"/>
      <c r="AG3397" s="35"/>
      <c r="AH3397" s="35"/>
      <c r="AI3397" s="35"/>
      <c r="AJ3397" s="35"/>
      <c r="AK3397" s="35"/>
    </row>
    <row r="3398" spans="7:37" s="13" customFormat="1" ht="13.9" customHeight="1" x14ac:dyDescent="0.3">
      <c r="G3398" s="44"/>
      <c r="H3398" s="44"/>
      <c r="I3398" s="44"/>
      <c r="J3398" s="44"/>
      <c r="K3398" s="44"/>
      <c r="L3398" s="44"/>
      <c r="M3398" s="44"/>
      <c r="N3398" s="44"/>
      <c r="O3398" s="44"/>
      <c r="P3398" s="44"/>
      <c r="Q3398" s="44"/>
      <c r="R3398" s="44"/>
      <c r="S3398" s="44"/>
      <c r="T3398" s="44"/>
      <c r="U3398" s="44"/>
      <c r="V3398" s="44"/>
      <c r="W3398" s="44"/>
      <c r="X3398" s="44"/>
      <c r="Y3398" s="44"/>
      <c r="Z3398" s="44"/>
      <c r="AA3398" s="35"/>
      <c r="AB3398" s="35"/>
      <c r="AC3398" s="35"/>
      <c r="AD3398" s="35"/>
      <c r="AE3398" s="35"/>
      <c r="AF3398" s="35"/>
      <c r="AG3398" s="35"/>
      <c r="AH3398" s="35"/>
      <c r="AI3398" s="35"/>
      <c r="AJ3398" s="35"/>
      <c r="AK3398" s="35"/>
    </row>
    <row r="3399" spans="7:37" s="13" customFormat="1" ht="13.9" customHeight="1" x14ac:dyDescent="0.3">
      <c r="G3399" s="44"/>
      <c r="H3399" s="44"/>
      <c r="I3399" s="44"/>
      <c r="J3399" s="44"/>
      <c r="K3399" s="44"/>
      <c r="L3399" s="44"/>
      <c r="M3399" s="44"/>
      <c r="N3399" s="44"/>
      <c r="O3399" s="44"/>
      <c r="P3399" s="44"/>
      <c r="Q3399" s="44"/>
      <c r="R3399" s="44"/>
      <c r="S3399" s="44"/>
      <c r="T3399" s="44"/>
      <c r="U3399" s="44"/>
      <c r="V3399" s="44"/>
      <c r="W3399" s="44"/>
      <c r="X3399" s="44"/>
      <c r="Y3399" s="44"/>
      <c r="Z3399" s="44"/>
      <c r="AA3399" s="35"/>
      <c r="AB3399" s="35"/>
      <c r="AC3399" s="35"/>
      <c r="AD3399" s="35"/>
      <c r="AE3399" s="35"/>
      <c r="AF3399" s="35"/>
      <c r="AG3399" s="35"/>
      <c r="AH3399" s="35"/>
      <c r="AI3399" s="35"/>
      <c r="AJ3399" s="35"/>
      <c r="AK3399" s="35"/>
    </row>
    <row r="3400" spans="7:37" s="13" customFormat="1" ht="13.9" customHeight="1" x14ac:dyDescent="0.3">
      <c r="G3400" s="44"/>
      <c r="H3400" s="44"/>
      <c r="I3400" s="44"/>
      <c r="J3400" s="44"/>
      <c r="K3400" s="44"/>
      <c r="L3400" s="44"/>
      <c r="M3400" s="44"/>
      <c r="N3400" s="44"/>
      <c r="O3400" s="44"/>
      <c r="P3400" s="44"/>
      <c r="Q3400" s="44"/>
      <c r="R3400" s="44"/>
      <c r="S3400" s="44"/>
      <c r="T3400" s="44"/>
      <c r="U3400" s="44"/>
      <c r="V3400" s="44"/>
      <c r="W3400" s="44"/>
      <c r="X3400" s="44"/>
      <c r="Y3400" s="44"/>
      <c r="Z3400" s="44"/>
      <c r="AA3400" s="35"/>
      <c r="AB3400" s="35"/>
      <c r="AC3400" s="35"/>
      <c r="AD3400" s="35"/>
      <c r="AE3400" s="35"/>
      <c r="AF3400" s="35"/>
      <c r="AG3400" s="35"/>
      <c r="AH3400" s="35"/>
      <c r="AI3400" s="35"/>
      <c r="AJ3400" s="35"/>
      <c r="AK3400" s="35"/>
    </row>
    <row r="3401" spans="7:37" s="13" customFormat="1" ht="13.9" customHeight="1" x14ac:dyDescent="0.3">
      <c r="G3401" s="44"/>
      <c r="H3401" s="44"/>
      <c r="I3401" s="44"/>
      <c r="J3401" s="44"/>
      <c r="K3401" s="44"/>
      <c r="L3401" s="44"/>
      <c r="M3401" s="44"/>
      <c r="N3401" s="44"/>
      <c r="O3401" s="44"/>
      <c r="P3401" s="44"/>
      <c r="Q3401" s="44"/>
      <c r="R3401" s="44"/>
      <c r="S3401" s="44"/>
      <c r="T3401" s="44"/>
      <c r="U3401" s="44"/>
      <c r="V3401" s="44"/>
      <c r="W3401" s="44"/>
      <c r="X3401" s="44"/>
      <c r="Y3401" s="44"/>
      <c r="Z3401" s="44"/>
      <c r="AA3401" s="35"/>
      <c r="AB3401" s="35"/>
      <c r="AC3401" s="35"/>
      <c r="AD3401" s="35"/>
      <c r="AE3401" s="35"/>
      <c r="AF3401" s="35"/>
      <c r="AG3401" s="35"/>
      <c r="AH3401" s="35"/>
      <c r="AI3401" s="35"/>
      <c r="AJ3401" s="35"/>
      <c r="AK3401" s="35"/>
    </row>
    <row r="3402" spans="7:37" s="13" customFormat="1" ht="13.9" customHeight="1" x14ac:dyDescent="0.3">
      <c r="G3402" s="44"/>
      <c r="H3402" s="44"/>
      <c r="I3402" s="44"/>
      <c r="J3402" s="44"/>
      <c r="K3402" s="44"/>
      <c r="L3402" s="44"/>
      <c r="M3402" s="44"/>
      <c r="N3402" s="44"/>
      <c r="O3402" s="44"/>
      <c r="P3402" s="44"/>
      <c r="Q3402" s="44"/>
      <c r="R3402" s="44"/>
      <c r="S3402" s="44"/>
      <c r="T3402" s="44"/>
      <c r="U3402" s="44"/>
      <c r="V3402" s="44"/>
      <c r="W3402" s="44"/>
      <c r="X3402" s="44"/>
      <c r="Y3402" s="44"/>
      <c r="Z3402" s="44"/>
      <c r="AA3402" s="35"/>
      <c r="AB3402" s="35"/>
      <c r="AC3402" s="35"/>
      <c r="AD3402" s="35"/>
      <c r="AE3402" s="35"/>
      <c r="AF3402" s="35"/>
      <c r="AG3402" s="35"/>
      <c r="AH3402" s="35"/>
      <c r="AI3402" s="35"/>
      <c r="AJ3402" s="35"/>
      <c r="AK3402" s="35"/>
    </row>
    <row r="3403" spans="7:37" s="13" customFormat="1" ht="13.9" customHeight="1" x14ac:dyDescent="0.3">
      <c r="G3403" s="44"/>
      <c r="H3403" s="44"/>
      <c r="I3403" s="44"/>
      <c r="J3403" s="44"/>
      <c r="K3403" s="44"/>
      <c r="L3403" s="44"/>
      <c r="M3403" s="44"/>
      <c r="N3403" s="44"/>
      <c r="O3403" s="44"/>
      <c r="P3403" s="44"/>
      <c r="Q3403" s="44"/>
      <c r="R3403" s="44"/>
      <c r="S3403" s="44"/>
      <c r="T3403" s="44"/>
      <c r="U3403" s="44"/>
      <c r="V3403" s="44"/>
      <c r="W3403" s="44"/>
      <c r="X3403" s="44"/>
      <c r="Y3403" s="44"/>
      <c r="Z3403" s="44"/>
      <c r="AA3403" s="35"/>
      <c r="AB3403" s="35"/>
      <c r="AC3403" s="35"/>
      <c r="AD3403" s="35"/>
      <c r="AE3403" s="35"/>
      <c r="AF3403" s="35"/>
      <c r="AG3403" s="35"/>
      <c r="AH3403" s="35"/>
      <c r="AI3403" s="35"/>
      <c r="AJ3403" s="35"/>
      <c r="AK3403" s="35"/>
    </row>
    <row r="3404" spans="7:37" s="13" customFormat="1" ht="13.9" customHeight="1" x14ac:dyDescent="0.3">
      <c r="G3404" s="44"/>
      <c r="H3404" s="44"/>
      <c r="I3404" s="44"/>
      <c r="J3404" s="44"/>
      <c r="K3404" s="44"/>
      <c r="L3404" s="44"/>
      <c r="M3404" s="44"/>
      <c r="N3404" s="44"/>
      <c r="O3404" s="44"/>
      <c r="P3404" s="44"/>
      <c r="Q3404" s="44"/>
      <c r="R3404" s="44"/>
      <c r="S3404" s="44"/>
      <c r="T3404" s="44"/>
      <c r="U3404" s="44"/>
      <c r="V3404" s="44"/>
      <c r="W3404" s="44"/>
      <c r="X3404" s="44"/>
      <c r="Y3404" s="44"/>
      <c r="Z3404" s="44"/>
      <c r="AA3404" s="35"/>
      <c r="AB3404" s="35"/>
      <c r="AC3404" s="35"/>
      <c r="AD3404" s="35"/>
      <c r="AE3404" s="35"/>
      <c r="AF3404" s="35"/>
      <c r="AG3404" s="35"/>
      <c r="AH3404" s="35"/>
      <c r="AI3404" s="35"/>
      <c r="AJ3404" s="35"/>
      <c r="AK3404" s="35"/>
    </row>
    <row r="3405" spans="7:37" s="13" customFormat="1" ht="13.9" customHeight="1" x14ac:dyDescent="0.3">
      <c r="G3405" s="44"/>
      <c r="H3405" s="44"/>
      <c r="I3405" s="44"/>
      <c r="J3405" s="44"/>
      <c r="K3405" s="44"/>
      <c r="L3405" s="44"/>
      <c r="M3405" s="44"/>
      <c r="N3405" s="44"/>
      <c r="O3405" s="44"/>
      <c r="P3405" s="44"/>
      <c r="Q3405" s="44"/>
      <c r="R3405" s="44"/>
      <c r="S3405" s="44"/>
      <c r="T3405" s="44"/>
      <c r="U3405" s="44"/>
      <c r="V3405" s="44"/>
      <c r="W3405" s="44"/>
      <c r="X3405" s="44"/>
      <c r="Y3405" s="44"/>
      <c r="Z3405" s="44"/>
      <c r="AA3405" s="35"/>
      <c r="AB3405" s="35"/>
      <c r="AC3405" s="35"/>
      <c r="AD3405" s="35"/>
      <c r="AE3405" s="35"/>
      <c r="AF3405" s="35"/>
      <c r="AG3405" s="35"/>
      <c r="AH3405" s="35"/>
      <c r="AI3405" s="35"/>
      <c r="AJ3405" s="35"/>
      <c r="AK3405" s="35"/>
    </row>
    <row r="3406" spans="7:37" s="13" customFormat="1" ht="13.9" customHeight="1" x14ac:dyDescent="0.3">
      <c r="G3406" s="44"/>
      <c r="H3406" s="44"/>
      <c r="I3406" s="44"/>
      <c r="J3406" s="44"/>
      <c r="K3406" s="44"/>
      <c r="L3406" s="44"/>
      <c r="M3406" s="44"/>
      <c r="N3406" s="44"/>
      <c r="O3406" s="44"/>
      <c r="P3406" s="44"/>
      <c r="Q3406" s="44"/>
      <c r="R3406" s="44"/>
      <c r="S3406" s="44"/>
      <c r="T3406" s="44"/>
      <c r="U3406" s="44"/>
      <c r="V3406" s="44"/>
      <c r="W3406" s="44"/>
      <c r="X3406" s="44"/>
      <c r="Y3406" s="44"/>
      <c r="Z3406" s="44"/>
      <c r="AA3406" s="35"/>
      <c r="AB3406" s="35"/>
      <c r="AC3406" s="35"/>
      <c r="AD3406" s="35"/>
      <c r="AE3406" s="35"/>
      <c r="AF3406" s="35"/>
      <c r="AG3406" s="35"/>
      <c r="AH3406" s="35"/>
      <c r="AI3406" s="35"/>
      <c r="AJ3406" s="35"/>
      <c r="AK3406" s="35"/>
    </row>
    <row r="3407" spans="7:37" s="13" customFormat="1" ht="13.9" customHeight="1" x14ac:dyDescent="0.3">
      <c r="G3407" s="44"/>
      <c r="H3407" s="44"/>
      <c r="I3407" s="44"/>
      <c r="J3407" s="44"/>
      <c r="K3407" s="44"/>
      <c r="L3407" s="44"/>
      <c r="M3407" s="44"/>
      <c r="N3407" s="44"/>
      <c r="O3407" s="44"/>
      <c r="P3407" s="44"/>
      <c r="Q3407" s="44"/>
      <c r="R3407" s="44"/>
      <c r="S3407" s="44"/>
      <c r="T3407" s="44"/>
      <c r="U3407" s="44"/>
      <c r="V3407" s="44"/>
      <c r="W3407" s="44"/>
      <c r="X3407" s="44"/>
      <c r="Y3407" s="44"/>
      <c r="Z3407" s="44"/>
      <c r="AA3407" s="35"/>
      <c r="AB3407" s="35"/>
      <c r="AC3407" s="35"/>
      <c r="AD3407" s="35"/>
      <c r="AE3407" s="35"/>
      <c r="AF3407" s="35"/>
      <c r="AG3407" s="35"/>
      <c r="AH3407" s="35"/>
      <c r="AI3407" s="35"/>
      <c r="AJ3407" s="35"/>
      <c r="AK3407" s="35"/>
    </row>
    <row r="3408" spans="7:37" s="13" customFormat="1" ht="13.9" customHeight="1" x14ac:dyDescent="0.3">
      <c r="G3408" s="44"/>
      <c r="H3408" s="44"/>
      <c r="I3408" s="44"/>
      <c r="J3408" s="44"/>
      <c r="K3408" s="44"/>
      <c r="L3408" s="44"/>
      <c r="M3408" s="44"/>
      <c r="N3408" s="44"/>
      <c r="O3408" s="44"/>
      <c r="P3408" s="44"/>
      <c r="Q3408" s="44"/>
      <c r="R3408" s="44"/>
      <c r="S3408" s="44"/>
      <c r="T3408" s="44"/>
      <c r="U3408" s="44"/>
      <c r="V3408" s="44"/>
      <c r="W3408" s="44"/>
      <c r="X3408" s="44"/>
      <c r="Y3408" s="44"/>
      <c r="Z3408" s="44"/>
      <c r="AA3408" s="35"/>
      <c r="AB3408" s="35"/>
      <c r="AC3408" s="35"/>
      <c r="AD3408" s="35"/>
      <c r="AE3408" s="35"/>
      <c r="AF3408" s="35"/>
      <c r="AG3408" s="35"/>
      <c r="AH3408" s="35"/>
      <c r="AI3408" s="35"/>
      <c r="AJ3408" s="35"/>
      <c r="AK3408" s="35"/>
    </row>
    <row r="3409" spans="7:37" s="13" customFormat="1" ht="13.9" customHeight="1" x14ac:dyDescent="0.3">
      <c r="G3409" s="44"/>
      <c r="H3409" s="44"/>
      <c r="I3409" s="44"/>
      <c r="J3409" s="44"/>
      <c r="K3409" s="44"/>
      <c r="L3409" s="44"/>
      <c r="M3409" s="44"/>
      <c r="N3409" s="44"/>
      <c r="O3409" s="44"/>
      <c r="P3409" s="44"/>
      <c r="Q3409" s="44"/>
      <c r="R3409" s="44"/>
      <c r="S3409" s="44"/>
      <c r="T3409" s="44"/>
      <c r="U3409" s="44"/>
      <c r="V3409" s="44"/>
      <c r="W3409" s="44"/>
      <c r="X3409" s="44"/>
      <c r="Y3409" s="44"/>
      <c r="Z3409" s="44"/>
      <c r="AA3409" s="35"/>
      <c r="AB3409" s="35"/>
      <c r="AC3409" s="35"/>
      <c r="AD3409" s="35"/>
      <c r="AE3409" s="35"/>
      <c r="AF3409" s="35"/>
      <c r="AG3409" s="35"/>
      <c r="AH3409" s="35"/>
      <c r="AI3409" s="35"/>
      <c r="AJ3409" s="35"/>
      <c r="AK3409" s="35"/>
    </row>
    <row r="3410" spans="7:37" s="13" customFormat="1" ht="13.9" customHeight="1" x14ac:dyDescent="0.3">
      <c r="G3410" s="44"/>
      <c r="H3410" s="44"/>
      <c r="I3410" s="44"/>
      <c r="J3410" s="44"/>
      <c r="K3410" s="44"/>
      <c r="L3410" s="44"/>
      <c r="M3410" s="44"/>
      <c r="N3410" s="44"/>
      <c r="O3410" s="44"/>
      <c r="P3410" s="44"/>
      <c r="Q3410" s="44"/>
      <c r="R3410" s="44"/>
      <c r="S3410" s="44"/>
      <c r="T3410" s="44"/>
      <c r="U3410" s="44"/>
      <c r="V3410" s="44"/>
      <c r="W3410" s="44"/>
      <c r="X3410" s="44"/>
      <c r="Y3410" s="44"/>
      <c r="Z3410" s="44"/>
      <c r="AA3410" s="35"/>
      <c r="AB3410" s="35"/>
      <c r="AC3410" s="35"/>
      <c r="AD3410" s="35"/>
      <c r="AE3410" s="35"/>
      <c r="AF3410" s="35"/>
      <c r="AG3410" s="35"/>
      <c r="AH3410" s="35"/>
      <c r="AI3410" s="35"/>
      <c r="AJ3410" s="35"/>
      <c r="AK3410" s="35"/>
    </row>
    <row r="3411" spans="7:37" s="13" customFormat="1" ht="13.9" customHeight="1" x14ac:dyDescent="0.3">
      <c r="G3411" s="44"/>
      <c r="H3411" s="44"/>
      <c r="I3411" s="44"/>
      <c r="J3411" s="44"/>
      <c r="K3411" s="44"/>
      <c r="L3411" s="44"/>
      <c r="M3411" s="44"/>
      <c r="N3411" s="44"/>
      <c r="O3411" s="44"/>
      <c r="P3411" s="44"/>
      <c r="Q3411" s="44"/>
      <c r="R3411" s="44"/>
      <c r="S3411" s="44"/>
      <c r="T3411" s="44"/>
      <c r="U3411" s="44"/>
      <c r="V3411" s="44"/>
      <c r="W3411" s="44"/>
      <c r="X3411" s="44"/>
      <c r="Y3411" s="44"/>
      <c r="Z3411" s="44"/>
      <c r="AA3411" s="35"/>
      <c r="AB3411" s="35"/>
      <c r="AC3411" s="35"/>
      <c r="AD3411" s="35"/>
      <c r="AE3411" s="35"/>
      <c r="AF3411" s="35"/>
      <c r="AG3411" s="35"/>
      <c r="AH3411" s="35"/>
      <c r="AI3411" s="35"/>
      <c r="AJ3411" s="35"/>
      <c r="AK3411" s="35"/>
    </row>
    <row r="3412" spans="7:37" s="13" customFormat="1" ht="13.9" customHeight="1" x14ac:dyDescent="0.3">
      <c r="G3412" s="44"/>
      <c r="H3412" s="44"/>
      <c r="I3412" s="44"/>
      <c r="J3412" s="44"/>
      <c r="K3412" s="44"/>
      <c r="L3412" s="44"/>
      <c r="M3412" s="44"/>
      <c r="N3412" s="44"/>
      <c r="O3412" s="44"/>
      <c r="P3412" s="44"/>
      <c r="Q3412" s="44"/>
      <c r="R3412" s="44"/>
      <c r="S3412" s="44"/>
      <c r="T3412" s="44"/>
      <c r="U3412" s="44"/>
      <c r="V3412" s="44"/>
      <c r="W3412" s="44"/>
      <c r="X3412" s="44"/>
      <c r="Y3412" s="44"/>
      <c r="Z3412" s="44"/>
      <c r="AA3412" s="35"/>
      <c r="AB3412" s="35"/>
      <c r="AC3412" s="35"/>
      <c r="AD3412" s="35"/>
      <c r="AE3412" s="35"/>
      <c r="AF3412" s="35"/>
      <c r="AG3412" s="35"/>
      <c r="AH3412" s="35"/>
      <c r="AI3412" s="35"/>
      <c r="AJ3412" s="35"/>
      <c r="AK3412" s="35"/>
    </row>
    <row r="3413" spans="7:37" s="13" customFormat="1" ht="13.9" customHeight="1" x14ac:dyDescent="0.3">
      <c r="G3413" s="44"/>
      <c r="H3413" s="44"/>
      <c r="I3413" s="44"/>
      <c r="J3413" s="44"/>
      <c r="K3413" s="44"/>
      <c r="L3413" s="44"/>
      <c r="M3413" s="44"/>
      <c r="N3413" s="44"/>
      <c r="O3413" s="44"/>
      <c r="P3413" s="44"/>
      <c r="Q3413" s="44"/>
      <c r="R3413" s="44"/>
      <c r="S3413" s="44"/>
      <c r="T3413" s="44"/>
      <c r="U3413" s="44"/>
      <c r="V3413" s="44"/>
      <c r="W3413" s="44"/>
      <c r="X3413" s="44"/>
      <c r="Y3413" s="44"/>
      <c r="Z3413" s="44"/>
      <c r="AA3413" s="35"/>
      <c r="AB3413" s="35"/>
      <c r="AC3413" s="35"/>
      <c r="AD3413" s="35"/>
      <c r="AE3413" s="35"/>
      <c r="AF3413" s="35"/>
      <c r="AG3413" s="35"/>
      <c r="AH3413" s="35"/>
      <c r="AI3413" s="35"/>
      <c r="AJ3413" s="35"/>
      <c r="AK3413" s="35"/>
    </row>
    <row r="3414" spans="7:37" s="13" customFormat="1" ht="13.9" customHeight="1" x14ac:dyDescent="0.3">
      <c r="G3414" s="44"/>
      <c r="H3414" s="44"/>
      <c r="I3414" s="44"/>
      <c r="J3414" s="44"/>
      <c r="K3414" s="44"/>
      <c r="L3414" s="44"/>
      <c r="M3414" s="44"/>
      <c r="N3414" s="44"/>
      <c r="O3414" s="44"/>
      <c r="P3414" s="44"/>
      <c r="Q3414" s="44"/>
      <c r="R3414" s="44"/>
      <c r="S3414" s="44"/>
      <c r="T3414" s="44"/>
      <c r="U3414" s="44"/>
      <c r="V3414" s="44"/>
      <c r="W3414" s="44"/>
      <c r="X3414" s="44"/>
      <c r="Y3414" s="44"/>
      <c r="Z3414" s="44"/>
      <c r="AA3414" s="35"/>
      <c r="AB3414" s="35"/>
      <c r="AC3414" s="35"/>
      <c r="AD3414" s="35"/>
      <c r="AE3414" s="35"/>
      <c r="AF3414" s="35"/>
      <c r="AG3414" s="35"/>
      <c r="AH3414" s="35"/>
      <c r="AI3414" s="35"/>
      <c r="AJ3414" s="35"/>
      <c r="AK3414" s="35"/>
    </row>
    <row r="3415" spans="7:37" s="13" customFormat="1" ht="13.9" customHeight="1" x14ac:dyDescent="0.3">
      <c r="G3415" s="44"/>
      <c r="H3415" s="44"/>
      <c r="I3415" s="44"/>
      <c r="J3415" s="44"/>
      <c r="K3415" s="44"/>
      <c r="L3415" s="44"/>
      <c r="M3415" s="44"/>
      <c r="N3415" s="44"/>
      <c r="O3415" s="44"/>
      <c r="P3415" s="44"/>
      <c r="Q3415" s="44"/>
      <c r="R3415" s="44"/>
      <c r="S3415" s="44"/>
      <c r="T3415" s="44"/>
      <c r="U3415" s="44"/>
      <c r="V3415" s="44"/>
      <c r="W3415" s="44"/>
      <c r="X3415" s="44"/>
      <c r="Y3415" s="44"/>
      <c r="Z3415" s="44"/>
      <c r="AA3415" s="35"/>
      <c r="AB3415" s="35"/>
      <c r="AC3415" s="35"/>
      <c r="AD3415" s="35"/>
      <c r="AE3415" s="35"/>
      <c r="AF3415" s="35"/>
      <c r="AG3415" s="35"/>
      <c r="AH3415" s="35"/>
      <c r="AI3415" s="35"/>
      <c r="AJ3415" s="35"/>
      <c r="AK3415" s="35"/>
    </row>
    <row r="3416" spans="7:37" s="13" customFormat="1" ht="13.9" customHeight="1" x14ac:dyDescent="0.3">
      <c r="G3416" s="44"/>
      <c r="H3416" s="44"/>
      <c r="I3416" s="44"/>
      <c r="J3416" s="44"/>
      <c r="K3416" s="44"/>
      <c r="L3416" s="44"/>
      <c r="M3416" s="44"/>
      <c r="N3416" s="44"/>
      <c r="O3416" s="44"/>
      <c r="P3416" s="44"/>
      <c r="Q3416" s="44"/>
      <c r="R3416" s="44"/>
      <c r="S3416" s="44"/>
      <c r="T3416" s="44"/>
      <c r="U3416" s="44"/>
      <c r="V3416" s="44"/>
      <c r="W3416" s="44"/>
      <c r="X3416" s="44"/>
      <c r="Y3416" s="44"/>
      <c r="Z3416" s="44"/>
      <c r="AA3416" s="35"/>
      <c r="AB3416" s="35"/>
      <c r="AC3416" s="35"/>
      <c r="AD3416" s="35"/>
      <c r="AE3416" s="35"/>
      <c r="AF3416" s="35"/>
      <c r="AG3416" s="35"/>
      <c r="AH3416" s="35"/>
      <c r="AI3416" s="35"/>
      <c r="AJ3416" s="35"/>
      <c r="AK3416" s="35"/>
    </row>
    <row r="3417" spans="7:37" s="13" customFormat="1" ht="13.9" customHeight="1" x14ac:dyDescent="0.3">
      <c r="G3417" s="44"/>
      <c r="H3417" s="44"/>
      <c r="I3417" s="44"/>
      <c r="J3417" s="44"/>
      <c r="K3417" s="44"/>
      <c r="L3417" s="44"/>
      <c r="M3417" s="44"/>
      <c r="N3417" s="44"/>
      <c r="O3417" s="44"/>
      <c r="P3417" s="44"/>
      <c r="Q3417" s="44"/>
      <c r="R3417" s="44"/>
      <c r="S3417" s="44"/>
      <c r="T3417" s="44"/>
      <c r="U3417" s="44"/>
      <c r="V3417" s="44"/>
      <c r="W3417" s="44"/>
      <c r="X3417" s="44"/>
      <c r="Y3417" s="44"/>
      <c r="Z3417" s="44"/>
      <c r="AA3417" s="35"/>
      <c r="AB3417" s="35"/>
      <c r="AC3417" s="35"/>
      <c r="AD3417" s="35"/>
      <c r="AE3417" s="35"/>
      <c r="AF3417" s="35"/>
      <c r="AG3417" s="35"/>
      <c r="AH3417" s="35"/>
      <c r="AI3417" s="35"/>
      <c r="AJ3417" s="35"/>
      <c r="AK3417" s="35"/>
    </row>
    <row r="3418" spans="7:37" s="13" customFormat="1" ht="13.9" customHeight="1" x14ac:dyDescent="0.3">
      <c r="G3418" s="44"/>
      <c r="H3418" s="44"/>
      <c r="I3418" s="44"/>
      <c r="J3418" s="44"/>
      <c r="K3418" s="44"/>
      <c r="L3418" s="44"/>
      <c r="M3418" s="44"/>
      <c r="N3418" s="44"/>
      <c r="O3418" s="44"/>
      <c r="P3418" s="44"/>
      <c r="Q3418" s="44"/>
      <c r="R3418" s="44"/>
      <c r="S3418" s="44"/>
      <c r="T3418" s="44"/>
      <c r="U3418" s="44"/>
      <c r="V3418" s="44"/>
      <c r="W3418" s="44"/>
      <c r="X3418" s="44"/>
      <c r="Y3418" s="44"/>
      <c r="Z3418" s="44"/>
      <c r="AA3418" s="35"/>
      <c r="AB3418" s="35"/>
      <c r="AC3418" s="35"/>
      <c r="AD3418" s="35"/>
      <c r="AE3418" s="35"/>
      <c r="AF3418" s="35"/>
      <c r="AG3418" s="35"/>
      <c r="AH3418" s="35"/>
      <c r="AI3418" s="35"/>
      <c r="AJ3418" s="35"/>
      <c r="AK3418" s="35"/>
    </row>
    <row r="3419" spans="7:37" s="13" customFormat="1" ht="13.9" customHeight="1" x14ac:dyDescent="0.3">
      <c r="G3419" s="44"/>
      <c r="H3419" s="44"/>
      <c r="I3419" s="44"/>
      <c r="J3419" s="44"/>
      <c r="K3419" s="44"/>
      <c r="L3419" s="44"/>
      <c r="M3419" s="44"/>
      <c r="N3419" s="44"/>
      <c r="O3419" s="44"/>
      <c r="P3419" s="44"/>
      <c r="Q3419" s="44"/>
      <c r="R3419" s="44"/>
      <c r="S3419" s="44"/>
      <c r="T3419" s="44"/>
      <c r="U3419" s="44"/>
      <c r="V3419" s="44"/>
      <c r="W3419" s="44"/>
      <c r="X3419" s="44"/>
      <c r="Y3419" s="44"/>
      <c r="Z3419" s="44"/>
      <c r="AA3419" s="35"/>
      <c r="AB3419" s="35"/>
      <c r="AC3419" s="35"/>
      <c r="AD3419" s="35"/>
      <c r="AE3419" s="35"/>
      <c r="AF3419" s="35"/>
      <c r="AG3419" s="35"/>
      <c r="AH3419" s="35"/>
      <c r="AI3419" s="35"/>
      <c r="AJ3419" s="35"/>
      <c r="AK3419" s="35"/>
    </row>
    <row r="3420" spans="7:37" s="13" customFormat="1" ht="13.9" customHeight="1" x14ac:dyDescent="0.3">
      <c r="G3420" s="44"/>
      <c r="H3420" s="44"/>
      <c r="I3420" s="44"/>
      <c r="J3420" s="44"/>
      <c r="K3420" s="44"/>
      <c r="L3420" s="44"/>
      <c r="M3420" s="44"/>
      <c r="N3420" s="44"/>
      <c r="O3420" s="44"/>
      <c r="P3420" s="44"/>
      <c r="Q3420" s="44"/>
      <c r="R3420" s="44"/>
      <c r="S3420" s="44"/>
      <c r="T3420" s="44"/>
      <c r="U3420" s="44"/>
      <c r="V3420" s="44"/>
      <c r="W3420" s="44"/>
      <c r="X3420" s="44"/>
      <c r="Y3420" s="44"/>
      <c r="Z3420" s="44"/>
      <c r="AA3420" s="35"/>
      <c r="AB3420" s="35"/>
      <c r="AC3420" s="35"/>
      <c r="AD3420" s="35"/>
      <c r="AE3420" s="35"/>
      <c r="AF3420" s="35"/>
      <c r="AG3420" s="35"/>
      <c r="AH3420" s="35"/>
      <c r="AI3420" s="35"/>
      <c r="AJ3420" s="35"/>
      <c r="AK3420" s="35"/>
    </row>
    <row r="3421" spans="7:37" s="13" customFormat="1" ht="13.9" customHeight="1" x14ac:dyDescent="0.3">
      <c r="G3421" s="44"/>
      <c r="H3421" s="44"/>
      <c r="I3421" s="44"/>
      <c r="J3421" s="44"/>
      <c r="K3421" s="44"/>
      <c r="L3421" s="44"/>
      <c r="M3421" s="44"/>
      <c r="N3421" s="44"/>
      <c r="O3421" s="44"/>
      <c r="P3421" s="44"/>
      <c r="Q3421" s="44"/>
      <c r="R3421" s="44"/>
      <c r="S3421" s="44"/>
      <c r="T3421" s="44"/>
      <c r="U3421" s="44"/>
      <c r="V3421" s="44"/>
      <c r="W3421" s="44"/>
      <c r="X3421" s="44"/>
      <c r="Y3421" s="44"/>
      <c r="Z3421" s="44"/>
      <c r="AA3421" s="35"/>
      <c r="AB3421" s="35"/>
      <c r="AC3421" s="35"/>
      <c r="AD3421" s="35"/>
      <c r="AE3421" s="35"/>
      <c r="AF3421" s="35"/>
      <c r="AG3421" s="35"/>
      <c r="AH3421" s="35"/>
      <c r="AI3421" s="35"/>
      <c r="AJ3421" s="35"/>
      <c r="AK3421" s="35"/>
    </row>
    <row r="3422" spans="7:37" s="13" customFormat="1" ht="13.9" customHeight="1" x14ac:dyDescent="0.3">
      <c r="G3422" s="44"/>
      <c r="H3422" s="44"/>
      <c r="I3422" s="44"/>
      <c r="J3422" s="44"/>
      <c r="K3422" s="44"/>
      <c r="L3422" s="44"/>
      <c r="M3422" s="44"/>
      <c r="N3422" s="44"/>
      <c r="O3422" s="44"/>
      <c r="P3422" s="44"/>
      <c r="Q3422" s="44"/>
      <c r="R3422" s="44"/>
      <c r="S3422" s="44"/>
      <c r="T3422" s="44"/>
      <c r="U3422" s="44"/>
      <c r="V3422" s="44"/>
      <c r="W3422" s="44"/>
      <c r="X3422" s="44"/>
      <c r="Y3422" s="44"/>
      <c r="Z3422" s="44"/>
      <c r="AA3422" s="35"/>
      <c r="AB3422" s="35"/>
      <c r="AC3422" s="35"/>
      <c r="AD3422" s="35"/>
      <c r="AE3422" s="35"/>
      <c r="AF3422" s="35"/>
      <c r="AG3422" s="35"/>
      <c r="AH3422" s="35"/>
      <c r="AI3422" s="35"/>
      <c r="AJ3422" s="35"/>
      <c r="AK3422" s="35"/>
    </row>
    <row r="3423" spans="7:37" s="13" customFormat="1" ht="13.9" customHeight="1" x14ac:dyDescent="0.3">
      <c r="G3423" s="44"/>
      <c r="H3423" s="44"/>
      <c r="I3423" s="44"/>
      <c r="J3423" s="44"/>
      <c r="K3423" s="44"/>
      <c r="L3423" s="44"/>
      <c r="M3423" s="44"/>
      <c r="N3423" s="44"/>
      <c r="O3423" s="44"/>
      <c r="P3423" s="44"/>
      <c r="Q3423" s="44"/>
      <c r="R3423" s="44"/>
      <c r="S3423" s="44"/>
      <c r="T3423" s="44"/>
      <c r="U3423" s="44"/>
      <c r="V3423" s="44"/>
      <c r="W3423" s="44"/>
      <c r="X3423" s="44"/>
      <c r="Y3423" s="44"/>
      <c r="Z3423" s="44"/>
      <c r="AA3423" s="35"/>
      <c r="AB3423" s="35"/>
      <c r="AC3423" s="35"/>
      <c r="AD3423" s="35"/>
      <c r="AE3423" s="35"/>
      <c r="AF3423" s="35"/>
      <c r="AG3423" s="35"/>
      <c r="AH3423" s="35"/>
      <c r="AI3423" s="35"/>
      <c r="AJ3423" s="35"/>
      <c r="AK3423" s="35"/>
    </row>
    <row r="3424" spans="7:37" s="13" customFormat="1" ht="13.9" customHeight="1" x14ac:dyDescent="0.3">
      <c r="G3424" s="44"/>
      <c r="H3424" s="44"/>
      <c r="I3424" s="44"/>
      <c r="J3424" s="44"/>
      <c r="K3424" s="44"/>
      <c r="L3424" s="44"/>
      <c r="M3424" s="44"/>
      <c r="N3424" s="44"/>
      <c r="O3424" s="44"/>
      <c r="P3424" s="44"/>
      <c r="Q3424" s="44"/>
      <c r="R3424" s="44"/>
      <c r="S3424" s="44"/>
      <c r="T3424" s="44"/>
      <c r="U3424" s="44"/>
      <c r="V3424" s="44"/>
      <c r="W3424" s="44"/>
      <c r="X3424" s="44"/>
      <c r="Y3424" s="44"/>
      <c r="Z3424" s="44"/>
      <c r="AA3424" s="35"/>
      <c r="AB3424" s="35"/>
      <c r="AC3424" s="35"/>
      <c r="AD3424" s="35"/>
      <c r="AE3424" s="35"/>
      <c r="AF3424" s="35"/>
      <c r="AG3424" s="35"/>
      <c r="AH3424" s="35"/>
      <c r="AI3424" s="35"/>
      <c r="AJ3424" s="35"/>
      <c r="AK3424" s="35"/>
    </row>
    <row r="3425" spans="7:37" s="13" customFormat="1" ht="13.9" customHeight="1" x14ac:dyDescent="0.3">
      <c r="G3425" s="44"/>
      <c r="H3425" s="44"/>
      <c r="I3425" s="44"/>
      <c r="J3425" s="44"/>
      <c r="K3425" s="44"/>
      <c r="L3425" s="44"/>
      <c r="M3425" s="44"/>
      <c r="N3425" s="44"/>
      <c r="O3425" s="44"/>
      <c r="P3425" s="44"/>
      <c r="Q3425" s="44"/>
      <c r="R3425" s="44"/>
      <c r="S3425" s="44"/>
      <c r="T3425" s="44"/>
      <c r="U3425" s="44"/>
      <c r="V3425" s="44"/>
      <c r="W3425" s="44"/>
      <c r="X3425" s="44"/>
      <c r="Y3425" s="44"/>
      <c r="Z3425" s="44"/>
      <c r="AA3425" s="35"/>
      <c r="AB3425" s="35"/>
      <c r="AC3425" s="35"/>
      <c r="AD3425" s="35"/>
      <c r="AE3425" s="35"/>
      <c r="AF3425" s="35"/>
      <c r="AG3425" s="35"/>
      <c r="AH3425" s="35"/>
      <c r="AI3425" s="35"/>
      <c r="AJ3425" s="35"/>
      <c r="AK3425" s="35"/>
    </row>
    <row r="3426" spans="7:37" s="13" customFormat="1" ht="13.9" customHeight="1" x14ac:dyDescent="0.3">
      <c r="G3426" s="44"/>
      <c r="H3426" s="44"/>
      <c r="I3426" s="44"/>
      <c r="J3426" s="44"/>
      <c r="K3426" s="44"/>
      <c r="L3426" s="44"/>
      <c r="M3426" s="44"/>
      <c r="N3426" s="44"/>
      <c r="O3426" s="44"/>
      <c r="P3426" s="44"/>
      <c r="Q3426" s="44"/>
      <c r="R3426" s="44"/>
      <c r="S3426" s="44"/>
      <c r="T3426" s="44"/>
      <c r="U3426" s="44"/>
      <c r="V3426" s="44"/>
      <c r="W3426" s="44"/>
      <c r="X3426" s="44"/>
      <c r="Y3426" s="44"/>
      <c r="Z3426" s="44"/>
      <c r="AA3426" s="35"/>
      <c r="AB3426" s="35"/>
      <c r="AC3426" s="35"/>
      <c r="AD3426" s="35"/>
      <c r="AE3426" s="35"/>
      <c r="AF3426" s="35"/>
      <c r="AG3426" s="35"/>
      <c r="AH3426" s="35"/>
      <c r="AI3426" s="35"/>
      <c r="AJ3426" s="35"/>
      <c r="AK3426" s="35"/>
    </row>
    <row r="3427" spans="7:37" s="13" customFormat="1" ht="13.9" customHeight="1" x14ac:dyDescent="0.3">
      <c r="G3427" s="44"/>
      <c r="H3427" s="44"/>
      <c r="I3427" s="44"/>
      <c r="J3427" s="44"/>
      <c r="K3427" s="44"/>
      <c r="L3427" s="44"/>
      <c r="M3427" s="44"/>
      <c r="N3427" s="44"/>
      <c r="O3427" s="44"/>
      <c r="P3427" s="44"/>
      <c r="Q3427" s="44"/>
      <c r="R3427" s="44"/>
      <c r="S3427" s="44"/>
      <c r="T3427" s="44"/>
      <c r="U3427" s="44"/>
      <c r="V3427" s="44"/>
      <c r="W3427" s="44"/>
      <c r="X3427" s="44"/>
      <c r="Y3427" s="44"/>
      <c r="Z3427" s="44"/>
      <c r="AA3427" s="35"/>
      <c r="AB3427" s="35"/>
      <c r="AC3427" s="35"/>
      <c r="AD3427" s="35"/>
      <c r="AE3427" s="35"/>
      <c r="AF3427" s="35"/>
      <c r="AG3427" s="35"/>
      <c r="AH3427" s="35"/>
      <c r="AI3427" s="35"/>
      <c r="AJ3427" s="35"/>
      <c r="AK3427" s="35"/>
    </row>
    <row r="3428" spans="7:37" s="13" customFormat="1" ht="13.9" customHeight="1" x14ac:dyDescent="0.3">
      <c r="G3428" s="44"/>
      <c r="H3428" s="44"/>
      <c r="I3428" s="44"/>
      <c r="J3428" s="44"/>
      <c r="K3428" s="44"/>
      <c r="L3428" s="44"/>
      <c r="M3428" s="44"/>
      <c r="N3428" s="44"/>
      <c r="O3428" s="44"/>
      <c r="P3428" s="44"/>
      <c r="Q3428" s="44"/>
      <c r="R3428" s="44"/>
      <c r="S3428" s="44"/>
      <c r="T3428" s="44"/>
      <c r="U3428" s="44"/>
      <c r="V3428" s="44"/>
      <c r="W3428" s="44"/>
      <c r="X3428" s="44"/>
      <c r="Y3428" s="44"/>
      <c r="Z3428" s="44"/>
      <c r="AA3428" s="35"/>
      <c r="AB3428" s="35"/>
      <c r="AC3428" s="35"/>
      <c r="AD3428" s="35"/>
      <c r="AE3428" s="35"/>
      <c r="AF3428" s="35"/>
      <c r="AG3428" s="35"/>
      <c r="AH3428" s="35"/>
      <c r="AI3428" s="35"/>
      <c r="AJ3428" s="35"/>
      <c r="AK3428" s="35"/>
    </row>
    <row r="3429" spans="7:37" s="13" customFormat="1" ht="13.9" customHeight="1" x14ac:dyDescent="0.3">
      <c r="G3429" s="44"/>
      <c r="H3429" s="44"/>
      <c r="I3429" s="44"/>
      <c r="J3429" s="44"/>
      <c r="K3429" s="44"/>
      <c r="L3429" s="44"/>
      <c r="M3429" s="44"/>
      <c r="N3429" s="44"/>
      <c r="O3429" s="44"/>
      <c r="P3429" s="44"/>
      <c r="Q3429" s="44"/>
      <c r="R3429" s="44"/>
      <c r="S3429" s="44"/>
      <c r="T3429" s="44"/>
      <c r="U3429" s="44"/>
      <c r="V3429" s="44"/>
      <c r="W3429" s="44"/>
      <c r="X3429" s="44"/>
      <c r="Y3429" s="44"/>
      <c r="Z3429" s="44"/>
      <c r="AA3429" s="35"/>
      <c r="AB3429" s="35"/>
      <c r="AC3429" s="35"/>
      <c r="AD3429" s="35"/>
      <c r="AE3429" s="35"/>
      <c r="AF3429" s="35"/>
      <c r="AG3429" s="35"/>
      <c r="AH3429" s="35"/>
      <c r="AI3429" s="35"/>
      <c r="AJ3429" s="35"/>
      <c r="AK3429" s="35"/>
    </row>
    <row r="3430" spans="7:37" s="13" customFormat="1" ht="13.9" customHeight="1" x14ac:dyDescent="0.3">
      <c r="G3430" s="44"/>
      <c r="H3430" s="44"/>
      <c r="I3430" s="44"/>
      <c r="J3430" s="44"/>
      <c r="K3430" s="44"/>
      <c r="L3430" s="44"/>
      <c r="M3430" s="44"/>
      <c r="N3430" s="44"/>
      <c r="O3430" s="44"/>
      <c r="P3430" s="44"/>
      <c r="Q3430" s="44"/>
      <c r="R3430" s="44"/>
      <c r="S3430" s="44"/>
      <c r="T3430" s="44"/>
      <c r="U3430" s="44"/>
      <c r="V3430" s="44"/>
      <c r="W3430" s="44"/>
      <c r="X3430" s="44"/>
      <c r="Y3430" s="44"/>
      <c r="Z3430" s="44"/>
      <c r="AA3430" s="35"/>
      <c r="AB3430" s="35"/>
      <c r="AC3430" s="35"/>
      <c r="AD3430" s="35"/>
      <c r="AE3430" s="35"/>
      <c r="AF3430" s="35"/>
      <c r="AG3430" s="35"/>
      <c r="AH3430" s="35"/>
      <c r="AI3430" s="35"/>
      <c r="AJ3430" s="35"/>
      <c r="AK3430" s="35"/>
    </row>
    <row r="3431" spans="7:37" s="13" customFormat="1" ht="13.9" customHeight="1" x14ac:dyDescent="0.3">
      <c r="G3431" s="44"/>
      <c r="H3431" s="44"/>
      <c r="I3431" s="44"/>
      <c r="J3431" s="44"/>
      <c r="K3431" s="44"/>
      <c r="L3431" s="44"/>
      <c r="M3431" s="44"/>
      <c r="N3431" s="44"/>
      <c r="O3431" s="44"/>
      <c r="P3431" s="44"/>
      <c r="Q3431" s="44"/>
      <c r="R3431" s="44"/>
      <c r="S3431" s="44"/>
      <c r="T3431" s="44"/>
      <c r="U3431" s="44"/>
      <c r="V3431" s="44"/>
      <c r="W3431" s="44"/>
      <c r="X3431" s="44"/>
      <c r="Y3431" s="44"/>
      <c r="Z3431" s="44"/>
      <c r="AA3431" s="35"/>
      <c r="AB3431" s="35"/>
      <c r="AC3431" s="35"/>
      <c r="AD3431" s="35"/>
      <c r="AE3431" s="35"/>
      <c r="AF3431" s="35"/>
      <c r="AG3431" s="35"/>
      <c r="AH3431" s="35"/>
      <c r="AI3431" s="35"/>
      <c r="AJ3431" s="35"/>
      <c r="AK3431" s="35"/>
    </row>
    <row r="3432" spans="7:37" s="13" customFormat="1" ht="13.9" customHeight="1" x14ac:dyDescent="0.3">
      <c r="G3432" s="44"/>
      <c r="H3432" s="44"/>
      <c r="I3432" s="44"/>
      <c r="J3432" s="44"/>
      <c r="K3432" s="44"/>
      <c r="L3432" s="44"/>
      <c r="M3432" s="44"/>
      <c r="N3432" s="44"/>
      <c r="O3432" s="44"/>
      <c r="P3432" s="44"/>
      <c r="Q3432" s="44"/>
      <c r="R3432" s="44"/>
      <c r="S3432" s="44"/>
      <c r="T3432" s="44"/>
      <c r="U3432" s="44"/>
      <c r="V3432" s="44"/>
      <c r="W3432" s="44"/>
      <c r="X3432" s="44"/>
      <c r="Y3432" s="44"/>
      <c r="Z3432" s="44"/>
      <c r="AA3432" s="35"/>
      <c r="AB3432" s="35"/>
      <c r="AC3432" s="35"/>
      <c r="AD3432" s="35"/>
      <c r="AE3432" s="35"/>
      <c r="AF3432" s="35"/>
      <c r="AG3432" s="35"/>
      <c r="AH3432" s="35"/>
      <c r="AI3432" s="35"/>
      <c r="AJ3432" s="35"/>
      <c r="AK3432" s="35"/>
    </row>
    <row r="3433" spans="7:37" s="13" customFormat="1" ht="13.9" customHeight="1" x14ac:dyDescent="0.3">
      <c r="G3433" s="44"/>
      <c r="H3433" s="44"/>
      <c r="I3433" s="44"/>
      <c r="J3433" s="44"/>
      <c r="K3433" s="44"/>
      <c r="L3433" s="44"/>
      <c r="M3433" s="44"/>
      <c r="N3433" s="44"/>
      <c r="O3433" s="44"/>
      <c r="P3433" s="44"/>
      <c r="Q3433" s="44"/>
      <c r="R3433" s="44"/>
      <c r="S3433" s="44"/>
      <c r="T3433" s="44"/>
      <c r="U3433" s="44"/>
      <c r="V3433" s="44"/>
      <c r="W3433" s="44"/>
      <c r="X3433" s="44"/>
      <c r="Y3433" s="44"/>
      <c r="Z3433" s="44"/>
      <c r="AA3433" s="35"/>
      <c r="AB3433" s="35"/>
      <c r="AC3433" s="35"/>
      <c r="AD3433" s="35"/>
      <c r="AE3433" s="35"/>
      <c r="AF3433" s="35"/>
      <c r="AG3433" s="35"/>
      <c r="AH3433" s="35"/>
      <c r="AI3433" s="35"/>
      <c r="AJ3433" s="35"/>
      <c r="AK3433" s="35"/>
    </row>
    <row r="3434" spans="7:37" s="13" customFormat="1" ht="13.9" customHeight="1" x14ac:dyDescent="0.3">
      <c r="G3434" s="44"/>
      <c r="H3434" s="44"/>
      <c r="I3434" s="44"/>
      <c r="J3434" s="44"/>
      <c r="K3434" s="44"/>
      <c r="L3434" s="44"/>
      <c r="M3434" s="44"/>
      <c r="N3434" s="44"/>
      <c r="O3434" s="44"/>
      <c r="P3434" s="44"/>
      <c r="Q3434" s="44"/>
      <c r="R3434" s="44"/>
      <c r="S3434" s="44"/>
      <c r="T3434" s="44"/>
      <c r="U3434" s="44"/>
      <c r="V3434" s="44"/>
      <c r="W3434" s="44"/>
      <c r="X3434" s="44"/>
      <c r="Y3434" s="44"/>
      <c r="Z3434" s="44"/>
      <c r="AA3434" s="35"/>
      <c r="AB3434" s="35"/>
      <c r="AC3434" s="35"/>
      <c r="AD3434" s="35"/>
      <c r="AE3434" s="35"/>
      <c r="AF3434" s="35"/>
      <c r="AG3434" s="35"/>
      <c r="AH3434" s="35"/>
      <c r="AI3434" s="35"/>
      <c r="AJ3434" s="35"/>
      <c r="AK3434" s="35"/>
    </row>
    <row r="3435" spans="7:37" s="13" customFormat="1" ht="13.9" customHeight="1" x14ac:dyDescent="0.3">
      <c r="G3435" s="44"/>
      <c r="H3435" s="44"/>
      <c r="I3435" s="44"/>
      <c r="J3435" s="44"/>
      <c r="K3435" s="44"/>
      <c r="L3435" s="44"/>
      <c r="M3435" s="44"/>
      <c r="N3435" s="44"/>
      <c r="O3435" s="44"/>
      <c r="P3435" s="44"/>
      <c r="Q3435" s="44"/>
      <c r="R3435" s="44"/>
      <c r="S3435" s="44"/>
      <c r="T3435" s="44"/>
      <c r="U3435" s="44"/>
      <c r="V3435" s="44"/>
      <c r="W3435" s="44"/>
      <c r="X3435" s="44"/>
      <c r="Y3435" s="44"/>
      <c r="Z3435" s="44"/>
      <c r="AA3435" s="35"/>
      <c r="AB3435" s="35"/>
      <c r="AC3435" s="35"/>
      <c r="AD3435" s="35"/>
      <c r="AE3435" s="35"/>
      <c r="AF3435" s="35"/>
      <c r="AG3435" s="35"/>
      <c r="AH3435" s="35"/>
      <c r="AI3435" s="35"/>
      <c r="AJ3435" s="35"/>
      <c r="AK3435" s="35"/>
    </row>
    <row r="3436" spans="7:37" s="13" customFormat="1" ht="13.9" customHeight="1" x14ac:dyDescent="0.3">
      <c r="G3436" s="44"/>
      <c r="H3436" s="44"/>
      <c r="I3436" s="44"/>
      <c r="J3436" s="44"/>
      <c r="K3436" s="44"/>
      <c r="L3436" s="44"/>
      <c r="M3436" s="44"/>
      <c r="N3436" s="44"/>
      <c r="O3436" s="44"/>
      <c r="P3436" s="44"/>
      <c r="Q3436" s="44"/>
      <c r="R3436" s="44"/>
      <c r="S3436" s="44"/>
      <c r="T3436" s="44"/>
      <c r="U3436" s="44"/>
      <c r="V3436" s="44"/>
      <c r="W3436" s="44"/>
      <c r="X3436" s="44"/>
      <c r="Y3436" s="44"/>
      <c r="Z3436" s="44"/>
      <c r="AA3436" s="35"/>
      <c r="AB3436" s="35"/>
      <c r="AC3436" s="35"/>
      <c r="AD3436" s="35"/>
      <c r="AE3436" s="35"/>
      <c r="AF3436" s="35"/>
      <c r="AG3436" s="35"/>
      <c r="AH3436" s="35"/>
      <c r="AI3436" s="35"/>
      <c r="AJ3436" s="35"/>
      <c r="AK3436" s="35"/>
    </row>
    <row r="3437" spans="7:37" s="13" customFormat="1" ht="13.9" customHeight="1" x14ac:dyDescent="0.3">
      <c r="G3437" s="44"/>
      <c r="H3437" s="44"/>
      <c r="I3437" s="44"/>
      <c r="J3437" s="44"/>
      <c r="K3437" s="44"/>
      <c r="L3437" s="44"/>
      <c r="M3437" s="44"/>
      <c r="N3437" s="44"/>
      <c r="O3437" s="44"/>
      <c r="P3437" s="44"/>
      <c r="Q3437" s="44"/>
      <c r="R3437" s="44"/>
      <c r="S3437" s="44"/>
      <c r="T3437" s="44"/>
      <c r="U3437" s="44"/>
      <c r="V3437" s="44"/>
      <c r="W3437" s="44"/>
      <c r="X3437" s="44"/>
      <c r="Y3437" s="44"/>
      <c r="Z3437" s="44"/>
      <c r="AA3437" s="35"/>
      <c r="AB3437" s="35"/>
      <c r="AC3437" s="35"/>
      <c r="AD3437" s="35"/>
      <c r="AE3437" s="35"/>
      <c r="AF3437" s="35"/>
      <c r="AG3437" s="35"/>
      <c r="AH3437" s="35"/>
      <c r="AI3437" s="35"/>
      <c r="AJ3437" s="35"/>
      <c r="AK3437" s="35"/>
    </row>
    <row r="3438" spans="7:37" s="13" customFormat="1" ht="13.9" customHeight="1" x14ac:dyDescent="0.3">
      <c r="G3438" s="44"/>
      <c r="H3438" s="44"/>
      <c r="I3438" s="44"/>
      <c r="J3438" s="44"/>
      <c r="K3438" s="44"/>
      <c r="L3438" s="44"/>
      <c r="M3438" s="44"/>
      <c r="N3438" s="44"/>
      <c r="O3438" s="44"/>
      <c r="P3438" s="44"/>
      <c r="Q3438" s="44"/>
      <c r="R3438" s="44"/>
      <c r="S3438" s="44"/>
      <c r="T3438" s="44"/>
      <c r="U3438" s="44"/>
      <c r="V3438" s="44"/>
      <c r="W3438" s="44"/>
      <c r="X3438" s="44"/>
      <c r="Y3438" s="44"/>
      <c r="Z3438" s="44"/>
      <c r="AA3438" s="35"/>
      <c r="AB3438" s="35"/>
      <c r="AC3438" s="35"/>
      <c r="AD3438" s="35"/>
      <c r="AE3438" s="35"/>
      <c r="AF3438" s="35"/>
      <c r="AG3438" s="35"/>
      <c r="AH3438" s="35"/>
      <c r="AI3438" s="35"/>
      <c r="AJ3438" s="35"/>
      <c r="AK3438" s="35"/>
    </row>
    <row r="3439" spans="7:37" s="13" customFormat="1" ht="13.9" customHeight="1" x14ac:dyDescent="0.3">
      <c r="G3439" s="44"/>
      <c r="H3439" s="44"/>
      <c r="I3439" s="44"/>
      <c r="J3439" s="44"/>
      <c r="K3439" s="44"/>
      <c r="L3439" s="44"/>
      <c r="M3439" s="44"/>
      <c r="N3439" s="44"/>
      <c r="O3439" s="44"/>
      <c r="P3439" s="44"/>
      <c r="Q3439" s="44"/>
      <c r="R3439" s="44"/>
      <c r="S3439" s="44"/>
      <c r="T3439" s="44"/>
      <c r="U3439" s="44"/>
      <c r="V3439" s="44"/>
      <c r="W3439" s="44"/>
      <c r="X3439" s="44"/>
      <c r="Y3439" s="44"/>
      <c r="Z3439" s="44"/>
      <c r="AA3439" s="35"/>
      <c r="AB3439" s="35"/>
      <c r="AC3439" s="35"/>
      <c r="AD3439" s="35"/>
      <c r="AE3439" s="35"/>
      <c r="AF3439" s="35"/>
      <c r="AG3439" s="35"/>
      <c r="AH3439" s="35"/>
      <c r="AI3439" s="35"/>
      <c r="AJ3439" s="35"/>
      <c r="AK3439" s="35"/>
    </row>
    <row r="3440" spans="7:37" s="13" customFormat="1" ht="13.9" customHeight="1" x14ac:dyDescent="0.3">
      <c r="G3440" s="44"/>
      <c r="H3440" s="44"/>
      <c r="I3440" s="44"/>
      <c r="J3440" s="44"/>
      <c r="K3440" s="44"/>
      <c r="L3440" s="44"/>
      <c r="M3440" s="44"/>
      <c r="N3440" s="44"/>
      <c r="O3440" s="44"/>
      <c r="P3440" s="44"/>
      <c r="Q3440" s="44"/>
      <c r="R3440" s="44"/>
      <c r="S3440" s="44"/>
      <c r="T3440" s="44"/>
      <c r="U3440" s="44"/>
      <c r="V3440" s="44"/>
      <c r="W3440" s="44"/>
      <c r="X3440" s="44"/>
      <c r="Y3440" s="44"/>
      <c r="Z3440" s="44"/>
      <c r="AA3440" s="35"/>
      <c r="AB3440" s="35"/>
      <c r="AC3440" s="35"/>
      <c r="AD3440" s="35"/>
      <c r="AE3440" s="35"/>
      <c r="AF3440" s="35"/>
      <c r="AG3440" s="35"/>
      <c r="AH3440" s="35"/>
      <c r="AI3440" s="35"/>
      <c r="AJ3440" s="35"/>
      <c r="AK3440" s="35"/>
    </row>
    <row r="3441" spans="7:37" s="13" customFormat="1" ht="13.9" customHeight="1" x14ac:dyDescent="0.3">
      <c r="G3441" s="44"/>
      <c r="H3441" s="44"/>
      <c r="I3441" s="44"/>
      <c r="J3441" s="44"/>
      <c r="K3441" s="44"/>
      <c r="L3441" s="44"/>
      <c r="M3441" s="44"/>
      <c r="N3441" s="44"/>
      <c r="O3441" s="44"/>
      <c r="P3441" s="44"/>
      <c r="Q3441" s="44"/>
      <c r="R3441" s="44"/>
      <c r="S3441" s="44"/>
      <c r="T3441" s="44"/>
      <c r="U3441" s="44"/>
      <c r="V3441" s="44"/>
      <c r="W3441" s="44"/>
      <c r="X3441" s="44"/>
      <c r="Y3441" s="44"/>
      <c r="Z3441" s="44"/>
      <c r="AA3441" s="35"/>
      <c r="AB3441" s="35"/>
      <c r="AC3441" s="35"/>
      <c r="AD3441" s="35"/>
      <c r="AE3441" s="35"/>
      <c r="AF3441" s="35"/>
      <c r="AG3441" s="35"/>
      <c r="AH3441" s="35"/>
      <c r="AI3441" s="35"/>
      <c r="AJ3441" s="35"/>
      <c r="AK3441" s="35"/>
    </row>
    <row r="3442" spans="7:37" s="13" customFormat="1" ht="13.9" customHeight="1" x14ac:dyDescent="0.3">
      <c r="G3442" s="44"/>
      <c r="H3442" s="44"/>
      <c r="I3442" s="44"/>
      <c r="J3442" s="44"/>
      <c r="K3442" s="44"/>
      <c r="L3442" s="44"/>
      <c r="M3442" s="44"/>
      <c r="N3442" s="44"/>
      <c r="O3442" s="44"/>
      <c r="P3442" s="44"/>
      <c r="Q3442" s="44"/>
      <c r="R3442" s="44"/>
      <c r="S3442" s="44"/>
      <c r="T3442" s="44"/>
      <c r="U3442" s="44"/>
      <c r="V3442" s="44"/>
      <c r="W3442" s="44"/>
      <c r="X3442" s="44"/>
      <c r="Y3442" s="44"/>
      <c r="Z3442" s="44"/>
      <c r="AA3442" s="35"/>
      <c r="AB3442" s="35"/>
      <c r="AC3442" s="35"/>
      <c r="AD3442" s="35"/>
      <c r="AE3442" s="35"/>
      <c r="AF3442" s="35"/>
      <c r="AG3442" s="35"/>
      <c r="AH3442" s="35"/>
      <c r="AI3442" s="35"/>
      <c r="AJ3442" s="35"/>
      <c r="AK3442" s="35"/>
    </row>
    <row r="3443" spans="7:37" s="13" customFormat="1" ht="13.9" customHeight="1" x14ac:dyDescent="0.3">
      <c r="G3443" s="44"/>
      <c r="H3443" s="44"/>
      <c r="I3443" s="44"/>
      <c r="J3443" s="44"/>
      <c r="K3443" s="44"/>
      <c r="L3443" s="44"/>
      <c r="M3443" s="44"/>
      <c r="N3443" s="44"/>
      <c r="O3443" s="44"/>
      <c r="P3443" s="44"/>
      <c r="Q3443" s="44"/>
      <c r="R3443" s="44"/>
      <c r="S3443" s="44"/>
      <c r="T3443" s="44"/>
      <c r="U3443" s="44"/>
      <c r="V3443" s="44"/>
      <c r="W3443" s="44"/>
      <c r="X3443" s="44"/>
      <c r="Y3443" s="44"/>
      <c r="Z3443" s="44"/>
      <c r="AA3443" s="35"/>
      <c r="AB3443" s="35"/>
      <c r="AC3443" s="35"/>
      <c r="AD3443" s="35"/>
      <c r="AE3443" s="35"/>
      <c r="AF3443" s="35"/>
      <c r="AG3443" s="35"/>
      <c r="AH3443" s="35"/>
      <c r="AI3443" s="35"/>
      <c r="AJ3443" s="35"/>
      <c r="AK3443" s="35"/>
    </row>
    <row r="3444" spans="7:37" s="13" customFormat="1" ht="13.9" customHeight="1" x14ac:dyDescent="0.3">
      <c r="G3444" s="44"/>
      <c r="H3444" s="44"/>
      <c r="I3444" s="44"/>
      <c r="J3444" s="44"/>
      <c r="K3444" s="44"/>
      <c r="L3444" s="44"/>
      <c r="M3444" s="44"/>
      <c r="N3444" s="44"/>
      <c r="O3444" s="44"/>
      <c r="P3444" s="44"/>
      <c r="Q3444" s="44"/>
      <c r="R3444" s="44"/>
      <c r="S3444" s="44"/>
      <c r="T3444" s="44"/>
      <c r="U3444" s="44"/>
      <c r="V3444" s="44"/>
      <c r="W3444" s="44"/>
      <c r="X3444" s="44"/>
      <c r="Y3444" s="44"/>
      <c r="Z3444" s="44"/>
      <c r="AA3444" s="35"/>
      <c r="AB3444" s="35"/>
      <c r="AC3444" s="35"/>
      <c r="AD3444" s="35"/>
      <c r="AE3444" s="35"/>
      <c r="AF3444" s="35"/>
      <c r="AG3444" s="35"/>
      <c r="AH3444" s="35"/>
      <c r="AI3444" s="35"/>
      <c r="AJ3444" s="35"/>
      <c r="AK3444" s="35"/>
    </row>
    <row r="3445" spans="7:37" s="13" customFormat="1" ht="13.9" customHeight="1" x14ac:dyDescent="0.3">
      <c r="G3445" s="44"/>
      <c r="H3445" s="44"/>
      <c r="I3445" s="44"/>
      <c r="J3445" s="44"/>
      <c r="K3445" s="44"/>
      <c r="L3445" s="44"/>
      <c r="M3445" s="44"/>
      <c r="N3445" s="44"/>
      <c r="O3445" s="44"/>
      <c r="P3445" s="44"/>
      <c r="Q3445" s="44"/>
      <c r="R3445" s="44"/>
      <c r="S3445" s="44"/>
      <c r="T3445" s="44"/>
      <c r="U3445" s="44"/>
      <c r="V3445" s="44"/>
      <c r="W3445" s="44"/>
      <c r="X3445" s="44"/>
      <c r="Y3445" s="44"/>
      <c r="Z3445" s="44"/>
      <c r="AA3445" s="35"/>
      <c r="AB3445" s="35"/>
      <c r="AC3445" s="35"/>
      <c r="AD3445" s="35"/>
      <c r="AE3445" s="35"/>
      <c r="AF3445" s="35"/>
      <c r="AG3445" s="35"/>
      <c r="AH3445" s="35"/>
      <c r="AI3445" s="35"/>
      <c r="AJ3445" s="35"/>
      <c r="AK3445" s="35"/>
    </row>
    <row r="3446" spans="7:37" s="13" customFormat="1" ht="13.9" customHeight="1" x14ac:dyDescent="0.3">
      <c r="G3446" s="44"/>
      <c r="H3446" s="44"/>
      <c r="I3446" s="44"/>
      <c r="J3446" s="44"/>
      <c r="K3446" s="44"/>
      <c r="L3446" s="44"/>
      <c r="M3446" s="44"/>
      <c r="N3446" s="44"/>
      <c r="O3446" s="44"/>
      <c r="P3446" s="44"/>
      <c r="Q3446" s="44"/>
      <c r="R3446" s="44"/>
      <c r="S3446" s="44"/>
      <c r="T3446" s="44"/>
      <c r="U3446" s="44"/>
      <c r="V3446" s="44"/>
      <c r="W3446" s="44"/>
      <c r="X3446" s="44"/>
      <c r="Y3446" s="44"/>
      <c r="Z3446" s="44"/>
      <c r="AA3446" s="35"/>
      <c r="AB3446" s="35"/>
      <c r="AC3446" s="35"/>
      <c r="AD3446" s="35"/>
      <c r="AE3446" s="35"/>
      <c r="AF3446" s="35"/>
      <c r="AG3446" s="35"/>
      <c r="AH3446" s="35"/>
      <c r="AI3446" s="35"/>
      <c r="AJ3446" s="35"/>
      <c r="AK3446" s="35"/>
    </row>
    <row r="3447" spans="7:37" s="13" customFormat="1" ht="13.9" customHeight="1" x14ac:dyDescent="0.3">
      <c r="G3447" s="44"/>
      <c r="H3447" s="44"/>
      <c r="I3447" s="44"/>
      <c r="J3447" s="44"/>
      <c r="K3447" s="44"/>
      <c r="L3447" s="44"/>
      <c r="M3447" s="44"/>
      <c r="N3447" s="44"/>
      <c r="O3447" s="44"/>
      <c r="P3447" s="44"/>
      <c r="Q3447" s="44"/>
      <c r="R3447" s="44"/>
      <c r="S3447" s="44"/>
      <c r="T3447" s="44"/>
      <c r="U3447" s="44"/>
      <c r="V3447" s="44"/>
      <c r="W3447" s="44"/>
      <c r="X3447" s="44"/>
      <c r="Y3447" s="44"/>
      <c r="Z3447" s="44"/>
      <c r="AA3447" s="35"/>
      <c r="AB3447" s="35"/>
      <c r="AC3447" s="35"/>
      <c r="AD3447" s="35"/>
      <c r="AE3447" s="35"/>
      <c r="AF3447" s="35"/>
      <c r="AG3447" s="35"/>
      <c r="AH3447" s="35"/>
      <c r="AI3447" s="35"/>
      <c r="AJ3447" s="35"/>
      <c r="AK3447" s="35"/>
    </row>
    <row r="3448" spans="7:37" s="13" customFormat="1" ht="13.9" customHeight="1" x14ac:dyDescent="0.3">
      <c r="G3448" s="44"/>
      <c r="H3448" s="44"/>
      <c r="I3448" s="44"/>
      <c r="J3448" s="44"/>
      <c r="K3448" s="44"/>
      <c r="L3448" s="44"/>
      <c r="M3448" s="44"/>
      <c r="N3448" s="44"/>
      <c r="O3448" s="44"/>
      <c r="P3448" s="44"/>
      <c r="Q3448" s="44"/>
      <c r="R3448" s="44"/>
      <c r="S3448" s="44"/>
      <c r="T3448" s="44"/>
      <c r="U3448" s="44"/>
      <c r="V3448" s="44"/>
      <c r="W3448" s="44"/>
      <c r="X3448" s="44"/>
      <c r="Y3448" s="44"/>
      <c r="Z3448" s="44"/>
      <c r="AA3448" s="35"/>
      <c r="AB3448" s="35"/>
      <c r="AC3448" s="35"/>
      <c r="AD3448" s="35"/>
      <c r="AE3448" s="35"/>
      <c r="AF3448" s="35"/>
      <c r="AG3448" s="35"/>
      <c r="AH3448" s="35"/>
      <c r="AI3448" s="35"/>
      <c r="AJ3448" s="35"/>
      <c r="AK3448" s="35"/>
    </row>
    <row r="3449" spans="7:37" s="13" customFormat="1" ht="13.9" customHeight="1" x14ac:dyDescent="0.3">
      <c r="G3449" s="44"/>
      <c r="H3449" s="44"/>
      <c r="I3449" s="44"/>
      <c r="J3449" s="44"/>
      <c r="K3449" s="44"/>
      <c r="L3449" s="44"/>
      <c r="M3449" s="44"/>
      <c r="N3449" s="44"/>
      <c r="O3449" s="44"/>
      <c r="P3449" s="44"/>
      <c r="Q3449" s="44"/>
      <c r="R3449" s="44"/>
      <c r="S3449" s="44"/>
      <c r="T3449" s="44"/>
      <c r="U3449" s="44"/>
      <c r="V3449" s="44"/>
      <c r="W3449" s="44"/>
      <c r="X3449" s="44"/>
      <c r="Y3449" s="44"/>
      <c r="Z3449" s="44"/>
      <c r="AA3449" s="35"/>
      <c r="AB3449" s="35"/>
      <c r="AC3449" s="35"/>
      <c r="AD3449" s="35"/>
      <c r="AE3449" s="35"/>
      <c r="AF3449" s="35"/>
      <c r="AG3449" s="35"/>
      <c r="AH3449" s="35"/>
      <c r="AI3449" s="35"/>
      <c r="AJ3449" s="35"/>
      <c r="AK3449" s="35"/>
    </row>
    <row r="3450" spans="7:37" s="13" customFormat="1" ht="13.9" customHeight="1" x14ac:dyDescent="0.3">
      <c r="G3450" s="44"/>
      <c r="H3450" s="44"/>
      <c r="I3450" s="44"/>
      <c r="J3450" s="44"/>
      <c r="K3450" s="44"/>
      <c r="L3450" s="44"/>
      <c r="M3450" s="44"/>
      <c r="N3450" s="44"/>
      <c r="O3450" s="44"/>
      <c r="P3450" s="44"/>
      <c r="Q3450" s="44"/>
      <c r="R3450" s="44"/>
      <c r="S3450" s="44"/>
      <c r="T3450" s="44"/>
      <c r="U3450" s="44"/>
      <c r="V3450" s="44"/>
      <c r="W3450" s="44"/>
      <c r="X3450" s="44"/>
      <c r="Y3450" s="44"/>
      <c r="Z3450" s="44"/>
      <c r="AA3450" s="35"/>
      <c r="AB3450" s="35"/>
      <c r="AC3450" s="35"/>
      <c r="AD3450" s="35"/>
      <c r="AE3450" s="35"/>
      <c r="AF3450" s="35"/>
      <c r="AG3450" s="35"/>
      <c r="AH3450" s="35"/>
      <c r="AI3450" s="35"/>
      <c r="AJ3450" s="35"/>
      <c r="AK3450" s="35"/>
    </row>
    <row r="3451" spans="7:37" s="13" customFormat="1" ht="13.9" customHeight="1" x14ac:dyDescent="0.3">
      <c r="G3451" s="44"/>
      <c r="H3451" s="44"/>
      <c r="I3451" s="44"/>
      <c r="J3451" s="44"/>
      <c r="K3451" s="44"/>
      <c r="L3451" s="44"/>
      <c r="M3451" s="44"/>
      <c r="N3451" s="44"/>
      <c r="O3451" s="44"/>
      <c r="P3451" s="44"/>
      <c r="Q3451" s="44"/>
      <c r="R3451" s="44"/>
      <c r="S3451" s="44"/>
      <c r="T3451" s="44"/>
      <c r="U3451" s="44"/>
      <c r="V3451" s="44"/>
      <c r="W3451" s="44"/>
      <c r="X3451" s="44"/>
      <c r="Y3451" s="44"/>
      <c r="Z3451" s="44"/>
      <c r="AA3451" s="35"/>
      <c r="AB3451" s="35"/>
      <c r="AC3451" s="35"/>
      <c r="AD3451" s="35"/>
      <c r="AE3451" s="35"/>
      <c r="AF3451" s="35"/>
      <c r="AG3451" s="35"/>
      <c r="AH3451" s="35"/>
      <c r="AI3451" s="35"/>
      <c r="AJ3451" s="35"/>
      <c r="AK3451" s="35"/>
    </row>
    <row r="3452" spans="7:37" s="13" customFormat="1" ht="13.9" customHeight="1" x14ac:dyDescent="0.3">
      <c r="G3452" s="44"/>
      <c r="H3452" s="44"/>
      <c r="I3452" s="44"/>
      <c r="J3452" s="44"/>
      <c r="K3452" s="44"/>
      <c r="L3452" s="44"/>
      <c r="M3452" s="44"/>
      <c r="N3452" s="44"/>
      <c r="O3452" s="44"/>
      <c r="P3452" s="44"/>
      <c r="Q3452" s="44"/>
      <c r="R3452" s="44"/>
      <c r="S3452" s="44"/>
      <c r="T3452" s="44"/>
      <c r="U3452" s="44"/>
      <c r="V3452" s="44"/>
      <c r="W3452" s="44"/>
      <c r="X3452" s="44"/>
      <c r="Y3452" s="44"/>
      <c r="Z3452" s="44"/>
      <c r="AA3452" s="35"/>
      <c r="AB3452" s="35"/>
      <c r="AC3452" s="35"/>
      <c r="AD3452" s="35"/>
      <c r="AE3452" s="35"/>
      <c r="AF3452" s="35"/>
      <c r="AG3452" s="35"/>
      <c r="AH3452" s="35"/>
      <c r="AI3452" s="35"/>
      <c r="AJ3452" s="35"/>
      <c r="AK3452" s="35"/>
    </row>
    <row r="3453" spans="7:37" s="13" customFormat="1" ht="13.9" customHeight="1" x14ac:dyDescent="0.3">
      <c r="G3453" s="44"/>
      <c r="H3453" s="44"/>
      <c r="I3453" s="44"/>
      <c r="J3453" s="44"/>
      <c r="K3453" s="44"/>
      <c r="L3453" s="44"/>
      <c r="M3453" s="44"/>
      <c r="N3453" s="44"/>
      <c r="O3453" s="44"/>
      <c r="P3453" s="44"/>
      <c r="Q3453" s="44"/>
      <c r="R3453" s="44"/>
      <c r="S3453" s="44"/>
      <c r="T3453" s="44"/>
      <c r="U3453" s="44"/>
      <c r="V3453" s="44"/>
      <c r="W3453" s="44"/>
      <c r="X3453" s="44"/>
      <c r="Y3453" s="44"/>
      <c r="Z3453" s="44"/>
      <c r="AA3453" s="35"/>
      <c r="AB3453" s="35"/>
      <c r="AC3453" s="35"/>
      <c r="AD3453" s="35"/>
      <c r="AE3453" s="35"/>
      <c r="AF3453" s="35"/>
      <c r="AG3453" s="35"/>
      <c r="AH3453" s="35"/>
      <c r="AI3453" s="35"/>
      <c r="AJ3453" s="35"/>
      <c r="AK3453" s="35"/>
    </row>
    <row r="3454" spans="7:37" s="13" customFormat="1" ht="13.9" customHeight="1" x14ac:dyDescent="0.3">
      <c r="G3454" s="44"/>
      <c r="H3454" s="44"/>
      <c r="I3454" s="44"/>
      <c r="J3454" s="44"/>
      <c r="K3454" s="44"/>
      <c r="L3454" s="44"/>
      <c r="M3454" s="44"/>
      <c r="N3454" s="44"/>
      <c r="O3454" s="44"/>
      <c r="P3454" s="44"/>
      <c r="Q3454" s="44"/>
      <c r="R3454" s="44"/>
      <c r="S3454" s="44"/>
      <c r="T3454" s="44"/>
      <c r="U3454" s="44"/>
      <c r="V3454" s="44"/>
      <c r="W3454" s="44"/>
      <c r="X3454" s="44"/>
      <c r="Y3454" s="44"/>
      <c r="Z3454" s="44"/>
      <c r="AA3454" s="35"/>
      <c r="AB3454" s="35"/>
      <c r="AC3454" s="35"/>
      <c r="AD3454" s="35"/>
      <c r="AE3454" s="35"/>
      <c r="AF3454" s="35"/>
      <c r="AG3454" s="35"/>
      <c r="AH3454" s="35"/>
      <c r="AI3454" s="35"/>
      <c r="AJ3454" s="35"/>
      <c r="AK3454" s="35"/>
    </row>
    <row r="3455" spans="7:37" s="13" customFormat="1" ht="13.9" customHeight="1" x14ac:dyDescent="0.3">
      <c r="G3455" s="44"/>
      <c r="H3455" s="44"/>
      <c r="I3455" s="44"/>
      <c r="J3455" s="44"/>
      <c r="K3455" s="44"/>
      <c r="L3455" s="44"/>
      <c r="M3455" s="44"/>
      <c r="N3455" s="44"/>
      <c r="O3455" s="44"/>
      <c r="P3455" s="44"/>
      <c r="Q3455" s="44"/>
      <c r="R3455" s="44"/>
      <c r="S3455" s="44"/>
      <c r="T3455" s="44"/>
      <c r="U3455" s="44"/>
      <c r="V3455" s="44"/>
      <c r="W3455" s="44"/>
      <c r="X3455" s="44"/>
      <c r="Y3455" s="44"/>
      <c r="Z3455" s="44"/>
      <c r="AA3455" s="35"/>
      <c r="AB3455" s="35"/>
      <c r="AC3455" s="35"/>
      <c r="AD3455" s="35"/>
      <c r="AE3455" s="35"/>
      <c r="AF3455" s="35"/>
      <c r="AG3455" s="35"/>
      <c r="AH3455" s="35"/>
      <c r="AI3455" s="35"/>
      <c r="AJ3455" s="35"/>
      <c r="AK3455" s="35"/>
    </row>
    <row r="3456" spans="7:37" s="13" customFormat="1" ht="13.9" customHeight="1" x14ac:dyDescent="0.3">
      <c r="G3456" s="44"/>
      <c r="H3456" s="44"/>
      <c r="I3456" s="44"/>
      <c r="J3456" s="44"/>
      <c r="K3456" s="44"/>
      <c r="L3456" s="44"/>
      <c r="M3456" s="44"/>
      <c r="N3456" s="44"/>
      <c r="O3456" s="44"/>
      <c r="P3456" s="44"/>
      <c r="Q3456" s="44"/>
      <c r="R3456" s="44"/>
      <c r="S3456" s="44"/>
      <c r="T3456" s="44"/>
      <c r="U3456" s="44"/>
      <c r="V3456" s="44"/>
      <c r="W3456" s="44"/>
      <c r="X3456" s="44"/>
      <c r="Y3456" s="44"/>
      <c r="Z3456" s="44"/>
      <c r="AA3456" s="35"/>
      <c r="AB3456" s="35"/>
      <c r="AC3456" s="35"/>
      <c r="AD3456" s="35"/>
      <c r="AE3456" s="35"/>
      <c r="AF3456" s="35"/>
      <c r="AG3456" s="35"/>
      <c r="AH3456" s="35"/>
      <c r="AI3456" s="35"/>
      <c r="AJ3456" s="35"/>
      <c r="AK3456" s="35"/>
    </row>
    <row r="3457" spans="7:37" s="13" customFormat="1" ht="13.9" customHeight="1" x14ac:dyDescent="0.3">
      <c r="G3457" s="44"/>
      <c r="H3457" s="44"/>
      <c r="I3457" s="44"/>
      <c r="J3457" s="44"/>
      <c r="K3457" s="44"/>
      <c r="L3457" s="44"/>
      <c r="M3457" s="44"/>
      <c r="N3457" s="44"/>
      <c r="O3457" s="44"/>
      <c r="P3457" s="44"/>
      <c r="Q3457" s="44"/>
      <c r="R3457" s="44"/>
      <c r="S3457" s="44"/>
      <c r="T3457" s="44"/>
      <c r="U3457" s="44"/>
      <c r="V3457" s="44"/>
      <c r="W3457" s="44"/>
      <c r="X3457" s="44"/>
      <c r="Y3457" s="44"/>
      <c r="Z3457" s="44"/>
      <c r="AA3457" s="35"/>
      <c r="AB3457" s="35"/>
      <c r="AC3457" s="35"/>
      <c r="AD3457" s="35"/>
      <c r="AE3457" s="35"/>
      <c r="AF3457" s="35"/>
      <c r="AG3457" s="35"/>
      <c r="AH3457" s="35"/>
      <c r="AI3457" s="35"/>
      <c r="AJ3457" s="35"/>
      <c r="AK3457" s="35"/>
    </row>
    <row r="3458" spans="7:37" s="13" customFormat="1" ht="13.9" customHeight="1" x14ac:dyDescent="0.3">
      <c r="G3458" s="44"/>
      <c r="H3458" s="44"/>
      <c r="I3458" s="44"/>
      <c r="J3458" s="44"/>
      <c r="K3458" s="44"/>
      <c r="L3458" s="44"/>
      <c r="M3458" s="44"/>
      <c r="N3458" s="44"/>
      <c r="O3458" s="44"/>
      <c r="P3458" s="44"/>
      <c r="Q3458" s="44"/>
      <c r="R3458" s="44"/>
      <c r="S3458" s="44"/>
      <c r="T3458" s="44"/>
      <c r="U3458" s="44"/>
      <c r="V3458" s="44"/>
      <c r="W3458" s="44"/>
      <c r="X3458" s="44"/>
      <c r="Y3458" s="44"/>
      <c r="Z3458" s="44"/>
      <c r="AA3458" s="35"/>
      <c r="AB3458" s="35"/>
      <c r="AC3458" s="35"/>
      <c r="AD3458" s="35"/>
      <c r="AE3458" s="35"/>
      <c r="AF3458" s="35"/>
      <c r="AG3458" s="35"/>
      <c r="AH3458" s="35"/>
      <c r="AI3458" s="35"/>
      <c r="AJ3458" s="35"/>
      <c r="AK3458" s="35"/>
    </row>
    <row r="3459" spans="7:37" s="13" customFormat="1" ht="13.9" customHeight="1" x14ac:dyDescent="0.3">
      <c r="G3459" s="44"/>
      <c r="H3459" s="44"/>
      <c r="I3459" s="44"/>
      <c r="J3459" s="44"/>
      <c r="K3459" s="44"/>
      <c r="L3459" s="44"/>
      <c r="M3459" s="44"/>
      <c r="N3459" s="44"/>
      <c r="O3459" s="44"/>
      <c r="P3459" s="44"/>
      <c r="Q3459" s="44"/>
      <c r="R3459" s="44"/>
      <c r="S3459" s="44"/>
      <c r="T3459" s="44"/>
      <c r="U3459" s="44"/>
      <c r="V3459" s="44"/>
      <c r="W3459" s="44"/>
      <c r="X3459" s="44"/>
      <c r="Y3459" s="44"/>
      <c r="Z3459" s="44"/>
      <c r="AA3459" s="35"/>
      <c r="AB3459" s="35"/>
      <c r="AC3459" s="35"/>
      <c r="AD3459" s="35"/>
      <c r="AE3459" s="35"/>
      <c r="AF3459" s="35"/>
      <c r="AG3459" s="35"/>
      <c r="AH3459" s="35"/>
      <c r="AI3459" s="35"/>
      <c r="AJ3459" s="35"/>
      <c r="AK3459" s="35"/>
    </row>
    <row r="3460" spans="7:37" s="13" customFormat="1" ht="13.9" customHeight="1" x14ac:dyDescent="0.3">
      <c r="G3460" s="44"/>
      <c r="H3460" s="44"/>
      <c r="I3460" s="44"/>
      <c r="J3460" s="44"/>
      <c r="K3460" s="44"/>
      <c r="L3460" s="44"/>
      <c r="M3460" s="44"/>
      <c r="N3460" s="44"/>
      <c r="O3460" s="44"/>
      <c r="P3460" s="44"/>
      <c r="Q3460" s="44"/>
      <c r="R3460" s="44"/>
      <c r="S3460" s="44"/>
      <c r="T3460" s="44"/>
      <c r="U3460" s="44"/>
      <c r="V3460" s="44"/>
      <c r="W3460" s="44"/>
      <c r="X3460" s="44"/>
      <c r="Y3460" s="44"/>
      <c r="Z3460" s="44"/>
      <c r="AA3460" s="35"/>
      <c r="AB3460" s="35"/>
      <c r="AC3460" s="35"/>
      <c r="AD3460" s="35"/>
      <c r="AE3460" s="35"/>
      <c r="AF3460" s="35"/>
      <c r="AG3460" s="35"/>
      <c r="AH3460" s="35"/>
      <c r="AI3460" s="35"/>
      <c r="AJ3460" s="35"/>
      <c r="AK3460" s="35"/>
    </row>
    <row r="3461" spans="7:37" s="13" customFormat="1" ht="13.9" customHeight="1" x14ac:dyDescent="0.3">
      <c r="G3461" s="44"/>
      <c r="H3461" s="44"/>
      <c r="I3461" s="44"/>
      <c r="J3461" s="44"/>
      <c r="K3461" s="44"/>
      <c r="L3461" s="44"/>
      <c r="M3461" s="44"/>
      <c r="N3461" s="44"/>
      <c r="O3461" s="44"/>
      <c r="P3461" s="44"/>
      <c r="Q3461" s="44"/>
      <c r="R3461" s="44"/>
      <c r="S3461" s="44"/>
      <c r="T3461" s="44"/>
      <c r="U3461" s="44"/>
      <c r="V3461" s="44"/>
      <c r="W3461" s="44"/>
      <c r="X3461" s="44"/>
      <c r="Y3461" s="44"/>
      <c r="Z3461" s="44"/>
      <c r="AA3461" s="35"/>
      <c r="AB3461" s="35"/>
      <c r="AC3461" s="35"/>
      <c r="AD3461" s="35"/>
      <c r="AE3461" s="35"/>
      <c r="AF3461" s="35"/>
      <c r="AG3461" s="35"/>
      <c r="AH3461" s="35"/>
      <c r="AI3461" s="35"/>
      <c r="AJ3461" s="35"/>
      <c r="AK3461" s="35"/>
    </row>
    <row r="3462" spans="7:37" s="13" customFormat="1" ht="13.9" customHeight="1" x14ac:dyDescent="0.3">
      <c r="G3462" s="44"/>
      <c r="H3462" s="44"/>
      <c r="I3462" s="44"/>
      <c r="J3462" s="44"/>
      <c r="K3462" s="44"/>
      <c r="L3462" s="44"/>
      <c r="M3462" s="44"/>
      <c r="N3462" s="44"/>
      <c r="O3462" s="44"/>
      <c r="P3462" s="44"/>
      <c r="Q3462" s="44"/>
      <c r="R3462" s="44"/>
      <c r="S3462" s="44"/>
      <c r="T3462" s="44"/>
      <c r="U3462" s="44"/>
      <c r="V3462" s="44"/>
      <c r="W3462" s="44"/>
      <c r="X3462" s="44"/>
      <c r="Y3462" s="44"/>
      <c r="Z3462" s="44"/>
      <c r="AA3462" s="35"/>
      <c r="AB3462" s="35"/>
      <c r="AC3462" s="35"/>
      <c r="AD3462" s="35"/>
      <c r="AE3462" s="35"/>
      <c r="AF3462" s="35"/>
      <c r="AG3462" s="35"/>
      <c r="AH3462" s="35"/>
      <c r="AI3462" s="35"/>
      <c r="AJ3462" s="35"/>
      <c r="AK3462" s="35"/>
    </row>
    <row r="3463" spans="7:37" s="13" customFormat="1" ht="13.9" customHeight="1" x14ac:dyDescent="0.3">
      <c r="G3463" s="44"/>
      <c r="H3463" s="44"/>
      <c r="I3463" s="44"/>
      <c r="J3463" s="44"/>
      <c r="K3463" s="44"/>
      <c r="L3463" s="44"/>
      <c r="M3463" s="44"/>
      <c r="N3463" s="44"/>
      <c r="O3463" s="44"/>
      <c r="P3463" s="44"/>
      <c r="Q3463" s="44"/>
      <c r="R3463" s="44"/>
      <c r="S3463" s="44"/>
      <c r="T3463" s="44"/>
      <c r="U3463" s="44"/>
      <c r="V3463" s="44"/>
      <c r="W3463" s="44"/>
      <c r="X3463" s="44"/>
      <c r="Y3463" s="44"/>
      <c r="Z3463" s="44"/>
      <c r="AA3463" s="35"/>
      <c r="AB3463" s="35"/>
      <c r="AC3463" s="35"/>
      <c r="AD3463" s="35"/>
      <c r="AE3463" s="35"/>
      <c r="AF3463" s="35"/>
      <c r="AG3463" s="35"/>
      <c r="AH3463" s="35"/>
      <c r="AI3463" s="35"/>
      <c r="AJ3463" s="35"/>
      <c r="AK3463" s="35"/>
    </row>
    <row r="3464" spans="7:37" s="13" customFormat="1" ht="13.9" customHeight="1" x14ac:dyDescent="0.3">
      <c r="G3464" s="44"/>
      <c r="H3464" s="44"/>
      <c r="I3464" s="44"/>
      <c r="J3464" s="44"/>
      <c r="K3464" s="44"/>
      <c r="L3464" s="44"/>
      <c r="M3464" s="44"/>
      <c r="N3464" s="44"/>
      <c r="O3464" s="44"/>
      <c r="P3464" s="44"/>
      <c r="Q3464" s="44"/>
      <c r="R3464" s="44"/>
      <c r="S3464" s="44"/>
      <c r="T3464" s="44"/>
      <c r="U3464" s="44"/>
      <c r="V3464" s="44"/>
      <c r="W3464" s="44"/>
      <c r="X3464" s="44"/>
      <c r="Y3464" s="44"/>
      <c r="Z3464" s="44"/>
      <c r="AA3464" s="35"/>
      <c r="AB3464" s="35"/>
      <c r="AC3464" s="35"/>
      <c r="AD3464" s="35"/>
      <c r="AE3464" s="35"/>
      <c r="AF3464" s="35"/>
      <c r="AG3464" s="35"/>
      <c r="AH3464" s="35"/>
      <c r="AI3464" s="35"/>
      <c r="AJ3464" s="35"/>
      <c r="AK3464" s="35"/>
    </row>
    <row r="3465" spans="7:37" s="13" customFormat="1" ht="13.9" customHeight="1" x14ac:dyDescent="0.3">
      <c r="G3465" s="44"/>
      <c r="H3465" s="44"/>
      <c r="I3465" s="44"/>
      <c r="J3465" s="44"/>
      <c r="K3465" s="44"/>
      <c r="L3465" s="44"/>
      <c r="M3465" s="44"/>
      <c r="N3465" s="44"/>
      <c r="O3465" s="44"/>
      <c r="P3465" s="44"/>
      <c r="Q3465" s="44"/>
      <c r="R3465" s="44"/>
      <c r="S3465" s="44"/>
      <c r="T3465" s="44"/>
      <c r="U3465" s="44"/>
      <c r="V3465" s="44"/>
      <c r="W3465" s="44"/>
      <c r="X3465" s="44"/>
      <c r="Y3465" s="44"/>
      <c r="Z3465" s="44"/>
      <c r="AA3465" s="35"/>
      <c r="AB3465" s="35"/>
      <c r="AC3465" s="35"/>
      <c r="AD3465" s="35"/>
      <c r="AE3465" s="35"/>
      <c r="AF3465" s="35"/>
      <c r="AG3465" s="35"/>
      <c r="AH3465" s="35"/>
      <c r="AI3465" s="35"/>
      <c r="AJ3465" s="35"/>
      <c r="AK3465" s="35"/>
    </row>
    <row r="3466" spans="7:37" s="13" customFormat="1" ht="13.9" customHeight="1" x14ac:dyDescent="0.3">
      <c r="G3466" s="44"/>
      <c r="H3466" s="44"/>
      <c r="I3466" s="44"/>
      <c r="J3466" s="44"/>
      <c r="K3466" s="44"/>
      <c r="L3466" s="44"/>
      <c r="M3466" s="44"/>
      <c r="N3466" s="44"/>
      <c r="O3466" s="44"/>
      <c r="P3466" s="44"/>
      <c r="Q3466" s="44"/>
      <c r="R3466" s="44"/>
      <c r="S3466" s="44"/>
      <c r="T3466" s="44"/>
      <c r="U3466" s="44"/>
      <c r="V3466" s="44"/>
      <c r="W3466" s="44"/>
      <c r="X3466" s="44"/>
      <c r="Y3466" s="44"/>
      <c r="Z3466" s="44"/>
      <c r="AA3466" s="35"/>
      <c r="AB3466" s="35"/>
      <c r="AC3466" s="35"/>
      <c r="AD3466" s="35"/>
      <c r="AE3466" s="35"/>
      <c r="AF3466" s="35"/>
      <c r="AG3466" s="35"/>
      <c r="AH3466" s="35"/>
      <c r="AI3466" s="35"/>
      <c r="AJ3466" s="35"/>
      <c r="AK3466" s="35"/>
    </row>
    <row r="3467" spans="7:37" s="13" customFormat="1" ht="13.9" customHeight="1" x14ac:dyDescent="0.3">
      <c r="G3467" s="44"/>
      <c r="H3467" s="44"/>
      <c r="I3467" s="44"/>
      <c r="J3467" s="44"/>
      <c r="K3467" s="44"/>
      <c r="L3467" s="44"/>
      <c r="M3467" s="44"/>
      <c r="N3467" s="44"/>
      <c r="O3467" s="44"/>
      <c r="P3467" s="44"/>
      <c r="Q3467" s="44"/>
      <c r="R3467" s="44"/>
      <c r="S3467" s="44"/>
      <c r="T3467" s="44"/>
      <c r="U3467" s="44"/>
      <c r="V3467" s="44"/>
      <c r="W3467" s="44"/>
      <c r="X3467" s="44"/>
      <c r="Y3467" s="44"/>
      <c r="Z3467" s="44"/>
      <c r="AA3467" s="35"/>
      <c r="AB3467" s="35"/>
      <c r="AC3467" s="35"/>
      <c r="AD3467" s="35"/>
      <c r="AE3467" s="35"/>
      <c r="AF3467" s="35"/>
      <c r="AG3467" s="35"/>
      <c r="AH3467" s="35"/>
      <c r="AI3467" s="35"/>
      <c r="AJ3467" s="35"/>
      <c r="AK3467" s="35"/>
    </row>
    <row r="3468" spans="7:37" s="13" customFormat="1" ht="13.9" customHeight="1" x14ac:dyDescent="0.3">
      <c r="G3468" s="44"/>
      <c r="H3468" s="44"/>
      <c r="I3468" s="44"/>
      <c r="J3468" s="44"/>
      <c r="K3468" s="44"/>
      <c r="L3468" s="44"/>
      <c r="M3468" s="44"/>
      <c r="N3468" s="44"/>
      <c r="O3468" s="44"/>
      <c r="P3468" s="44"/>
      <c r="Q3468" s="44"/>
      <c r="R3468" s="44"/>
      <c r="S3468" s="44"/>
      <c r="T3468" s="44"/>
      <c r="U3468" s="44"/>
      <c r="V3468" s="44"/>
      <c r="W3468" s="44"/>
      <c r="X3468" s="44"/>
      <c r="Y3468" s="44"/>
      <c r="Z3468" s="44"/>
      <c r="AA3468" s="35"/>
      <c r="AB3468" s="35"/>
      <c r="AC3468" s="35"/>
      <c r="AD3468" s="35"/>
      <c r="AE3468" s="35"/>
      <c r="AF3468" s="35"/>
      <c r="AG3468" s="35"/>
      <c r="AH3468" s="35"/>
      <c r="AI3468" s="35"/>
      <c r="AJ3468" s="35"/>
      <c r="AK3468" s="35"/>
    </row>
    <row r="3469" spans="7:37" s="13" customFormat="1" ht="13.9" customHeight="1" x14ac:dyDescent="0.3">
      <c r="G3469" s="44"/>
      <c r="H3469" s="44"/>
      <c r="I3469" s="44"/>
      <c r="J3469" s="44"/>
      <c r="K3469" s="44"/>
      <c r="L3469" s="44"/>
      <c r="M3469" s="44"/>
      <c r="N3469" s="44"/>
      <c r="O3469" s="44"/>
      <c r="P3469" s="44"/>
      <c r="Q3469" s="44"/>
      <c r="R3469" s="44"/>
      <c r="S3469" s="44"/>
      <c r="T3469" s="44"/>
      <c r="U3469" s="44"/>
      <c r="V3469" s="44"/>
      <c r="W3469" s="44"/>
      <c r="X3469" s="44"/>
      <c r="Y3469" s="44"/>
      <c r="Z3469" s="44"/>
      <c r="AA3469" s="35"/>
      <c r="AB3469" s="35"/>
      <c r="AC3469" s="35"/>
      <c r="AD3469" s="35"/>
      <c r="AE3469" s="35"/>
      <c r="AF3469" s="35"/>
      <c r="AG3469" s="35"/>
      <c r="AH3469" s="35"/>
      <c r="AI3469" s="35"/>
      <c r="AJ3469" s="35"/>
      <c r="AK3469" s="35"/>
    </row>
    <row r="3470" spans="7:37" s="13" customFormat="1" ht="13.9" customHeight="1" x14ac:dyDescent="0.3">
      <c r="G3470" s="44"/>
      <c r="H3470" s="44"/>
      <c r="I3470" s="44"/>
      <c r="J3470" s="44"/>
      <c r="K3470" s="44"/>
      <c r="L3470" s="44"/>
      <c r="M3470" s="44"/>
      <c r="N3470" s="44"/>
      <c r="O3470" s="44"/>
      <c r="P3470" s="44"/>
      <c r="Q3470" s="44"/>
      <c r="R3470" s="44"/>
      <c r="S3470" s="44"/>
      <c r="T3470" s="44"/>
      <c r="U3470" s="44"/>
      <c r="V3470" s="44"/>
      <c r="W3470" s="44"/>
      <c r="X3470" s="44"/>
      <c r="Y3470" s="44"/>
      <c r="Z3470" s="44"/>
      <c r="AA3470" s="35"/>
      <c r="AB3470" s="35"/>
      <c r="AC3470" s="35"/>
      <c r="AD3470" s="35"/>
      <c r="AE3470" s="35"/>
      <c r="AF3470" s="35"/>
      <c r="AG3470" s="35"/>
      <c r="AH3470" s="35"/>
      <c r="AI3470" s="35"/>
      <c r="AJ3470" s="35"/>
      <c r="AK3470" s="35"/>
    </row>
    <row r="3471" spans="7:37" s="13" customFormat="1" ht="13.9" customHeight="1" x14ac:dyDescent="0.3">
      <c r="G3471" s="44"/>
      <c r="H3471" s="44"/>
      <c r="I3471" s="44"/>
      <c r="J3471" s="44"/>
      <c r="K3471" s="44"/>
      <c r="L3471" s="44"/>
      <c r="M3471" s="44"/>
      <c r="N3471" s="44"/>
      <c r="O3471" s="44"/>
      <c r="P3471" s="44"/>
      <c r="Q3471" s="44"/>
      <c r="R3471" s="44"/>
      <c r="S3471" s="44"/>
      <c r="T3471" s="44"/>
      <c r="U3471" s="44"/>
      <c r="V3471" s="44"/>
      <c r="W3471" s="44"/>
      <c r="X3471" s="44"/>
      <c r="Y3471" s="44"/>
      <c r="Z3471" s="44"/>
      <c r="AA3471" s="35"/>
      <c r="AB3471" s="35"/>
      <c r="AC3471" s="35"/>
      <c r="AD3471" s="35"/>
      <c r="AE3471" s="35"/>
      <c r="AF3471" s="35"/>
      <c r="AG3471" s="35"/>
      <c r="AH3471" s="35"/>
      <c r="AI3471" s="35"/>
      <c r="AJ3471" s="35"/>
      <c r="AK3471" s="35"/>
    </row>
    <row r="3472" spans="7:37" s="13" customFormat="1" ht="13.9" customHeight="1" x14ac:dyDescent="0.3">
      <c r="G3472" s="44"/>
      <c r="H3472" s="44"/>
      <c r="I3472" s="44"/>
      <c r="J3472" s="44"/>
      <c r="K3472" s="44"/>
      <c r="L3472" s="44"/>
      <c r="M3472" s="44"/>
      <c r="N3472" s="44"/>
      <c r="O3472" s="44"/>
      <c r="P3472" s="44"/>
      <c r="Q3472" s="44"/>
      <c r="R3472" s="44"/>
      <c r="S3472" s="44"/>
      <c r="T3472" s="44"/>
      <c r="U3472" s="44"/>
      <c r="V3472" s="44"/>
      <c r="W3472" s="44"/>
      <c r="X3472" s="44"/>
      <c r="Y3472" s="44"/>
      <c r="Z3472" s="44"/>
      <c r="AA3472" s="35"/>
      <c r="AB3472" s="35"/>
      <c r="AC3472" s="35"/>
      <c r="AD3472" s="35"/>
      <c r="AE3472" s="35"/>
      <c r="AF3472" s="35"/>
      <c r="AG3472" s="35"/>
      <c r="AH3472" s="35"/>
      <c r="AI3472" s="35"/>
      <c r="AJ3472" s="35"/>
      <c r="AK3472" s="35"/>
    </row>
    <row r="3473" spans="7:37" s="13" customFormat="1" ht="13.9" customHeight="1" x14ac:dyDescent="0.3">
      <c r="G3473" s="44"/>
      <c r="H3473" s="44"/>
      <c r="I3473" s="44"/>
      <c r="J3473" s="44"/>
      <c r="K3473" s="44"/>
      <c r="L3473" s="44"/>
      <c r="M3473" s="44"/>
      <c r="N3473" s="44"/>
      <c r="O3473" s="44"/>
      <c r="P3473" s="44"/>
      <c r="Q3473" s="44"/>
      <c r="R3473" s="44"/>
      <c r="S3473" s="44"/>
      <c r="T3473" s="44"/>
      <c r="U3473" s="44"/>
      <c r="V3473" s="44"/>
      <c r="W3473" s="44"/>
      <c r="X3473" s="44"/>
      <c r="Y3473" s="44"/>
      <c r="Z3473" s="44"/>
      <c r="AA3473" s="35"/>
      <c r="AB3473" s="35"/>
      <c r="AC3473" s="35"/>
      <c r="AD3473" s="35"/>
      <c r="AE3473" s="35"/>
      <c r="AF3473" s="35"/>
      <c r="AG3473" s="35"/>
      <c r="AH3473" s="35"/>
      <c r="AI3473" s="35"/>
      <c r="AJ3473" s="35"/>
      <c r="AK3473" s="35"/>
    </row>
    <row r="3474" spans="7:37" s="13" customFormat="1" ht="13.9" customHeight="1" x14ac:dyDescent="0.3">
      <c r="G3474" s="44"/>
      <c r="H3474" s="44"/>
      <c r="I3474" s="44"/>
      <c r="J3474" s="44"/>
      <c r="K3474" s="44"/>
      <c r="L3474" s="44"/>
      <c r="M3474" s="44"/>
      <c r="N3474" s="44"/>
      <c r="O3474" s="44"/>
      <c r="P3474" s="44"/>
      <c r="Q3474" s="44"/>
      <c r="R3474" s="44"/>
      <c r="S3474" s="44"/>
      <c r="T3474" s="44"/>
      <c r="U3474" s="44"/>
      <c r="V3474" s="44"/>
      <c r="W3474" s="44"/>
      <c r="X3474" s="44"/>
      <c r="Y3474" s="44"/>
      <c r="Z3474" s="44"/>
      <c r="AA3474" s="35"/>
      <c r="AB3474" s="35"/>
      <c r="AC3474" s="35"/>
      <c r="AD3474" s="35"/>
      <c r="AE3474" s="35"/>
      <c r="AF3474" s="35"/>
      <c r="AG3474" s="35"/>
      <c r="AH3474" s="35"/>
      <c r="AI3474" s="35"/>
      <c r="AJ3474" s="35"/>
      <c r="AK3474" s="35"/>
    </row>
    <row r="3475" spans="7:37" s="13" customFormat="1" ht="13.9" customHeight="1" x14ac:dyDescent="0.3">
      <c r="G3475" s="44"/>
      <c r="H3475" s="44"/>
      <c r="I3475" s="44"/>
      <c r="J3475" s="44"/>
      <c r="K3475" s="44"/>
      <c r="L3475" s="44"/>
      <c r="M3475" s="44"/>
      <c r="N3475" s="44"/>
      <c r="O3475" s="44"/>
      <c r="P3475" s="44"/>
      <c r="Q3475" s="44"/>
      <c r="R3475" s="44"/>
      <c r="S3475" s="44"/>
      <c r="T3475" s="44"/>
      <c r="U3475" s="44"/>
      <c r="V3475" s="44"/>
      <c r="W3475" s="44"/>
      <c r="X3475" s="44"/>
      <c r="Y3475" s="44"/>
      <c r="Z3475" s="44"/>
      <c r="AA3475" s="35"/>
      <c r="AB3475" s="35"/>
      <c r="AC3475" s="35"/>
      <c r="AD3475" s="35"/>
      <c r="AE3475" s="35"/>
      <c r="AF3475" s="35"/>
      <c r="AG3475" s="35"/>
      <c r="AH3475" s="35"/>
      <c r="AI3475" s="35"/>
      <c r="AJ3475" s="35"/>
      <c r="AK3475" s="35"/>
    </row>
    <row r="3476" spans="7:37" s="13" customFormat="1" ht="13.9" customHeight="1" x14ac:dyDescent="0.3">
      <c r="G3476" s="44"/>
      <c r="H3476" s="44"/>
      <c r="I3476" s="44"/>
      <c r="J3476" s="44"/>
      <c r="K3476" s="44"/>
      <c r="L3476" s="44"/>
      <c r="M3476" s="44"/>
      <c r="N3476" s="44"/>
      <c r="O3476" s="44"/>
      <c r="P3476" s="44"/>
      <c r="Q3476" s="44"/>
      <c r="R3476" s="44"/>
      <c r="S3476" s="44"/>
      <c r="T3476" s="44"/>
      <c r="U3476" s="44"/>
      <c r="V3476" s="44"/>
      <c r="W3476" s="44"/>
      <c r="X3476" s="44"/>
      <c r="Y3476" s="44"/>
      <c r="Z3476" s="44"/>
      <c r="AA3476" s="35"/>
      <c r="AB3476" s="35"/>
      <c r="AC3476" s="35"/>
      <c r="AD3476" s="35"/>
      <c r="AE3476" s="35"/>
      <c r="AF3476" s="35"/>
      <c r="AG3476" s="35"/>
      <c r="AH3476" s="35"/>
      <c r="AI3476" s="35"/>
      <c r="AJ3476" s="35"/>
      <c r="AK3476" s="35"/>
    </row>
    <row r="3477" spans="7:37" s="13" customFormat="1" ht="13.9" customHeight="1" x14ac:dyDescent="0.3">
      <c r="G3477" s="44"/>
      <c r="H3477" s="44"/>
      <c r="I3477" s="44"/>
      <c r="J3477" s="44"/>
      <c r="K3477" s="44"/>
      <c r="L3477" s="44"/>
      <c r="M3477" s="44"/>
      <c r="N3477" s="44"/>
      <c r="O3477" s="44"/>
      <c r="P3477" s="44"/>
      <c r="Q3477" s="44"/>
      <c r="R3477" s="44"/>
      <c r="S3477" s="44"/>
      <c r="T3477" s="44"/>
      <c r="U3477" s="44"/>
      <c r="V3477" s="44"/>
      <c r="W3477" s="44"/>
      <c r="X3477" s="44"/>
      <c r="Y3477" s="44"/>
      <c r="Z3477" s="44"/>
      <c r="AA3477" s="35"/>
      <c r="AB3477" s="35"/>
      <c r="AC3477" s="35"/>
      <c r="AD3477" s="35"/>
      <c r="AE3477" s="35"/>
      <c r="AF3477" s="35"/>
      <c r="AG3477" s="35"/>
      <c r="AH3477" s="35"/>
      <c r="AI3477" s="35"/>
      <c r="AJ3477" s="35"/>
      <c r="AK3477" s="35"/>
    </row>
    <row r="3478" spans="7:37" s="13" customFormat="1" ht="13.9" customHeight="1" x14ac:dyDescent="0.3">
      <c r="G3478" s="44"/>
      <c r="H3478" s="44"/>
      <c r="I3478" s="44"/>
      <c r="J3478" s="44"/>
      <c r="K3478" s="44"/>
      <c r="L3478" s="44"/>
      <c r="M3478" s="44"/>
      <c r="N3478" s="44"/>
      <c r="O3478" s="44"/>
      <c r="P3478" s="44"/>
      <c r="Q3478" s="44"/>
      <c r="R3478" s="44"/>
      <c r="S3478" s="44"/>
      <c r="T3478" s="44"/>
      <c r="U3478" s="44"/>
      <c r="V3478" s="44"/>
      <c r="W3478" s="44"/>
      <c r="X3478" s="44"/>
      <c r="Y3478" s="44"/>
      <c r="Z3478" s="44"/>
      <c r="AA3478" s="35"/>
      <c r="AB3478" s="35"/>
      <c r="AC3478" s="35"/>
      <c r="AD3478" s="35"/>
      <c r="AE3478" s="35"/>
      <c r="AF3478" s="35"/>
      <c r="AG3478" s="35"/>
      <c r="AH3478" s="35"/>
      <c r="AI3478" s="35"/>
      <c r="AJ3478" s="35"/>
      <c r="AK3478" s="35"/>
    </row>
    <row r="3479" spans="7:37" s="13" customFormat="1" ht="13.9" customHeight="1" x14ac:dyDescent="0.3">
      <c r="G3479" s="44"/>
      <c r="H3479" s="44"/>
      <c r="I3479" s="44"/>
      <c r="J3479" s="44"/>
      <c r="K3479" s="44"/>
      <c r="L3479" s="44"/>
      <c r="M3479" s="44"/>
      <c r="N3479" s="44"/>
      <c r="O3479" s="44"/>
      <c r="P3479" s="44"/>
      <c r="Q3479" s="44"/>
      <c r="R3479" s="44"/>
      <c r="S3479" s="44"/>
      <c r="T3479" s="44"/>
      <c r="U3479" s="44"/>
      <c r="V3479" s="44"/>
      <c r="W3479" s="44"/>
      <c r="X3479" s="44"/>
      <c r="Y3479" s="44"/>
      <c r="Z3479" s="44"/>
      <c r="AA3479" s="35"/>
      <c r="AB3479" s="35"/>
      <c r="AC3479" s="35"/>
      <c r="AD3479" s="35"/>
      <c r="AE3479" s="35"/>
      <c r="AF3479" s="35"/>
      <c r="AG3479" s="35"/>
      <c r="AH3479" s="35"/>
      <c r="AI3479" s="35"/>
      <c r="AJ3479" s="35"/>
      <c r="AK3479" s="35"/>
    </row>
    <row r="3480" spans="7:37" s="13" customFormat="1" ht="13.9" customHeight="1" x14ac:dyDescent="0.3">
      <c r="G3480" s="44"/>
      <c r="H3480" s="44"/>
      <c r="I3480" s="44"/>
      <c r="J3480" s="44"/>
      <c r="K3480" s="44"/>
      <c r="L3480" s="44"/>
      <c r="M3480" s="44"/>
      <c r="N3480" s="44"/>
      <c r="O3480" s="44"/>
      <c r="P3480" s="44"/>
      <c r="Q3480" s="44"/>
      <c r="R3480" s="44"/>
      <c r="S3480" s="44"/>
      <c r="T3480" s="44"/>
      <c r="U3480" s="44"/>
      <c r="V3480" s="44"/>
      <c r="W3480" s="44"/>
      <c r="X3480" s="44"/>
      <c r="Y3480" s="44"/>
      <c r="Z3480" s="44"/>
      <c r="AA3480" s="35"/>
      <c r="AB3480" s="35"/>
      <c r="AC3480" s="35"/>
      <c r="AD3480" s="35"/>
      <c r="AE3480" s="35"/>
      <c r="AF3480" s="35"/>
      <c r="AG3480" s="35"/>
      <c r="AH3480" s="35"/>
      <c r="AI3480" s="35"/>
      <c r="AJ3480" s="35"/>
      <c r="AK3480" s="35"/>
    </row>
    <row r="3481" spans="7:37" s="13" customFormat="1" ht="13.9" customHeight="1" x14ac:dyDescent="0.3">
      <c r="G3481" s="44"/>
      <c r="H3481" s="44"/>
      <c r="I3481" s="44"/>
      <c r="J3481" s="44"/>
      <c r="K3481" s="44"/>
      <c r="L3481" s="44"/>
      <c r="M3481" s="44"/>
      <c r="N3481" s="44"/>
      <c r="O3481" s="44"/>
      <c r="P3481" s="44"/>
      <c r="Q3481" s="44"/>
      <c r="R3481" s="44"/>
      <c r="S3481" s="44"/>
      <c r="T3481" s="44"/>
      <c r="U3481" s="44"/>
      <c r="V3481" s="44"/>
      <c r="W3481" s="44"/>
      <c r="X3481" s="44"/>
      <c r="Y3481" s="44"/>
      <c r="Z3481" s="44"/>
      <c r="AA3481" s="35"/>
      <c r="AB3481" s="35"/>
      <c r="AC3481" s="35"/>
      <c r="AD3481" s="35"/>
      <c r="AE3481" s="35"/>
      <c r="AF3481" s="35"/>
      <c r="AG3481" s="35"/>
      <c r="AH3481" s="35"/>
      <c r="AI3481" s="35"/>
      <c r="AJ3481" s="35"/>
      <c r="AK3481" s="35"/>
    </row>
    <row r="3482" spans="7:37" s="13" customFormat="1" ht="13.9" customHeight="1" x14ac:dyDescent="0.3">
      <c r="G3482" s="44"/>
      <c r="H3482" s="44"/>
      <c r="I3482" s="44"/>
      <c r="J3482" s="44"/>
      <c r="K3482" s="44"/>
      <c r="L3482" s="44"/>
      <c r="M3482" s="44"/>
      <c r="N3482" s="44"/>
      <c r="O3482" s="44"/>
      <c r="P3482" s="44"/>
      <c r="Q3482" s="44"/>
      <c r="R3482" s="44"/>
      <c r="S3482" s="44"/>
      <c r="T3482" s="44"/>
      <c r="U3482" s="44"/>
      <c r="V3482" s="44"/>
      <c r="W3482" s="44"/>
      <c r="X3482" s="44"/>
      <c r="Y3482" s="44"/>
      <c r="Z3482" s="44"/>
      <c r="AA3482" s="35"/>
      <c r="AB3482" s="35"/>
      <c r="AC3482" s="35"/>
      <c r="AD3482" s="35"/>
      <c r="AE3482" s="35"/>
      <c r="AF3482" s="35"/>
      <c r="AG3482" s="35"/>
      <c r="AH3482" s="35"/>
      <c r="AI3482" s="35"/>
      <c r="AJ3482" s="35"/>
      <c r="AK3482" s="35"/>
    </row>
    <row r="3483" spans="7:37" s="13" customFormat="1" ht="13.9" customHeight="1" x14ac:dyDescent="0.3">
      <c r="G3483" s="44"/>
      <c r="H3483" s="44"/>
      <c r="I3483" s="44"/>
      <c r="J3483" s="44"/>
      <c r="K3483" s="44"/>
      <c r="L3483" s="44"/>
      <c r="M3483" s="44"/>
      <c r="N3483" s="44"/>
      <c r="O3483" s="44"/>
      <c r="P3483" s="44"/>
      <c r="Q3483" s="44"/>
      <c r="R3483" s="44"/>
      <c r="S3483" s="44"/>
      <c r="T3483" s="44"/>
      <c r="U3483" s="44"/>
      <c r="V3483" s="44"/>
      <c r="W3483" s="44"/>
      <c r="X3483" s="44"/>
      <c r="Y3483" s="44"/>
      <c r="Z3483" s="44"/>
      <c r="AA3483" s="35"/>
      <c r="AB3483" s="35"/>
      <c r="AC3483" s="35"/>
      <c r="AD3483" s="35"/>
      <c r="AE3483" s="35"/>
      <c r="AF3483" s="35"/>
      <c r="AG3483" s="35"/>
      <c r="AH3483" s="35"/>
      <c r="AI3483" s="35"/>
      <c r="AJ3483" s="35"/>
      <c r="AK3483" s="35"/>
    </row>
    <row r="3484" spans="7:37" s="13" customFormat="1" ht="13.9" customHeight="1" x14ac:dyDescent="0.3">
      <c r="G3484" s="44"/>
      <c r="H3484" s="44"/>
      <c r="I3484" s="44"/>
      <c r="J3484" s="44"/>
      <c r="K3484" s="44"/>
      <c r="L3484" s="44"/>
      <c r="M3484" s="44"/>
      <c r="N3484" s="44"/>
      <c r="O3484" s="44"/>
      <c r="P3484" s="44"/>
      <c r="Q3484" s="44"/>
      <c r="R3484" s="44"/>
      <c r="S3484" s="44"/>
      <c r="T3484" s="44"/>
      <c r="U3484" s="44"/>
      <c r="V3484" s="44"/>
      <c r="W3484" s="44"/>
      <c r="X3484" s="44"/>
      <c r="Y3484" s="44"/>
      <c r="Z3484" s="44"/>
      <c r="AA3484" s="35"/>
      <c r="AB3484" s="35"/>
      <c r="AC3484" s="35"/>
      <c r="AD3484" s="35"/>
      <c r="AE3484" s="35"/>
      <c r="AF3484" s="35"/>
      <c r="AG3484" s="35"/>
      <c r="AH3484" s="35"/>
      <c r="AI3484" s="35"/>
      <c r="AJ3484" s="35"/>
      <c r="AK3484" s="35"/>
    </row>
    <row r="3485" spans="7:37" s="13" customFormat="1" ht="13.9" customHeight="1" x14ac:dyDescent="0.3">
      <c r="G3485" s="44"/>
      <c r="H3485" s="44"/>
      <c r="I3485" s="44"/>
      <c r="J3485" s="44"/>
      <c r="K3485" s="44"/>
      <c r="L3485" s="44"/>
      <c r="M3485" s="44"/>
      <c r="N3485" s="44"/>
      <c r="O3485" s="44"/>
      <c r="P3485" s="44"/>
      <c r="Q3485" s="44"/>
      <c r="R3485" s="44"/>
      <c r="S3485" s="44"/>
      <c r="T3485" s="44"/>
      <c r="U3485" s="44"/>
      <c r="V3485" s="44"/>
      <c r="W3485" s="44"/>
      <c r="X3485" s="44"/>
      <c r="Y3485" s="44"/>
      <c r="Z3485" s="44"/>
      <c r="AA3485" s="35"/>
      <c r="AB3485" s="35"/>
      <c r="AC3485" s="35"/>
      <c r="AD3485" s="35"/>
      <c r="AE3485" s="35"/>
      <c r="AF3485" s="35"/>
      <c r="AG3485" s="35"/>
      <c r="AH3485" s="35"/>
      <c r="AI3485" s="35"/>
      <c r="AJ3485" s="35"/>
      <c r="AK3485" s="35"/>
    </row>
    <row r="3486" spans="7:37" s="13" customFormat="1" ht="13.9" customHeight="1" x14ac:dyDescent="0.3">
      <c r="G3486" s="44"/>
      <c r="H3486" s="44"/>
      <c r="I3486" s="44"/>
      <c r="J3486" s="44"/>
      <c r="K3486" s="44"/>
      <c r="L3486" s="44"/>
      <c r="M3486" s="44"/>
      <c r="N3486" s="44"/>
      <c r="O3486" s="44"/>
      <c r="P3486" s="44"/>
      <c r="Q3486" s="44"/>
      <c r="R3486" s="44"/>
      <c r="S3486" s="44"/>
      <c r="T3486" s="44"/>
      <c r="U3486" s="44"/>
      <c r="V3486" s="44"/>
      <c r="W3486" s="44"/>
      <c r="X3486" s="44"/>
      <c r="Y3486" s="44"/>
      <c r="Z3486" s="44"/>
      <c r="AA3486" s="35"/>
      <c r="AB3486" s="35"/>
      <c r="AC3486" s="35"/>
      <c r="AD3486" s="35"/>
      <c r="AE3486" s="35"/>
      <c r="AF3486" s="35"/>
      <c r="AG3486" s="35"/>
      <c r="AH3486" s="35"/>
      <c r="AI3486" s="35"/>
      <c r="AJ3486" s="35"/>
      <c r="AK3486" s="35"/>
    </row>
    <row r="3487" spans="7:37" s="13" customFormat="1" ht="13.9" customHeight="1" x14ac:dyDescent="0.3">
      <c r="G3487" s="44"/>
      <c r="H3487" s="44"/>
      <c r="I3487" s="44"/>
      <c r="J3487" s="44"/>
      <c r="K3487" s="44"/>
      <c r="L3487" s="44"/>
      <c r="M3487" s="44"/>
      <c r="N3487" s="44"/>
      <c r="O3487" s="44"/>
      <c r="P3487" s="44"/>
      <c r="Q3487" s="44"/>
      <c r="R3487" s="44"/>
      <c r="S3487" s="44"/>
      <c r="T3487" s="44"/>
      <c r="U3487" s="44"/>
      <c r="V3487" s="44"/>
      <c r="W3487" s="44"/>
      <c r="X3487" s="44"/>
      <c r="Y3487" s="44"/>
      <c r="Z3487" s="44"/>
      <c r="AA3487" s="35"/>
      <c r="AB3487" s="35"/>
      <c r="AC3487" s="35"/>
      <c r="AD3487" s="35"/>
      <c r="AE3487" s="35"/>
      <c r="AF3487" s="35"/>
      <c r="AG3487" s="35"/>
      <c r="AH3487" s="35"/>
      <c r="AI3487" s="35"/>
      <c r="AJ3487" s="35"/>
      <c r="AK3487" s="35"/>
    </row>
    <row r="3488" spans="7:37" s="13" customFormat="1" ht="13.9" customHeight="1" x14ac:dyDescent="0.3">
      <c r="G3488" s="44"/>
      <c r="H3488" s="44"/>
      <c r="I3488" s="44"/>
      <c r="J3488" s="44"/>
      <c r="K3488" s="44"/>
      <c r="L3488" s="44"/>
      <c r="M3488" s="44"/>
      <c r="N3488" s="44"/>
      <c r="O3488" s="44"/>
      <c r="P3488" s="44"/>
      <c r="Q3488" s="44"/>
      <c r="R3488" s="44"/>
      <c r="S3488" s="44"/>
      <c r="T3488" s="44"/>
      <c r="U3488" s="44"/>
      <c r="V3488" s="44"/>
      <c r="W3488" s="44"/>
      <c r="X3488" s="44"/>
      <c r="Y3488" s="44"/>
      <c r="Z3488" s="44"/>
      <c r="AA3488" s="35"/>
      <c r="AB3488" s="35"/>
      <c r="AC3488" s="35"/>
      <c r="AD3488" s="35"/>
      <c r="AE3488" s="35"/>
      <c r="AF3488" s="35"/>
      <c r="AG3488" s="35"/>
      <c r="AH3488" s="35"/>
      <c r="AI3488" s="35"/>
      <c r="AJ3488" s="35"/>
      <c r="AK3488" s="35"/>
    </row>
    <row r="3489" spans="7:37" s="13" customFormat="1" ht="13.9" customHeight="1" x14ac:dyDescent="0.3">
      <c r="G3489" s="44"/>
      <c r="H3489" s="44"/>
      <c r="I3489" s="44"/>
      <c r="J3489" s="44"/>
      <c r="K3489" s="44"/>
      <c r="L3489" s="44"/>
      <c r="M3489" s="44"/>
      <c r="N3489" s="44"/>
      <c r="O3489" s="44"/>
      <c r="P3489" s="44"/>
      <c r="Q3489" s="44"/>
      <c r="R3489" s="44"/>
      <c r="S3489" s="44"/>
      <c r="T3489" s="44"/>
      <c r="U3489" s="44"/>
      <c r="V3489" s="44"/>
      <c r="W3489" s="44"/>
      <c r="X3489" s="44"/>
      <c r="Y3489" s="44"/>
      <c r="Z3489" s="44"/>
      <c r="AA3489" s="35"/>
      <c r="AB3489" s="35"/>
      <c r="AC3489" s="35"/>
      <c r="AD3489" s="35"/>
      <c r="AE3489" s="35"/>
      <c r="AF3489" s="35"/>
      <c r="AG3489" s="35"/>
      <c r="AH3489" s="35"/>
      <c r="AI3489" s="35"/>
      <c r="AJ3489" s="35"/>
      <c r="AK3489" s="35"/>
    </row>
    <row r="3490" spans="7:37" s="13" customFormat="1" ht="13.9" customHeight="1" x14ac:dyDescent="0.3">
      <c r="G3490" s="44"/>
      <c r="H3490" s="44"/>
      <c r="I3490" s="44"/>
      <c r="J3490" s="44"/>
      <c r="K3490" s="44"/>
      <c r="L3490" s="44"/>
      <c r="M3490" s="44"/>
      <c r="N3490" s="44"/>
      <c r="O3490" s="44"/>
      <c r="P3490" s="44"/>
      <c r="Q3490" s="44"/>
      <c r="R3490" s="44"/>
      <c r="S3490" s="44"/>
      <c r="T3490" s="44"/>
      <c r="U3490" s="44"/>
      <c r="V3490" s="44"/>
      <c r="W3490" s="44"/>
      <c r="X3490" s="44"/>
      <c r="Y3490" s="44"/>
      <c r="Z3490" s="44"/>
      <c r="AA3490" s="35"/>
      <c r="AB3490" s="35"/>
      <c r="AC3490" s="35"/>
      <c r="AD3490" s="35"/>
      <c r="AE3490" s="35"/>
      <c r="AF3490" s="35"/>
      <c r="AG3490" s="35"/>
      <c r="AH3490" s="35"/>
      <c r="AI3490" s="35"/>
      <c r="AJ3490" s="35"/>
      <c r="AK3490" s="35"/>
    </row>
    <row r="3491" spans="7:37" s="13" customFormat="1" ht="13.9" customHeight="1" x14ac:dyDescent="0.3">
      <c r="G3491" s="44"/>
      <c r="H3491" s="44"/>
      <c r="I3491" s="44"/>
      <c r="J3491" s="44"/>
      <c r="K3491" s="44"/>
      <c r="L3491" s="44"/>
      <c r="M3491" s="44"/>
      <c r="N3491" s="44"/>
      <c r="O3491" s="44"/>
      <c r="P3491" s="44"/>
      <c r="Q3491" s="44"/>
      <c r="R3491" s="44"/>
      <c r="S3491" s="44"/>
      <c r="T3491" s="44"/>
      <c r="U3491" s="44"/>
      <c r="V3491" s="44"/>
      <c r="W3491" s="44"/>
      <c r="X3491" s="44"/>
      <c r="Y3491" s="44"/>
      <c r="Z3491" s="44"/>
      <c r="AA3491" s="35"/>
      <c r="AB3491" s="35"/>
      <c r="AC3491" s="35"/>
      <c r="AD3491" s="35"/>
      <c r="AE3491" s="35"/>
      <c r="AF3491" s="35"/>
      <c r="AG3491" s="35"/>
      <c r="AH3491" s="35"/>
      <c r="AI3491" s="35"/>
      <c r="AJ3491" s="35"/>
      <c r="AK3491" s="35"/>
    </row>
    <row r="3492" spans="7:37" s="13" customFormat="1" ht="13.9" customHeight="1" x14ac:dyDescent="0.3">
      <c r="G3492" s="44"/>
      <c r="H3492" s="44"/>
      <c r="I3492" s="44"/>
      <c r="J3492" s="44"/>
      <c r="K3492" s="44"/>
      <c r="L3492" s="44"/>
      <c r="M3492" s="44"/>
      <c r="N3492" s="44"/>
      <c r="O3492" s="44"/>
      <c r="P3492" s="44"/>
      <c r="Q3492" s="44"/>
      <c r="R3492" s="44"/>
      <c r="S3492" s="44"/>
      <c r="T3492" s="44"/>
      <c r="U3492" s="44"/>
      <c r="V3492" s="44"/>
      <c r="W3492" s="44"/>
      <c r="X3492" s="44"/>
      <c r="Y3492" s="44"/>
      <c r="Z3492" s="44"/>
      <c r="AA3492" s="35"/>
      <c r="AB3492" s="35"/>
      <c r="AC3492" s="35"/>
      <c r="AD3492" s="35"/>
      <c r="AE3492" s="35"/>
      <c r="AF3492" s="35"/>
      <c r="AG3492" s="35"/>
      <c r="AH3492" s="35"/>
      <c r="AI3492" s="35"/>
      <c r="AJ3492" s="35"/>
      <c r="AK3492" s="35"/>
    </row>
    <row r="3493" spans="7:37" s="13" customFormat="1" ht="13.9" customHeight="1" x14ac:dyDescent="0.3">
      <c r="G3493" s="44"/>
      <c r="H3493" s="44"/>
      <c r="I3493" s="44"/>
      <c r="J3493" s="44"/>
      <c r="K3493" s="44"/>
      <c r="L3493" s="44"/>
      <c r="M3493" s="44"/>
      <c r="N3493" s="44"/>
      <c r="O3493" s="44"/>
      <c r="P3493" s="44"/>
      <c r="Q3493" s="44"/>
      <c r="R3493" s="44"/>
      <c r="S3493" s="44"/>
      <c r="T3493" s="44"/>
      <c r="U3493" s="44"/>
      <c r="V3493" s="44"/>
      <c r="W3493" s="44"/>
      <c r="X3493" s="44"/>
      <c r="Y3493" s="44"/>
      <c r="Z3493" s="44"/>
      <c r="AA3493" s="35"/>
      <c r="AB3493" s="35"/>
      <c r="AC3493" s="35"/>
      <c r="AD3493" s="35"/>
      <c r="AE3493" s="35"/>
      <c r="AF3493" s="35"/>
      <c r="AG3493" s="35"/>
      <c r="AH3493" s="35"/>
      <c r="AI3493" s="35"/>
      <c r="AJ3493" s="35"/>
      <c r="AK3493" s="35"/>
    </row>
    <row r="3494" spans="7:37" s="13" customFormat="1" ht="13.9" customHeight="1" x14ac:dyDescent="0.3">
      <c r="G3494" s="44"/>
      <c r="H3494" s="44"/>
      <c r="I3494" s="44"/>
      <c r="J3494" s="44"/>
      <c r="K3494" s="44"/>
      <c r="L3494" s="44"/>
      <c r="M3494" s="44"/>
      <c r="N3494" s="44"/>
      <c r="O3494" s="44"/>
      <c r="P3494" s="44"/>
      <c r="Q3494" s="44"/>
      <c r="R3494" s="44"/>
      <c r="S3494" s="44"/>
      <c r="T3494" s="44"/>
      <c r="U3494" s="44"/>
      <c r="V3494" s="44"/>
      <c r="W3494" s="44"/>
      <c r="X3494" s="44"/>
      <c r="Y3494" s="44"/>
      <c r="Z3494" s="44"/>
      <c r="AA3494" s="35"/>
      <c r="AB3494" s="35"/>
      <c r="AC3494" s="35"/>
      <c r="AD3494" s="35"/>
      <c r="AE3494" s="35"/>
      <c r="AF3494" s="35"/>
      <c r="AG3494" s="35"/>
      <c r="AH3494" s="35"/>
      <c r="AI3494" s="35"/>
      <c r="AJ3494" s="35"/>
      <c r="AK3494" s="35"/>
    </row>
    <row r="3495" spans="7:37" s="13" customFormat="1" ht="13.9" customHeight="1" x14ac:dyDescent="0.3">
      <c r="G3495" s="44"/>
      <c r="H3495" s="44"/>
      <c r="I3495" s="44"/>
      <c r="J3495" s="44"/>
      <c r="K3495" s="44"/>
      <c r="L3495" s="44"/>
      <c r="M3495" s="44"/>
      <c r="N3495" s="44"/>
      <c r="O3495" s="44"/>
      <c r="P3495" s="44"/>
      <c r="Q3495" s="44"/>
      <c r="R3495" s="44"/>
      <c r="S3495" s="44"/>
      <c r="T3495" s="44"/>
      <c r="U3495" s="44"/>
      <c r="V3495" s="44"/>
      <c r="W3495" s="44"/>
      <c r="X3495" s="44"/>
      <c r="Y3495" s="44"/>
      <c r="Z3495" s="44"/>
      <c r="AA3495" s="35"/>
      <c r="AB3495" s="35"/>
      <c r="AC3495" s="35"/>
      <c r="AD3495" s="35"/>
      <c r="AE3495" s="35"/>
      <c r="AF3495" s="35"/>
      <c r="AG3495" s="35"/>
      <c r="AH3495" s="35"/>
      <c r="AI3495" s="35"/>
      <c r="AJ3495" s="35"/>
      <c r="AK3495" s="35"/>
    </row>
    <row r="3496" spans="7:37" s="13" customFormat="1" ht="13.9" customHeight="1" x14ac:dyDescent="0.3">
      <c r="G3496" s="44"/>
      <c r="H3496" s="44"/>
      <c r="I3496" s="44"/>
      <c r="J3496" s="44"/>
      <c r="K3496" s="44"/>
      <c r="L3496" s="44"/>
      <c r="M3496" s="44"/>
      <c r="N3496" s="44"/>
      <c r="O3496" s="44"/>
      <c r="P3496" s="44"/>
      <c r="Q3496" s="44"/>
      <c r="R3496" s="44"/>
      <c r="S3496" s="44"/>
      <c r="T3496" s="44"/>
      <c r="U3496" s="44"/>
      <c r="V3496" s="44"/>
      <c r="W3496" s="44"/>
      <c r="X3496" s="44"/>
      <c r="Y3496" s="44"/>
      <c r="Z3496" s="44"/>
      <c r="AA3496" s="35"/>
      <c r="AB3496" s="35"/>
      <c r="AC3496" s="35"/>
      <c r="AD3496" s="35"/>
      <c r="AE3496" s="35"/>
      <c r="AF3496" s="35"/>
      <c r="AG3496" s="35"/>
      <c r="AH3496" s="35"/>
      <c r="AI3496" s="35"/>
      <c r="AJ3496" s="35"/>
      <c r="AK3496" s="35"/>
    </row>
    <row r="3497" spans="7:37" s="13" customFormat="1" ht="13.9" customHeight="1" x14ac:dyDescent="0.3">
      <c r="G3497" s="44"/>
      <c r="H3497" s="44"/>
      <c r="I3497" s="44"/>
      <c r="J3497" s="44"/>
      <c r="K3497" s="44"/>
      <c r="L3497" s="44"/>
      <c r="M3497" s="44"/>
      <c r="N3497" s="44"/>
      <c r="O3497" s="44"/>
      <c r="P3497" s="44"/>
      <c r="Q3497" s="44"/>
      <c r="R3497" s="44"/>
      <c r="S3497" s="44"/>
      <c r="T3497" s="44"/>
      <c r="U3497" s="44"/>
      <c r="V3497" s="44"/>
      <c r="W3497" s="44"/>
      <c r="X3497" s="44"/>
      <c r="Y3497" s="44"/>
      <c r="Z3497" s="44"/>
      <c r="AA3497" s="35"/>
      <c r="AB3497" s="35"/>
      <c r="AC3497" s="35"/>
      <c r="AD3497" s="35"/>
      <c r="AE3497" s="35"/>
      <c r="AF3497" s="35"/>
      <c r="AG3497" s="35"/>
      <c r="AH3497" s="35"/>
      <c r="AI3497" s="35"/>
      <c r="AJ3497" s="35"/>
      <c r="AK3497" s="35"/>
    </row>
    <row r="3498" spans="7:37" s="13" customFormat="1" ht="13.9" customHeight="1" x14ac:dyDescent="0.3">
      <c r="G3498" s="44"/>
      <c r="H3498" s="44"/>
      <c r="I3498" s="44"/>
      <c r="J3498" s="44"/>
      <c r="K3498" s="44"/>
      <c r="L3498" s="44"/>
      <c r="M3498" s="44"/>
      <c r="N3498" s="44"/>
      <c r="O3498" s="44"/>
      <c r="P3498" s="44"/>
      <c r="Q3498" s="44"/>
      <c r="R3498" s="44"/>
      <c r="S3498" s="44"/>
      <c r="T3498" s="44"/>
      <c r="U3498" s="44"/>
      <c r="V3498" s="44"/>
      <c r="W3498" s="44"/>
      <c r="X3498" s="44"/>
      <c r="Y3498" s="44"/>
      <c r="Z3498" s="44"/>
      <c r="AA3498" s="35"/>
      <c r="AB3498" s="35"/>
      <c r="AC3498" s="35"/>
      <c r="AD3498" s="35"/>
      <c r="AE3498" s="35"/>
      <c r="AF3498" s="35"/>
      <c r="AG3498" s="35"/>
      <c r="AH3498" s="35"/>
      <c r="AI3498" s="35"/>
      <c r="AJ3498" s="35"/>
      <c r="AK3498" s="35"/>
    </row>
    <row r="3499" spans="7:37" s="13" customFormat="1" ht="13.9" customHeight="1" x14ac:dyDescent="0.3">
      <c r="G3499" s="44"/>
      <c r="H3499" s="44"/>
      <c r="I3499" s="44"/>
      <c r="J3499" s="44"/>
      <c r="K3499" s="44"/>
      <c r="L3499" s="44"/>
      <c r="M3499" s="44"/>
      <c r="N3499" s="44"/>
      <c r="O3499" s="44"/>
      <c r="P3499" s="44"/>
      <c r="Q3499" s="44"/>
      <c r="R3499" s="44"/>
      <c r="S3499" s="44"/>
      <c r="T3499" s="44"/>
      <c r="U3499" s="44"/>
      <c r="V3499" s="44"/>
      <c r="W3499" s="44"/>
      <c r="X3499" s="44"/>
      <c r="Y3499" s="44"/>
      <c r="Z3499" s="44"/>
      <c r="AA3499" s="35"/>
      <c r="AB3499" s="35"/>
      <c r="AC3499" s="35"/>
      <c r="AD3499" s="35"/>
      <c r="AE3499" s="35"/>
      <c r="AF3499" s="35"/>
      <c r="AG3499" s="35"/>
      <c r="AH3499" s="35"/>
      <c r="AI3499" s="35"/>
      <c r="AJ3499" s="35"/>
      <c r="AK3499" s="35"/>
    </row>
    <row r="3500" spans="7:37" s="13" customFormat="1" ht="13.9" customHeight="1" x14ac:dyDescent="0.3">
      <c r="G3500" s="44"/>
      <c r="H3500" s="44"/>
      <c r="I3500" s="44"/>
      <c r="J3500" s="44"/>
      <c r="K3500" s="44"/>
      <c r="L3500" s="44"/>
      <c r="M3500" s="44"/>
      <c r="N3500" s="44"/>
      <c r="O3500" s="44"/>
      <c r="P3500" s="44"/>
      <c r="Q3500" s="44"/>
      <c r="R3500" s="44"/>
      <c r="S3500" s="44"/>
      <c r="T3500" s="44"/>
      <c r="U3500" s="44"/>
      <c r="V3500" s="44"/>
      <c r="W3500" s="44"/>
      <c r="X3500" s="44"/>
      <c r="Y3500" s="44"/>
      <c r="Z3500" s="44"/>
      <c r="AA3500" s="35"/>
      <c r="AB3500" s="35"/>
      <c r="AC3500" s="35"/>
      <c r="AD3500" s="35"/>
      <c r="AE3500" s="35"/>
      <c r="AF3500" s="35"/>
      <c r="AG3500" s="35"/>
      <c r="AH3500" s="35"/>
      <c r="AI3500" s="35"/>
      <c r="AJ3500" s="35"/>
      <c r="AK3500" s="35"/>
    </row>
    <row r="3501" spans="7:37" s="13" customFormat="1" ht="13.9" customHeight="1" x14ac:dyDescent="0.3">
      <c r="G3501" s="44"/>
      <c r="H3501" s="44"/>
      <c r="I3501" s="44"/>
      <c r="J3501" s="44"/>
      <c r="K3501" s="44"/>
      <c r="L3501" s="44"/>
      <c r="M3501" s="44"/>
      <c r="N3501" s="44"/>
      <c r="O3501" s="44"/>
      <c r="P3501" s="44"/>
      <c r="Q3501" s="44"/>
      <c r="R3501" s="44"/>
      <c r="S3501" s="44"/>
      <c r="T3501" s="44"/>
      <c r="U3501" s="44"/>
      <c r="V3501" s="44"/>
      <c r="W3501" s="44"/>
      <c r="X3501" s="44"/>
      <c r="Y3501" s="44"/>
      <c r="Z3501" s="44"/>
      <c r="AA3501" s="35"/>
      <c r="AB3501" s="35"/>
      <c r="AC3501" s="35"/>
      <c r="AD3501" s="35"/>
      <c r="AE3501" s="35"/>
      <c r="AF3501" s="35"/>
      <c r="AG3501" s="35"/>
      <c r="AH3501" s="35"/>
      <c r="AI3501" s="35"/>
      <c r="AJ3501" s="35"/>
      <c r="AK3501" s="35"/>
    </row>
    <row r="3502" spans="7:37" s="13" customFormat="1" ht="13.9" customHeight="1" x14ac:dyDescent="0.3">
      <c r="G3502" s="44"/>
      <c r="H3502" s="44"/>
      <c r="I3502" s="44"/>
      <c r="J3502" s="44"/>
      <c r="K3502" s="44"/>
      <c r="L3502" s="44"/>
      <c r="M3502" s="44"/>
      <c r="N3502" s="44"/>
      <c r="O3502" s="44"/>
      <c r="P3502" s="44"/>
      <c r="Q3502" s="44"/>
      <c r="R3502" s="44"/>
      <c r="S3502" s="44"/>
      <c r="T3502" s="44"/>
      <c r="U3502" s="44"/>
      <c r="V3502" s="44"/>
      <c r="W3502" s="44"/>
      <c r="X3502" s="44"/>
      <c r="Y3502" s="44"/>
      <c r="Z3502" s="44"/>
      <c r="AA3502" s="35"/>
      <c r="AB3502" s="35"/>
      <c r="AC3502" s="35"/>
      <c r="AD3502" s="35"/>
      <c r="AE3502" s="35"/>
      <c r="AF3502" s="35"/>
      <c r="AG3502" s="35"/>
      <c r="AH3502" s="35"/>
      <c r="AI3502" s="35"/>
      <c r="AJ3502" s="35"/>
      <c r="AK3502" s="35"/>
    </row>
    <row r="3503" spans="7:37" s="13" customFormat="1" ht="13.9" customHeight="1" x14ac:dyDescent="0.3">
      <c r="G3503" s="44"/>
      <c r="H3503" s="44"/>
      <c r="I3503" s="44"/>
      <c r="J3503" s="44"/>
      <c r="K3503" s="44"/>
      <c r="L3503" s="44"/>
      <c r="M3503" s="44"/>
      <c r="N3503" s="44"/>
      <c r="O3503" s="44"/>
      <c r="P3503" s="44"/>
      <c r="Q3503" s="44"/>
      <c r="R3503" s="44"/>
      <c r="S3503" s="44"/>
      <c r="T3503" s="44"/>
      <c r="U3503" s="44"/>
      <c r="V3503" s="44"/>
      <c r="W3503" s="44"/>
      <c r="X3503" s="44"/>
      <c r="Y3503" s="44"/>
      <c r="Z3503" s="44"/>
      <c r="AA3503" s="35"/>
      <c r="AB3503" s="35"/>
      <c r="AC3503" s="35"/>
      <c r="AD3503" s="35"/>
      <c r="AE3503" s="35"/>
      <c r="AF3503" s="35"/>
      <c r="AG3503" s="35"/>
      <c r="AH3503" s="35"/>
      <c r="AI3503" s="35"/>
      <c r="AJ3503" s="35"/>
      <c r="AK3503" s="35"/>
    </row>
    <row r="3504" spans="7:37" s="13" customFormat="1" ht="13.9" customHeight="1" x14ac:dyDescent="0.3">
      <c r="G3504" s="44"/>
      <c r="H3504" s="44"/>
      <c r="I3504" s="44"/>
      <c r="J3504" s="44"/>
      <c r="K3504" s="44"/>
      <c r="L3504" s="44"/>
      <c r="M3504" s="44"/>
      <c r="N3504" s="44"/>
      <c r="O3504" s="44"/>
      <c r="P3504" s="44"/>
      <c r="Q3504" s="44"/>
      <c r="R3504" s="44"/>
      <c r="S3504" s="44"/>
      <c r="T3504" s="44"/>
      <c r="U3504" s="44"/>
      <c r="V3504" s="44"/>
      <c r="W3504" s="44"/>
      <c r="X3504" s="44"/>
      <c r="Y3504" s="44"/>
      <c r="Z3504" s="44"/>
      <c r="AA3504" s="35"/>
      <c r="AB3504" s="35"/>
      <c r="AC3504" s="35"/>
      <c r="AD3504" s="35"/>
      <c r="AE3504" s="35"/>
      <c r="AF3504" s="35"/>
      <c r="AG3504" s="35"/>
      <c r="AH3504" s="35"/>
      <c r="AI3504" s="35"/>
      <c r="AJ3504" s="35"/>
      <c r="AK3504" s="35"/>
    </row>
    <row r="3505" spans="7:37" s="13" customFormat="1" ht="13.9" customHeight="1" x14ac:dyDescent="0.3">
      <c r="G3505" s="44"/>
      <c r="H3505" s="44"/>
      <c r="I3505" s="44"/>
      <c r="J3505" s="44"/>
      <c r="K3505" s="44"/>
      <c r="L3505" s="44"/>
      <c r="M3505" s="44"/>
      <c r="N3505" s="44"/>
      <c r="O3505" s="44"/>
      <c r="P3505" s="44"/>
      <c r="Q3505" s="44"/>
      <c r="R3505" s="44"/>
      <c r="S3505" s="44"/>
      <c r="T3505" s="44"/>
      <c r="U3505" s="44"/>
      <c r="V3505" s="44"/>
      <c r="W3505" s="44"/>
      <c r="X3505" s="44"/>
      <c r="Y3505" s="44"/>
      <c r="Z3505" s="44"/>
      <c r="AA3505" s="35"/>
      <c r="AB3505" s="35"/>
      <c r="AC3505" s="35"/>
      <c r="AD3505" s="35"/>
      <c r="AE3505" s="35"/>
      <c r="AF3505" s="35"/>
      <c r="AG3505" s="35"/>
      <c r="AH3505" s="35"/>
      <c r="AI3505" s="35"/>
      <c r="AJ3505" s="35"/>
      <c r="AK3505" s="35"/>
    </row>
    <row r="3506" spans="7:37" s="13" customFormat="1" ht="13.9" customHeight="1" x14ac:dyDescent="0.3">
      <c r="G3506" s="44"/>
      <c r="H3506" s="44"/>
      <c r="I3506" s="44"/>
      <c r="J3506" s="44"/>
      <c r="K3506" s="44"/>
      <c r="L3506" s="44"/>
      <c r="M3506" s="44"/>
      <c r="N3506" s="44"/>
      <c r="O3506" s="44"/>
      <c r="P3506" s="44"/>
      <c r="Q3506" s="44"/>
      <c r="R3506" s="44"/>
      <c r="S3506" s="44"/>
      <c r="T3506" s="44"/>
      <c r="U3506" s="44"/>
      <c r="V3506" s="44"/>
      <c r="W3506" s="44"/>
      <c r="X3506" s="44"/>
      <c r="Y3506" s="44"/>
      <c r="Z3506" s="44"/>
      <c r="AA3506" s="35"/>
      <c r="AB3506" s="35"/>
      <c r="AC3506" s="35"/>
      <c r="AD3506" s="35"/>
      <c r="AE3506" s="35"/>
      <c r="AF3506" s="35"/>
      <c r="AG3506" s="35"/>
      <c r="AH3506" s="35"/>
      <c r="AI3506" s="35"/>
      <c r="AJ3506" s="35"/>
      <c r="AK3506" s="35"/>
    </row>
    <row r="3507" spans="7:37" s="13" customFormat="1" ht="13.9" customHeight="1" x14ac:dyDescent="0.3">
      <c r="G3507" s="44"/>
      <c r="H3507" s="44"/>
      <c r="I3507" s="44"/>
      <c r="J3507" s="44"/>
      <c r="K3507" s="44"/>
      <c r="L3507" s="44"/>
      <c r="M3507" s="44"/>
      <c r="N3507" s="44"/>
      <c r="O3507" s="44"/>
      <c r="P3507" s="44"/>
      <c r="Q3507" s="44"/>
      <c r="R3507" s="44"/>
      <c r="S3507" s="44"/>
      <c r="T3507" s="44"/>
      <c r="U3507" s="44"/>
      <c r="V3507" s="44"/>
      <c r="W3507" s="44"/>
      <c r="X3507" s="44"/>
      <c r="Y3507" s="44"/>
      <c r="Z3507" s="44"/>
      <c r="AA3507" s="35"/>
      <c r="AB3507" s="35"/>
      <c r="AC3507" s="35"/>
      <c r="AD3507" s="35"/>
      <c r="AE3507" s="35"/>
      <c r="AF3507" s="35"/>
      <c r="AG3507" s="35"/>
      <c r="AH3507" s="35"/>
      <c r="AI3507" s="35"/>
      <c r="AJ3507" s="35"/>
      <c r="AK3507" s="35"/>
    </row>
    <row r="3508" spans="7:37" s="13" customFormat="1" ht="13.9" customHeight="1" x14ac:dyDescent="0.3">
      <c r="G3508" s="44"/>
      <c r="H3508" s="44"/>
      <c r="I3508" s="44"/>
      <c r="J3508" s="44"/>
      <c r="K3508" s="44"/>
      <c r="L3508" s="44"/>
      <c r="M3508" s="44"/>
      <c r="N3508" s="44"/>
      <c r="O3508" s="44"/>
      <c r="P3508" s="44"/>
      <c r="Q3508" s="44"/>
      <c r="R3508" s="44"/>
      <c r="S3508" s="44"/>
      <c r="T3508" s="44"/>
      <c r="U3508" s="44"/>
      <c r="V3508" s="44"/>
      <c r="W3508" s="44"/>
      <c r="X3508" s="44"/>
      <c r="Y3508" s="44"/>
      <c r="Z3508" s="44"/>
      <c r="AA3508" s="35"/>
      <c r="AB3508" s="35"/>
      <c r="AC3508" s="35"/>
      <c r="AD3508" s="35"/>
      <c r="AE3508" s="35"/>
      <c r="AF3508" s="35"/>
      <c r="AG3508" s="35"/>
      <c r="AH3508" s="35"/>
      <c r="AI3508" s="35"/>
      <c r="AJ3508" s="35"/>
      <c r="AK3508" s="35"/>
    </row>
    <row r="3509" spans="7:37" s="13" customFormat="1" ht="13.9" customHeight="1" x14ac:dyDescent="0.3">
      <c r="G3509" s="44"/>
      <c r="H3509" s="44"/>
      <c r="I3509" s="44"/>
      <c r="J3509" s="44"/>
      <c r="K3509" s="44"/>
      <c r="L3509" s="44"/>
      <c r="M3509" s="44"/>
      <c r="N3509" s="44"/>
      <c r="O3509" s="44"/>
      <c r="P3509" s="44"/>
      <c r="Q3509" s="44"/>
      <c r="R3509" s="44"/>
      <c r="S3509" s="44"/>
      <c r="T3509" s="44"/>
      <c r="U3509" s="44"/>
      <c r="V3509" s="44"/>
      <c r="W3509" s="44"/>
      <c r="X3509" s="44"/>
      <c r="Y3509" s="44"/>
      <c r="Z3509" s="44"/>
      <c r="AA3509" s="35"/>
      <c r="AB3509" s="35"/>
      <c r="AC3509" s="35"/>
      <c r="AD3509" s="35"/>
      <c r="AE3509" s="35"/>
      <c r="AF3509" s="35"/>
      <c r="AG3509" s="35"/>
      <c r="AH3509" s="35"/>
      <c r="AI3509" s="35"/>
      <c r="AJ3509" s="35"/>
      <c r="AK3509" s="35"/>
    </row>
    <row r="3510" spans="7:37" s="13" customFormat="1" ht="13.9" customHeight="1" x14ac:dyDescent="0.3">
      <c r="G3510" s="44"/>
      <c r="H3510" s="44"/>
      <c r="I3510" s="44"/>
      <c r="J3510" s="44"/>
      <c r="K3510" s="44"/>
      <c r="L3510" s="44"/>
      <c r="M3510" s="44"/>
      <c r="N3510" s="44"/>
      <c r="O3510" s="44"/>
      <c r="P3510" s="44"/>
      <c r="Q3510" s="44"/>
      <c r="R3510" s="44"/>
      <c r="S3510" s="44"/>
      <c r="T3510" s="44"/>
      <c r="U3510" s="44"/>
      <c r="V3510" s="44"/>
      <c r="W3510" s="44"/>
      <c r="X3510" s="44"/>
      <c r="Y3510" s="44"/>
      <c r="Z3510" s="44"/>
      <c r="AA3510" s="35"/>
      <c r="AB3510" s="35"/>
      <c r="AC3510" s="35"/>
      <c r="AD3510" s="35"/>
      <c r="AE3510" s="35"/>
      <c r="AF3510" s="35"/>
      <c r="AG3510" s="35"/>
      <c r="AH3510" s="35"/>
      <c r="AI3510" s="35"/>
      <c r="AJ3510" s="35"/>
      <c r="AK3510" s="35"/>
    </row>
    <row r="3511" spans="7:37" s="13" customFormat="1" ht="13.9" customHeight="1" x14ac:dyDescent="0.3">
      <c r="G3511" s="44"/>
      <c r="H3511" s="44"/>
      <c r="I3511" s="44"/>
      <c r="J3511" s="44"/>
      <c r="K3511" s="44"/>
      <c r="L3511" s="44"/>
      <c r="M3511" s="44"/>
      <c r="N3511" s="44"/>
      <c r="O3511" s="44"/>
      <c r="P3511" s="44"/>
      <c r="Q3511" s="44"/>
      <c r="R3511" s="44"/>
      <c r="S3511" s="44"/>
      <c r="T3511" s="44"/>
      <c r="U3511" s="44"/>
      <c r="V3511" s="44"/>
      <c r="W3511" s="44"/>
      <c r="X3511" s="44"/>
      <c r="Y3511" s="44"/>
      <c r="Z3511" s="44"/>
      <c r="AA3511" s="35"/>
      <c r="AB3511" s="35"/>
      <c r="AC3511" s="35"/>
      <c r="AD3511" s="35"/>
      <c r="AE3511" s="35"/>
      <c r="AF3511" s="35"/>
      <c r="AG3511" s="35"/>
      <c r="AH3511" s="35"/>
      <c r="AI3511" s="35"/>
      <c r="AJ3511" s="35"/>
      <c r="AK3511" s="35"/>
    </row>
    <row r="3512" spans="7:37" s="13" customFormat="1" ht="13.9" customHeight="1" x14ac:dyDescent="0.3">
      <c r="G3512" s="44"/>
      <c r="H3512" s="44"/>
      <c r="I3512" s="44"/>
      <c r="J3512" s="44"/>
      <c r="K3512" s="44"/>
      <c r="L3512" s="44"/>
      <c r="M3512" s="44"/>
      <c r="N3512" s="44"/>
      <c r="O3512" s="44"/>
      <c r="P3512" s="44"/>
      <c r="Q3512" s="44"/>
      <c r="R3512" s="44"/>
      <c r="S3512" s="44"/>
      <c r="T3512" s="44"/>
      <c r="U3512" s="44"/>
      <c r="V3512" s="44"/>
      <c r="W3512" s="44"/>
      <c r="X3512" s="44"/>
      <c r="Y3512" s="44"/>
      <c r="Z3512" s="44"/>
      <c r="AA3512" s="35"/>
      <c r="AB3512" s="35"/>
      <c r="AC3512" s="35"/>
      <c r="AD3512" s="35"/>
      <c r="AE3512" s="35"/>
      <c r="AF3512" s="35"/>
      <c r="AG3512" s="35"/>
      <c r="AH3512" s="35"/>
      <c r="AI3512" s="35"/>
      <c r="AJ3512" s="35"/>
      <c r="AK3512" s="35"/>
    </row>
    <row r="3513" spans="7:37" s="13" customFormat="1" ht="13.9" customHeight="1" x14ac:dyDescent="0.3">
      <c r="G3513" s="44"/>
      <c r="H3513" s="44"/>
      <c r="I3513" s="44"/>
      <c r="J3513" s="44"/>
      <c r="K3513" s="44"/>
      <c r="L3513" s="44"/>
      <c r="M3513" s="44"/>
      <c r="N3513" s="44"/>
      <c r="O3513" s="44"/>
      <c r="P3513" s="44"/>
      <c r="Q3513" s="44"/>
      <c r="R3513" s="44"/>
      <c r="S3513" s="44"/>
      <c r="T3513" s="44"/>
      <c r="U3513" s="44"/>
      <c r="V3513" s="44"/>
      <c r="W3513" s="44"/>
      <c r="X3513" s="44"/>
      <c r="Y3513" s="44"/>
      <c r="Z3513" s="44"/>
      <c r="AA3513" s="35"/>
      <c r="AB3513" s="35"/>
      <c r="AC3513" s="35"/>
      <c r="AD3513" s="35"/>
      <c r="AE3513" s="35"/>
      <c r="AF3513" s="35"/>
      <c r="AG3513" s="35"/>
      <c r="AH3513" s="35"/>
      <c r="AI3513" s="35"/>
      <c r="AJ3513" s="35"/>
      <c r="AK3513" s="35"/>
    </row>
    <row r="3514" spans="7:37" s="13" customFormat="1" ht="13.9" customHeight="1" x14ac:dyDescent="0.3">
      <c r="G3514" s="44"/>
      <c r="H3514" s="44"/>
      <c r="I3514" s="44"/>
      <c r="J3514" s="44"/>
      <c r="K3514" s="44"/>
      <c r="L3514" s="44"/>
      <c r="M3514" s="44"/>
      <c r="N3514" s="44"/>
      <c r="O3514" s="44"/>
      <c r="P3514" s="44"/>
      <c r="Q3514" s="44"/>
      <c r="R3514" s="44"/>
      <c r="S3514" s="44"/>
      <c r="T3514" s="44"/>
      <c r="U3514" s="44"/>
      <c r="V3514" s="44"/>
      <c r="W3514" s="44"/>
      <c r="X3514" s="44"/>
      <c r="Y3514" s="44"/>
      <c r="Z3514" s="44"/>
      <c r="AA3514" s="35"/>
      <c r="AB3514" s="35"/>
      <c r="AC3514" s="35"/>
      <c r="AD3514" s="35"/>
      <c r="AE3514" s="35"/>
      <c r="AF3514" s="35"/>
      <c r="AG3514" s="35"/>
      <c r="AH3514" s="35"/>
      <c r="AI3514" s="35"/>
      <c r="AJ3514" s="35"/>
      <c r="AK3514" s="35"/>
    </row>
    <row r="3515" spans="7:37" s="13" customFormat="1" ht="13.9" customHeight="1" x14ac:dyDescent="0.3">
      <c r="G3515" s="44"/>
      <c r="H3515" s="44"/>
      <c r="I3515" s="44"/>
      <c r="J3515" s="44"/>
      <c r="K3515" s="44"/>
      <c r="L3515" s="44"/>
      <c r="M3515" s="44"/>
      <c r="N3515" s="44"/>
      <c r="O3515" s="44"/>
      <c r="P3515" s="44"/>
      <c r="Q3515" s="44"/>
      <c r="R3515" s="44"/>
      <c r="S3515" s="44"/>
      <c r="T3515" s="44"/>
      <c r="U3515" s="44"/>
      <c r="V3515" s="44"/>
      <c r="W3515" s="44"/>
      <c r="X3515" s="44"/>
      <c r="Y3515" s="44"/>
      <c r="Z3515" s="44"/>
      <c r="AA3515" s="35"/>
      <c r="AB3515" s="35"/>
      <c r="AC3515" s="35"/>
      <c r="AD3515" s="35"/>
      <c r="AE3515" s="35"/>
      <c r="AF3515" s="35"/>
      <c r="AG3515" s="35"/>
      <c r="AH3515" s="35"/>
      <c r="AI3515" s="35"/>
      <c r="AJ3515" s="35"/>
      <c r="AK3515" s="35"/>
    </row>
    <row r="3516" spans="7:37" s="13" customFormat="1" ht="13.9" customHeight="1" x14ac:dyDescent="0.3">
      <c r="G3516" s="44"/>
      <c r="H3516" s="44"/>
      <c r="I3516" s="44"/>
      <c r="J3516" s="44"/>
      <c r="K3516" s="44"/>
      <c r="L3516" s="44"/>
      <c r="M3516" s="44"/>
      <c r="N3516" s="44"/>
      <c r="O3516" s="44"/>
      <c r="P3516" s="44"/>
      <c r="Q3516" s="44"/>
      <c r="R3516" s="44"/>
      <c r="S3516" s="44"/>
      <c r="T3516" s="44"/>
      <c r="U3516" s="44"/>
      <c r="V3516" s="44"/>
      <c r="W3516" s="44"/>
      <c r="X3516" s="44"/>
      <c r="Y3516" s="44"/>
      <c r="Z3516" s="44"/>
      <c r="AA3516" s="35"/>
      <c r="AB3516" s="35"/>
      <c r="AC3516" s="35"/>
      <c r="AD3516" s="35"/>
      <c r="AE3516" s="35"/>
      <c r="AF3516" s="35"/>
      <c r="AG3516" s="35"/>
      <c r="AH3516" s="35"/>
      <c r="AI3516" s="35"/>
      <c r="AJ3516" s="35"/>
      <c r="AK3516" s="35"/>
    </row>
    <row r="3517" spans="7:37" s="13" customFormat="1" ht="13.9" customHeight="1" x14ac:dyDescent="0.3">
      <c r="G3517" s="44"/>
      <c r="H3517" s="44"/>
      <c r="I3517" s="44"/>
      <c r="J3517" s="44"/>
      <c r="K3517" s="44"/>
      <c r="L3517" s="44"/>
      <c r="M3517" s="44"/>
      <c r="N3517" s="44"/>
      <c r="O3517" s="44"/>
      <c r="P3517" s="44"/>
      <c r="Q3517" s="44"/>
      <c r="R3517" s="44"/>
      <c r="S3517" s="44"/>
      <c r="T3517" s="44"/>
      <c r="U3517" s="44"/>
      <c r="V3517" s="44"/>
      <c r="W3517" s="44"/>
      <c r="X3517" s="44"/>
      <c r="Y3517" s="44"/>
      <c r="Z3517" s="44"/>
      <c r="AA3517" s="35"/>
      <c r="AB3517" s="35"/>
      <c r="AC3517" s="35"/>
      <c r="AD3517" s="35"/>
      <c r="AE3517" s="35"/>
      <c r="AF3517" s="35"/>
      <c r="AG3517" s="35"/>
      <c r="AH3517" s="35"/>
      <c r="AI3517" s="35"/>
      <c r="AJ3517" s="35"/>
      <c r="AK3517" s="35"/>
    </row>
    <row r="3518" spans="7:37" s="13" customFormat="1" ht="13.9" customHeight="1" x14ac:dyDescent="0.3">
      <c r="G3518" s="44"/>
      <c r="H3518" s="44"/>
      <c r="I3518" s="44"/>
      <c r="J3518" s="44"/>
      <c r="K3518" s="44"/>
      <c r="L3518" s="44"/>
      <c r="M3518" s="44"/>
      <c r="N3518" s="44"/>
      <c r="O3518" s="44"/>
      <c r="P3518" s="44"/>
      <c r="Q3518" s="44"/>
      <c r="R3518" s="44"/>
      <c r="S3518" s="44"/>
      <c r="T3518" s="44"/>
      <c r="U3518" s="44"/>
      <c r="V3518" s="44"/>
      <c r="W3518" s="44"/>
      <c r="X3518" s="44"/>
      <c r="Y3518" s="44"/>
      <c r="Z3518" s="44"/>
      <c r="AA3518" s="35"/>
      <c r="AB3518" s="35"/>
      <c r="AC3518" s="35"/>
      <c r="AD3518" s="35"/>
      <c r="AE3518" s="35"/>
      <c r="AF3518" s="35"/>
      <c r="AG3518" s="35"/>
      <c r="AH3518" s="35"/>
      <c r="AI3518" s="35"/>
      <c r="AJ3518" s="35"/>
      <c r="AK3518" s="35"/>
    </row>
    <row r="3519" spans="7:37" s="13" customFormat="1" ht="13.9" customHeight="1" x14ac:dyDescent="0.3">
      <c r="G3519" s="44"/>
      <c r="H3519" s="44"/>
      <c r="I3519" s="44"/>
      <c r="J3519" s="44"/>
      <c r="K3519" s="44"/>
      <c r="L3519" s="44"/>
      <c r="M3519" s="44"/>
      <c r="N3519" s="44"/>
      <c r="O3519" s="44"/>
      <c r="P3519" s="44"/>
      <c r="Q3519" s="44"/>
      <c r="R3519" s="44"/>
      <c r="S3519" s="44"/>
      <c r="T3519" s="44"/>
      <c r="U3519" s="44"/>
      <c r="V3519" s="44"/>
      <c r="W3519" s="44"/>
      <c r="X3519" s="44"/>
      <c r="Y3519" s="44"/>
      <c r="Z3519" s="44"/>
      <c r="AA3519" s="35"/>
      <c r="AB3519" s="35"/>
      <c r="AC3519" s="35"/>
      <c r="AD3519" s="35"/>
      <c r="AE3519" s="35"/>
      <c r="AF3519" s="35"/>
      <c r="AG3519" s="35"/>
      <c r="AH3519" s="35"/>
      <c r="AI3519" s="35"/>
      <c r="AJ3519" s="35"/>
      <c r="AK3519" s="35"/>
    </row>
    <row r="3520" spans="7:37" s="13" customFormat="1" ht="13.9" customHeight="1" x14ac:dyDescent="0.3">
      <c r="G3520" s="44"/>
      <c r="H3520" s="44"/>
      <c r="I3520" s="44"/>
      <c r="J3520" s="44"/>
      <c r="K3520" s="44"/>
      <c r="L3520" s="44"/>
      <c r="M3520" s="44"/>
      <c r="N3520" s="44"/>
      <c r="O3520" s="44"/>
      <c r="P3520" s="44"/>
      <c r="Q3520" s="44"/>
      <c r="R3520" s="44"/>
      <c r="S3520" s="44"/>
      <c r="T3520" s="44"/>
      <c r="U3520" s="44"/>
      <c r="V3520" s="44"/>
      <c r="W3520" s="44"/>
      <c r="X3520" s="44"/>
      <c r="Y3520" s="44"/>
      <c r="Z3520" s="44"/>
      <c r="AA3520" s="35"/>
      <c r="AB3520" s="35"/>
      <c r="AC3520" s="35"/>
      <c r="AD3520" s="35"/>
      <c r="AE3520" s="35"/>
      <c r="AF3520" s="35"/>
      <c r="AG3520" s="35"/>
      <c r="AH3520" s="35"/>
      <c r="AI3520" s="35"/>
      <c r="AJ3520" s="35"/>
      <c r="AK3520" s="35"/>
    </row>
    <row r="3521" spans="7:37" s="13" customFormat="1" ht="13.9" customHeight="1" x14ac:dyDescent="0.3">
      <c r="G3521" s="44"/>
      <c r="H3521" s="44"/>
      <c r="I3521" s="44"/>
      <c r="J3521" s="44"/>
      <c r="K3521" s="44"/>
      <c r="L3521" s="44"/>
      <c r="M3521" s="44"/>
      <c r="N3521" s="44"/>
      <c r="O3521" s="44"/>
      <c r="P3521" s="44"/>
      <c r="Q3521" s="44"/>
      <c r="R3521" s="44"/>
      <c r="S3521" s="44"/>
      <c r="T3521" s="44"/>
      <c r="U3521" s="44"/>
      <c r="V3521" s="44"/>
      <c r="W3521" s="44"/>
      <c r="X3521" s="44"/>
      <c r="Y3521" s="44"/>
      <c r="Z3521" s="44"/>
      <c r="AA3521" s="35"/>
      <c r="AB3521" s="35"/>
      <c r="AC3521" s="35"/>
      <c r="AD3521" s="35"/>
      <c r="AE3521" s="35"/>
      <c r="AF3521" s="35"/>
      <c r="AG3521" s="35"/>
      <c r="AH3521" s="35"/>
      <c r="AI3521" s="35"/>
      <c r="AJ3521" s="35"/>
      <c r="AK3521" s="35"/>
    </row>
    <row r="3522" spans="7:37" s="13" customFormat="1" ht="13.9" customHeight="1" x14ac:dyDescent="0.3">
      <c r="G3522" s="44"/>
      <c r="H3522" s="44"/>
      <c r="I3522" s="44"/>
      <c r="J3522" s="44"/>
      <c r="K3522" s="44"/>
      <c r="L3522" s="44"/>
      <c r="M3522" s="44"/>
      <c r="N3522" s="44"/>
      <c r="O3522" s="44"/>
      <c r="P3522" s="44"/>
      <c r="Q3522" s="44"/>
      <c r="R3522" s="44"/>
      <c r="S3522" s="44"/>
      <c r="T3522" s="44"/>
      <c r="U3522" s="44"/>
      <c r="V3522" s="44"/>
      <c r="W3522" s="44"/>
      <c r="X3522" s="44"/>
      <c r="Y3522" s="44"/>
      <c r="Z3522" s="44"/>
      <c r="AA3522" s="35"/>
      <c r="AB3522" s="35"/>
      <c r="AC3522" s="35"/>
      <c r="AD3522" s="35"/>
      <c r="AE3522" s="35"/>
      <c r="AF3522" s="35"/>
      <c r="AG3522" s="35"/>
      <c r="AH3522" s="35"/>
      <c r="AI3522" s="35"/>
      <c r="AJ3522" s="35"/>
      <c r="AK3522" s="35"/>
    </row>
    <row r="3523" spans="7:37" s="13" customFormat="1" ht="13.9" customHeight="1" x14ac:dyDescent="0.3">
      <c r="G3523" s="44"/>
      <c r="H3523" s="44"/>
      <c r="I3523" s="44"/>
      <c r="J3523" s="44"/>
      <c r="K3523" s="44"/>
      <c r="L3523" s="44"/>
      <c r="M3523" s="44"/>
      <c r="N3523" s="44"/>
      <c r="O3523" s="44"/>
      <c r="P3523" s="44"/>
      <c r="Q3523" s="44"/>
      <c r="R3523" s="44"/>
      <c r="S3523" s="44"/>
      <c r="T3523" s="44"/>
      <c r="U3523" s="44"/>
      <c r="V3523" s="44"/>
      <c r="W3523" s="44"/>
      <c r="X3523" s="44"/>
      <c r="Y3523" s="44"/>
      <c r="Z3523" s="44"/>
      <c r="AA3523" s="35"/>
      <c r="AB3523" s="35"/>
      <c r="AC3523" s="35"/>
      <c r="AD3523" s="35"/>
      <c r="AE3523" s="35"/>
      <c r="AF3523" s="35"/>
      <c r="AG3523" s="35"/>
      <c r="AH3523" s="35"/>
      <c r="AI3523" s="35"/>
      <c r="AJ3523" s="35"/>
      <c r="AK3523" s="35"/>
    </row>
    <row r="3524" spans="7:37" s="13" customFormat="1" ht="13.9" customHeight="1" x14ac:dyDescent="0.3">
      <c r="G3524" s="44"/>
      <c r="H3524" s="44"/>
      <c r="I3524" s="44"/>
      <c r="J3524" s="44"/>
      <c r="K3524" s="44"/>
      <c r="L3524" s="44"/>
      <c r="M3524" s="44"/>
      <c r="N3524" s="44"/>
      <c r="O3524" s="44"/>
      <c r="P3524" s="44"/>
      <c r="Q3524" s="44"/>
      <c r="R3524" s="44"/>
      <c r="S3524" s="44"/>
      <c r="T3524" s="44"/>
      <c r="U3524" s="44"/>
      <c r="V3524" s="44"/>
      <c r="W3524" s="44"/>
      <c r="X3524" s="44"/>
      <c r="Y3524" s="44"/>
      <c r="Z3524" s="44"/>
      <c r="AA3524" s="35"/>
      <c r="AB3524" s="35"/>
      <c r="AC3524" s="35"/>
      <c r="AD3524" s="35"/>
      <c r="AE3524" s="35"/>
      <c r="AF3524" s="35"/>
      <c r="AG3524" s="35"/>
      <c r="AH3524" s="35"/>
      <c r="AI3524" s="35"/>
      <c r="AJ3524" s="35"/>
      <c r="AK3524" s="35"/>
    </row>
    <row r="3525" spans="7:37" s="13" customFormat="1" ht="13.9" customHeight="1" x14ac:dyDescent="0.3">
      <c r="G3525" s="44"/>
      <c r="H3525" s="44"/>
      <c r="I3525" s="44"/>
      <c r="J3525" s="44"/>
      <c r="K3525" s="44"/>
      <c r="L3525" s="44"/>
      <c r="M3525" s="44"/>
      <c r="N3525" s="44"/>
      <c r="O3525" s="44"/>
      <c r="P3525" s="44"/>
      <c r="Q3525" s="44"/>
      <c r="R3525" s="44"/>
      <c r="S3525" s="44"/>
      <c r="T3525" s="44"/>
      <c r="U3525" s="44"/>
      <c r="V3525" s="44"/>
      <c r="W3525" s="44"/>
      <c r="X3525" s="44"/>
      <c r="Y3525" s="44"/>
      <c r="Z3525" s="44"/>
      <c r="AA3525" s="35"/>
      <c r="AB3525" s="35"/>
      <c r="AC3525" s="35"/>
      <c r="AD3525" s="35"/>
      <c r="AE3525" s="35"/>
      <c r="AF3525" s="35"/>
      <c r="AG3525" s="35"/>
      <c r="AH3525" s="35"/>
      <c r="AI3525" s="35"/>
      <c r="AJ3525" s="35"/>
      <c r="AK3525" s="35"/>
    </row>
    <row r="3526" spans="7:37" s="13" customFormat="1" ht="13.9" customHeight="1" x14ac:dyDescent="0.3">
      <c r="G3526" s="44"/>
      <c r="H3526" s="44"/>
      <c r="I3526" s="44"/>
      <c r="J3526" s="44"/>
      <c r="K3526" s="44"/>
      <c r="L3526" s="44"/>
      <c r="M3526" s="44"/>
      <c r="N3526" s="44"/>
      <c r="O3526" s="44"/>
      <c r="P3526" s="44"/>
      <c r="Q3526" s="44"/>
      <c r="R3526" s="44"/>
      <c r="S3526" s="44"/>
      <c r="T3526" s="44"/>
      <c r="U3526" s="44"/>
      <c r="V3526" s="44"/>
      <c r="W3526" s="44"/>
      <c r="X3526" s="44"/>
      <c r="Y3526" s="44"/>
      <c r="Z3526" s="44"/>
      <c r="AA3526" s="35"/>
      <c r="AB3526" s="35"/>
      <c r="AC3526" s="35"/>
      <c r="AD3526" s="35"/>
      <c r="AE3526" s="35"/>
      <c r="AF3526" s="35"/>
      <c r="AG3526" s="35"/>
      <c r="AH3526" s="35"/>
      <c r="AI3526" s="35"/>
      <c r="AJ3526" s="35"/>
      <c r="AK3526" s="35"/>
    </row>
    <row r="3527" spans="7:37" s="13" customFormat="1" ht="13.9" customHeight="1" x14ac:dyDescent="0.3">
      <c r="G3527" s="44"/>
      <c r="H3527" s="44"/>
      <c r="I3527" s="44"/>
      <c r="J3527" s="44"/>
      <c r="K3527" s="44"/>
      <c r="L3527" s="44"/>
      <c r="M3527" s="44"/>
      <c r="N3527" s="44"/>
      <c r="O3527" s="44"/>
      <c r="P3527" s="44"/>
      <c r="Q3527" s="44"/>
      <c r="R3527" s="44"/>
      <c r="S3527" s="44"/>
      <c r="T3527" s="44"/>
      <c r="U3527" s="44"/>
      <c r="V3527" s="44"/>
      <c r="W3527" s="44"/>
      <c r="X3527" s="44"/>
      <c r="Y3527" s="44"/>
      <c r="Z3527" s="44"/>
      <c r="AA3527" s="35"/>
      <c r="AB3527" s="35"/>
      <c r="AC3527" s="35"/>
      <c r="AD3527" s="35"/>
      <c r="AE3527" s="35"/>
      <c r="AF3527" s="35"/>
      <c r="AG3527" s="35"/>
      <c r="AH3527" s="35"/>
      <c r="AI3527" s="35"/>
      <c r="AJ3527" s="35"/>
      <c r="AK3527" s="35"/>
    </row>
    <row r="3528" spans="7:37" s="13" customFormat="1" ht="13.9" customHeight="1" x14ac:dyDescent="0.3">
      <c r="G3528" s="44"/>
      <c r="H3528" s="44"/>
      <c r="I3528" s="44"/>
      <c r="J3528" s="44"/>
      <c r="K3528" s="44"/>
      <c r="L3528" s="44"/>
      <c r="M3528" s="44"/>
      <c r="N3528" s="44"/>
      <c r="O3528" s="44"/>
      <c r="P3528" s="44"/>
      <c r="Q3528" s="44"/>
      <c r="R3528" s="44"/>
      <c r="S3528" s="44"/>
      <c r="T3528" s="44"/>
      <c r="U3528" s="44"/>
      <c r="V3528" s="44"/>
      <c r="W3528" s="44"/>
      <c r="X3528" s="44"/>
      <c r="Y3528" s="44"/>
      <c r="Z3528" s="44"/>
      <c r="AA3528" s="35"/>
      <c r="AB3528" s="35"/>
      <c r="AC3528" s="35"/>
      <c r="AD3528" s="35"/>
      <c r="AE3528" s="35"/>
      <c r="AF3528" s="35"/>
      <c r="AG3528" s="35"/>
      <c r="AH3528" s="35"/>
      <c r="AI3528" s="35"/>
      <c r="AJ3528" s="35"/>
      <c r="AK3528" s="35"/>
    </row>
    <row r="3529" spans="7:37" s="13" customFormat="1" ht="13.9" customHeight="1" x14ac:dyDescent="0.3">
      <c r="G3529" s="44"/>
      <c r="H3529" s="44"/>
      <c r="I3529" s="44"/>
      <c r="J3529" s="44"/>
      <c r="K3529" s="44"/>
      <c r="L3529" s="44"/>
      <c r="M3529" s="44"/>
      <c r="N3529" s="44"/>
      <c r="O3529" s="44"/>
      <c r="P3529" s="44"/>
      <c r="Q3529" s="44"/>
      <c r="R3529" s="44"/>
      <c r="S3529" s="44"/>
      <c r="T3529" s="44"/>
      <c r="U3529" s="44"/>
      <c r="V3529" s="44"/>
      <c r="W3529" s="44"/>
      <c r="X3529" s="44"/>
      <c r="Y3529" s="44"/>
      <c r="Z3529" s="44"/>
      <c r="AA3529" s="35"/>
      <c r="AB3529" s="35"/>
      <c r="AC3529" s="35"/>
      <c r="AD3529" s="35"/>
      <c r="AE3529" s="35"/>
      <c r="AF3529" s="35"/>
      <c r="AG3529" s="35"/>
      <c r="AH3529" s="35"/>
      <c r="AI3529" s="35"/>
      <c r="AJ3529" s="35"/>
      <c r="AK3529" s="35"/>
    </row>
    <row r="3530" spans="7:37" s="13" customFormat="1" ht="13.9" customHeight="1" x14ac:dyDescent="0.3">
      <c r="G3530" s="44"/>
      <c r="H3530" s="44"/>
      <c r="I3530" s="44"/>
      <c r="J3530" s="44"/>
      <c r="K3530" s="44"/>
      <c r="L3530" s="44"/>
      <c r="M3530" s="44"/>
      <c r="N3530" s="44"/>
      <c r="O3530" s="44"/>
      <c r="P3530" s="44"/>
      <c r="Q3530" s="44"/>
      <c r="R3530" s="44"/>
      <c r="S3530" s="44"/>
      <c r="T3530" s="44"/>
      <c r="U3530" s="44"/>
      <c r="V3530" s="44"/>
      <c r="W3530" s="44"/>
      <c r="X3530" s="44"/>
      <c r="Y3530" s="44"/>
      <c r="Z3530" s="44"/>
      <c r="AA3530" s="35"/>
      <c r="AB3530" s="35"/>
      <c r="AC3530" s="35"/>
      <c r="AD3530" s="35"/>
      <c r="AE3530" s="35"/>
      <c r="AF3530" s="35"/>
      <c r="AG3530" s="35"/>
      <c r="AH3530" s="35"/>
      <c r="AI3530" s="35"/>
      <c r="AJ3530" s="35"/>
      <c r="AK3530" s="35"/>
    </row>
    <row r="3531" spans="7:37" s="13" customFormat="1" ht="13.9" customHeight="1" x14ac:dyDescent="0.3">
      <c r="G3531" s="44"/>
      <c r="H3531" s="44"/>
      <c r="I3531" s="44"/>
      <c r="J3531" s="44"/>
      <c r="K3531" s="44"/>
      <c r="L3531" s="44"/>
      <c r="M3531" s="44"/>
      <c r="N3531" s="44"/>
      <c r="O3531" s="44"/>
      <c r="P3531" s="44"/>
      <c r="Q3531" s="44"/>
      <c r="R3531" s="44"/>
      <c r="S3531" s="44"/>
      <c r="T3531" s="44"/>
      <c r="U3531" s="44"/>
      <c r="V3531" s="44"/>
      <c r="W3531" s="44"/>
      <c r="X3531" s="44"/>
      <c r="Y3531" s="44"/>
      <c r="Z3531" s="44"/>
      <c r="AA3531" s="35"/>
      <c r="AB3531" s="35"/>
      <c r="AC3531" s="35"/>
      <c r="AD3531" s="35"/>
      <c r="AE3531" s="35"/>
      <c r="AF3531" s="35"/>
      <c r="AG3531" s="35"/>
      <c r="AH3531" s="35"/>
      <c r="AI3531" s="35"/>
      <c r="AJ3531" s="35"/>
      <c r="AK3531" s="35"/>
    </row>
    <row r="3532" spans="7:37" s="13" customFormat="1" ht="13.9" customHeight="1" x14ac:dyDescent="0.3">
      <c r="G3532" s="44"/>
      <c r="H3532" s="44"/>
      <c r="I3532" s="44"/>
      <c r="J3532" s="44"/>
      <c r="K3532" s="44"/>
      <c r="L3532" s="44"/>
      <c r="M3532" s="44"/>
      <c r="N3532" s="44"/>
      <c r="O3532" s="44"/>
      <c r="P3532" s="44"/>
      <c r="Q3532" s="44"/>
      <c r="R3532" s="44"/>
      <c r="S3532" s="44"/>
      <c r="T3532" s="44"/>
      <c r="U3532" s="44"/>
      <c r="V3532" s="44"/>
      <c r="W3532" s="44"/>
      <c r="X3532" s="44"/>
      <c r="Y3532" s="44"/>
      <c r="Z3532" s="44"/>
      <c r="AA3532" s="35"/>
      <c r="AB3532" s="35"/>
      <c r="AC3532" s="35"/>
      <c r="AD3532" s="35"/>
      <c r="AE3532" s="35"/>
      <c r="AF3532" s="35"/>
      <c r="AG3532" s="35"/>
      <c r="AH3532" s="35"/>
      <c r="AI3532" s="35"/>
      <c r="AJ3532" s="35"/>
      <c r="AK3532" s="35"/>
    </row>
    <row r="3533" spans="7:37" s="13" customFormat="1" ht="13.9" customHeight="1" x14ac:dyDescent="0.3">
      <c r="G3533" s="44"/>
      <c r="H3533" s="44"/>
      <c r="I3533" s="44"/>
      <c r="J3533" s="44"/>
      <c r="K3533" s="44"/>
      <c r="L3533" s="44"/>
      <c r="M3533" s="44"/>
      <c r="N3533" s="44"/>
      <c r="O3533" s="44"/>
      <c r="P3533" s="44"/>
      <c r="Q3533" s="44"/>
      <c r="R3533" s="44"/>
      <c r="S3533" s="44"/>
      <c r="T3533" s="44"/>
      <c r="U3533" s="44"/>
      <c r="V3533" s="44"/>
      <c r="W3533" s="44"/>
      <c r="X3533" s="44"/>
      <c r="Y3533" s="44"/>
      <c r="Z3533" s="44"/>
      <c r="AA3533" s="35"/>
      <c r="AB3533" s="35"/>
      <c r="AC3533" s="35"/>
      <c r="AD3533" s="35"/>
      <c r="AE3533" s="35"/>
      <c r="AF3533" s="35"/>
      <c r="AG3533" s="35"/>
      <c r="AH3533" s="35"/>
      <c r="AI3533" s="35"/>
      <c r="AJ3533" s="35"/>
      <c r="AK3533" s="35"/>
    </row>
    <row r="3534" spans="7:37" s="13" customFormat="1" ht="13.9" customHeight="1" x14ac:dyDescent="0.3">
      <c r="G3534" s="44"/>
      <c r="H3534" s="44"/>
      <c r="I3534" s="44"/>
      <c r="J3534" s="44"/>
      <c r="K3534" s="44"/>
      <c r="L3534" s="44"/>
      <c r="M3534" s="44"/>
      <c r="N3534" s="44"/>
      <c r="O3534" s="44"/>
      <c r="P3534" s="44"/>
      <c r="Q3534" s="44"/>
      <c r="R3534" s="44"/>
      <c r="S3534" s="44"/>
      <c r="T3534" s="44"/>
      <c r="U3534" s="44"/>
      <c r="V3534" s="44"/>
      <c r="W3534" s="44"/>
      <c r="X3534" s="44"/>
      <c r="Y3534" s="44"/>
      <c r="Z3534" s="44"/>
      <c r="AA3534" s="35"/>
      <c r="AB3534" s="35"/>
      <c r="AC3534" s="35"/>
      <c r="AD3534" s="35"/>
      <c r="AE3534" s="35"/>
      <c r="AF3534" s="35"/>
      <c r="AG3534" s="35"/>
      <c r="AH3534" s="35"/>
      <c r="AI3534" s="35"/>
      <c r="AJ3534" s="35"/>
      <c r="AK3534" s="35"/>
    </row>
    <row r="3535" spans="7:37" s="13" customFormat="1" ht="13.9" customHeight="1" x14ac:dyDescent="0.3">
      <c r="G3535" s="44"/>
      <c r="H3535" s="44"/>
      <c r="I3535" s="44"/>
      <c r="J3535" s="44"/>
      <c r="K3535" s="44"/>
      <c r="L3535" s="44"/>
      <c r="M3535" s="44"/>
      <c r="N3535" s="44"/>
      <c r="O3535" s="44"/>
      <c r="P3535" s="44"/>
      <c r="Q3535" s="44"/>
      <c r="R3535" s="44"/>
      <c r="S3535" s="44"/>
      <c r="T3535" s="44"/>
      <c r="U3535" s="44"/>
      <c r="V3535" s="44"/>
      <c r="W3535" s="44"/>
      <c r="X3535" s="44"/>
      <c r="Y3535" s="44"/>
      <c r="Z3535" s="44"/>
      <c r="AA3535" s="35"/>
      <c r="AB3535" s="35"/>
      <c r="AC3535" s="35"/>
      <c r="AD3535" s="35"/>
      <c r="AE3535" s="35"/>
      <c r="AF3535" s="35"/>
      <c r="AG3535" s="35"/>
      <c r="AH3535" s="35"/>
      <c r="AI3535" s="35"/>
      <c r="AJ3535" s="35"/>
      <c r="AK3535" s="35"/>
    </row>
    <row r="3536" spans="7:37" s="13" customFormat="1" ht="13.9" customHeight="1" x14ac:dyDescent="0.3">
      <c r="G3536" s="44"/>
      <c r="H3536" s="44"/>
      <c r="I3536" s="44"/>
      <c r="J3536" s="44"/>
      <c r="K3536" s="44"/>
      <c r="L3536" s="44"/>
      <c r="M3536" s="44"/>
      <c r="N3536" s="44"/>
      <c r="O3536" s="44"/>
      <c r="P3536" s="44"/>
      <c r="Q3536" s="44"/>
      <c r="R3536" s="44"/>
      <c r="S3536" s="44"/>
      <c r="T3536" s="44"/>
      <c r="U3536" s="44"/>
      <c r="V3536" s="44"/>
      <c r="W3536" s="44"/>
      <c r="X3536" s="44"/>
      <c r="Y3536" s="44"/>
      <c r="Z3536" s="44"/>
      <c r="AA3536" s="35"/>
      <c r="AB3536" s="35"/>
      <c r="AC3536" s="35"/>
      <c r="AD3536" s="35"/>
      <c r="AE3536" s="35"/>
      <c r="AF3536" s="35"/>
      <c r="AG3536" s="35"/>
      <c r="AH3536" s="35"/>
      <c r="AI3536" s="35"/>
      <c r="AJ3536" s="35"/>
      <c r="AK3536" s="35"/>
    </row>
    <row r="3537" spans="7:37" s="13" customFormat="1" ht="13.9" customHeight="1" x14ac:dyDescent="0.3">
      <c r="G3537" s="44"/>
      <c r="H3537" s="44"/>
      <c r="I3537" s="44"/>
      <c r="J3537" s="44"/>
      <c r="K3537" s="44"/>
      <c r="L3537" s="44"/>
      <c r="M3537" s="44"/>
      <c r="N3537" s="44"/>
      <c r="O3537" s="44"/>
      <c r="P3537" s="44"/>
      <c r="Q3537" s="44"/>
      <c r="R3537" s="44"/>
      <c r="S3537" s="44"/>
      <c r="T3537" s="44"/>
      <c r="U3537" s="44"/>
      <c r="V3537" s="44"/>
      <c r="W3537" s="44"/>
      <c r="X3537" s="44"/>
      <c r="Y3537" s="44"/>
      <c r="Z3537" s="44"/>
      <c r="AA3537" s="35"/>
      <c r="AB3537" s="35"/>
      <c r="AC3537" s="35"/>
      <c r="AD3537" s="35"/>
      <c r="AE3537" s="35"/>
      <c r="AF3537" s="35"/>
      <c r="AG3537" s="35"/>
      <c r="AH3537" s="35"/>
      <c r="AI3537" s="35"/>
      <c r="AJ3537" s="35"/>
      <c r="AK3537" s="35"/>
    </row>
    <row r="3538" spans="7:37" s="13" customFormat="1" ht="13.9" customHeight="1" x14ac:dyDescent="0.3">
      <c r="G3538" s="44"/>
      <c r="H3538" s="44"/>
      <c r="I3538" s="44"/>
      <c r="J3538" s="44"/>
      <c r="K3538" s="44"/>
      <c r="L3538" s="44"/>
      <c r="M3538" s="44"/>
      <c r="N3538" s="44"/>
      <c r="O3538" s="44"/>
      <c r="P3538" s="44"/>
      <c r="Q3538" s="44"/>
      <c r="R3538" s="44"/>
      <c r="S3538" s="44"/>
      <c r="T3538" s="44"/>
      <c r="U3538" s="44"/>
      <c r="V3538" s="44"/>
      <c r="W3538" s="44"/>
      <c r="X3538" s="44"/>
      <c r="Y3538" s="44"/>
      <c r="Z3538" s="44"/>
      <c r="AA3538" s="35"/>
      <c r="AB3538" s="35"/>
      <c r="AC3538" s="35"/>
      <c r="AD3538" s="35"/>
      <c r="AE3538" s="35"/>
      <c r="AF3538" s="35"/>
      <c r="AG3538" s="35"/>
      <c r="AH3538" s="35"/>
      <c r="AI3538" s="35"/>
      <c r="AJ3538" s="35"/>
      <c r="AK3538" s="35"/>
    </row>
    <row r="3539" spans="7:37" s="13" customFormat="1" ht="13.9" customHeight="1" x14ac:dyDescent="0.3">
      <c r="G3539" s="44"/>
      <c r="H3539" s="44"/>
      <c r="I3539" s="44"/>
      <c r="J3539" s="44"/>
      <c r="K3539" s="44"/>
      <c r="L3539" s="44"/>
      <c r="M3539" s="44"/>
      <c r="N3539" s="44"/>
      <c r="O3539" s="44"/>
      <c r="P3539" s="44"/>
      <c r="Q3539" s="44"/>
      <c r="R3539" s="44"/>
      <c r="S3539" s="44"/>
      <c r="T3539" s="44"/>
      <c r="U3539" s="44"/>
      <c r="V3539" s="44"/>
      <c r="W3539" s="44"/>
      <c r="X3539" s="44"/>
      <c r="Y3539" s="44"/>
      <c r="Z3539" s="44"/>
      <c r="AA3539" s="35"/>
      <c r="AB3539" s="35"/>
      <c r="AC3539" s="35"/>
      <c r="AD3539" s="35"/>
      <c r="AE3539" s="35"/>
      <c r="AF3539" s="35"/>
      <c r="AG3539" s="35"/>
      <c r="AH3539" s="35"/>
      <c r="AI3539" s="35"/>
      <c r="AJ3539" s="35"/>
      <c r="AK3539" s="35"/>
    </row>
    <row r="3540" spans="7:37" s="13" customFormat="1" ht="13.9" customHeight="1" x14ac:dyDescent="0.3">
      <c r="G3540" s="44"/>
      <c r="H3540" s="44"/>
      <c r="I3540" s="44"/>
      <c r="J3540" s="44"/>
      <c r="K3540" s="44"/>
      <c r="L3540" s="44"/>
      <c r="M3540" s="44"/>
      <c r="N3540" s="44"/>
      <c r="O3540" s="44"/>
      <c r="P3540" s="44"/>
      <c r="Q3540" s="44"/>
      <c r="R3540" s="44"/>
      <c r="S3540" s="44"/>
      <c r="T3540" s="44"/>
      <c r="U3540" s="44"/>
      <c r="V3540" s="44"/>
      <c r="W3540" s="44"/>
      <c r="X3540" s="44"/>
      <c r="Y3540" s="44"/>
      <c r="Z3540" s="44"/>
      <c r="AA3540" s="35"/>
      <c r="AB3540" s="35"/>
      <c r="AC3540" s="35"/>
      <c r="AD3540" s="35"/>
      <c r="AE3540" s="35"/>
      <c r="AF3540" s="35"/>
      <c r="AG3540" s="35"/>
      <c r="AH3540" s="35"/>
      <c r="AI3540" s="35"/>
      <c r="AJ3540" s="35"/>
      <c r="AK3540" s="35"/>
    </row>
    <row r="3541" spans="7:37" s="13" customFormat="1" ht="13.9" customHeight="1" x14ac:dyDescent="0.3">
      <c r="G3541" s="44"/>
      <c r="H3541" s="44"/>
      <c r="I3541" s="44"/>
      <c r="J3541" s="44"/>
      <c r="K3541" s="44"/>
      <c r="L3541" s="44"/>
      <c r="M3541" s="44"/>
      <c r="N3541" s="44"/>
      <c r="O3541" s="44"/>
      <c r="P3541" s="44"/>
      <c r="Q3541" s="44"/>
      <c r="R3541" s="44"/>
      <c r="S3541" s="44"/>
      <c r="T3541" s="44"/>
      <c r="U3541" s="44"/>
      <c r="V3541" s="44"/>
      <c r="W3541" s="44"/>
      <c r="X3541" s="44"/>
      <c r="Y3541" s="44"/>
      <c r="Z3541" s="44"/>
      <c r="AA3541" s="35"/>
      <c r="AB3541" s="35"/>
      <c r="AC3541" s="35"/>
      <c r="AD3541" s="35"/>
      <c r="AE3541" s="35"/>
      <c r="AF3541" s="35"/>
      <c r="AG3541" s="35"/>
      <c r="AH3541" s="35"/>
      <c r="AI3541" s="35"/>
      <c r="AJ3541" s="35"/>
      <c r="AK3541" s="35"/>
    </row>
    <row r="3542" spans="7:37" s="13" customFormat="1" ht="13.9" customHeight="1" x14ac:dyDescent="0.3">
      <c r="G3542" s="44"/>
      <c r="H3542" s="44"/>
      <c r="I3542" s="44"/>
      <c r="J3542" s="44"/>
      <c r="K3542" s="44"/>
      <c r="L3542" s="44"/>
      <c r="M3542" s="44"/>
      <c r="N3542" s="44"/>
      <c r="O3542" s="44"/>
      <c r="P3542" s="44"/>
      <c r="Q3542" s="44"/>
      <c r="R3542" s="44"/>
      <c r="S3542" s="44"/>
      <c r="T3542" s="44"/>
      <c r="U3542" s="44"/>
      <c r="V3542" s="44"/>
      <c r="W3542" s="44"/>
      <c r="X3542" s="44"/>
      <c r="Y3542" s="44"/>
      <c r="Z3542" s="44"/>
      <c r="AA3542" s="35"/>
      <c r="AB3542" s="35"/>
      <c r="AC3542" s="35"/>
      <c r="AD3542" s="35"/>
      <c r="AE3542" s="35"/>
      <c r="AF3542" s="35"/>
      <c r="AG3542" s="35"/>
      <c r="AH3542" s="35"/>
      <c r="AI3542" s="35"/>
      <c r="AJ3542" s="35"/>
      <c r="AK3542" s="35"/>
    </row>
    <row r="3543" spans="7:37" s="13" customFormat="1" ht="13.9" customHeight="1" x14ac:dyDescent="0.3">
      <c r="G3543" s="44"/>
      <c r="H3543" s="44"/>
      <c r="I3543" s="44"/>
      <c r="J3543" s="44"/>
      <c r="K3543" s="44"/>
      <c r="L3543" s="44"/>
      <c r="M3543" s="44"/>
      <c r="N3543" s="44"/>
      <c r="O3543" s="44"/>
      <c r="P3543" s="44"/>
      <c r="Q3543" s="44"/>
      <c r="R3543" s="44"/>
      <c r="S3543" s="44"/>
      <c r="T3543" s="44"/>
      <c r="U3543" s="44"/>
      <c r="V3543" s="44"/>
      <c r="W3543" s="44"/>
      <c r="X3543" s="44"/>
      <c r="Y3543" s="44"/>
      <c r="Z3543" s="44"/>
      <c r="AA3543" s="35"/>
      <c r="AB3543" s="35"/>
      <c r="AC3543" s="35"/>
      <c r="AD3543" s="35"/>
      <c r="AE3543" s="35"/>
      <c r="AF3543" s="35"/>
      <c r="AG3543" s="35"/>
      <c r="AH3543" s="35"/>
      <c r="AI3543" s="35"/>
      <c r="AJ3543" s="35"/>
      <c r="AK3543" s="35"/>
    </row>
    <row r="3544" spans="7:37" s="13" customFormat="1" ht="13.9" customHeight="1" x14ac:dyDescent="0.3">
      <c r="G3544" s="44"/>
      <c r="H3544" s="44"/>
      <c r="I3544" s="44"/>
      <c r="J3544" s="44"/>
      <c r="K3544" s="44"/>
      <c r="L3544" s="44"/>
      <c r="M3544" s="44"/>
      <c r="N3544" s="44"/>
      <c r="O3544" s="44"/>
      <c r="P3544" s="44"/>
      <c r="Q3544" s="44"/>
      <c r="R3544" s="44"/>
      <c r="S3544" s="44"/>
      <c r="T3544" s="44"/>
      <c r="U3544" s="44"/>
      <c r="V3544" s="44"/>
      <c r="W3544" s="44"/>
      <c r="X3544" s="44"/>
      <c r="Y3544" s="44"/>
      <c r="Z3544" s="44"/>
      <c r="AA3544" s="35"/>
      <c r="AB3544" s="35"/>
      <c r="AC3544" s="35"/>
      <c r="AD3544" s="35"/>
      <c r="AE3544" s="35"/>
      <c r="AF3544" s="35"/>
      <c r="AG3544" s="35"/>
      <c r="AH3544" s="35"/>
      <c r="AI3544" s="35"/>
      <c r="AJ3544" s="35"/>
      <c r="AK3544" s="35"/>
    </row>
    <row r="3545" spans="7:37" s="13" customFormat="1" ht="13.9" customHeight="1" x14ac:dyDescent="0.3">
      <c r="G3545" s="44"/>
      <c r="H3545" s="44"/>
      <c r="I3545" s="44"/>
      <c r="J3545" s="44"/>
      <c r="K3545" s="44"/>
      <c r="L3545" s="44"/>
      <c r="M3545" s="44"/>
      <c r="N3545" s="44"/>
      <c r="O3545" s="44"/>
      <c r="P3545" s="44"/>
      <c r="Q3545" s="44"/>
      <c r="R3545" s="44"/>
      <c r="S3545" s="44"/>
      <c r="T3545" s="44"/>
      <c r="U3545" s="44"/>
      <c r="V3545" s="44"/>
      <c r="W3545" s="44"/>
      <c r="X3545" s="44"/>
      <c r="Y3545" s="44"/>
      <c r="Z3545" s="44"/>
      <c r="AA3545" s="35"/>
      <c r="AB3545" s="35"/>
      <c r="AC3545" s="35"/>
      <c r="AD3545" s="35"/>
      <c r="AE3545" s="35"/>
      <c r="AF3545" s="35"/>
      <c r="AG3545" s="35"/>
      <c r="AH3545" s="35"/>
      <c r="AI3545" s="35"/>
      <c r="AJ3545" s="35"/>
      <c r="AK3545" s="35"/>
    </row>
    <row r="3546" spans="7:37" s="13" customFormat="1" ht="13.9" customHeight="1" x14ac:dyDescent="0.3">
      <c r="G3546" s="44"/>
      <c r="H3546" s="44"/>
      <c r="I3546" s="44"/>
      <c r="J3546" s="44"/>
      <c r="K3546" s="44"/>
      <c r="L3546" s="44"/>
      <c r="M3546" s="44"/>
      <c r="N3546" s="44"/>
      <c r="O3546" s="44"/>
      <c r="P3546" s="44"/>
      <c r="Q3546" s="44"/>
      <c r="R3546" s="44"/>
      <c r="S3546" s="44"/>
      <c r="T3546" s="44"/>
      <c r="U3546" s="44"/>
      <c r="V3546" s="44"/>
      <c r="W3546" s="44"/>
      <c r="X3546" s="44"/>
      <c r="Y3546" s="44"/>
      <c r="Z3546" s="44"/>
      <c r="AA3546" s="35"/>
      <c r="AB3546" s="35"/>
      <c r="AC3546" s="35"/>
      <c r="AD3546" s="35"/>
      <c r="AE3546" s="35"/>
      <c r="AF3546" s="35"/>
      <c r="AG3546" s="35"/>
      <c r="AH3546" s="35"/>
      <c r="AI3546" s="35"/>
      <c r="AJ3546" s="35"/>
      <c r="AK3546" s="35"/>
    </row>
    <row r="3547" spans="7:37" s="13" customFormat="1" ht="13.9" customHeight="1" x14ac:dyDescent="0.3">
      <c r="G3547" s="44"/>
      <c r="H3547" s="44"/>
      <c r="I3547" s="44"/>
      <c r="J3547" s="44"/>
      <c r="K3547" s="44"/>
      <c r="L3547" s="44"/>
      <c r="M3547" s="44"/>
      <c r="N3547" s="44"/>
      <c r="O3547" s="44"/>
      <c r="P3547" s="44"/>
      <c r="Q3547" s="44"/>
      <c r="R3547" s="44"/>
      <c r="S3547" s="44"/>
      <c r="T3547" s="44"/>
      <c r="U3547" s="44"/>
      <c r="V3547" s="44"/>
      <c r="W3547" s="44"/>
      <c r="X3547" s="44"/>
      <c r="Y3547" s="44"/>
      <c r="Z3547" s="44"/>
      <c r="AA3547" s="35"/>
      <c r="AB3547" s="35"/>
      <c r="AC3547" s="35"/>
      <c r="AD3547" s="35"/>
      <c r="AE3547" s="35"/>
      <c r="AF3547" s="35"/>
      <c r="AG3547" s="35"/>
      <c r="AH3547" s="35"/>
      <c r="AI3547" s="35"/>
      <c r="AJ3547" s="35"/>
      <c r="AK3547" s="35"/>
    </row>
    <row r="3548" spans="7:37" s="13" customFormat="1" ht="13.9" customHeight="1" x14ac:dyDescent="0.3">
      <c r="G3548" s="44"/>
      <c r="H3548" s="44"/>
      <c r="I3548" s="44"/>
      <c r="J3548" s="44"/>
      <c r="K3548" s="44"/>
      <c r="L3548" s="44"/>
      <c r="M3548" s="44"/>
      <c r="N3548" s="44"/>
      <c r="O3548" s="44"/>
      <c r="P3548" s="44"/>
      <c r="Q3548" s="44"/>
      <c r="R3548" s="44"/>
      <c r="S3548" s="44"/>
      <c r="T3548" s="44"/>
      <c r="U3548" s="44"/>
      <c r="V3548" s="44"/>
      <c r="W3548" s="44"/>
      <c r="X3548" s="44"/>
      <c r="Y3548" s="44"/>
      <c r="Z3548" s="44"/>
      <c r="AA3548" s="35"/>
      <c r="AB3548" s="35"/>
      <c r="AC3548" s="35"/>
      <c r="AD3548" s="35"/>
      <c r="AE3548" s="35"/>
      <c r="AF3548" s="35"/>
      <c r="AG3548" s="35"/>
      <c r="AH3548" s="35"/>
      <c r="AI3548" s="35"/>
      <c r="AJ3548" s="35"/>
      <c r="AK3548" s="35"/>
    </row>
    <row r="3549" spans="7:37" s="13" customFormat="1" ht="13.9" customHeight="1" x14ac:dyDescent="0.3">
      <c r="G3549" s="44"/>
      <c r="H3549" s="44"/>
      <c r="I3549" s="44"/>
      <c r="J3549" s="44"/>
      <c r="K3549" s="44"/>
      <c r="L3549" s="44"/>
      <c r="M3549" s="44"/>
      <c r="N3549" s="44"/>
      <c r="O3549" s="44"/>
      <c r="P3549" s="44"/>
      <c r="Q3549" s="44"/>
      <c r="R3549" s="44"/>
      <c r="S3549" s="44"/>
      <c r="T3549" s="44"/>
      <c r="U3549" s="44"/>
      <c r="V3549" s="44"/>
      <c r="W3549" s="44"/>
      <c r="X3549" s="44"/>
      <c r="Y3549" s="44"/>
      <c r="Z3549" s="44"/>
      <c r="AA3549" s="35"/>
      <c r="AB3549" s="35"/>
      <c r="AC3549" s="35"/>
      <c r="AD3549" s="35"/>
      <c r="AE3549" s="35"/>
      <c r="AF3549" s="35"/>
      <c r="AG3549" s="35"/>
      <c r="AH3549" s="35"/>
      <c r="AI3549" s="35"/>
      <c r="AJ3549" s="35"/>
      <c r="AK3549" s="35"/>
    </row>
    <row r="3550" spans="7:37" s="13" customFormat="1" ht="13.9" customHeight="1" x14ac:dyDescent="0.3">
      <c r="G3550" s="44"/>
      <c r="H3550" s="44"/>
      <c r="I3550" s="44"/>
      <c r="J3550" s="44"/>
      <c r="K3550" s="44"/>
      <c r="L3550" s="44"/>
      <c r="M3550" s="44"/>
      <c r="N3550" s="44"/>
      <c r="O3550" s="44"/>
      <c r="P3550" s="44"/>
      <c r="Q3550" s="44"/>
      <c r="R3550" s="44"/>
      <c r="S3550" s="44"/>
      <c r="T3550" s="44"/>
      <c r="U3550" s="44"/>
      <c r="V3550" s="44"/>
      <c r="W3550" s="44"/>
      <c r="X3550" s="44"/>
      <c r="Y3550" s="44"/>
      <c r="Z3550" s="44"/>
      <c r="AA3550" s="35"/>
      <c r="AB3550" s="35"/>
      <c r="AC3550" s="35"/>
      <c r="AD3550" s="35"/>
      <c r="AE3550" s="35"/>
      <c r="AF3550" s="35"/>
      <c r="AG3550" s="35"/>
      <c r="AH3550" s="35"/>
      <c r="AI3550" s="35"/>
      <c r="AJ3550" s="35"/>
      <c r="AK3550" s="35"/>
    </row>
    <row r="3551" spans="7:37" s="13" customFormat="1" ht="13.9" customHeight="1" x14ac:dyDescent="0.3">
      <c r="G3551" s="44"/>
      <c r="H3551" s="44"/>
      <c r="I3551" s="44"/>
      <c r="J3551" s="44"/>
      <c r="K3551" s="44"/>
      <c r="L3551" s="44"/>
      <c r="M3551" s="44"/>
      <c r="N3551" s="44"/>
      <c r="O3551" s="44"/>
      <c r="P3551" s="44"/>
      <c r="Q3551" s="44"/>
      <c r="R3551" s="44"/>
      <c r="S3551" s="44"/>
      <c r="T3551" s="44"/>
      <c r="U3551" s="44"/>
      <c r="V3551" s="44"/>
      <c r="W3551" s="44"/>
      <c r="X3551" s="44"/>
      <c r="Y3551" s="44"/>
      <c r="Z3551" s="44"/>
      <c r="AA3551" s="35"/>
      <c r="AB3551" s="35"/>
      <c r="AC3551" s="35"/>
      <c r="AD3551" s="35"/>
      <c r="AE3551" s="35"/>
      <c r="AF3551" s="35"/>
      <c r="AG3551" s="35"/>
      <c r="AH3551" s="35"/>
      <c r="AI3551" s="35"/>
      <c r="AJ3551" s="35"/>
      <c r="AK3551" s="35"/>
    </row>
    <row r="3552" spans="7:37" s="13" customFormat="1" ht="13.9" customHeight="1" x14ac:dyDescent="0.3">
      <c r="G3552" s="44"/>
      <c r="H3552" s="44"/>
      <c r="I3552" s="44"/>
      <c r="J3552" s="44"/>
      <c r="K3552" s="44"/>
      <c r="L3552" s="44"/>
      <c r="M3552" s="44"/>
      <c r="N3552" s="44"/>
      <c r="O3552" s="44"/>
      <c r="P3552" s="44"/>
      <c r="Q3552" s="44"/>
      <c r="R3552" s="44"/>
      <c r="S3552" s="44"/>
      <c r="T3552" s="44"/>
      <c r="U3552" s="44"/>
      <c r="V3552" s="44"/>
      <c r="W3552" s="44"/>
      <c r="X3552" s="44"/>
      <c r="Y3552" s="44"/>
      <c r="Z3552" s="44"/>
      <c r="AA3552" s="35"/>
      <c r="AB3552" s="35"/>
      <c r="AC3552" s="35"/>
      <c r="AD3552" s="35"/>
      <c r="AE3552" s="35"/>
      <c r="AF3552" s="35"/>
      <c r="AG3552" s="35"/>
      <c r="AH3552" s="35"/>
      <c r="AI3552" s="35"/>
      <c r="AJ3552" s="35"/>
      <c r="AK3552" s="35"/>
    </row>
    <row r="3553" spans="7:37" s="13" customFormat="1" ht="13.9" customHeight="1" x14ac:dyDescent="0.3">
      <c r="G3553" s="44"/>
      <c r="H3553" s="44"/>
      <c r="I3553" s="44"/>
      <c r="J3553" s="44"/>
      <c r="K3553" s="44"/>
      <c r="L3553" s="44"/>
      <c r="M3553" s="44"/>
      <c r="N3553" s="44"/>
      <c r="O3553" s="44"/>
      <c r="P3553" s="44"/>
      <c r="Q3553" s="44"/>
      <c r="R3553" s="44"/>
      <c r="S3553" s="44"/>
      <c r="T3553" s="44"/>
      <c r="U3553" s="44"/>
      <c r="V3553" s="44"/>
      <c r="W3553" s="44"/>
      <c r="X3553" s="44"/>
      <c r="Y3553" s="44"/>
      <c r="Z3553" s="44"/>
      <c r="AA3553" s="35"/>
      <c r="AB3553" s="35"/>
      <c r="AC3553" s="35"/>
      <c r="AD3553" s="35"/>
      <c r="AE3553" s="35"/>
      <c r="AF3553" s="35"/>
      <c r="AG3553" s="35"/>
      <c r="AH3553" s="35"/>
      <c r="AI3553" s="35"/>
      <c r="AJ3553" s="35"/>
      <c r="AK3553" s="35"/>
    </row>
    <row r="3554" spans="7:37" s="13" customFormat="1" ht="13.9" customHeight="1" x14ac:dyDescent="0.3">
      <c r="G3554" s="44"/>
      <c r="H3554" s="44"/>
      <c r="I3554" s="44"/>
      <c r="J3554" s="44"/>
      <c r="K3554" s="44"/>
      <c r="L3554" s="44"/>
      <c r="M3554" s="44"/>
      <c r="N3554" s="44"/>
      <c r="O3554" s="44"/>
      <c r="P3554" s="44"/>
      <c r="Q3554" s="44"/>
      <c r="R3554" s="44"/>
      <c r="S3554" s="44"/>
      <c r="T3554" s="44"/>
      <c r="U3554" s="44"/>
      <c r="V3554" s="44"/>
      <c r="W3554" s="44"/>
      <c r="X3554" s="44"/>
      <c r="Y3554" s="44"/>
      <c r="Z3554" s="44"/>
      <c r="AA3554" s="35"/>
      <c r="AB3554" s="35"/>
      <c r="AC3554" s="35"/>
      <c r="AD3554" s="35"/>
      <c r="AE3554" s="35"/>
      <c r="AF3554" s="35"/>
      <c r="AG3554" s="35"/>
      <c r="AH3554" s="35"/>
      <c r="AI3554" s="35"/>
      <c r="AJ3554" s="35"/>
      <c r="AK3554" s="35"/>
    </row>
    <row r="3555" spans="7:37" s="13" customFormat="1" ht="13.9" customHeight="1" x14ac:dyDescent="0.3">
      <c r="G3555" s="44"/>
      <c r="H3555" s="44"/>
      <c r="I3555" s="44"/>
      <c r="J3555" s="44"/>
      <c r="K3555" s="44"/>
      <c r="L3555" s="44"/>
      <c r="M3555" s="44"/>
      <c r="N3555" s="44"/>
      <c r="O3555" s="44"/>
      <c r="P3555" s="44"/>
      <c r="Q3555" s="44"/>
      <c r="R3555" s="44"/>
      <c r="S3555" s="44"/>
      <c r="T3555" s="44"/>
      <c r="U3555" s="44"/>
      <c r="V3555" s="44"/>
      <c r="W3555" s="44"/>
      <c r="X3555" s="44"/>
      <c r="Y3555" s="44"/>
      <c r="Z3555" s="44"/>
      <c r="AA3555" s="35"/>
      <c r="AB3555" s="35"/>
      <c r="AC3555" s="35"/>
      <c r="AD3555" s="35"/>
      <c r="AE3555" s="35"/>
      <c r="AF3555" s="35"/>
      <c r="AG3555" s="35"/>
      <c r="AH3555" s="35"/>
      <c r="AI3555" s="35"/>
      <c r="AJ3555" s="35"/>
      <c r="AK3555" s="35"/>
    </row>
    <row r="3556" spans="7:37" s="13" customFormat="1" ht="13.9" customHeight="1" x14ac:dyDescent="0.3">
      <c r="G3556" s="44"/>
      <c r="H3556" s="44"/>
      <c r="I3556" s="44"/>
      <c r="J3556" s="44"/>
      <c r="K3556" s="44"/>
      <c r="L3556" s="44"/>
      <c r="M3556" s="44"/>
      <c r="N3556" s="44"/>
      <c r="O3556" s="44"/>
      <c r="P3556" s="44"/>
      <c r="Q3556" s="44"/>
      <c r="R3556" s="44"/>
      <c r="S3556" s="44"/>
      <c r="T3556" s="44"/>
      <c r="U3556" s="44"/>
      <c r="V3556" s="44"/>
      <c r="W3556" s="44"/>
      <c r="X3556" s="44"/>
      <c r="Y3556" s="44"/>
      <c r="Z3556" s="44"/>
      <c r="AA3556" s="35"/>
      <c r="AB3556" s="35"/>
      <c r="AC3556" s="35"/>
      <c r="AD3556" s="35"/>
      <c r="AE3556" s="35"/>
      <c r="AF3556" s="35"/>
      <c r="AG3556" s="35"/>
      <c r="AH3556" s="35"/>
      <c r="AI3556" s="35"/>
      <c r="AJ3556" s="35"/>
      <c r="AK3556" s="35"/>
    </row>
    <row r="3557" spans="7:37" s="13" customFormat="1" ht="13.9" customHeight="1" x14ac:dyDescent="0.3">
      <c r="G3557" s="44"/>
      <c r="H3557" s="44"/>
      <c r="I3557" s="44"/>
      <c r="J3557" s="44"/>
      <c r="K3557" s="44"/>
      <c r="L3557" s="44"/>
      <c r="M3557" s="44"/>
      <c r="N3557" s="44"/>
      <c r="O3557" s="44"/>
      <c r="P3557" s="44"/>
      <c r="Q3557" s="44"/>
      <c r="R3557" s="44"/>
      <c r="S3557" s="44"/>
      <c r="T3557" s="44"/>
      <c r="U3557" s="44"/>
      <c r="V3557" s="44"/>
      <c r="W3557" s="44"/>
      <c r="X3557" s="44"/>
      <c r="Y3557" s="44"/>
      <c r="Z3557" s="44"/>
      <c r="AA3557" s="35"/>
      <c r="AB3557" s="35"/>
      <c r="AC3557" s="35"/>
      <c r="AD3557" s="35"/>
      <c r="AE3557" s="35"/>
      <c r="AF3557" s="35"/>
      <c r="AG3557" s="35"/>
      <c r="AH3557" s="35"/>
      <c r="AI3557" s="35"/>
      <c r="AJ3557" s="35"/>
      <c r="AK3557" s="35"/>
    </row>
    <row r="3558" spans="7:37" s="13" customFormat="1" ht="13.9" customHeight="1" x14ac:dyDescent="0.3">
      <c r="G3558" s="44"/>
      <c r="H3558" s="44"/>
      <c r="I3558" s="44"/>
      <c r="J3558" s="44"/>
      <c r="K3558" s="44"/>
      <c r="L3558" s="44"/>
      <c r="M3558" s="44"/>
      <c r="N3558" s="44"/>
      <c r="O3558" s="44"/>
      <c r="P3558" s="44"/>
      <c r="Q3558" s="44"/>
      <c r="R3558" s="44"/>
      <c r="S3558" s="44"/>
      <c r="T3558" s="44"/>
      <c r="U3558" s="44"/>
      <c r="V3558" s="44"/>
      <c r="W3558" s="44"/>
      <c r="X3558" s="44"/>
      <c r="Y3558" s="44"/>
      <c r="Z3558" s="44"/>
      <c r="AA3558" s="35"/>
      <c r="AB3558" s="35"/>
      <c r="AC3558" s="35"/>
      <c r="AD3558" s="35"/>
      <c r="AE3558" s="35"/>
      <c r="AF3558" s="35"/>
      <c r="AG3558" s="35"/>
      <c r="AH3558" s="35"/>
      <c r="AI3558" s="35"/>
      <c r="AJ3558" s="35"/>
      <c r="AK3558" s="35"/>
    </row>
    <row r="3559" spans="7:37" s="13" customFormat="1" ht="13.9" customHeight="1" x14ac:dyDescent="0.3">
      <c r="G3559" s="44"/>
      <c r="H3559" s="44"/>
      <c r="I3559" s="44"/>
      <c r="J3559" s="44"/>
      <c r="K3559" s="44"/>
      <c r="L3559" s="44"/>
      <c r="M3559" s="44"/>
      <c r="N3559" s="44"/>
      <c r="O3559" s="44"/>
      <c r="P3559" s="44"/>
      <c r="Q3559" s="44"/>
      <c r="R3559" s="44"/>
      <c r="S3559" s="44"/>
      <c r="T3559" s="44"/>
      <c r="U3559" s="44"/>
      <c r="V3559" s="44"/>
      <c r="W3559" s="44"/>
      <c r="X3559" s="44"/>
      <c r="Y3559" s="44"/>
      <c r="Z3559" s="44"/>
      <c r="AA3559" s="35"/>
      <c r="AB3559" s="35"/>
      <c r="AC3559" s="35"/>
      <c r="AD3559" s="35"/>
      <c r="AE3559" s="35"/>
      <c r="AF3559" s="35"/>
      <c r="AG3559" s="35"/>
      <c r="AH3559" s="35"/>
      <c r="AI3559" s="35"/>
      <c r="AJ3559" s="35"/>
      <c r="AK3559" s="35"/>
    </row>
    <row r="3560" spans="7:37" s="13" customFormat="1" ht="13.9" customHeight="1" x14ac:dyDescent="0.3">
      <c r="G3560" s="44"/>
      <c r="H3560" s="44"/>
      <c r="I3560" s="44"/>
      <c r="J3560" s="44"/>
      <c r="K3560" s="44"/>
      <c r="L3560" s="44"/>
      <c r="M3560" s="44"/>
      <c r="N3560" s="44"/>
      <c r="O3560" s="44"/>
      <c r="P3560" s="44"/>
      <c r="Q3560" s="44"/>
      <c r="R3560" s="44"/>
      <c r="S3560" s="44"/>
      <c r="T3560" s="44"/>
      <c r="U3560" s="44"/>
      <c r="V3560" s="44"/>
      <c r="W3560" s="44"/>
      <c r="X3560" s="44"/>
      <c r="Y3560" s="44"/>
      <c r="Z3560" s="44"/>
      <c r="AA3560" s="35"/>
      <c r="AB3560" s="35"/>
      <c r="AC3560" s="35"/>
      <c r="AD3560" s="35"/>
      <c r="AE3560" s="35"/>
      <c r="AF3560" s="35"/>
      <c r="AG3560" s="35"/>
      <c r="AH3560" s="35"/>
      <c r="AI3560" s="35"/>
      <c r="AJ3560" s="35"/>
      <c r="AK3560" s="35"/>
    </row>
    <row r="3561" spans="7:37" s="13" customFormat="1" ht="13.9" customHeight="1" x14ac:dyDescent="0.3">
      <c r="G3561" s="44"/>
      <c r="H3561" s="44"/>
      <c r="I3561" s="44"/>
      <c r="J3561" s="44"/>
      <c r="K3561" s="44"/>
      <c r="L3561" s="44"/>
      <c r="M3561" s="44"/>
      <c r="N3561" s="44"/>
      <c r="O3561" s="44"/>
      <c r="P3561" s="44"/>
      <c r="Q3561" s="44"/>
      <c r="R3561" s="44"/>
      <c r="S3561" s="44"/>
      <c r="T3561" s="44"/>
      <c r="U3561" s="44"/>
      <c r="V3561" s="44"/>
      <c r="W3561" s="44"/>
      <c r="X3561" s="44"/>
      <c r="Y3561" s="44"/>
      <c r="Z3561" s="44"/>
      <c r="AA3561" s="35"/>
      <c r="AB3561" s="35"/>
      <c r="AC3561" s="35"/>
      <c r="AD3561" s="35"/>
      <c r="AE3561" s="35"/>
      <c r="AF3561" s="35"/>
      <c r="AG3561" s="35"/>
      <c r="AH3561" s="35"/>
      <c r="AI3561" s="35"/>
      <c r="AJ3561" s="35"/>
      <c r="AK3561" s="35"/>
    </row>
    <row r="3562" spans="7:37" s="13" customFormat="1" ht="13.9" customHeight="1" x14ac:dyDescent="0.3">
      <c r="G3562" s="44"/>
      <c r="H3562" s="44"/>
      <c r="I3562" s="44"/>
      <c r="J3562" s="44"/>
      <c r="K3562" s="44"/>
      <c r="L3562" s="44"/>
      <c r="M3562" s="44"/>
      <c r="N3562" s="44"/>
      <c r="O3562" s="44"/>
      <c r="P3562" s="44"/>
      <c r="Q3562" s="44"/>
      <c r="R3562" s="44"/>
      <c r="S3562" s="44"/>
      <c r="T3562" s="44"/>
      <c r="U3562" s="44"/>
      <c r="V3562" s="44"/>
      <c r="W3562" s="44"/>
      <c r="X3562" s="44"/>
      <c r="Y3562" s="44"/>
      <c r="Z3562" s="44"/>
      <c r="AA3562" s="35"/>
      <c r="AB3562" s="35"/>
      <c r="AC3562" s="35"/>
      <c r="AD3562" s="35"/>
      <c r="AE3562" s="35"/>
      <c r="AF3562" s="35"/>
      <c r="AG3562" s="35"/>
      <c r="AH3562" s="35"/>
      <c r="AI3562" s="35"/>
      <c r="AJ3562" s="35"/>
      <c r="AK3562" s="35"/>
    </row>
    <row r="3563" spans="7:37" s="13" customFormat="1" ht="13.9" customHeight="1" x14ac:dyDescent="0.3">
      <c r="G3563" s="44"/>
      <c r="H3563" s="44"/>
      <c r="I3563" s="44"/>
      <c r="J3563" s="44"/>
      <c r="K3563" s="44"/>
      <c r="L3563" s="44"/>
      <c r="M3563" s="44"/>
      <c r="N3563" s="44"/>
      <c r="O3563" s="44"/>
      <c r="P3563" s="44"/>
      <c r="Q3563" s="44"/>
      <c r="R3563" s="44"/>
      <c r="S3563" s="44"/>
      <c r="T3563" s="44"/>
      <c r="U3563" s="44"/>
      <c r="V3563" s="44"/>
      <c r="W3563" s="44"/>
      <c r="X3563" s="44"/>
      <c r="Y3563" s="44"/>
      <c r="Z3563" s="44"/>
      <c r="AA3563" s="35"/>
      <c r="AB3563" s="35"/>
      <c r="AC3563" s="35"/>
      <c r="AD3563" s="35"/>
      <c r="AE3563" s="35"/>
      <c r="AF3563" s="35"/>
      <c r="AG3563" s="35"/>
      <c r="AH3563" s="35"/>
      <c r="AI3563" s="35"/>
      <c r="AJ3563" s="35"/>
      <c r="AK3563" s="35"/>
    </row>
    <row r="3564" spans="7:37" s="13" customFormat="1" ht="13.9" customHeight="1" x14ac:dyDescent="0.3">
      <c r="G3564" s="44"/>
      <c r="H3564" s="44"/>
      <c r="I3564" s="44"/>
      <c r="J3564" s="44"/>
      <c r="K3564" s="44"/>
      <c r="L3564" s="44"/>
      <c r="M3564" s="44"/>
      <c r="N3564" s="44"/>
      <c r="O3564" s="44"/>
      <c r="P3564" s="44"/>
      <c r="Q3564" s="44"/>
      <c r="R3564" s="44"/>
      <c r="S3564" s="44"/>
      <c r="T3564" s="44"/>
      <c r="U3564" s="44"/>
      <c r="V3564" s="44"/>
      <c r="W3564" s="44"/>
      <c r="X3564" s="44"/>
      <c r="Y3564" s="44"/>
      <c r="Z3564" s="44"/>
      <c r="AA3564" s="35"/>
      <c r="AB3564" s="35"/>
      <c r="AC3564" s="35"/>
      <c r="AD3564" s="35"/>
      <c r="AE3564" s="35"/>
      <c r="AF3564" s="35"/>
      <c r="AG3564" s="35"/>
      <c r="AH3564" s="35"/>
      <c r="AI3564" s="35"/>
      <c r="AJ3564" s="35"/>
      <c r="AK3564" s="35"/>
    </row>
    <row r="3565" spans="7:37" s="13" customFormat="1" ht="13.9" customHeight="1" x14ac:dyDescent="0.3">
      <c r="G3565" s="44"/>
      <c r="H3565" s="44"/>
      <c r="I3565" s="44"/>
      <c r="J3565" s="44"/>
      <c r="K3565" s="44"/>
      <c r="L3565" s="44"/>
      <c r="M3565" s="44"/>
      <c r="N3565" s="44"/>
      <c r="O3565" s="44"/>
      <c r="P3565" s="44"/>
      <c r="Q3565" s="44"/>
      <c r="R3565" s="44"/>
      <c r="S3565" s="44"/>
      <c r="T3565" s="44"/>
      <c r="U3565" s="44"/>
      <c r="V3565" s="44"/>
      <c r="W3565" s="44"/>
      <c r="X3565" s="44"/>
      <c r="Y3565" s="44"/>
      <c r="Z3565" s="44"/>
      <c r="AA3565" s="35"/>
      <c r="AB3565" s="35"/>
      <c r="AC3565" s="35"/>
      <c r="AD3565" s="35"/>
      <c r="AE3565" s="35"/>
      <c r="AF3565" s="35"/>
      <c r="AG3565" s="35"/>
      <c r="AH3565" s="35"/>
      <c r="AI3565" s="35"/>
      <c r="AJ3565" s="35"/>
      <c r="AK3565" s="35"/>
    </row>
    <row r="3566" spans="7:37" s="13" customFormat="1" ht="13.9" customHeight="1" x14ac:dyDescent="0.3">
      <c r="G3566" s="44"/>
      <c r="H3566" s="44"/>
      <c r="I3566" s="44"/>
      <c r="J3566" s="44"/>
      <c r="K3566" s="44"/>
      <c r="L3566" s="44"/>
      <c r="M3566" s="44"/>
      <c r="N3566" s="44"/>
      <c r="O3566" s="44"/>
      <c r="P3566" s="44"/>
      <c r="Q3566" s="44"/>
      <c r="R3566" s="44"/>
      <c r="S3566" s="44"/>
      <c r="T3566" s="44"/>
      <c r="U3566" s="44"/>
      <c r="V3566" s="44"/>
      <c r="W3566" s="44"/>
      <c r="X3566" s="44"/>
      <c r="Y3566" s="44"/>
      <c r="Z3566" s="44"/>
      <c r="AA3566" s="35"/>
      <c r="AB3566" s="35"/>
      <c r="AC3566" s="35"/>
      <c r="AD3566" s="35"/>
      <c r="AE3566" s="35"/>
      <c r="AF3566" s="35"/>
      <c r="AG3566" s="35"/>
      <c r="AH3566" s="35"/>
      <c r="AI3566" s="35"/>
      <c r="AJ3566" s="35"/>
      <c r="AK3566" s="35"/>
    </row>
    <row r="3567" spans="7:37" s="13" customFormat="1" ht="13.9" customHeight="1" x14ac:dyDescent="0.3">
      <c r="G3567" s="44"/>
      <c r="H3567" s="44"/>
      <c r="I3567" s="44"/>
      <c r="J3567" s="44"/>
      <c r="K3567" s="44"/>
      <c r="L3567" s="44"/>
      <c r="M3567" s="44"/>
      <c r="N3567" s="44"/>
      <c r="O3567" s="44"/>
      <c r="P3567" s="44"/>
      <c r="Q3567" s="44"/>
      <c r="R3567" s="44"/>
      <c r="S3567" s="44"/>
      <c r="T3567" s="44"/>
      <c r="U3567" s="44"/>
      <c r="V3567" s="44"/>
      <c r="W3567" s="44"/>
      <c r="X3567" s="44"/>
      <c r="Y3567" s="44"/>
      <c r="Z3567" s="44"/>
      <c r="AA3567" s="35"/>
      <c r="AB3567" s="35"/>
      <c r="AC3567" s="35"/>
      <c r="AD3567" s="35"/>
      <c r="AE3567" s="35"/>
      <c r="AF3567" s="35"/>
      <c r="AG3567" s="35"/>
      <c r="AH3567" s="35"/>
      <c r="AI3567" s="35"/>
      <c r="AJ3567" s="35"/>
      <c r="AK3567" s="35"/>
    </row>
    <row r="3568" spans="7:37" s="13" customFormat="1" ht="13.9" customHeight="1" x14ac:dyDescent="0.3">
      <c r="G3568" s="44"/>
      <c r="H3568" s="44"/>
      <c r="I3568" s="44"/>
      <c r="J3568" s="44"/>
      <c r="K3568" s="44"/>
      <c r="L3568" s="44"/>
      <c r="M3568" s="44"/>
      <c r="N3568" s="44"/>
      <c r="O3568" s="44"/>
      <c r="P3568" s="44"/>
      <c r="Q3568" s="44"/>
      <c r="R3568" s="44"/>
      <c r="S3568" s="44"/>
      <c r="T3568" s="44"/>
      <c r="U3568" s="44"/>
      <c r="V3568" s="44"/>
      <c r="W3568" s="44"/>
      <c r="X3568" s="44"/>
      <c r="Y3568" s="44"/>
      <c r="Z3568" s="44"/>
      <c r="AA3568" s="35"/>
      <c r="AB3568" s="35"/>
      <c r="AC3568" s="35"/>
      <c r="AD3568" s="35"/>
      <c r="AE3568" s="35"/>
      <c r="AF3568" s="35"/>
      <c r="AG3568" s="35"/>
      <c r="AH3568" s="35"/>
      <c r="AI3568" s="35"/>
      <c r="AJ3568" s="35"/>
      <c r="AK3568" s="35"/>
    </row>
    <row r="3569" spans="7:37" s="13" customFormat="1" ht="13.9" customHeight="1" x14ac:dyDescent="0.3">
      <c r="G3569" s="44"/>
      <c r="H3569" s="44"/>
      <c r="I3569" s="44"/>
      <c r="J3569" s="44"/>
      <c r="K3569" s="44"/>
      <c r="L3569" s="44"/>
      <c r="M3569" s="44"/>
      <c r="N3569" s="44"/>
      <c r="O3569" s="44"/>
      <c r="P3569" s="44"/>
      <c r="Q3569" s="44"/>
      <c r="R3569" s="44"/>
      <c r="S3569" s="44"/>
      <c r="T3569" s="44"/>
      <c r="U3569" s="44"/>
      <c r="V3569" s="44"/>
      <c r="W3569" s="44"/>
      <c r="X3569" s="44"/>
      <c r="Y3569" s="44"/>
      <c r="Z3569" s="44"/>
      <c r="AA3569" s="35"/>
      <c r="AB3569" s="35"/>
      <c r="AC3569" s="35"/>
      <c r="AD3569" s="35"/>
      <c r="AE3569" s="35"/>
      <c r="AF3569" s="35"/>
      <c r="AG3569" s="35"/>
      <c r="AH3569" s="35"/>
      <c r="AI3569" s="35"/>
      <c r="AJ3569" s="35"/>
      <c r="AK3569" s="35"/>
    </row>
    <row r="3570" spans="7:37" s="13" customFormat="1" ht="13.9" customHeight="1" x14ac:dyDescent="0.3">
      <c r="G3570" s="44"/>
      <c r="H3570" s="44"/>
      <c r="I3570" s="44"/>
      <c r="J3570" s="44"/>
      <c r="K3570" s="44"/>
      <c r="L3570" s="44"/>
      <c r="M3570" s="44"/>
      <c r="N3570" s="44"/>
      <c r="O3570" s="44"/>
      <c r="P3570" s="44"/>
      <c r="Q3570" s="44"/>
      <c r="R3570" s="44"/>
      <c r="S3570" s="44"/>
      <c r="T3570" s="44"/>
      <c r="U3570" s="44"/>
      <c r="V3570" s="44"/>
      <c r="W3570" s="44"/>
      <c r="X3570" s="44"/>
      <c r="Y3570" s="44"/>
      <c r="Z3570" s="44"/>
      <c r="AA3570" s="35"/>
      <c r="AB3570" s="35"/>
      <c r="AC3570" s="35"/>
      <c r="AD3570" s="35"/>
      <c r="AE3570" s="35"/>
      <c r="AF3570" s="35"/>
      <c r="AG3570" s="35"/>
      <c r="AH3570" s="35"/>
      <c r="AI3570" s="35"/>
      <c r="AJ3570" s="35"/>
      <c r="AK3570" s="35"/>
    </row>
    <row r="3571" spans="7:37" s="13" customFormat="1" ht="13.9" customHeight="1" x14ac:dyDescent="0.3">
      <c r="G3571" s="44"/>
      <c r="H3571" s="44"/>
      <c r="I3571" s="44"/>
      <c r="J3571" s="44"/>
      <c r="K3571" s="44"/>
      <c r="L3571" s="44"/>
      <c r="M3571" s="44"/>
      <c r="N3571" s="44"/>
      <c r="O3571" s="44"/>
      <c r="P3571" s="44"/>
      <c r="Q3571" s="44"/>
      <c r="R3571" s="44"/>
      <c r="S3571" s="44"/>
      <c r="T3571" s="44"/>
      <c r="U3571" s="44"/>
      <c r="V3571" s="44"/>
      <c r="W3571" s="44"/>
      <c r="X3571" s="44"/>
      <c r="Y3571" s="44"/>
      <c r="Z3571" s="44"/>
      <c r="AA3571" s="35"/>
      <c r="AB3571" s="35"/>
      <c r="AC3571" s="35"/>
      <c r="AD3571" s="35"/>
      <c r="AE3571" s="35"/>
      <c r="AF3571" s="35"/>
      <c r="AG3571" s="35"/>
      <c r="AH3571" s="35"/>
      <c r="AI3571" s="35"/>
      <c r="AJ3571" s="35"/>
      <c r="AK3571" s="35"/>
    </row>
    <row r="3572" spans="7:37" s="13" customFormat="1" ht="13.9" customHeight="1" x14ac:dyDescent="0.3">
      <c r="G3572" s="44"/>
      <c r="H3572" s="44"/>
      <c r="I3572" s="44"/>
      <c r="J3572" s="44"/>
      <c r="K3572" s="44"/>
      <c r="L3572" s="44"/>
      <c r="M3572" s="44"/>
      <c r="N3572" s="44"/>
      <c r="O3572" s="44"/>
      <c r="P3572" s="44"/>
      <c r="Q3572" s="44"/>
      <c r="R3572" s="44"/>
      <c r="S3572" s="44"/>
      <c r="T3572" s="44"/>
      <c r="U3572" s="44"/>
      <c r="V3572" s="44"/>
      <c r="W3572" s="44"/>
      <c r="X3572" s="44"/>
      <c r="Y3572" s="44"/>
      <c r="Z3572" s="44"/>
      <c r="AA3572" s="35"/>
      <c r="AB3572" s="35"/>
      <c r="AC3572" s="35"/>
      <c r="AD3572" s="35"/>
      <c r="AE3572" s="35"/>
      <c r="AF3572" s="35"/>
      <c r="AG3572" s="35"/>
      <c r="AH3572" s="35"/>
      <c r="AI3572" s="35"/>
      <c r="AJ3572" s="35"/>
      <c r="AK3572" s="35"/>
    </row>
    <row r="3573" spans="7:37" s="13" customFormat="1" ht="13.9" customHeight="1" x14ac:dyDescent="0.3">
      <c r="G3573" s="44"/>
      <c r="H3573" s="44"/>
      <c r="I3573" s="44"/>
      <c r="J3573" s="44"/>
      <c r="K3573" s="44"/>
      <c r="L3573" s="44"/>
      <c r="M3573" s="44"/>
      <c r="N3573" s="44"/>
      <c r="O3573" s="44"/>
      <c r="P3573" s="44"/>
      <c r="Q3573" s="44"/>
      <c r="R3573" s="44"/>
      <c r="S3573" s="44"/>
      <c r="T3573" s="44"/>
      <c r="U3573" s="44"/>
      <c r="V3573" s="44"/>
      <c r="W3573" s="44"/>
      <c r="X3573" s="44"/>
      <c r="Y3573" s="44"/>
      <c r="Z3573" s="44"/>
      <c r="AA3573" s="35"/>
      <c r="AB3573" s="35"/>
      <c r="AC3573" s="35"/>
      <c r="AD3573" s="35"/>
      <c r="AE3573" s="35"/>
      <c r="AF3573" s="35"/>
      <c r="AG3573" s="35"/>
      <c r="AH3573" s="35"/>
      <c r="AI3573" s="35"/>
      <c r="AJ3573" s="35"/>
      <c r="AK3573" s="35"/>
    </row>
    <row r="3574" spans="7:37" s="13" customFormat="1" ht="13.9" customHeight="1" x14ac:dyDescent="0.3">
      <c r="G3574" s="44"/>
      <c r="H3574" s="44"/>
      <c r="I3574" s="44"/>
      <c r="J3574" s="44"/>
      <c r="K3574" s="44"/>
      <c r="L3574" s="44"/>
      <c r="M3574" s="44"/>
      <c r="N3574" s="44"/>
      <c r="O3574" s="44"/>
      <c r="P3574" s="44"/>
      <c r="Q3574" s="44"/>
      <c r="R3574" s="44"/>
      <c r="S3574" s="44"/>
      <c r="T3574" s="44"/>
      <c r="U3574" s="44"/>
      <c r="V3574" s="44"/>
      <c r="W3574" s="44"/>
      <c r="X3574" s="44"/>
      <c r="Y3574" s="44"/>
      <c r="Z3574" s="44"/>
      <c r="AA3574" s="35"/>
      <c r="AB3574" s="35"/>
      <c r="AC3574" s="35"/>
      <c r="AD3574" s="35"/>
      <c r="AE3574" s="35"/>
      <c r="AF3574" s="35"/>
      <c r="AG3574" s="35"/>
      <c r="AH3574" s="35"/>
      <c r="AI3574" s="35"/>
      <c r="AJ3574" s="35"/>
      <c r="AK3574" s="35"/>
    </row>
    <row r="3575" spans="7:37" s="13" customFormat="1" ht="13.9" customHeight="1" x14ac:dyDescent="0.3">
      <c r="G3575" s="44"/>
      <c r="H3575" s="44"/>
      <c r="I3575" s="44"/>
      <c r="J3575" s="44"/>
      <c r="K3575" s="44"/>
      <c r="L3575" s="44"/>
      <c r="M3575" s="44"/>
      <c r="N3575" s="44"/>
      <c r="O3575" s="44"/>
      <c r="P3575" s="44"/>
      <c r="Q3575" s="44"/>
      <c r="R3575" s="44"/>
      <c r="S3575" s="44"/>
      <c r="T3575" s="44"/>
      <c r="U3575" s="44"/>
      <c r="V3575" s="44"/>
      <c r="W3575" s="44"/>
      <c r="X3575" s="44"/>
      <c r="Y3575" s="44"/>
      <c r="Z3575" s="44"/>
      <c r="AA3575" s="35"/>
      <c r="AB3575" s="35"/>
      <c r="AC3575" s="35"/>
      <c r="AD3575" s="35"/>
      <c r="AE3575" s="35"/>
      <c r="AF3575" s="35"/>
      <c r="AG3575" s="35"/>
      <c r="AH3575" s="35"/>
      <c r="AI3575" s="35"/>
      <c r="AJ3575" s="35"/>
      <c r="AK3575" s="35"/>
    </row>
    <row r="3576" spans="7:37" s="13" customFormat="1" ht="13.9" customHeight="1" x14ac:dyDescent="0.3">
      <c r="G3576" s="44"/>
      <c r="H3576" s="44"/>
      <c r="I3576" s="44"/>
      <c r="J3576" s="44"/>
      <c r="K3576" s="44"/>
      <c r="L3576" s="44"/>
      <c r="M3576" s="44"/>
      <c r="N3576" s="44"/>
      <c r="O3576" s="44"/>
      <c r="P3576" s="44"/>
      <c r="Q3576" s="44"/>
      <c r="R3576" s="44"/>
      <c r="S3576" s="44"/>
      <c r="T3576" s="44"/>
      <c r="U3576" s="44"/>
      <c r="V3576" s="44"/>
      <c r="W3576" s="44"/>
      <c r="X3576" s="44"/>
      <c r="Y3576" s="44"/>
      <c r="Z3576" s="44"/>
      <c r="AA3576" s="35"/>
      <c r="AB3576" s="35"/>
      <c r="AC3576" s="35"/>
      <c r="AD3576" s="35"/>
      <c r="AE3576" s="35"/>
      <c r="AF3576" s="35"/>
      <c r="AG3576" s="35"/>
      <c r="AH3576" s="35"/>
      <c r="AI3576" s="35"/>
      <c r="AJ3576" s="35"/>
      <c r="AK3576" s="35"/>
    </row>
    <row r="3577" spans="7:37" s="13" customFormat="1" ht="13.9" customHeight="1" x14ac:dyDescent="0.3">
      <c r="G3577" s="44"/>
      <c r="H3577" s="44"/>
      <c r="I3577" s="44"/>
      <c r="J3577" s="44"/>
      <c r="K3577" s="44"/>
      <c r="L3577" s="44"/>
      <c r="M3577" s="44"/>
      <c r="N3577" s="44"/>
      <c r="O3577" s="44"/>
      <c r="P3577" s="44"/>
      <c r="Q3577" s="44"/>
      <c r="R3577" s="44"/>
      <c r="S3577" s="44"/>
      <c r="T3577" s="44"/>
      <c r="U3577" s="44"/>
      <c r="V3577" s="44"/>
      <c r="W3577" s="44"/>
      <c r="X3577" s="44"/>
      <c r="Y3577" s="44"/>
      <c r="Z3577" s="44"/>
      <c r="AA3577" s="35"/>
      <c r="AB3577" s="35"/>
      <c r="AC3577" s="35"/>
      <c r="AD3577" s="35"/>
      <c r="AE3577" s="35"/>
      <c r="AF3577" s="35"/>
      <c r="AG3577" s="35"/>
      <c r="AH3577" s="35"/>
      <c r="AI3577" s="35"/>
      <c r="AJ3577" s="35"/>
      <c r="AK3577" s="35"/>
    </row>
    <row r="3578" spans="7:37" s="13" customFormat="1" ht="13.9" customHeight="1" x14ac:dyDescent="0.3">
      <c r="G3578" s="44"/>
      <c r="H3578" s="44"/>
      <c r="I3578" s="44"/>
      <c r="J3578" s="44"/>
      <c r="K3578" s="44"/>
      <c r="L3578" s="44"/>
      <c r="M3578" s="44"/>
      <c r="N3578" s="44"/>
      <c r="O3578" s="44"/>
      <c r="P3578" s="44"/>
      <c r="Q3578" s="44"/>
      <c r="R3578" s="44"/>
      <c r="S3578" s="44"/>
      <c r="T3578" s="44"/>
      <c r="U3578" s="44"/>
      <c r="V3578" s="44"/>
      <c r="W3578" s="44"/>
      <c r="X3578" s="44"/>
      <c r="Y3578" s="44"/>
      <c r="Z3578" s="44"/>
      <c r="AA3578" s="35"/>
      <c r="AB3578" s="35"/>
      <c r="AC3578" s="35"/>
      <c r="AD3578" s="35"/>
      <c r="AE3578" s="35"/>
      <c r="AF3578" s="35"/>
      <c r="AG3578" s="35"/>
      <c r="AH3578" s="35"/>
      <c r="AI3578" s="35"/>
      <c r="AJ3578" s="35"/>
      <c r="AK3578" s="35"/>
    </row>
    <row r="3579" spans="7:37" s="13" customFormat="1" ht="13.9" customHeight="1" x14ac:dyDescent="0.3">
      <c r="G3579" s="44"/>
      <c r="H3579" s="44"/>
      <c r="I3579" s="44"/>
      <c r="J3579" s="44"/>
      <c r="K3579" s="44"/>
      <c r="L3579" s="44"/>
      <c r="M3579" s="44"/>
      <c r="N3579" s="44"/>
      <c r="O3579" s="44"/>
      <c r="P3579" s="44"/>
      <c r="Q3579" s="44"/>
      <c r="R3579" s="44"/>
      <c r="S3579" s="44"/>
      <c r="T3579" s="44"/>
      <c r="U3579" s="44"/>
      <c r="V3579" s="44"/>
      <c r="W3579" s="44"/>
      <c r="X3579" s="44"/>
      <c r="Y3579" s="44"/>
      <c r="Z3579" s="44"/>
      <c r="AA3579" s="35"/>
      <c r="AB3579" s="35"/>
      <c r="AC3579" s="35"/>
      <c r="AD3579" s="35"/>
      <c r="AE3579" s="35"/>
      <c r="AF3579" s="35"/>
      <c r="AG3579" s="35"/>
      <c r="AH3579" s="35"/>
      <c r="AI3579" s="35"/>
      <c r="AJ3579" s="35"/>
      <c r="AK3579" s="35"/>
    </row>
    <row r="3580" spans="7:37" s="13" customFormat="1" ht="13.9" customHeight="1" x14ac:dyDescent="0.3">
      <c r="G3580" s="44"/>
      <c r="H3580" s="44"/>
      <c r="I3580" s="44"/>
      <c r="J3580" s="44"/>
      <c r="K3580" s="44"/>
      <c r="L3580" s="44"/>
      <c r="M3580" s="44"/>
      <c r="N3580" s="44"/>
      <c r="O3580" s="44"/>
      <c r="P3580" s="44"/>
      <c r="Q3580" s="44"/>
      <c r="R3580" s="44"/>
      <c r="S3580" s="44"/>
      <c r="T3580" s="44"/>
      <c r="U3580" s="44"/>
      <c r="V3580" s="44"/>
      <c r="W3580" s="44"/>
      <c r="X3580" s="44"/>
      <c r="Y3580" s="44"/>
      <c r="Z3580" s="44"/>
      <c r="AA3580" s="35"/>
      <c r="AB3580" s="35"/>
      <c r="AC3580" s="35"/>
      <c r="AD3580" s="35"/>
      <c r="AE3580" s="35"/>
      <c r="AF3580" s="35"/>
      <c r="AG3580" s="35"/>
      <c r="AH3580" s="35"/>
      <c r="AI3580" s="35"/>
      <c r="AJ3580" s="35"/>
      <c r="AK3580" s="35"/>
    </row>
    <row r="3581" spans="7:37" s="13" customFormat="1" ht="13.9" customHeight="1" x14ac:dyDescent="0.3">
      <c r="G3581" s="44"/>
      <c r="H3581" s="44"/>
      <c r="I3581" s="44"/>
      <c r="J3581" s="44"/>
      <c r="K3581" s="44"/>
      <c r="L3581" s="44"/>
      <c r="M3581" s="44"/>
      <c r="N3581" s="44"/>
      <c r="O3581" s="44"/>
      <c r="P3581" s="44"/>
      <c r="Q3581" s="44"/>
      <c r="R3581" s="44"/>
      <c r="S3581" s="44"/>
      <c r="T3581" s="44"/>
      <c r="U3581" s="44"/>
      <c r="V3581" s="44"/>
      <c r="W3581" s="44"/>
      <c r="X3581" s="44"/>
      <c r="Y3581" s="44"/>
      <c r="Z3581" s="44"/>
      <c r="AA3581" s="35"/>
      <c r="AB3581" s="35"/>
      <c r="AC3581" s="35"/>
      <c r="AD3581" s="35"/>
      <c r="AE3581" s="35"/>
      <c r="AF3581" s="35"/>
      <c r="AG3581" s="35"/>
      <c r="AH3581" s="35"/>
      <c r="AI3581" s="35"/>
      <c r="AJ3581" s="35"/>
      <c r="AK3581" s="35"/>
    </row>
    <row r="3582" spans="7:37" s="13" customFormat="1" ht="13.9" customHeight="1" x14ac:dyDescent="0.3">
      <c r="G3582" s="44"/>
      <c r="H3582" s="44"/>
      <c r="I3582" s="44"/>
      <c r="J3582" s="44"/>
      <c r="K3582" s="44"/>
      <c r="L3582" s="44"/>
      <c r="M3582" s="44"/>
      <c r="N3582" s="44"/>
      <c r="O3582" s="44"/>
      <c r="P3582" s="44"/>
      <c r="Q3582" s="44"/>
      <c r="R3582" s="44"/>
      <c r="S3582" s="44"/>
      <c r="T3582" s="44"/>
      <c r="U3582" s="44"/>
      <c r="V3582" s="44"/>
      <c r="W3582" s="44"/>
      <c r="X3582" s="44"/>
      <c r="Y3582" s="44"/>
      <c r="Z3582" s="44"/>
      <c r="AA3582" s="35"/>
      <c r="AB3582" s="35"/>
      <c r="AC3582" s="35"/>
      <c r="AD3582" s="35"/>
      <c r="AE3582" s="35"/>
      <c r="AF3582" s="35"/>
      <c r="AG3582" s="35"/>
      <c r="AH3582" s="35"/>
      <c r="AI3582" s="35"/>
      <c r="AJ3582" s="35"/>
      <c r="AK3582" s="35"/>
    </row>
    <row r="3583" spans="7:37" s="13" customFormat="1" ht="13.9" customHeight="1" x14ac:dyDescent="0.3">
      <c r="G3583" s="44"/>
      <c r="H3583" s="44"/>
      <c r="I3583" s="44"/>
      <c r="J3583" s="44"/>
      <c r="K3583" s="44"/>
      <c r="L3583" s="44"/>
      <c r="M3583" s="44"/>
      <c r="N3583" s="44"/>
      <c r="O3583" s="44"/>
      <c r="P3583" s="44"/>
      <c r="Q3583" s="44"/>
      <c r="R3583" s="44"/>
      <c r="S3583" s="44"/>
      <c r="T3583" s="44"/>
      <c r="U3583" s="44"/>
      <c r="V3583" s="44"/>
      <c r="W3583" s="44"/>
      <c r="X3583" s="44"/>
      <c r="Y3583" s="44"/>
      <c r="Z3583" s="44"/>
      <c r="AA3583" s="35"/>
      <c r="AB3583" s="35"/>
      <c r="AC3583" s="35"/>
      <c r="AD3583" s="35"/>
      <c r="AE3583" s="35"/>
      <c r="AF3583" s="35"/>
      <c r="AG3583" s="35"/>
      <c r="AH3583" s="35"/>
      <c r="AI3583" s="35"/>
      <c r="AJ3583" s="35"/>
      <c r="AK3583" s="35"/>
    </row>
    <row r="3584" spans="7:37" s="13" customFormat="1" ht="13.9" customHeight="1" x14ac:dyDescent="0.3">
      <c r="G3584" s="44"/>
      <c r="H3584" s="44"/>
      <c r="I3584" s="44"/>
      <c r="J3584" s="44"/>
      <c r="K3584" s="44"/>
      <c r="L3584" s="44"/>
      <c r="M3584" s="44"/>
      <c r="N3584" s="44"/>
      <c r="O3584" s="44"/>
      <c r="P3584" s="44"/>
      <c r="Q3584" s="44"/>
      <c r="R3584" s="44"/>
      <c r="S3584" s="44"/>
      <c r="T3584" s="44"/>
      <c r="U3584" s="44"/>
      <c r="V3584" s="44"/>
      <c r="W3584" s="44"/>
      <c r="X3584" s="44"/>
      <c r="Y3584" s="44"/>
      <c r="Z3584" s="44"/>
      <c r="AA3584" s="35"/>
      <c r="AB3584" s="35"/>
      <c r="AC3584" s="35"/>
      <c r="AD3584" s="35"/>
      <c r="AE3584" s="35"/>
      <c r="AF3584" s="35"/>
      <c r="AG3584" s="35"/>
      <c r="AH3584" s="35"/>
      <c r="AI3584" s="35"/>
      <c r="AJ3584" s="35"/>
      <c r="AK3584" s="35"/>
    </row>
    <row r="3585" spans="7:37" s="13" customFormat="1" ht="13.9" customHeight="1" x14ac:dyDescent="0.3">
      <c r="G3585" s="44"/>
      <c r="H3585" s="44"/>
      <c r="I3585" s="44"/>
      <c r="J3585" s="44"/>
      <c r="K3585" s="44"/>
      <c r="L3585" s="44"/>
      <c r="M3585" s="44"/>
      <c r="N3585" s="44"/>
      <c r="O3585" s="44"/>
      <c r="P3585" s="44"/>
      <c r="Q3585" s="44"/>
      <c r="R3585" s="44"/>
      <c r="S3585" s="44"/>
      <c r="T3585" s="44"/>
      <c r="U3585" s="44"/>
      <c r="V3585" s="44"/>
      <c r="W3585" s="44"/>
      <c r="X3585" s="44"/>
      <c r="Y3585" s="44"/>
      <c r="Z3585" s="44"/>
      <c r="AA3585" s="35"/>
      <c r="AB3585" s="35"/>
      <c r="AC3585" s="35"/>
      <c r="AD3585" s="35"/>
      <c r="AE3585" s="35"/>
      <c r="AF3585" s="35"/>
      <c r="AG3585" s="35"/>
      <c r="AH3585" s="35"/>
      <c r="AI3585" s="35"/>
      <c r="AJ3585" s="35"/>
      <c r="AK3585" s="35"/>
    </row>
    <row r="3586" spans="7:37" s="13" customFormat="1" ht="13.9" customHeight="1" x14ac:dyDescent="0.3">
      <c r="G3586" s="44"/>
      <c r="H3586" s="44"/>
      <c r="I3586" s="44"/>
      <c r="J3586" s="44"/>
      <c r="K3586" s="44"/>
      <c r="L3586" s="44"/>
      <c r="M3586" s="44"/>
      <c r="N3586" s="44"/>
      <c r="O3586" s="44"/>
      <c r="P3586" s="44"/>
      <c r="Q3586" s="44"/>
      <c r="R3586" s="44"/>
      <c r="S3586" s="44"/>
      <c r="T3586" s="44"/>
      <c r="U3586" s="44"/>
      <c r="V3586" s="44"/>
      <c r="W3586" s="44"/>
      <c r="X3586" s="44"/>
      <c r="Y3586" s="44"/>
      <c r="Z3586" s="44"/>
      <c r="AA3586" s="35"/>
      <c r="AB3586" s="35"/>
      <c r="AC3586" s="35"/>
      <c r="AD3586" s="35"/>
      <c r="AE3586" s="35"/>
      <c r="AF3586" s="35"/>
      <c r="AG3586" s="35"/>
      <c r="AH3586" s="35"/>
      <c r="AI3586" s="35"/>
      <c r="AJ3586" s="35"/>
      <c r="AK3586" s="35"/>
    </row>
    <row r="3587" spans="7:37" s="13" customFormat="1" ht="13.9" customHeight="1" x14ac:dyDescent="0.3">
      <c r="G3587" s="44"/>
      <c r="H3587" s="44"/>
      <c r="I3587" s="44"/>
      <c r="J3587" s="44"/>
      <c r="K3587" s="44"/>
      <c r="L3587" s="44"/>
      <c r="M3587" s="44"/>
      <c r="N3587" s="44"/>
      <c r="O3587" s="44"/>
      <c r="P3587" s="44"/>
      <c r="Q3587" s="44"/>
      <c r="R3587" s="44"/>
      <c r="S3587" s="44"/>
      <c r="T3587" s="44"/>
      <c r="U3587" s="44"/>
      <c r="V3587" s="44"/>
      <c r="W3587" s="44"/>
      <c r="X3587" s="44"/>
      <c r="Y3587" s="44"/>
      <c r="Z3587" s="44"/>
      <c r="AA3587" s="35"/>
      <c r="AB3587" s="35"/>
      <c r="AC3587" s="35"/>
      <c r="AD3587" s="35"/>
      <c r="AE3587" s="35"/>
      <c r="AF3587" s="35"/>
      <c r="AG3587" s="35"/>
      <c r="AH3587" s="35"/>
      <c r="AI3587" s="35"/>
      <c r="AJ3587" s="35"/>
      <c r="AK3587" s="35"/>
    </row>
    <row r="3588" spans="7:37" s="13" customFormat="1" ht="13.9" customHeight="1" x14ac:dyDescent="0.3">
      <c r="G3588" s="44"/>
      <c r="H3588" s="44"/>
      <c r="I3588" s="44"/>
      <c r="J3588" s="44"/>
      <c r="K3588" s="44"/>
      <c r="L3588" s="44"/>
      <c r="M3588" s="44"/>
      <c r="N3588" s="44"/>
      <c r="O3588" s="44"/>
      <c r="P3588" s="44"/>
      <c r="Q3588" s="44"/>
      <c r="R3588" s="44"/>
      <c r="S3588" s="44"/>
      <c r="T3588" s="44"/>
      <c r="U3588" s="44"/>
      <c r="V3588" s="44"/>
      <c r="W3588" s="44"/>
      <c r="X3588" s="44"/>
      <c r="Y3588" s="44"/>
      <c r="Z3588" s="44"/>
      <c r="AA3588" s="35"/>
      <c r="AB3588" s="35"/>
      <c r="AC3588" s="35"/>
      <c r="AD3588" s="35"/>
      <c r="AE3588" s="35"/>
      <c r="AF3588" s="35"/>
      <c r="AG3588" s="35"/>
      <c r="AH3588" s="35"/>
      <c r="AI3588" s="35"/>
      <c r="AJ3588" s="35"/>
      <c r="AK3588" s="35"/>
    </row>
    <row r="3589" spans="7:37" s="13" customFormat="1" ht="13.9" customHeight="1" x14ac:dyDescent="0.3">
      <c r="G3589" s="44"/>
      <c r="H3589" s="44"/>
      <c r="I3589" s="44"/>
      <c r="J3589" s="44"/>
      <c r="K3589" s="44"/>
      <c r="L3589" s="44"/>
      <c r="M3589" s="44"/>
      <c r="N3589" s="44"/>
      <c r="O3589" s="44"/>
      <c r="P3589" s="44"/>
      <c r="Q3589" s="44"/>
      <c r="R3589" s="44"/>
      <c r="S3589" s="44"/>
      <c r="T3589" s="44"/>
      <c r="U3589" s="44"/>
      <c r="V3589" s="44"/>
      <c r="W3589" s="44"/>
      <c r="X3589" s="44"/>
      <c r="Y3589" s="44"/>
      <c r="Z3589" s="44"/>
      <c r="AA3589" s="35"/>
      <c r="AB3589" s="35"/>
      <c r="AC3589" s="35"/>
      <c r="AD3589" s="35"/>
      <c r="AE3589" s="35"/>
      <c r="AF3589" s="35"/>
      <c r="AG3589" s="35"/>
      <c r="AH3589" s="35"/>
      <c r="AI3589" s="35"/>
      <c r="AJ3589" s="35"/>
      <c r="AK3589" s="35"/>
    </row>
    <row r="3590" spans="7:37" s="13" customFormat="1" ht="13.9" customHeight="1" x14ac:dyDescent="0.3">
      <c r="G3590" s="44"/>
      <c r="H3590" s="44"/>
      <c r="I3590" s="44"/>
      <c r="J3590" s="44"/>
      <c r="K3590" s="44"/>
      <c r="L3590" s="44"/>
      <c r="M3590" s="44"/>
      <c r="N3590" s="44"/>
      <c r="O3590" s="44"/>
      <c r="P3590" s="44"/>
      <c r="Q3590" s="44"/>
      <c r="R3590" s="44"/>
      <c r="S3590" s="44"/>
      <c r="T3590" s="44"/>
      <c r="U3590" s="44"/>
      <c r="V3590" s="44"/>
      <c r="W3590" s="44"/>
      <c r="X3590" s="44"/>
      <c r="Y3590" s="44"/>
      <c r="Z3590" s="44"/>
      <c r="AA3590" s="35"/>
      <c r="AB3590" s="35"/>
      <c r="AC3590" s="35"/>
      <c r="AD3590" s="35"/>
      <c r="AE3590" s="35"/>
      <c r="AF3590" s="35"/>
      <c r="AG3590" s="35"/>
      <c r="AH3590" s="35"/>
      <c r="AI3590" s="35"/>
      <c r="AJ3590" s="35"/>
      <c r="AK3590" s="35"/>
    </row>
    <row r="3591" spans="7:37" s="13" customFormat="1" ht="13.9" customHeight="1" x14ac:dyDescent="0.3">
      <c r="G3591" s="44"/>
      <c r="H3591" s="44"/>
      <c r="I3591" s="44"/>
      <c r="J3591" s="44"/>
      <c r="K3591" s="44"/>
      <c r="L3591" s="44"/>
      <c r="M3591" s="44"/>
      <c r="N3591" s="44"/>
      <c r="O3591" s="44"/>
      <c r="P3591" s="44"/>
      <c r="Q3591" s="44"/>
      <c r="R3591" s="44"/>
      <c r="S3591" s="44"/>
      <c r="T3591" s="44"/>
      <c r="U3591" s="44"/>
      <c r="V3591" s="44"/>
      <c r="W3591" s="44"/>
      <c r="X3591" s="44"/>
      <c r="Y3591" s="44"/>
      <c r="Z3591" s="44"/>
      <c r="AA3591" s="35"/>
      <c r="AB3591" s="35"/>
      <c r="AC3591" s="35"/>
      <c r="AD3591" s="35"/>
      <c r="AE3591" s="35"/>
      <c r="AF3591" s="35"/>
      <c r="AG3591" s="35"/>
      <c r="AH3591" s="35"/>
      <c r="AI3591" s="35"/>
      <c r="AJ3591" s="35"/>
      <c r="AK3591" s="35"/>
    </row>
    <row r="3592" spans="7:37" s="13" customFormat="1" ht="13.9" customHeight="1" x14ac:dyDescent="0.3">
      <c r="G3592" s="44"/>
      <c r="H3592" s="44"/>
      <c r="I3592" s="44"/>
      <c r="J3592" s="44"/>
      <c r="K3592" s="44"/>
      <c r="L3592" s="44"/>
      <c r="M3592" s="44"/>
      <c r="N3592" s="44"/>
      <c r="O3592" s="44"/>
      <c r="P3592" s="44"/>
      <c r="Q3592" s="44"/>
      <c r="R3592" s="44"/>
      <c r="S3592" s="44"/>
      <c r="T3592" s="44"/>
      <c r="U3592" s="44"/>
      <c r="V3592" s="44"/>
      <c r="W3592" s="44"/>
      <c r="X3592" s="44"/>
      <c r="Y3592" s="44"/>
      <c r="Z3592" s="44"/>
      <c r="AA3592" s="35"/>
      <c r="AB3592" s="35"/>
      <c r="AC3592" s="35"/>
      <c r="AD3592" s="35"/>
      <c r="AE3592" s="35"/>
      <c r="AF3592" s="35"/>
      <c r="AG3592" s="35"/>
      <c r="AH3592" s="35"/>
      <c r="AI3592" s="35"/>
      <c r="AJ3592" s="35"/>
      <c r="AK3592" s="35"/>
    </row>
    <row r="3593" spans="7:37" s="13" customFormat="1" ht="13.9" customHeight="1" x14ac:dyDescent="0.3">
      <c r="G3593" s="44"/>
      <c r="H3593" s="44"/>
      <c r="I3593" s="44"/>
      <c r="J3593" s="44"/>
      <c r="K3593" s="44"/>
      <c r="L3593" s="44"/>
      <c r="M3593" s="44"/>
      <c r="N3593" s="44"/>
      <c r="O3593" s="44"/>
      <c r="P3593" s="44"/>
      <c r="Q3593" s="44"/>
      <c r="R3593" s="44"/>
      <c r="S3593" s="44"/>
      <c r="T3593" s="44"/>
      <c r="U3593" s="44"/>
      <c r="V3593" s="44"/>
      <c r="W3593" s="44"/>
      <c r="X3593" s="44"/>
      <c r="Y3593" s="44"/>
      <c r="Z3593" s="44"/>
      <c r="AA3593" s="35"/>
      <c r="AB3593" s="35"/>
      <c r="AC3593" s="35"/>
      <c r="AD3593" s="35"/>
      <c r="AE3593" s="35"/>
      <c r="AF3593" s="35"/>
      <c r="AG3593" s="35"/>
      <c r="AH3593" s="35"/>
      <c r="AI3593" s="35"/>
      <c r="AJ3593" s="35"/>
      <c r="AK3593" s="35"/>
    </row>
    <row r="3594" spans="7:37" s="13" customFormat="1" ht="13.9" customHeight="1" x14ac:dyDescent="0.3">
      <c r="G3594" s="44"/>
      <c r="H3594" s="44"/>
      <c r="I3594" s="44"/>
      <c r="J3594" s="44"/>
      <c r="K3594" s="44"/>
      <c r="L3594" s="44"/>
      <c r="M3594" s="44"/>
      <c r="N3594" s="44"/>
      <c r="O3594" s="44"/>
      <c r="P3594" s="44"/>
      <c r="Q3594" s="44"/>
      <c r="R3594" s="44"/>
      <c r="S3594" s="44"/>
      <c r="T3594" s="44"/>
      <c r="U3594" s="44"/>
      <c r="V3594" s="44"/>
      <c r="W3594" s="44"/>
      <c r="X3594" s="44"/>
      <c r="Y3594" s="44"/>
      <c r="Z3594" s="44"/>
      <c r="AA3594" s="35"/>
      <c r="AB3594" s="35"/>
      <c r="AC3594" s="35"/>
      <c r="AD3594" s="35"/>
      <c r="AE3594" s="35"/>
      <c r="AF3594" s="35"/>
      <c r="AG3594" s="35"/>
      <c r="AH3594" s="35"/>
      <c r="AI3594" s="35"/>
      <c r="AJ3594" s="35"/>
      <c r="AK3594" s="35"/>
    </row>
    <row r="3595" spans="7:37" s="13" customFormat="1" ht="13.9" customHeight="1" x14ac:dyDescent="0.3">
      <c r="G3595" s="44"/>
      <c r="H3595" s="44"/>
      <c r="I3595" s="44"/>
      <c r="J3595" s="44"/>
      <c r="K3595" s="44"/>
      <c r="L3595" s="44"/>
      <c r="M3595" s="44"/>
      <c r="N3595" s="44"/>
      <c r="O3595" s="44"/>
      <c r="P3595" s="44"/>
      <c r="Q3595" s="44"/>
      <c r="R3595" s="44"/>
      <c r="S3595" s="44"/>
      <c r="T3595" s="44"/>
      <c r="U3595" s="44"/>
      <c r="V3595" s="44"/>
      <c r="W3595" s="44"/>
      <c r="X3595" s="44"/>
      <c r="Y3595" s="44"/>
      <c r="Z3595" s="44"/>
      <c r="AA3595" s="35"/>
      <c r="AB3595" s="35"/>
      <c r="AC3595" s="35"/>
      <c r="AD3595" s="35"/>
      <c r="AE3595" s="35"/>
      <c r="AF3595" s="35"/>
      <c r="AG3595" s="35"/>
      <c r="AH3595" s="35"/>
      <c r="AI3595" s="35"/>
      <c r="AJ3595" s="35"/>
      <c r="AK3595" s="35"/>
    </row>
    <row r="3596" spans="7:37" s="13" customFormat="1" ht="13.9" customHeight="1" x14ac:dyDescent="0.3">
      <c r="G3596" s="44"/>
      <c r="H3596" s="44"/>
      <c r="I3596" s="44"/>
      <c r="J3596" s="44"/>
      <c r="K3596" s="44"/>
      <c r="L3596" s="44"/>
      <c r="M3596" s="44"/>
      <c r="N3596" s="44"/>
      <c r="O3596" s="44"/>
      <c r="P3596" s="44"/>
      <c r="Q3596" s="44"/>
      <c r="R3596" s="44"/>
      <c r="S3596" s="44"/>
      <c r="T3596" s="44"/>
      <c r="U3596" s="44"/>
      <c r="V3596" s="44"/>
      <c r="W3596" s="44"/>
      <c r="X3596" s="44"/>
      <c r="Y3596" s="44"/>
      <c r="Z3596" s="44"/>
      <c r="AA3596" s="35"/>
      <c r="AB3596" s="35"/>
      <c r="AC3596" s="35"/>
      <c r="AD3596" s="35"/>
      <c r="AE3596" s="35"/>
      <c r="AF3596" s="35"/>
      <c r="AG3596" s="35"/>
      <c r="AH3596" s="35"/>
      <c r="AI3596" s="35"/>
      <c r="AJ3596" s="35"/>
      <c r="AK3596" s="35"/>
    </row>
    <row r="3597" spans="7:37" s="13" customFormat="1" ht="13.9" customHeight="1" x14ac:dyDescent="0.3">
      <c r="G3597" s="44"/>
      <c r="H3597" s="44"/>
      <c r="I3597" s="44"/>
      <c r="J3597" s="44"/>
      <c r="K3597" s="44"/>
      <c r="L3597" s="44"/>
      <c r="M3597" s="44"/>
      <c r="N3597" s="44"/>
      <c r="O3597" s="44"/>
      <c r="P3597" s="44"/>
      <c r="Q3597" s="44"/>
      <c r="R3597" s="44"/>
      <c r="S3597" s="44"/>
      <c r="T3597" s="44"/>
      <c r="U3597" s="44"/>
      <c r="V3597" s="44"/>
      <c r="W3597" s="44"/>
      <c r="X3597" s="44"/>
      <c r="Y3597" s="44"/>
      <c r="Z3597" s="44"/>
      <c r="AA3597" s="35"/>
      <c r="AB3597" s="35"/>
      <c r="AC3597" s="35"/>
      <c r="AD3597" s="35"/>
      <c r="AE3597" s="35"/>
      <c r="AF3597" s="35"/>
      <c r="AG3597" s="35"/>
      <c r="AH3597" s="35"/>
      <c r="AI3597" s="35"/>
      <c r="AJ3597" s="35"/>
      <c r="AK3597" s="35"/>
    </row>
    <row r="3598" spans="7:37" s="13" customFormat="1" ht="13.9" customHeight="1" x14ac:dyDescent="0.3">
      <c r="G3598" s="44"/>
      <c r="H3598" s="44"/>
      <c r="I3598" s="44"/>
      <c r="J3598" s="44"/>
      <c r="K3598" s="44"/>
      <c r="L3598" s="44"/>
      <c r="M3598" s="44"/>
      <c r="N3598" s="44"/>
      <c r="O3598" s="44"/>
      <c r="P3598" s="44"/>
      <c r="Q3598" s="44"/>
      <c r="R3598" s="44"/>
      <c r="S3598" s="44"/>
      <c r="T3598" s="44"/>
      <c r="U3598" s="44"/>
      <c r="V3598" s="44"/>
      <c r="W3598" s="44"/>
      <c r="X3598" s="44"/>
      <c r="Y3598" s="44"/>
      <c r="Z3598" s="44"/>
      <c r="AA3598" s="35"/>
      <c r="AB3598" s="35"/>
      <c r="AC3598" s="35"/>
      <c r="AD3598" s="35"/>
      <c r="AE3598" s="35"/>
      <c r="AF3598" s="35"/>
      <c r="AG3598" s="35"/>
      <c r="AH3598" s="35"/>
      <c r="AI3598" s="35"/>
      <c r="AJ3598" s="35"/>
      <c r="AK3598" s="35"/>
    </row>
    <row r="3599" spans="7:37" s="13" customFormat="1" ht="13.9" customHeight="1" x14ac:dyDescent="0.3">
      <c r="G3599" s="44"/>
      <c r="H3599" s="44"/>
      <c r="I3599" s="44"/>
      <c r="J3599" s="44"/>
      <c r="K3599" s="44"/>
      <c r="L3599" s="44"/>
      <c r="M3599" s="44"/>
      <c r="N3599" s="44"/>
      <c r="O3599" s="44"/>
      <c r="P3599" s="44"/>
      <c r="Q3599" s="44"/>
      <c r="R3599" s="44"/>
      <c r="S3599" s="44"/>
      <c r="T3599" s="44"/>
      <c r="U3599" s="44"/>
      <c r="V3599" s="44"/>
      <c r="W3599" s="44"/>
      <c r="X3599" s="44"/>
      <c r="Y3599" s="44"/>
      <c r="Z3599" s="44"/>
      <c r="AA3599" s="35"/>
      <c r="AB3599" s="35"/>
      <c r="AC3599" s="35"/>
      <c r="AD3599" s="35"/>
      <c r="AE3599" s="35"/>
      <c r="AF3599" s="35"/>
      <c r="AG3599" s="35"/>
      <c r="AH3599" s="35"/>
      <c r="AI3599" s="35"/>
      <c r="AJ3599" s="35"/>
      <c r="AK3599" s="35"/>
    </row>
    <row r="3600" spans="7:37" s="13" customFormat="1" ht="13.9" customHeight="1" x14ac:dyDescent="0.3">
      <c r="G3600" s="44"/>
      <c r="H3600" s="44"/>
      <c r="I3600" s="44"/>
      <c r="J3600" s="44"/>
      <c r="K3600" s="44"/>
      <c r="L3600" s="44"/>
      <c r="M3600" s="44"/>
      <c r="N3600" s="44"/>
      <c r="O3600" s="44"/>
      <c r="P3600" s="44"/>
      <c r="Q3600" s="44"/>
      <c r="R3600" s="44"/>
      <c r="S3600" s="44"/>
      <c r="T3600" s="44"/>
      <c r="U3600" s="44"/>
      <c r="V3600" s="44"/>
      <c r="W3600" s="44"/>
      <c r="X3600" s="44"/>
      <c r="Y3600" s="44"/>
      <c r="Z3600" s="44"/>
      <c r="AA3600" s="35"/>
      <c r="AB3600" s="35"/>
      <c r="AC3600" s="35"/>
      <c r="AD3600" s="35"/>
      <c r="AE3600" s="35"/>
      <c r="AF3600" s="35"/>
      <c r="AG3600" s="35"/>
      <c r="AH3600" s="35"/>
      <c r="AI3600" s="35"/>
      <c r="AJ3600" s="35"/>
      <c r="AK3600" s="35"/>
    </row>
    <row r="3601" spans="7:37" s="13" customFormat="1" ht="13.9" customHeight="1" x14ac:dyDescent="0.3">
      <c r="G3601" s="44"/>
      <c r="H3601" s="44"/>
      <c r="I3601" s="44"/>
      <c r="J3601" s="44"/>
      <c r="K3601" s="44"/>
      <c r="L3601" s="44"/>
      <c r="M3601" s="44"/>
      <c r="N3601" s="44"/>
      <c r="O3601" s="44"/>
      <c r="P3601" s="44"/>
      <c r="Q3601" s="44"/>
      <c r="R3601" s="44"/>
      <c r="S3601" s="44"/>
      <c r="T3601" s="44"/>
      <c r="U3601" s="44"/>
      <c r="V3601" s="44"/>
      <c r="W3601" s="44"/>
      <c r="X3601" s="44"/>
      <c r="Y3601" s="44"/>
      <c r="Z3601" s="44"/>
      <c r="AA3601" s="35"/>
      <c r="AB3601" s="35"/>
      <c r="AC3601" s="35"/>
      <c r="AD3601" s="35"/>
      <c r="AE3601" s="35"/>
      <c r="AF3601" s="35"/>
      <c r="AG3601" s="35"/>
      <c r="AH3601" s="35"/>
      <c r="AI3601" s="35"/>
      <c r="AJ3601" s="35"/>
      <c r="AK3601" s="35"/>
    </row>
    <row r="3602" spans="7:37" s="13" customFormat="1" ht="13.9" customHeight="1" x14ac:dyDescent="0.3">
      <c r="G3602" s="44"/>
      <c r="H3602" s="44"/>
      <c r="I3602" s="44"/>
      <c r="J3602" s="44"/>
      <c r="K3602" s="44"/>
      <c r="L3602" s="44"/>
      <c r="M3602" s="44"/>
      <c r="N3602" s="44"/>
      <c r="O3602" s="44"/>
      <c r="P3602" s="44"/>
      <c r="Q3602" s="44"/>
      <c r="R3602" s="44"/>
      <c r="S3602" s="44"/>
      <c r="T3602" s="44"/>
      <c r="U3602" s="44"/>
      <c r="V3602" s="44"/>
      <c r="W3602" s="44"/>
      <c r="X3602" s="44"/>
      <c r="Y3602" s="44"/>
      <c r="Z3602" s="44"/>
      <c r="AA3602" s="35"/>
      <c r="AB3602" s="35"/>
      <c r="AC3602" s="35"/>
      <c r="AD3602" s="35"/>
      <c r="AE3602" s="35"/>
      <c r="AF3602" s="35"/>
      <c r="AG3602" s="35"/>
      <c r="AH3602" s="35"/>
      <c r="AI3602" s="35"/>
      <c r="AJ3602" s="35"/>
      <c r="AK3602" s="35"/>
    </row>
    <row r="3603" spans="7:37" s="13" customFormat="1" ht="13.9" customHeight="1" x14ac:dyDescent="0.3">
      <c r="G3603" s="44"/>
      <c r="H3603" s="44"/>
      <c r="I3603" s="44"/>
      <c r="J3603" s="44"/>
      <c r="K3603" s="44"/>
      <c r="L3603" s="44"/>
      <c r="M3603" s="44"/>
      <c r="N3603" s="44"/>
      <c r="O3603" s="44"/>
      <c r="P3603" s="44"/>
      <c r="Q3603" s="44"/>
      <c r="R3603" s="44"/>
      <c r="S3603" s="44"/>
      <c r="T3603" s="44"/>
      <c r="U3603" s="44"/>
      <c r="V3603" s="44"/>
      <c r="W3603" s="44"/>
      <c r="X3603" s="44"/>
      <c r="Y3603" s="44"/>
      <c r="Z3603" s="44"/>
      <c r="AA3603" s="35"/>
      <c r="AB3603" s="35"/>
      <c r="AC3603" s="35"/>
      <c r="AD3603" s="35"/>
      <c r="AE3603" s="35"/>
      <c r="AF3603" s="35"/>
      <c r="AG3603" s="35"/>
      <c r="AH3603" s="35"/>
      <c r="AI3603" s="35"/>
      <c r="AJ3603" s="35"/>
      <c r="AK3603" s="35"/>
    </row>
    <row r="3604" spans="7:37" s="13" customFormat="1" ht="13.9" customHeight="1" x14ac:dyDescent="0.3">
      <c r="G3604" s="44"/>
      <c r="H3604" s="44"/>
      <c r="I3604" s="44"/>
      <c r="J3604" s="44"/>
      <c r="K3604" s="44"/>
      <c r="L3604" s="44"/>
      <c r="M3604" s="44"/>
      <c r="N3604" s="44"/>
      <c r="O3604" s="44"/>
      <c r="P3604" s="44"/>
      <c r="Q3604" s="44"/>
      <c r="R3604" s="44"/>
      <c r="S3604" s="44"/>
      <c r="T3604" s="44"/>
      <c r="U3604" s="44"/>
      <c r="V3604" s="44"/>
      <c r="W3604" s="44"/>
      <c r="X3604" s="44"/>
      <c r="Y3604" s="44"/>
      <c r="Z3604" s="44"/>
      <c r="AA3604" s="35"/>
      <c r="AB3604" s="35"/>
      <c r="AC3604" s="35"/>
      <c r="AD3604" s="35"/>
      <c r="AE3604" s="35"/>
      <c r="AF3604" s="35"/>
      <c r="AG3604" s="35"/>
      <c r="AH3604" s="35"/>
      <c r="AI3604" s="35"/>
      <c r="AJ3604" s="35"/>
      <c r="AK3604" s="35"/>
    </row>
    <row r="3605" spans="7:37" s="13" customFormat="1" ht="13.9" customHeight="1" x14ac:dyDescent="0.3">
      <c r="G3605" s="44"/>
      <c r="H3605" s="44"/>
      <c r="I3605" s="44"/>
      <c r="J3605" s="44"/>
      <c r="K3605" s="44"/>
      <c r="L3605" s="44"/>
      <c r="M3605" s="44"/>
      <c r="N3605" s="44"/>
      <c r="O3605" s="44"/>
      <c r="P3605" s="44"/>
      <c r="Q3605" s="44"/>
      <c r="R3605" s="44"/>
      <c r="S3605" s="44"/>
      <c r="T3605" s="44"/>
      <c r="U3605" s="44"/>
      <c r="V3605" s="44"/>
      <c r="W3605" s="44"/>
      <c r="X3605" s="44"/>
      <c r="Y3605" s="44"/>
      <c r="Z3605" s="44"/>
      <c r="AA3605" s="35"/>
      <c r="AB3605" s="35"/>
      <c r="AC3605" s="35"/>
      <c r="AD3605" s="35"/>
      <c r="AE3605" s="35"/>
      <c r="AF3605" s="35"/>
      <c r="AG3605" s="35"/>
      <c r="AH3605" s="35"/>
      <c r="AI3605" s="35"/>
      <c r="AJ3605" s="35"/>
      <c r="AK3605" s="35"/>
    </row>
    <row r="3606" spans="7:37" s="13" customFormat="1" ht="13.9" customHeight="1" x14ac:dyDescent="0.3">
      <c r="G3606" s="44"/>
      <c r="H3606" s="44"/>
      <c r="I3606" s="44"/>
      <c r="J3606" s="44"/>
      <c r="K3606" s="44"/>
      <c r="L3606" s="44"/>
      <c r="M3606" s="44"/>
      <c r="N3606" s="44"/>
      <c r="O3606" s="44"/>
      <c r="P3606" s="44"/>
      <c r="Q3606" s="44"/>
      <c r="R3606" s="44"/>
      <c r="S3606" s="44"/>
      <c r="T3606" s="44"/>
      <c r="U3606" s="44"/>
      <c r="V3606" s="44"/>
      <c r="W3606" s="44"/>
      <c r="X3606" s="44"/>
      <c r="Y3606" s="44"/>
      <c r="Z3606" s="44"/>
      <c r="AA3606" s="35"/>
      <c r="AB3606" s="35"/>
      <c r="AC3606" s="35"/>
      <c r="AD3606" s="35"/>
      <c r="AE3606" s="35"/>
      <c r="AF3606" s="35"/>
      <c r="AG3606" s="35"/>
      <c r="AH3606" s="35"/>
      <c r="AI3606" s="35"/>
      <c r="AJ3606" s="35"/>
      <c r="AK3606" s="35"/>
    </row>
    <row r="3607" spans="7:37" s="13" customFormat="1" ht="13.9" customHeight="1" x14ac:dyDescent="0.3">
      <c r="G3607" s="44"/>
      <c r="H3607" s="44"/>
      <c r="I3607" s="44"/>
      <c r="J3607" s="44"/>
      <c r="K3607" s="44"/>
      <c r="L3607" s="44"/>
      <c r="M3607" s="44"/>
      <c r="N3607" s="44"/>
      <c r="O3607" s="44"/>
      <c r="P3607" s="44"/>
      <c r="Q3607" s="44"/>
      <c r="R3607" s="44"/>
      <c r="S3607" s="44"/>
      <c r="T3607" s="44"/>
      <c r="U3607" s="44"/>
      <c r="V3607" s="44"/>
      <c r="W3607" s="44"/>
      <c r="X3607" s="44"/>
      <c r="Y3607" s="44"/>
      <c r="Z3607" s="44"/>
      <c r="AA3607" s="35"/>
      <c r="AB3607" s="35"/>
      <c r="AC3607" s="35"/>
      <c r="AD3607" s="35"/>
      <c r="AE3607" s="35"/>
      <c r="AF3607" s="35"/>
      <c r="AG3607" s="35"/>
      <c r="AH3607" s="35"/>
      <c r="AI3607" s="35"/>
      <c r="AJ3607" s="35"/>
      <c r="AK3607" s="35"/>
    </row>
    <row r="3608" spans="7:37" s="13" customFormat="1" ht="13.9" customHeight="1" x14ac:dyDescent="0.3">
      <c r="G3608" s="44"/>
      <c r="H3608" s="44"/>
      <c r="I3608" s="44"/>
      <c r="J3608" s="44"/>
      <c r="K3608" s="44"/>
      <c r="L3608" s="44"/>
      <c r="M3608" s="44"/>
      <c r="N3608" s="44"/>
      <c r="O3608" s="44"/>
      <c r="P3608" s="44"/>
      <c r="Q3608" s="44"/>
      <c r="R3608" s="44"/>
      <c r="S3608" s="44"/>
      <c r="T3608" s="44"/>
      <c r="U3608" s="44"/>
      <c r="V3608" s="44"/>
      <c r="W3608" s="44"/>
      <c r="X3608" s="44"/>
      <c r="Y3608" s="44"/>
      <c r="Z3608" s="44"/>
      <c r="AA3608" s="35"/>
      <c r="AB3608" s="35"/>
      <c r="AC3608" s="35"/>
      <c r="AD3608" s="35"/>
      <c r="AE3608" s="35"/>
      <c r="AF3608" s="35"/>
      <c r="AG3608" s="35"/>
      <c r="AH3608" s="35"/>
      <c r="AI3608" s="35"/>
      <c r="AJ3608" s="35"/>
      <c r="AK3608" s="35"/>
    </row>
    <row r="3609" spans="7:37" s="13" customFormat="1" ht="13.9" customHeight="1" x14ac:dyDescent="0.3">
      <c r="G3609" s="44"/>
      <c r="H3609" s="44"/>
      <c r="I3609" s="44"/>
      <c r="J3609" s="44"/>
      <c r="K3609" s="44"/>
      <c r="L3609" s="44"/>
      <c r="M3609" s="44"/>
      <c r="N3609" s="44"/>
      <c r="O3609" s="44"/>
      <c r="P3609" s="44"/>
      <c r="Q3609" s="44"/>
      <c r="R3609" s="44"/>
      <c r="S3609" s="44"/>
      <c r="T3609" s="44"/>
      <c r="U3609" s="44"/>
      <c r="V3609" s="44"/>
      <c r="W3609" s="44"/>
      <c r="X3609" s="44"/>
      <c r="Y3609" s="44"/>
      <c r="Z3609" s="44"/>
      <c r="AA3609" s="35"/>
      <c r="AB3609" s="35"/>
      <c r="AC3609" s="35"/>
      <c r="AD3609" s="35"/>
      <c r="AE3609" s="35"/>
      <c r="AF3609" s="35"/>
      <c r="AG3609" s="35"/>
      <c r="AH3609" s="35"/>
      <c r="AI3609" s="35"/>
      <c r="AJ3609" s="35"/>
      <c r="AK3609" s="35"/>
    </row>
    <row r="3610" spans="7:37" s="13" customFormat="1" ht="13.9" customHeight="1" x14ac:dyDescent="0.3">
      <c r="G3610" s="44"/>
      <c r="H3610" s="44"/>
      <c r="I3610" s="44"/>
      <c r="J3610" s="44"/>
      <c r="K3610" s="44"/>
      <c r="L3610" s="44"/>
      <c r="M3610" s="44"/>
      <c r="N3610" s="44"/>
      <c r="O3610" s="44"/>
      <c r="P3610" s="44"/>
      <c r="Q3610" s="44"/>
      <c r="R3610" s="44"/>
      <c r="S3610" s="44"/>
      <c r="T3610" s="44"/>
      <c r="U3610" s="44"/>
      <c r="V3610" s="44"/>
      <c r="W3610" s="44"/>
      <c r="X3610" s="44"/>
      <c r="Y3610" s="44"/>
      <c r="Z3610" s="44"/>
      <c r="AA3610" s="35"/>
      <c r="AB3610" s="35"/>
      <c r="AC3610" s="35"/>
      <c r="AD3610" s="35"/>
      <c r="AE3610" s="35"/>
      <c r="AF3610" s="35"/>
      <c r="AG3610" s="35"/>
      <c r="AH3610" s="35"/>
      <c r="AI3610" s="35"/>
      <c r="AJ3610" s="35"/>
      <c r="AK3610" s="35"/>
    </row>
    <row r="3611" spans="7:37" s="13" customFormat="1" ht="13.9" customHeight="1" x14ac:dyDescent="0.3">
      <c r="G3611" s="44"/>
      <c r="H3611" s="44"/>
      <c r="I3611" s="44"/>
      <c r="J3611" s="44"/>
      <c r="K3611" s="44"/>
      <c r="L3611" s="44"/>
      <c r="M3611" s="44"/>
      <c r="N3611" s="44"/>
      <c r="O3611" s="44"/>
      <c r="P3611" s="44"/>
      <c r="Q3611" s="44"/>
      <c r="R3611" s="44"/>
      <c r="S3611" s="44"/>
      <c r="T3611" s="44"/>
      <c r="U3611" s="44"/>
      <c r="V3611" s="44"/>
      <c r="W3611" s="44"/>
      <c r="X3611" s="44"/>
      <c r="Y3611" s="44"/>
      <c r="Z3611" s="44"/>
      <c r="AA3611" s="35"/>
      <c r="AB3611" s="35"/>
      <c r="AC3611" s="35"/>
      <c r="AD3611" s="35"/>
      <c r="AE3611" s="35"/>
      <c r="AF3611" s="35"/>
      <c r="AG3611" s="35"/>
      <c r="AH3611" s="35"/>
      <c r="AI3611" s="35"/>
      <c r="AJ3611" s="35"/>
      <c r="AK3611" s="35"/>
    </row>
    <row r="3612" spans="7:37" s="13" customFormat="1" ht="13.9" customHeight="1" x14ac:dyDescent="0.3">
      <c r="G3612" s="44"/>
      <c r="H3612" s="44"/>
      <c r="I3612" s="44"/>
      <c r="J3612" s="44"/>
      <c r="K3612" s="44"/>
      <c r="L3612" s="44"/>
      <c r="M3612" s="44"/>
      <c r="N3612" s="44"/>
      <c r="O3612" s="44"/>
      <c r="P3612" s="44"/>
      <c r="Q3612" s="44"/>
      <c r="R3612" s="44"/>
      <c r="S3612" s="44"/>
      <c r="T3612" s="44"/>
      <c r="U3612" s="44"/>
      <c r="V3612" s="44"/>
      <c r="W3612" s="44"/>
      <c r="X3612" s="44"/>
      <c r="Y3612" s="44"/>
      <c r="Z3612" s="44"/>
      <c r="AA3612" s="35"/>
      <c r="AB3612" s="35"/>
      <c r="AC3612" s="35"/>
      <c r="AD3612" s="35"/>
      <c r="AE3612" s="35"/>
      <c r="AF3612" s="35"/>
      <c r="AG3612" s="35"/>
      <c r="AH3612" s="35"/>
      <c r="AI3612" s="35"/>
      <c r="AJ3612" s="35"/>
      <c r="AK3612" s="35"/>
    </row>
    <row r="3613" spans="7:37" s="13" customFormat="1" ht="13.9" customHeight="1" x14ac:dyDescent="0.3">
      <c r="G3613" s="44"/>
      <c r="H3613" s="44"/>
      <c r="I3613" s="44"/>
      <c r="J3613" s="44"/>
      <c r="K3613" s="44"/>
      <c r="L3613" s="44"/>
      <c r="M3613" s="44"/>
      <c r="N3613" s="44"/>
      <c r="O3613" s="44"/>
      <c r="P3613" s="44"/>
      <c r="Q3613" s="44"/>
      <c r="R3613" s="44"/>
      <c r="S3613" s="44"/>
      <c r="T3613" s="44"/>
      <c r="U3613" s="44"/>
      <c r="V3613" s="44"/>
      <c r="W3613" s="44"/>
      <c r="X3613" s="44"/>
      <c r="Y3613" s="44"/>
      <c r="Z3613" s="44"/>
      <c r="AA3613" s="35"/>
      <c r="AB3613" s="35"/>
      <c r="AC3613" s="35"/>
      <c r="AD3613" s="35"/>
      <c r="AE3613" s="35"/>
      <c r="AF3613" s="35"/>
      <c r="AG3613" s="35"/>
      <c r="AH3613" s="35"/>
      <c r="AI3613" s="35"/>
      <c r="AJ3613" s="35"/>
      <c r="AK3613" s="35"/>
    </row>
    <row r="3614" spans="7:37" s="13" customFormat="1" ht="13.9" customHeight="1" x14ac:dyDescent="0.3">
      <c r="G3614" s="44"/>
      <c r="H3614" s="44"/>
      <c r="I3614" s="44"/>
      <c r="J3614" s="44"/>
      <c r="K3614" s="44"/>
      <c r="L3614" s="44"/>
      <c r="M3614" s="44"/>
      <c r="N3614" s="44"/>
      <c r="O3614" s="44"/>
      <c r="P3614" s="44"/>
      <c r="Q3614" s="44"/>
      <c r="R3614" s="44"/>
      <c r="S3614" s="44"/>
      <c r="T3614" s="44"/>
      <c r="U3614" s="44"/>
      <c r="V3614" s="44"/>
      <c r="W3614" s="44"/>
      <c r="X3614" s="44"/>
      <c r="Y3614" s="44"/>
      <c r="Z3614" s="44"/>
      <c r="AA3614" s="35"/>
      <c r="AB3614" s="35"/>
      <c r="AC3614" s="35"/>
      <c r="AD3614" s="35"/>
      <c r="AE3614" s="35"/>
      <c r="AF3614" s="35"/>
      <c r="AG3614" s="35"/>
      <c r="AH3614" s="35"/>
      <c r="AI3614" s="35"/>
      <c r="AJ3614" s="35"/>
      <c r="AK3614" s="35"/>
    </row>
    <row r="3615" spans="7:37" s="13" customFormat="1" ht="13.9" customHeight="1" x14ac:dyDescent="0.3">
      <c r="G3615" s="44"/>
      <c r="H3615" s="44"/>
      <c r="I3615" s="44"/>
      <c r="J3615" s="44"/>
      <c r="K3615" s="44"/>
      <c r="L3615" s="44"/>
      <c r="M3615" s="44"/>
      <c r="N3615" s="44"/>
      <c r="O3615" s="44"/>
      <c r="P3615" s="44"/>
      <c r="Q3615" s="44"/>
      <c r="R3615" s="44"/>
      <c r="S3615" s="44"/>
      <c r="T3615" s="44"/>
      <c r="U3615" s="44"/>
      <c r="V3615" s="44"/>
      <c r="W3615" s="44"/>
      <c r="X3615" s="44"/>
      <c r="Y3615" s="44"/>
      <c r="Z3615" s="44"/>
      <c r="AA3615" s="35"/>
      <c r="AB3615" s="35"/>
      <c r="AC3615" s="35"/>
      <c r="AD3615" s="35"/>
      <c r="AE3615" s="35"/>
      <c r="AF3615" s="35"/>
      <c r="AG3615" s="35"/>
      <c r="AH3615" s="35"/>
      <c r="AI3615" s="35"/>
      <c r="AJ3615" s="35"/>
      <c r="AK3615" s="35"/>
    </row>
    <row r="3616" spans="7:37" s="13" customFormat="1" ht="13.9" customHeight="1" x14ac:dyDescent="0.3">
      <c r="G3616" s="44"/>
      <c r="H3616" s="44"/>
      <c r="I3616" s="44"/>
      <c r="J3616" s="44"/>
      <c r="K3616" s="44"/>
      <c r="L3616" s="44"/>
      <c r="M3616" s="44"/>
      <c r="N3616" s="44"/>
      <c r="O3616" s="44"/>
      <c r="P3616" s="44"/>
      <c r="Q3616" s="44"/>
      <c r="R3616" s="44"/>
      <c r="S3616" s="44"/>
      <c r="T3616" s="44"/>
      <c r="U3616" s="44"/>
      <c r="V3616" s="44"/>
      <c r="W3616" s="44"/>
      <c r="X3616" s="44"/>
      <c r="Y3616" s="44"/>
      <c r="Z3616" s="44"/>
      <c r="AA3616" s="35"/>
      <c r="AB3616" s="35"/>
      <c r="AC3616" s="35"/>
      <c r="AD3616" s="35"/>
      <c r="AE3616" s="35"/>
      <c r="AF3616" s="35"/>
      <c r="AG3616" s="35"/>
      <c r="AH3616" s="35"/>
      <c r="AI3616" s="35"/>
      <c r="AJ3616" s="35"/>
      <c r="AK3616" s="35"/>
    </row>
    <row r="3617" spans="7:37" s="13" customFormat="1" ht="13.9" customHeight="1" x14ac:dyDescent="0.3">
      <c r="G3617" s="44"/>
      <c r="H3617" s="44"/>
      <c r="I3617" s="44"/>
      <c r="J3617" s="44"/>
      <c r="K3617" s="44"/>
      <c r="L3617" s="44"/>
      <c r="M3617" s="44"/>
      <c r="N3617" s="44"/>
      <c r="O3617" s="44"/>
      <c r="P3617" s="44"/>
      <c r="Q3617" s="44"/>
      <c r="R3617" s="44"/>
      <c r="S3617" s="44"/>
      <c r="T3617" s="44"/>
      <c r="U3617" s="44"/>
      <c r="V3617" s="44"/>
      <c r="W3617" s="44"/>
      <c r="X3617" s="44"/>
      <c r="Y3617" s="44"/>
      <c r="Z3617" s="44"/>
      <c r="AA3617" s="35"/>
      <c r="AB3617" s="35"/>
      <c r="AC3617" s="35"/>
      <c r="AD3617" s="35"/>
      <c r="AE3617" s="35"/>
      <c r="AF3617" s="35"/>
      <c r="AG3617" s="35"/>
      <c r="AH3617" s="35"/>
      <c r="AI3617" s="35"/>
      <c r="AJ3617" s="35"/>
      <c r="AK3617" s="35"/>
    </row>
    <row r="3618" spans="7:37" s="13" customFormat="1" ht="13.9" customHeight="1" x14ac:dyDescent="0.3">
      <c r="G3618" s="44"/>
      <c r="H3618" s="44"/>
      <c r="I3618" s="44"/>
      <c r="J3618" s="44"/>
      <c r="K3618" s="44"/>
      <c r="L3618" s="44"/>
      <c r="M3618" s="44"/>
      <c r="N3618" s="44"/>
      <c r="O3618" s="44"/>
      <c r="P3618" s="44"/>
      <c r="Q3618" s="44"/>
      <c r="R3618" s="44"/>
      <c r="S3618" s="44"/>
      <c r="T3618" s="44"/>
      <c r="U3618" s="44"/>
      <c r="V3618" s="44"/>
      <c r="W3618" s="44"/>
      <c r="X3618" s="44"/>
      <c r="Y3618" s="44"/>
      <c r="Z3618" s="44"/>
      <c r="AA3618" s="35"/>
      <c r="AB3618" s="35"/>
      <c r="AC3618" s="35"/>
      <c r="AD3618" s="35"/>
      <c r="AE3618" s="35"/>
      <c r="AF3618" s="35"/>
      <c r="AG3618" s="35"/>
      <c r="AH3618" s="35"/>
      <c r="AI3618" s="35"/>
      <c r="AJ3618" s="35"/>
      <c r="AK3618" s="35"/>
    </row>
    <row r="3619" spans="7:37" s="13" customFormat="1" ht="13.9" customHeight="1" x14ac:dyDescent="0.3">
      <c r="G3619" s="44"/>
      <c r="H3619" s="44"/>
      <c r="I3619" s="44"/>
      <c r="J3619" s="44"/>
      <c r="K3619" s="44"/>
      <c r="L3619" s="44"/>
      <c r="M3619" s="44"/>
      <c r="N3619" s="44"/>
      <c r="O3619" s="44"/>
      <c r="P3619" s="44"/>
      <c r="Q3619" s="44"/>
      <c r="R3619" s="44"/>
      <c r="S3619" s="44"/>
      <c r="T3619" s="44"/>
      <c r="U3619" s="44"/>
      <c r="V3619" s="44"/>
      <c r="W3619" s="44"/>
      <c r="X3619" s="44"/>
      <c r="Y3619" s="44"/>
      <c r="Z3619" s="44"/>
      <c r="AA3619" s="35"/>
      <c r="AB3619" s="35"/>
      <c r="AC3619" s="35"/>
      <c r="AD3619" s="35"/>
      <c r="AE3619" s="35"/>
      <c r="AF3619" s="35"/>
      <c r="AG3619" s="35"/>
      <c r="AH3619" s="35"/>
      <c r="AI3619" s="35"/>
      <c r="AJ3619" s="35"/>
      <c r="AK3619" s="35"/>
    </row>
    <row r="3620" spans="7:37" s="13" customFormat="1" ht="13.9" customHeight="1" x14ac:dyDescent="0.3">
      <c r="G3620" s="44"/>
      <c r="H3620" s="44"/>
      <c r="I3620" s="44"/>
      <c r="J3620" s="44"/>
      <c r="K3620" s="44"/>
      <c r="L3620" s="44"/>
      <c r="M3620" s="44"/>
      <c r="N3620" s="44"/>
      <c r="O3620" s="44"/>
      <c r="P3620" s="44"/>
      <c r="Q3620" s="44"/>
      <c r="R3620" s="44"/>
      <c r="S3620" s="44"/>
      <c r="T3620" s="44"/>
      <c r="U3620" s="44"/>
      <c r="V3620" s="44"/>
      <c r="W3620" s="44"/>
      <c r="X3620" s="44"/>
      <c r="Y3620" s="44"/>
      <c r="Z3620" s="44"/>
      <c r="AA3620" s="35"/>
      <c r="AB3620" s="35"/>
      <c r="AC3620" s="35"/>
      <c r="AD3620" s="35"/>
      <c r="AE3620" s="35"/>
      <c r="AF3620" s="35"/>
      <c r="AG3620" s="35"/>
      <c r="AH3620" s="35"/>
      <c r="AI3620" s="35"/>
      <c r="AJ3620" s="35"/>
      <c r="AK3620" s="35"/>
    </row>
    <row r="3621" spans="7:37" s="13" customFormat="1" ht="13.9" customHeight="1" x14ac:dyDescent="0.3">
      <c r="G3621" s="44"/>
      <c r="H3621" s="44"/>
      <c r="I3621" s="44"/>
      <c r="J3621" s="44"/>
      <c r="K3621" s="44"/>
      <c r="L3621" s="44"/>
      <c r="M3621" s="44"/>
      <c r="N3621" s="44"/>
      <c r="O3621" s="44"/>
      <c r="P3621" s="44"/>
      <c r="Q3621" s="44"/>
      <c r="R3621" s="44"/>
      <c r="S3621" s="44"/>
      <c r="T3621" s="44"/>
      <c r="U3621" s="44"/>
      <c r="V3621" s="44"/>
      <c r="W3621" s="44"/>
      <c r="X3621" s="44"/>
      <c r="Y3621" s="44"/>
      <c r="Z3621" s="44"/>
      <c r="AA3621" s="35"/>
      <c r="AB3621" s="35"/>
      <c r="AC3621" s="35"/>
      <c r="AD3621" s="35"/>
      <c r="AE3621" s="35"/>
      <c r="AF3621" s="35"/>
      <c r="AG3621" s="35"/>
      <c r="AH3621" s="35"/>
      <c r="AI3621" s="35"/>
      <c r="AJ3621" s="35"/>
      <c r="AK3621" s="35"/>
    </row>
    <row r="3622" spans="7:37" s="13" customFormat="1" ht="13.9" customHeight="1" x14ac:dyDescent="0.3">
      <c r="G3622" s="44"/>
      <c r="H3622" s="44"/>
      <c r="I3622" s="44"/>
      <c r="J3622" s="44"/>
      <c r="K3622" s="44"/>
      <c r="L3622" s="44"/>
      <c r="M3622" s="44"/>
      <c r="N3622" s="44"/>
      <c r="O3622" s="44"/>
      <c r="P3622" s="44"/>
      <c r="Q3622" s="44"/>
      <c r="R3622" s="44"/>
      <c r="S3622" s="44"/>
      <c r="T3622" s="44"/>
      <c r="U3622" s="44"/>
      <c r="V3622" s="44"/>
      <c r="W3622" s="44"/>
      <c r="X3622" s="44"/>
      <c r="Y3622" s="44"/>
      <c r="Z3622" s="44"/>
      <c r="AA3622" s="35"/>
      <c r="AB3622" s="35"/>
      <c r="AC3622" s="35"/>
      <c r="AD3622" s="35"/>
      <c r="AE3622" s="35"/>
      <c r="AF3622" s="35"/>
      <c r="AG3622" s="35"/>
      <c r="AH3622" s="35"/>
      <c r="AI3622" s="35"/>
      <c r="AJ3622" s="35"/>
      <c r="AK3622" s="35"/>
    </row>
    <row r="3623" spans="7:37" s="13" customFormat="1" ht="13.9" customHeight="1" x14ac:dyDescent="0.3">
      <c r="G3623" s="44"/>
      <c r="H3623" s="44"/>
      <c r="I3623" s="44"/>
      <c r="J3623" s="44"/>
      <c r="K3623" s="44"/>
      <c r="L3623" s="44"/>
      <c r="M3623" s="44"/>
      <c r="N3623" s="44"/>
      <c r="O3623" s="44"/>
      <c r="P3623" s="44"/>
      <c r="Q3623" s="44"/>
      <c r="R3623" s="44"/>
      <c r="S3623" s="44"/>
      <c r="T3623" s="44"/>
      <c r="U3623" s="44"/>
      <c r="V3623" s="44"/>
      <c r="W3623" s="44"/>
      <c r="X3623" s="44"/>
      <c r="Y3623" s="44"/>
      <c r="Z3623" s="44"/>
      <c r="AA3623" s="35"/>
      <c r="AB3623" s="35"/>
      <c r="AC3623" s="35"/>
      <c r="AD3623" s="35"/>
      <c r="AE3623" s="35"/>
      <c r="AF3623" s="35"/>
      <c r="AG3623" s="35"/>
      <c r="AH3623" s="35"/>
      <c r="AI3623" s="35"/>
      <c r="AJ3623" s="35"/>
      <c r="AK3623" s="35"/>
    </row>
    <row r="3624" spans="7:37" s="13" customFormat="1" ht="13.9" customHeight="1" x14ac:dyDescent="0.3">
      <c r="G3624" s="44"/>
      <c r="H3624" s="44"/>
      <c r="I3624" s="44"/>
      <c r="J3624" s="44"/>
      <c r="K3624" s="44"/>
      <c r="L3624" s="44"/>
      <c r="M3624" s="44"/>
      <c r="N3624" s="44"/>
      <c r="O3624" s="44"/>
      <c r="P3624" s="44"/>
      <c r="Q3624" s="44"/>
      <c r="R3624" s="44"/>
      <c r="S3624" s="44"/>
      <c r="T3624" s="44"/>
      <c r="U3624" s="44"/>
      <c r="V3624" s="44"/>
      <c r="W3624" s="44"/>
      <c r="X3624" s="44"/>
      <c r="Y3624" s="44"/>
      <c r="Z3624" s="44"/>
      <c r="AA3624" s="35"/>
      <c r="AB3624" s="35"/>
      <c r="AC3624" s="35"/>
      <c r="AD3624" s="35"/>
      <c r="AE3624" s="35"/>
      <c r="AF3624" s="35"/>
      <c r="AG3624" s="35"/>
      <c r="AH3624" s="35"/>
      <c r="AI3624" s="35"/>
      <c r="AJ3624" s="35"/>
      <c r="AK3624" s="35"/>
    </row>
    <row r="3625" spans="7:37" s="13" customFormat="1" ht="13.9" customHeight="1" x14ac:dyDescent="0.3">
      <c r="G3625" s="44"/>
      <c r="H3625" s="44"/>
      <c r="I3625" s="44"/>
      <c r="J3625" s="44"/>
      <c r="K3625" s="44"/>
      <c r="L3625" s="44"/>
      <c r="M3625" s="44"/>
      <c r="N3625" s="44"/>
      <c r="O3625" s="44"/>
      <c r="P3625" s="44"/>
      <c r="Q3625" s="44"/>
      <c r="R3625" s="44"/>
      <c r="S3625" s="44"/>
      <c r="T3625" s="44"/>
      <c r="U3625" s="44"/>
      <c r="V3625" s="44"/>
      <c r="W3625" s="44"/>
      <c r="X3625" s="44"/>
      <c r="Y3625" s="44"/>
      <c r="Z3625" s="44"/>
      <c r="AA3625" s="35"/>
      <c r="AB3625" s="35"/>
      <c r="AC3625" s="35"/>
      <c r="AD3625" s="35"/>
      <c r="AE3625" s="35"/>
      <c r="AF3625" s="35"/>
      <c r="AG3625" s="35"/>
      <c r="AH3625" s="35"/>
      <c r="AI3625" s="35"/>
      <c r="AJ3625" s="35"/>
      <c r="AK3625" s="35"/>
    </row>
    <row r="3626" spans="7:37" s="13" customFormat="1" ht="13.9" customHeight="1" x14ac:dyDescent="0.3">
      <c r="G3626" s="44"/>
      <c r="H3626" s="44"/>
      <c r="I3626" s="44"/>
      <c r="J3626" s="44"/>
      <c r="K3626" s="44"/>
      <c r="L3626" s="44"/>
      <c r="M3626" s="44"/>
      <c r="N3626" s="44"/>
      <c r="O3626" s="44"/>
      <c r="P3626" s="44"/>
      <c r="Q3626" s="44"/>
      <c r="R3626" s="44"/>
      <c r="S3626" s="44"/>
      <c r="T3626" s="44"/>
      <c r="U3626" s="44"/>
      <c r="V3626" s="44"/>
      <c r="W3626" s="44"/>
      <c r="X3626" s="44"/>
      <c r="Y3626" s="44"/>
      <c r="Z3626" s="44"/>
      <c r="AA3626" s="35"/>
      <c r="AB3626" s="35"/>
      <c r="AC3626" s="35"/>
      <c r="AD3626" s="35"/>
      <c r="AE3626" s="35"/>
      <c r="AF3626" s="35"/>
      <c r="AG3626" s="35"/>
      <c r="AH3626" s="35"/>
      <c r="AI3626" s="35"/>
      <c r="AJ3626" s="35"/>
      <c r="AK3626" s="35"/>
    </row>
    <row r="3627" spans="7:37" s="13" customFormat="1" ht="13.9" customHeight="1" x14ac:dyDescent="0.3">
      <c r="G3627" s="44"/>
      <c r="H3627" s="44"/>
      <c r="I3627" s="44"/>
      <c r="J3627" s="44"/>
      <c r="K3627" s="44"/>
      <c r="L3627" s="44"/>
      <c r="M3627" s="44"/>
      <c r="N3627" s="44"/>
      <c r="O3627" s="44"/>
      <c r="P3627" s="44"/>
      <c r="Q3627" s="44"/>
      <c r="R3627" s="44"/>
      <c r="S3627" s="44"/>
      <c r="T3627" s="44"/>
      <c r="U3627" s="44"/>
      <c r="V3627" s="44"/>
      <c r="W3627" s="44"/>
      <c r="X3627" s="44"/>
      <c r="Y3627" s="44"/>
      <c r="Z3627" s="44"/>
      <c r="AA3627" s="35"/>
      <c r="AB3627" s="35"/>
      <c r="AC3627" s="35"/>
      <c r="AD3627" s="35"/>
      <c r="AE3627" s="35"/>
      <c r="AF3627" s="35"/>
      <c r="AG3627" s="35"/>
      <c r="AH3627" s="35"/>
      <c r="AI3627" s="35"/>
      <c r="AJ3627" s="35"/>
      <c r="AK3627" s="35"/>
    </row>
    <row r="3628" spans="7:37" s="13" customFormat="1" ht="13.9" customHeight="1" x14ac:dyDescent="0.3">
      <c r="G3628" s="44"/>
      <c r="H3628" s="44"/>
      <c r="I3628" s="44"/>
      <c r="J3628" s="44"/>
      <c r="K3628" s="44"/>
      <c r="L3628" s="44"/>
      <c r="M3628" s="44"/>
      <c r="N3628" s="44"/>
      <c r="O3628" s="44"/>
      <c r="P3628" s="44"/>
      <c r="Q3628" s="44"/>
      <c r="R3628" s="44"/>
      <c r="S3628" s="44"/>
      <c r="T3628" s="44"/>
      <c r="U3628" s="44"/>
      <c r="V3628" s="44"/>
      <c r="W3628" s="44"/>
      <c r="X3628" s="44"/>
      <c r="Y3628" s="44"/>
      <c r="Z3628" s="44"/>
      <c r="AA3628" s="35"/>
      <c r="AB3628" s="35"/>
      <c r="AC3628" s="35"/>
      <c r="AD3628" s="35"/>
      <c r="AE3628" s="35"/>
      <c r="AF3628" s="35"/>
      <c r="AG3628" s="35"/>
      <c r="AH3628" s="35"/>
      <c r="AI3628" s="35"/>
      <c r="AJ3628" s="35"/>
      <c r="AK3628" s="35"/>
    </row>
    <row r="3629" spans="7:37" s="13" customFormat="1" ht="13.9" customHeight="1" x14ac:dyDescent="0.3">
      <c r="G3629" s="44"/>
      <c r="H3629" s="44"/>
      <c r="I3629" s="44"/>
      <c r="J3629" s="44"/>
      <c r="K3629" s="44"/>
      <c r="L3629" s="44"/>
      <c r="M3629" s="44"/>
      <c r="N3629" s="44"/>
      <c r="O3629" s="44"/>
      <c r="P3629" s="44"/>
      <c r="Q3629" s="44"/>
      <c r="R3629" s="44"/>
      <c r="S3629" s="44"/>
      <c r="T3629" s="44"/>
      <c r="U3629" s="44"/>
      <c r="V3629" s="44"/>
      <c r="W3629" s="44"/>
      <c r="X3629" s="44"/>
      <c r="Y3629" s="44"/>
      <c r="Z3629" s="44"/>
      <c r="AA3629" s="35"/>
      <c r="AB3629" s="35"/>
      <c r="AC3629" s="35"/>
      <c r="AD3629" s="35"/>
      <c r="AE3629" s="35"/>
      <c r="AF3629" s="35"/>
      <c r="AG3629" s="35"/>
      <c r="AH3629" s="35"/>
      <c r="AI3629" s="35"/>
      <c r="AJ3629" s="35"/>
      <c r="AK3629" s="35"/>
    </row>
    <row r="3630" spans="7:37" s="13" customFormat="1" ht="13.9" customHeight="1" x14ac:dyDescent="0.3">
      <c r="G3630" s="44"/>
      <c r="H3630" s="44"/>
      <c r="I3630" s="44"/>
      <c r="J3630" s="44"/>
      <c r="K3630" s="44"/>
      <c r="L3630" s="44"/>
      <c r="M3630" s="44"/>
      <c r="N3630" s="44"/>
      <c r="O3630" s="44"/>
      <c r="P3630" s="44"/>
      <c r="Q3630" s="44"/>
      <c r="R3630" s="44"/>
      <c r="S3630" s="44"/>
      <c r="T3630" s="44"/>
      <c r="U3630" s="44"/>
      <c r="V3630" s="44"/>
      <c r="W3630" s="44"/>
      <c r="X3630" s="44"/>
      <c r="Y3630" s="44"/>
      <c r="Z3630" s="44"/>
      <c r="AA3630" s="35"/>
      <c r="AB3630" s="35"/>
      <c r="AC3630" s="35"/>
      <c r="AD3630" s="35"/>
      <c r="AE3630" s="35"/>
      <c r="AF3630" s="35"/>
      <c r="AG3630" s="35"/>
      <c r="AH3630" s="35"/>
      <c r="AI3630" s="35"/>
      <c r="AJ3630" s="35"/>
      <c r="AK3630" s="35"/>
    </row>
    <row r="3631" spans="7:37" s="13" customFormat="1" ht="13.9" customHeight="1" x14ac:dyDescent="0.3">
      <c r="G3631" s="44"/>
      <c r="H3631" s="44"/>
      <c r="I3631" s="44"/>
      <c r="J3631" s="44"/>
      <c r="K3631" s="44"/>
      <c r="L3631" s="44"/>
      <c r="M3631" s="44"/>
      <c r="N3631" s="44"/>
      <c r="O3631" s="44"/>
      <c r="P3631" s="44"/>
      <c r="Q3631" s="44"/>
      <c r="R3631" s="44"/>
      <c r="S3631" s="44"/>
      <c r="T3631" s="44"/>
      <c r="U3631" s="44"/>
      <c r="V3631" s="44"/>
      <c r="W3631" s="44"/>
      <c r="X3631" s="44"/>
      <c r="Y3631" s="44"/>
      <c r="Z3631" s="44"/>
      <c r="AA3631" s="35"/>
      <c r="AB3631" s="35"/>
      <c r="AC3631" s="35"/>
      <c r="AD3631" s="35"/>
      <c r="AE3631" s="35"/>
      <c r="AF3631" s="35"/>
      <c r="AG3631" s="35"/>
      <c r="AH3631" s="35"/>
      <c r="AI3631" s="35"/>
      <c r="AJ3631" s="35"/>
      <c r="AK3631" s="35"/>
    </row>
    <row r="3632" spans="7:37" s="13" customFormat="1" ht="13.9" customHeight="1" x14ac:dyDescent="0.3">
      <c r="G3632" s="44"/>
      <c r="H3632" s="44"/>
      <c r="I3632" s="44"/>
      <c r="J3632" s="44"/>
      <c r="K3632" s="44"/>
      <c r="L3632" s="44"/>
      <c r="M3632" s="44"/>
      <c r="N3632" s="44"/>
      <c r="O3632" s="44"/>
      <c r="P3632" s="44"/>
      <c r="Q3632" s="44"/>
      <c r="R3632" s="44"/>
      <c r="S3632" s="44"/>
      <c r="T3632" s="44"/>
      <c r="U3632" s="44"/>
      <c r="V3632" s="44"/>
      <c r="W3632" s="44"/>
      <c r="X3632" s="44"/>
      <c r="Y3632" s="44"/>
      <c r="Z3632" s="44"/>
      <c r="AA3632" s="35"/>
      <c r="AB3632" s="35"/>
      <c r="AC3632" s="35"/>
      <c r="AD3632" s="35"/>
      <c r="AE3632" s="35"/>
      <c r="AF3632" s="35"/>
      <c r="AG3632" s="35"/>
      <c r="AH3632" s="35"/>
      <c r="AI3632" s="35"/>
      <c r="AJ3632" s="35"/>
      <c r="AK3632" s="35"/>
    </row>
    <row r="3633" spans="7:37" s="13" customFormat="1" ht="13.9" customHeight="1" x14ac:dyDescent="0.3">
      <c r="G3633" s="44"/>
      <c r="H3633" s="44"/>
      <c r="I3633" s="44"/>
      <c r="J3633" s="44"/>
      <c r="K3633" s="44"/>
      <c r="L3633" s="44"/>
      <c r="M3633" s="44"/>
      <c r="N3633" s="44"/>
      <c r="O3633" s="44"/>
      <c r="P3633" s="44"/>
      <c r="Q3633" s="44"/>
      <c r="R3633" s="44"/>
      <c r="S3633" s="44"/>
      <c r="T3633" s="44"/>
      <c r="U3633" s="44"/>
      <c r="V3633" s="44"/>
      <c r="W3633" s="44"/>
      <c r="X3633" s="44"/>
      <c r="Y3633" s="44"/>
      <c r="Z3633" s="44"/>
      <c r="AA3633" s="35"/>
      <c r="AB3633" s="35"/>
      <c r="AC3633" s="35"/>
      <c r="AD3633" s="35"/>
      <c r="AE3633" s="35"/>
      <c r="AF3633" s="35"/>
      <c r="AG3633" s="35"/>
      <c r="AH3633" s="35"/>
      <c r="AI3633" s="35"/>
      <c r="AJ3633" s="35"/>
      <c r="AK3633" s="35"/>
    </row>
    <row r="3634" spans="7:37" s="13" customFormat="1" ht="13.9" customHeight="1" x14ac:dyDescent="0.3">
      <c r="G3634" s="44"/>
      <c r="H3634" s="44"/>
      <c r="I3634" s="44"/>
      <c r="J3634" s="44"/>
      <c r="K3634" s="44"/>
      <c r="L3634" s="44"/>
      <c r="M3634" s="44"/>
      <c r="N3634" s="44"/>
      <c r="O3634" s="44"/>
      <c r="P3634" s="44"/>
      <c r="Q3634" s="44"/>
      <c r="R3634" s="44"/>
      <c r="S3634" s="44"/>
      <c r="T3634" s="44"/>
      <c r="U3634" s="44"/>
      <c r="V3634" s="44"/>
      <c r="W3634" s="44"/>
      <c r="X3634" s="44"/>
      <c r="Y3634" s="44"/>
      <c r="Z3634" s="44"/>
      <c r="AA3634" s="35"/>
      <c r="AB3634" s="35"/>
      <c r="AC3634" s="35"/>
      <c r="AD3634" s="35"/>
      <c r="AE3634" s="35"/>
      <c r="AF3634" s="35"/>
      <c r="AG3634" s="35"/>
      <c r="AH3634" s="35"/>
      <c r="AI3634" s="35"/>
      <c r="AJ3634" s="35"/>
      <c r="AK3634" s="35"/>
    </row>
    <row r="3635" spans="7:37" s="13" customFormat="1" ht="13.9" customHeight="1" x14ac:dyDescent="0.3">
      <c r="G3635" s="44"/>
      <c r="H3635" s="44"/>
      <c r="I3635" s="44"/>
      <c r="J3635" s="44"/>
      <c r="K3635" s="44"/>
      <c r="L3635" s="44"/>
      <c r="M3635" s="44"/>
      <c r="N3635" s="44"/>
      <c r="O3635" s="44"/>
      <c r="P3635" s="44"/>
      <c r="Q3635" s="44"/>
      <c r="R3635" s="44"/>
      <c r="S3635" s="44"/>
      <c r="T3635" s="44"/>
      <c r="U3635" s="44"/>
      <c r="V3635" s="44"/>
      <c r="W3635" s="44"/>
      <c r="X3635" s="44"/>
      <c r="Y3635" s="44"/>
      <c r="Z3635" s="44"/>
      <c r="AA3635" s="35"/>
      <c r="AB3635" s="35"/>
      <c r="AC3635" s="35"/>
      <c r="AD3635" s="35"/>
      <c r="AE3635" s="35"/>
      <c r="AF3635" s="35"/>
      <c r="AG3635" s="35"/>
      <c r="AH3635" s="35"/>
      <c r="AI3635" s="35"/>
      <c r="AJ3635" s="35"/>
      <c r="AK3635" s="35"/>
    </row>
    <row r="3636" spans="7:37" s="13" customFormat="1" ht="13.9" customHeight="1" x14ac:dyDescent="0.3">
      <c r="G3636" s="44"/>
      <c r="H3636" s="44"/>
      <c r="I3636" s="44"/>
      <c r="J3636" s="44"/>
      <c r="K3636" s="44"/>
      <c r="L3636" s="44"/>
      <c r="M3636" s="44"/>
      <c r="N3636" s="44"/>
      <c r="O3636" s="44"/>
      <c r="P3636" s="44"/>
      <c r="Q3636" s="44"/>
      <c r="R3636" s="44"/>
      <c r="S3636" s="44"/>
      <c r="T3636" s="44"/>
      <c r="U3636" s="44"/>
      <c r="V3636" s="44"/>
      <c r="W3636" s="44"/>
      <c r="X3636" s="44"/>
      <c r="Y3636" s="44"/>
      <c r="Z3636" s="44"/>
      <c r="AA3636" s="35"/>
      <c r="AB3636" s="35"/>
      <c r="AC3636" s="35"/>
      <c r="AD3636" s="35"/>
      <c r="AE3636" s="35"/>
      <c r="AF3636" s="35"/>
      <c r="AG3636" s="35"/>
      <c r="AH3636" s="35"/>
      <c r="AI3636" s="35"/>
      <c r="AJ3636" s="35"/>
      <c r="AK3636" s="35"/>
    </row>
    <row r="3637" spans="7:37" s="13" customFormat="1" ht="13.9" customHeight="1" x14ac:dyDescent="0.3">
      <c r="G3637" s="44"/>
      <c r="H3637" s="44"/>
      <c r="I3637" s="44"/>
      <c r="J3637" s="44"/>
      <c r="K3637" s="44"/>
      <c r="L3637" s="44"/>
      <c r="M3637" s="44"/>
      <c r="N3637" s="44"/>
      <c r="O3637" s="44"/>
      <c r="P3637" s="44"/>
      <c r="Q3637" s="44"/>
      <c r="R3637" s="44"/>
      <c r="S3637" s="44"/>
      <c r="T3637" s="44"/>
      <c r="U3637" s="44"/>
      <c r="V3637" s="44"/>
      <c r="W3637" s="44"/>
      <c r="X3637" s="44"/>
      <c r="Y3637" s="44"/>
      <c r="Z3637" s="44"/>
      <c r="AA3637" s="35"/>
      <c r="AB3637" s="35"/>
      <c r="AC3637" s="35"/>
      <c r="AD3637" s="35"/>
      <c r="AE3637" s="35"/>
      <c r="AF3637" s="35"/>
      <c r="AG3637" s="35"/>
      <c r="AH3637" s="35"/>
      <c r="AI3637" s="35"/>
      <c r="AJ3637" s="35"/>
      <c r="AK3637" s="35"/>
    </row>
    <row r="3638" spans="7:37" s="13" customFormat="1" ht="13.9" customHeight="1" x14ac:dyDescent="0.3">
      <c r="G3638" s="44"/>
      <c r="H3638" s="44"/>
      <c r="I3638" s="44"/>
      <c r="J3638" s="44"/>
      <c r="K3638" s="44"/>
      <c r="L3638" s="44"/>
      <c r="M3638" s="44"/>
      <c r="N3638" s="44"/>
      <c r="O3638" s="44"/>
      <c r="P3638" s="44"/>
      <c r="Q3638" s="44"/>
      <c r="R3638" s="44"/>
      <c r="S3638" s="44"/>
      <c r="T3638" s="44"/>
      <c r="U3638" s="44"/>
      <c r="V3638" s="44"/>
      <c r="W3638" s="44"/>
      <c r="X3638" s="44"/>
      <c r="Y3638" s="44"/>
      <c r="Z3638" s="44"/>
      <c r="AA3638" s="35"/>
      <c r="AB3638" s="35"/>
      <c r="AC3638" s="35"/>
      <c r="AD3638" s="35"/>
      <c r="AE3638" s="35"/>
      <c r="AF3638" s="35"/>
      <c r="AG3638" s="35"/>
      <c r="AH3638" s="35"/>
      <c r="AI3638" s="35"/>
      <c r="AJ3638" s="35"/>
      <c r="AK3638" s="35"/>
    </row>
    <row r="3639" spans="7:37" s="13" customFormat="1" ht="13.9" customHeight="1" x14ac:dyDescent="0.3">
      <c r="G3639" s="44"/>
      <c r="H3639" s="44"/>
      <c r="I3639" s="44"/>
      <c r="J3639" s="44"/>
      <c r="K3639" s="44"/>
      <c r="L3639" s="44"/>
      <c r="M3639" s="44"/>
      <c r="N3639" s="44"/>
      <c r="O3639" s="44"/>
      <c r="P3639" s="44"/>
      <c r="Q3639" s="44"/>
      <c r="R3639" s="44"/>
      <c r="S3639" s="44"/>
      <c r="T3639" s="44"/>
      <c r="U3639" s="44"/>
      <c r="V3639" s="44"/>
      <c r="W3639" s="44"/>
      <c r="X3639" s="44"/>
      <c r="Y3639" s="44"/>
      <c r="Z3639" s="44"/>
      <c r="AA3639" s="35"/>
      <c r="AB3639" s="35"/>
      <c r="AC3639" s="35"/>
      <c r="AD3639" s="35"/>
      <c r="AE3639" s="35"/>
      <c r="AF3639" s="35"/>
      <c r="AG3639" s="35"/>
      <c r="AH3639" s="35"/>
      <c r="AI3639" s="35"/>
      <c r="AJ3639" s="35"/>
      <c r="AK3639" s="35"/>
    </row>
    <row r="3640" spans="7:37" s="13" customFormat="1" ht="13.9" customHeight="1" x14ac:dyDescent="0.3">
      <c r="G3640" s="44"/>
      <c r="H3640" s="44"/>
      <c r="I3640" s="44"/>
      <c r="J3640" s="44"/>
      <c r="K3640" s="44"/>
      <c r="L3640" s="44"/>
      <c r="M3640" s="44"/>
      <c r="N3640" s="44"/>
      <c r="O3640" s="44"/>
      <c r="P3640" s="44"/>
      <c r="Q3640" s="44"/>
      <c r="R3640" s="44"/>
      <c r="S3640" s="44"/>
      <c r="T3640" s="44"/>
      <c r="U3640" s="44"/>
      <c r="V3640" s="44"/>
      <c r="W3640" s="44"/>
      <c r="X3640" s="44"/>
      <c r="Y3640" s="44"/>
      <c r="Z3640" s="44"/>
      <c r="AA3640" s="35"/>
      <c r="AB3640" s="35"/>
      <c r="AC3640" s="35"/>
      <c r="AD3640" s="35"/>
      <c r="AE3640" s="35"/>
      <c r="AF3640" s="35"/>
      <c r="AG3640" s="35"/>
      <c r="AH3640" s="35"/>
      <c r="AI3640" s="35"/>
      <c r="AJ3640" s="35"/>
      <c r="AK3640" s="35"/>
    </row>
    <row r="3641" spans="7:37" s="13" customFormat="1" ht="13.9" customHeight="1" x14ac:dyDescent="0.3">
      <c r="G3641" s="44"/>
      <c r="H3641" s="44"/>
      <c r="I3641" s="44"/>
      <c r="J3641" s="44"/>
      <c r="K3641" s="44"/>
      <c r="L3641" s="44"/>
      <c r="M3641" s="44"/>
      <c r="N3641" s="44"/>
      <c r="O3641" s="44"/>
      <c r="P3641" s="44"/>
      <c r="Q3641" s="44"/>
      <c r="R3641" s="44"/>
      <c r="S3641" s="44"/>
      <c r="T3641" s="44"/>
      <c r="U3641" s="44"/>
      <c r="V3641" s="44"/>
      <c r="W3641" s="44"/>
      <c r="X3641" s="44"/>
      <c r="Y3641" s="44"/>
      <c r="Z3641" s="44"/>
      <c r="AA3641" s="35"/>
      <c r="AB3641" s="35"/>
      <c r="AC3641" s="35"/>
      <c r="AD3641" s="35"/>
      <c r="AE3641" s="35"/>
      <c r="AF3641" s="35"/>
      <c r="AG3641" s="35"/>
      <c r="AH3641" s="35"/>
      <c r="AI3641" s="35"/>
      <c r="AJ3641" s="35"/>
      <c r="AK3641" s="35"/>
    </row>
    <row r="3642" spans="7:37" s="13" customFormat="1" ht="13.9" customHeight="1" x14ac:dyDescent="0.3">
      <c r="G3642" s="44"/>
      <c r="H3642" s="44"/>
      <c r="I3642" s="44"/>
      <c r="J3642" s="44"/>
      <c r="K3642" s="44"/>
      <c r="L3642" s="44"/>
      <c r="M3642" s="44"/>
      <c r="N3642" s="44"/>
      <c r="O3642" s="44"/>
      <c r="P3642" s="44"/>
      <c r="Q3642" s="44"/>
      <c r="R3642" s="44"/>
      <c r="S3642" s="44"/>
      <c r="T3642" s="44"/>
      <c r="U3642" s="44"/>
      <c r="V3642" s="44"/>
      <c r="W3642" s="44"/>
      <c r="X3642" s="44"/>
      <c r="Y3642" s="44"/>
      <c r="Z3642" s="44"/>
      <c r="AA3642" s="35"/>
      <c r="AB3642" s="35"/>
      <c r="AC3642" s="35"/>
      <c r="AD3642" s="35"/>
      <c r="AE3642" s="35"/>
      <c r="AF3642" s="35"/>
      <c r="AG3642" s="35"/>
      <c r="AH3642" s="35"/>
      <c r="AI3642" s="35"/>
      <c r="AJ3642" s="35"/>
      <c r="AK3642" s="35"/>
    </row>
    <row r="3643" spans="7:37" s="13" customFormat="1" ht="13.9" customHeight="1" x14ac:dyDescent="0.3">
      <c r="G3643" s="44"/>
      <c r="H3643" s="44"/>
      <c r="I3643" s="44"/>
      <c r="J3643" s="44"/>
      <c r="K3643" s="44"/>
      <c r="L3643" s="44"/>
      <c r="M3643" s="44"/>
      <c r="N3643" s="44"/>
      <c r="O3643" s="44"/>
      <c r="P3643" s="44"/>
      <c r="Q3643" s="44"/>
      <c r="R3643" s="44"/>
      <c r="S3643" s="44"/>
      <c r="T3643" s="44"/>
      <c r="U3643" s="44"/>
      <c r="V3643" s="44"/>
      <c r="W3643" s="44"/>
      <c r="X3643" s="44"/>
      <c r="Y3643" s="44"/>
      <c r="Z3643" s="44"/>
      <c r="AA3643" s="35"/>
      <c r="AB3643" s="35"/>
      <c r="AC3643" s="35"/>
      <c r="AD3643" s="35"/>
      <c r="AE3643" s="35"/>
      <c r="AF3643" s="35"/>
      <c r="AG3643" s="35"/>
      <c r="AH3643" s="35"/>
      <c r="AI3643" s="35"/>
      <c r="AJ3643" s="35"/>
      <c r="AK3643" s="35"/>
    </row>
    <row r="3644" spans="7:37" s="13" customFormat="1" ht="13.9" customHeight="1" x14ac:dyDescent="0.3">
      <c r="G3644" s="44"/>
      <c r="H3644" s="44"/>
      <c r="I3644" s="44"/>
      <c r="J3644" s="44"/>
      <c r="K3644" s="44"/>
      <c r="L3644" s="44"/>
      <c r="M3644" s="44"/>
      <c r="N3644" s="44"/>
      <c r="O3644" s="44"/>
      <c r="P3644" s="44"/>
      <c r="Q3644" s="44"/>
      <c r="R3644" s="44"/>
      <c r="S3644" s="44"/>
      <c r="T3644" s="44"/>
      <c r="U3644" s="44"/>
      <c r="V3644" s="44"/>
      <c r="W3644" s="44"/>
      <c r="X3644" s="44"/>
      <c r="Y3644" s="44"/>
      <c r="Z3644" s="44"/>
      <c r="AA3644" s="35"/>
      <c r="AB3644" s="35"/>
      <c r="AC3644" s="35"/>
      <c r="AD3644" s="35"/>
      <c r="AE3644" s="35"/>
      <c r="AF3644" s="35"/>
      <c r="AG3644" s="35"/>
      <c r="AH3644" s="35"/>
      <c r="AI3644" s="35"/>
      <c r="AJ3644" s="35"/>
      <c r="AK3644" s="35"/>
    </row>
    <row r="3645" spans="7:37" s="13" customFormat="1" ht="13.9" customHeight="1" x14ac:dyDescent="0.3">
      <c r="G3645" s="44"/>
      <c r="H3645" s="44"/>
      <c r="I3645" s="44"/>
      <c r="J3645" s="44"/>
      <c r="K3645" s="44"/>
      <c r="L3645" s="44"/>
      <c r="M3645" s="44"/>
      <c r="N3645" s="44"/>
      <c r="O3645" s="44"/>
      <c r="P3645" s="44"/>
      <c r="Q3645" s="44"/>
      <c r="R3645" s="44"/>
      <c r="S3645" s="44"/>
      <c r="T3645" s="44"/>
      <c r="U3645" s="44"/>
      <c r="V3645" s="44"/>
      <c r="W3645" s="44"/>
      <c r="X3645" s="44"/>
      <c r="Y3645" s="44"/>
      <c r="Z3645" s="44"/>
      <c r="AA3645" s="35"/>
      <c r="AB3645" s="35"/>
      <c r="AC3645" s="35"/>
      <c r="AD3645" s="35"/>
      <c r="AE3645" s="35"/>
      <c r="AF3645" s="35"/>
      <c r="AG3645" s="35"/>
      <c r="AH3645" s="35"/>
      <c r="AI3645" s="35"/>
      <c r="AJ3645" s="35"/>
      <c r="AK3645" s="35"/>
    </row>
    <row r="3646" spans="7:37" s="13" customFormat="1" ht="13.9" customHeight="1" x14ac:dyDescent="0.3">
      <c r="G3646" s="44"/>
      <c r="H3646" s="44"/>
      <c r="I3646" s="44"/>
      <c r="J3646" s="44"/>
      <c r="K3646" s="44"/>
      <c r="L3646" s="44"/>
      <c r="M3646" s="44"/>
      <c r="N3646" s="44"/>
      <c r="O3646" s="44"/>
      <c r="P3646" s="44"/>
      <c r="Q3646" s="44"/>
      <c r="R3646" s="44"/>
      <c r="S3646" s="44"/>
      <c r="T3646" s="44"/>
      <c r="U3646" s="44"/>
      <c r="V3646" s="44"/>
      <c r="W3646" s="44"/>
      <c r="X3646" s="44"/>
      <c r="Y3646" s="44"/>
      <c r="Z3646" s="44"/>
      <c r="AA3646" s="35"/>
      <c r="AB3646" s="35"/>
      <c r="AC3646" s="35"/>
      <c r="AD3646" s="35"/>
      <c r="AE3646" s="35"/>
      <c r="AF3646" s="35"/>
      <c r="AG3646" s="35"/>
      <c r="AH3646" s="35"/>
      <c r="AI3646" s="35"/>
      <c r="AJ3646" s="35"/>
      <c r="AK3646" s="35"/>
    </row>
    <row r="3647" spans="7:37" s="13" customFormat="1" ht="13.9" customHeight="1" x14ac:dyDescent="0.3">
      <c r="G3647" s="44"/>
      <c r="H3647" s="44"/>
      <c r="I3647" s="44"/>
      <c r="J3647" s="44"/>
      <c r="K3647" s="44"/>
      <c r="L3647" s="44"/>
      <c r="M3647" s="44"/>
      <c r="N3647" s="44"/>
      <c r="O3647" s="44"/>
      <c r="P3647" s="44"/>
      <c r="Q3647" s="44"/>
      <c r="R3647" s="44"/>
      <c r="S3647" s="44"/>
      <c r="T3647" s="44"/>
      <c r="U3647" s="44"/>
      <c r="V3647" s="44"/>
      <c r="W3647" s="44"/>
      <c r="X3647" s="44"/>
      <c r="Y3647" s="44"/>
      <c r="Z3647" s="44"/>
      <c r="AA3647" s="35"/>
      <c r="AB3647" s="35"/>
      <c r="AC3647" s="35"/>
      <c r="AD3647" s="35"/>
      <c r="AE3647" s="35"/>
      <c r="AF3647" s="35"/>
      <c r="AG3647" s="35"/>
      <c r="AH3647" s="35"/>
      <c r="AI3647" s="35"/>
      <c r="AJ3647" s="35"/>
      <c r="AK3647" s="35"/>
    </row>
    <row r="3648" spans="7:37" s="13" customFormat="1" ht="13.9" customHeight="1" x14ac:dyDescent="0.3">
      <c r="G3648" s="44"/>
      <c r="H3648" s="44"/>
      <c r="I3648" s="44"/>
      <c r="J3648" s="44"/>
      <c r="K3648" s="44"/>
      <c r="L3648" s="44"/>
      <c r="M3648" s="44"/>
      <c r="N3648" s="44"/>
      <c r="O3648" s="44"/>
      <c r="P3648" s="44"/>
      <c r="Q3648" s="44"/>
      <c r="R3648" s="44"/>
      <c r="S3648" s="44"/>
      <c r="T3648" s="44"/>
      <c r="U3648" s="44"/>
      <c r="V3648" s="44"/>
      <c r="W3648" s="44"/>
      <c r="X3648" s="44"/>
      <c r="Y3648" s="44"/>
      <c r="Z3648" s="44"/>
      <c r="AA3648" s="35"/>
      <c r="AB3648" s="35"/>
      <c r="AC3648" s="35"/>
      <c r="AD3648" s="35"/>
      <c r="AE3648" s="35"/>
      <c r="AF3648" s="35"/>
      <c r="AG3648" s="35"/>
      <c r="AH3648" s="35"/>
      <c r="AI3648" s="35"/>
      <c r="AJ3648" s="35"/>
      <c r="AK3648" s="35"/>
    </row>
    <row r="3649" spans="7:37" s="13" customFormat="1" ht="13.9" customHeight="1" x14ac:dyDescent="0.3">
      <c r="G3649" s="44"/>
      <c r="H3649" s="44"/>
      <c r="I3649" s="44"/>
      <c r="J3649" s="44"/>
      <c r="K3649" s="44"/>
      <c r="L3649" s="44"/>
      <c r="M3649" s="44"/>
      <c r="N3649" s="44"/>
      <c r="O3649" s="44"/>
      <c r="P3649" s="44"/>
      <c r="Q3649" s="44"/>
      <c r="R3649" s="44"/>
      <c r="S3649" s="44"/>
      <c r="T3649" s="44"/>
      <c r="U3649" s="44"/>
      <c r="V3649" s="44"/>
      <c r="W3649" s="44"/>
      <c r="X3649" s="44"/>
      <c r="Y3649" s="44"/>
      <c r="Z3649" s="44"/>
      <c r="AA3649" s="35"/>
      <c r="AB3649" s="35"/>
      <c r="AC3649" s="35"/>
      <c r="AD3649" s="35"/>
      <c r="AE3649" s="35"/>
      <c r="AF3649" s="35"/>
      <c r="AG3649" s="35"/>
      <c r="AH3649" s="35"/>
      <c r="AI3649" s="35"/>
      <c r="AJ3649" s="35"/>
      <c r="AK3649" s="35"/>
    </row>
    <row r="3650" spans="7:37" s="13" customFormat="1" ht="13.9" customHeight="1" x14ac:dyDescent="0.3">
      <c r="G3650" s="44"/>
      <c r="H3650" s="44"/>
      <c r="I3650" s="44"/>
      <c r="J3650" s="44"/>
      <c r="K3650" s="44"/>
      <c r="L3650" s="44"/>
      <c r="M3650" s="44"/>
      <c r="N3650" s="44"/>
      <c r="O3650" s="44"/>
      <c r="P3650" s="44"/>
      <c r="Q3650" s="44"/>
      <c r="R3650" s="44"/>
      <c r="S3650" s="44"/>
      <c r="T3650" s="44"/>
      <c r="U3650" s="44"/>
      <c r="V3650" s="44"/>
      <c r="W3650" s="44"/>
      <c r="X3650" s="44"/>
      <c r="Y3650" s="44"/>
      <c r="Z3650" s="44"/>
      <c r="AA3650" s="35"/>
      <c r="AB3650" s="35"/>
      <c r="AC3650" s="35"/>
      <c r="AD3650" s="35"/>
      <c r="AE3650" s="35"/>
      <c r="AF3650" s="35"/>
      <c r="AG3650" s="35"/>
      <c r="AH3650" s="35"/>
      <c r="AI3650" s="35"/>
      <c r="AJ3650" s="35"/>
      <c r="AK3650" s="35"/>
    </row>
    <row r="3651" spans="7:37" s="13" customFormat="1" ht="13.9" customHeight="1" x14ac:dyDescent="0.3">
      <c r="G3651" s="44"/>
      <c r="H3651" s="44"/>
      <c r="I3651" s="44"/>
      <c r="J3651" s="44"/>
      <c r="K3651" s="44"/>
      <c r="L3651" s="44"/>
      <c r="M3651" s="44"/>
      <c r="N3651" s="44"/>
      <c r="O3651" s="44"/>
      <c r="P3651" s="44"/>
      <c r="Q3651" s="44"/>
      <c r="R3651" s="44"/>
      <c r="S3651" s="44"/>
      <c r="T3651" s="44"/>
      <c r="U3651" s="44"/>
      <c r="V3651" s="44"/>
      <c r="W3651" s="44"/>
      <c r="X3651" s="44"/>
      <c r="Y3651" s="44"/>
      <c r="Z3651" s="44"/>
      <c r="AA3651" s="35"/>
      <c r="AB3651" s="35"/>
      <c r="AC3651" s="35"/>
      <c r="AD3651" s="35"/>
      <c r="AE3651" s="35"/>
      <c r="AF3651" s="35"/>
      <c r="AG3651" s="35"/>
      <c r="AH3651" s="35"/>
      <c r="AI3651" s="35"/>
      <c r="AJ3651" s="35"/>
      <c r="AK3651" s="35"/>
    </row>
    <row r="3652" spans="7:37" s="13" customFormat="1" ht="13.9" customHeight="1" x14ac:dyDescent="0.3">
      <c r="G3652" s="44"/>
      <c r="H3652" s="44"/>
      <c r="I3652" s="44"/>
      <c r="J3652" s="44"/>
      <c r="K3652" s="44"/>
      <c r="L3652" s="44"/>
      <c r="M3652" s="44"/>
      <c r="N3652" s="44"/>
      <c r="O3652" s="44"/>
      <c r="P3652" s="44"/>
      <c r="Q3652" s="44"/>
      <c r="R3652" s="44"/>
      <c r="S3652" s="44"/>
      <c r="T3652" s="44"/>
      <c r="U3652" s="44"/>
      <c r="V3652" s="44"/>
      <c r="W3652" s="44"/>
      <c r="X3652" s="44"/>
      <c r="Y3652" s="44"/>
      <c r="Z3652" s="44"/>
      <c r="AA3652" s="35"/>
      <c r="AB3652" s="35"/>
      <c r="AC3652" s="35"/>
      <c r="AD3652" s="35"/>
      <c r="AE3652" s="35"/>
      <c r="AF3652" s="35"/>
      <c r="AG3652" s="35"/>
      <c r="AH3652" s="35"/>
      <c r="AI3652" s="35"/>
      <c r="AJ3652" s="35"/>
      <c r="AK3652" s="35"/>
    </row>
    <row r="3653" spans="7:37" s="13" customFormat="1" ht="13.9" customHeight="1" x14ac:dyDescent="0.3">
      <c r="G3653" s="44"/>
      <c r="H3653" s="44"/>
      <c r="I3653" s="44"/>
      <c r="J3653" s="44"/>
      <c r="K3653" s="44"/>
      <c r="L3653" s="44"/>
      <c r="M3653" s="44"/>
      <c r="N3653" s="44"/>
      <c r="O3653" s="44"/>
      <c r="P3653" s="44"/>
      <c r="Q3653" s="44"/>
      <c r="R3653" s="44"/>
      <c r="S3653" s="44"/>
      <c r="T3653" s="44"/>
      <c r="U3653" s="44"/>
      <c r="V3653" s="44"/>
      <c r="W3653" s="44"/>
      <c r="X3653" s="44"/>
      <c r="Y3653" s="44"/>
      <c r="Z3653" s="44"/>
      <c r="AA3653" s="35"/>
      <c r="AB3653" s="35"/>
      <c r="AC3653" s="35"/>
      <c r="AD3653" s="35"/>
      <c r="AE3653" s="35"/>
      <c r="AF3653" s="35"/>
      <c r="AG3653" s="35"/>
      <c r="AH3653" s="35"/>
      <c r="AI3653" s="35"/>
      <c r="AJ3653" s="35"/>
      <c r="AK3653" s="35"/>
    </row>
    <row r="3654" spans="7:37" s="13" customFormat="1" ht="13.9" customHeight="1" x14ac:dyDescent="0.3">
      <c r="G3654" s="44"/>
      <c r="H3654" s="44"/>
      <c r="I3654" s="44"/>
      <c r="J3654" s="44"/>
      <c r="K3654" s="44"/>
      <c r="L3654" s="44"/>
      <c r="M3654" s="44"/>
      <c r="N3654" s="44"/>
      <c r="O3654" s="44"/>
      <c r="P3654" s="44"/>
      <c r="Q3654" s="44"/>
      <c r="R3654" s="44"/>
      <c r="S3654" s="44"/>
      <c r="T3654" s="44"/>
      <c r="U3654" s="44"/>
      <c r="V3654" s="44"/>
      <c r="W3654" s="44"/>
      <c r="X3654" s="44"/>
      <c r="Y3654" s="44"/>
      <c r="Z3654" s="44"/>
      <c r="AA3654" s="35"/>
      <c r="AB3654" s="35"/>
      <c r="AC3654" s="35"/>
      <c r="AD3654" s="35"/>
      <c r="AE3654" s="35"/>
      <c r="AF3654" s="35"/>
      <c r="AG3654" s="35"/>
      <c r="AH3654" s="35"/>
      <c r="AI3654" s="35"/>
      <c r="AJ3654" s="35"/>
      <c r="AK3654" s="35"/>
    </row>
    <row r="3655" spans="7:37" s="13" customFormat="1" ht="13.9" customHeight="1" x14ac:dyDescent="0.3">
      <c r="G3655" s="44"/>
      <c r="H3655" s="44"/>
      <c r="I3655" s="44"/>
      <c r="J3655" s="44"/>
      <c r="K3655" s="44"/>
      <c r="L3655" s="44"/>
      <c r="M3655" s="44"/>
      <c r="N3655" s="44"/>
      <c r="O3655" s="44"/>
      <c r="P3655" s="44"/>
      <c r="Q3655" s="44"/>
      <c r="R3655" s="44"/>
      <c r="S3655" s="44"/>
      <c r="T3655" s="44"/>
      <c r="U3655" s="44"/>
      <c r="V3655" s="44"/>
      <c r="W3655" s="44"/>
      <c r="X3655" s="44"/>
      <c r="Y3655" s="44"/>
      <c r="Z3655" s="44"/>
      <c r="AA3655" s="35"/>
      <c r="AB3655" s="35"/>
      <c r="AC3655" s="35"/>
      <c r="AD3655" s="35"/>
      <c r="AE3655" s="35"/>
      <c r="AF3655" s="35"/>
      <c r="AG3655" s="35"/>
      <c r="AH3655" s="35"/>
      <c r="AI3655" s="35"/>
      <c r="AJ3655" s="35"/>
      <c r="AK3655" s="35"/>
    </row>
    <row r="3656" spans="7:37" s="13" customFormat="1" ht="13.9" customHeight="1" x14ac:dyDescent="0.3">
      <c r="G3656" s="44"/>
      <c r="H3656" s="44"/>
      <c r="I3656" s="44"/>
      <c r="J3656" s="44"/>
      <c r="K3656" s="44"/>
      <c r="L3656" s="44"/>
      <c r="M3656" s="44"/>
      <c r="N3656" s="44"/>
      <c r="O3656" s="44"/>
      <c r="P3656" s="44"/>
      <c r="Q3656" s="44"/>
      <c r="R3656" s="44"/>
      <c r="S3656" s="44"/>
      <c r="T3656" s="44"/>
      <c r="U3656" s="44"/>
      <c r="V3656" s="44"/>
      <c r="W3656" s="44"/>
      <c r="X3656" s="44"/>
      <c r="Y3656" s="44"/>
      <c r="Z3656" s="44"/>
      <c r="AA3656" s="35"/>
      <c r="AB3656" s="35"/>
      <c r="AC3656" s="35"/>
      <c r="AD3656" s="35"/>
      <c r="AE3656" s="35"/>
      <c r="AF3656" s="35"/>
      <c r="AG3656" s="35"/>
      <c r="AH3656" s="35"/>
      <c r="AI3656" s="35"/>
      <c r="AJ3656" s="35"/>
      <c r="AK3656" s="35"/>
    </row>
    <row r="3657" spans="7:37" s="13" customFormat="1" ht="13.9" customHeight="1" x14ac:dyDescent="0.3">
      <c r="G3657" s="44"/>
      <c r="H3657" s="44"/>
      <c r="I3657" s="44"/>
      <c r="J3657" s="44"/>
      <c r="K3657" s="44"/>
      <c r="L3657" s="44"/>
      <c r="M3657" s="44"/>
      <c r="N3657" s="44"/>
      <c r="O3657" s="44"/>
      <c r="P3657" s="44"/>
      <c r="Q3657" s="44"/>
      <c r="R3657" s="44"/>
      <c r="S3657" s="44"/>
      <c r="T3657" s="44"/>
      <c r="U3657" s="44"/>
      <c r="V3657" s="44"/>
      <c r="W3657" s="44"/>
      <c r="X3657" s="44"/>
      <c r="Y3657" s="44"/>
      <c r="Z3657" s="44"/>
      <c r="AA3657" s="35"/>
      <c r="AB3657" s="35"/>
      <c r="AC3657" s="35"/>
      <c r="AD3657" s="35"/>
      <c r="AE3657" s="35"/>
      <c r="AF3657" s="35"/>
      <c r="AG3657" s="35"/>
      <c r="AH3657" s="35"/>
      <c r="AI3657" s="35"/>
      <c r="AJ3657" s="35"/>
      <c r="AK3657" s="35"/>
    </row>
    <row r="3658" spans="7:37" s="13" customFormat="1" ht="13.9" customHeight="1" x14ac:dyDescent="0.3">
      <c r="G3658" s="44"/>
      <c r="H3658" s="44"/>
      <c r="I3658" s="44"/>
      <c r="J3658" s="44"/>
      <c r="K3658" s="44"/>
      <c r="L3658" s="44"/>
      <c r="M3658" s="44"/>
      <c r="N3658" s="44"/>
      <c r="O3658" s="44"/>
      <c r="P3658" s="44"/>
      <c r="Q3658" s="44"/>
      <c r="R3658" s="44"/>
      <c r="S3658" s="44"/>
      <c r="T3658" s="44"/>
      <c r="U3658" s="44"/>
      <c r="V3658" s="44"/>
      <c r="W3658" s="44"/>
      <c r="X3658" s="44"/>
      <c r="Y3658" s="44"/>
      <c r="Z3658" s="44"/>
      <c r="AA3658" s="35"/>
      <c r="AB3658" s="35"/>
      <c r="AC3658" s="35"/>
      <c r="AD3658" s="35"/>
      <c r="AE3658" s="35"/>
      <c r="AF3658" s="35"/>
      <c r="AG3658" s="35"/>
      <c r="AH3658" s="35"/>
      <c r="AI3658" s="35"/>
      <c r="AJ3658" s="35"/>
      <c r="AK3658" s="35"/>
    </row>
    <row r="3659" spans="7:37" s="13" customFormat="1" ht="13.9" customHeight="1" x14ac:dyDescent="0.3">
      <c r="G3659" s="44"/>
      <c r="H3659" s="44"/>
      <c r="I3659" s="44"/>
      <c r="J3659" s="44"/>
      <c r="K3659" s="44"/>
      <c r="L3659" s="44"/>
      <c r="M3659" s="44"/>
      <c r="N3659" s="44"/>
      <c r="O3659" s="44"/>
      <c r="P3659" s="44"/>
      <c r="Q3659" s="44"/>
      <c r="R3659" s="44"/>
      <c r="S3659" s="44"/>
      <c r="T3659" s="44"/>
      <c r="U3659" s="44"/>
      <c r="V3659" s="44"/>
      <c r="W3659" s="44"/>
      <c r="X3659" s="44"/>
      <c r="Y3659" s="44"/>
      <c r="Z3659" s="44"/>
      <c r="AA3659" s="35"/>
      <c r="AB3659" s="35"/>
      <c r="AC3659" s="35"/>
      <c r="AD3659" s="35"/>
      <c r="AE3659" s="35"/>
      <c r="AF3659" s="35"/>
      <c r="AG3659" s="35"/>
      <c r="AH3659" s="35"/>
      <c r="AI3659" s="35"/>
      <c r="AJ3659" s="35"/>
      <c r="AK3659" s="35"/>
    </row>
    <row r="3660" spans="7:37" s="13" customFormat="1" ht="13.9" customHeight="1" x14ac:dyDescent="0.3">
      <c r="G3660" s="44"/>
      <c r="H3660" s="44"/>
      <c r="I3660" s="44"/>
      <c r="J3660" s="44"/>
      <c r="K3660" s="44"/>
      <c r="L3660" s="44"/>
      <c r="M3660" s="44"/>
      <c r="N3660" s="44"/>
      <c r="O3660" s="44"/>
      <c r="P3660" s="44"/>
      <c r="Q3660" s="44"/>
      <c r="R3660" s="44"/>
      <c r="S3660" s="44"/>
      <c r="T3660" s="44"/>
      <c r="U3660" s="44"/>
      <c r="V3660" s="44"/>
      <c r="W3660" s="44"/>
      <c r="X3660" s="44"/>
      <c r="Y3660" s="44"/>
      <c r="Z3660" s="44"/>
      <c r="AA3660" s="35"/>
      <c r="AB3660" s="35"/>
      <c r="AC3660" s="35"/>
      <c r="AD3660" s="35"/>
      <c r="AE3660" s="35"/>
      <c r="AF3660" s="35"/>
      <c r="AG3660" s="35"/>
      <c r="AH3660" s="35"/>
      <c r="AI3660" s="35"/>
      <c r="AJ3660" s="35"/>
      <c r="AK3660" s="35"/>
    </row>
    <row r="3661" spans="7:37" s="13" customFormat="1" ht="13.9" customHeight="1" x14ac:dyDescent="0.3">
      <c r="G3661" s="44"/>
      <c r="H3661" s="44"/>
      <c r="I3661" s="44"/>
      <c r="J3661" s="44"/>
      <c r="K3661" s="44"/>
      <c r="L3661" s="44"/>
      <c r="M3661" s="44"/>
      <c r="N3661" s="44"/>
      <c r="O3661" s="44"/>
      <c r="P3661" s="44"/>
      <c r="Q3661" s="44"/>
      <c r="R3661" s="44"/>
      <c r="S3661" s="44"/>
      <c r="T3661" s="44"/>
      <c r="U3661" s="44"/>
      <c r="V3661" s="44"/>
      <c r="W3661" s="44"/>
      <c r="X3661" s="44"/>
      <c r="Y3661" s="44"/>
      <c r="Z3661" s="44"/>
      <c r="AA3661" s="35"/>
      <c r="AB3661" s="35"/>
      <c r="AC3661" s="35"/>
      <c r="AD3661" s="35"/>
      <c r="AE3661" s="35"/>
      <c r="AF3661" s="35"/>
      <c r="AG3661" s="35"/>
      <c r="AH3661" s="35"/>
      <c r="AI3661" s="35"/>
      <c r="AJ3661" s="35"/>
      <c r="AK3661" s="35"/>
    </row>
    <row r="3662" spans="7:37" s="13" customFormat="1" ht="13.9" customHeight="1" x14ac:dyDescent="0.3">
      <c r="G3662" s="44"/>
      <c r="H3662" s="44"/>
      <c r="I3662" s="44"/>
      <c r="J3662" s="44"/>
      <c r="K3662" s="44"/>
      <c r="L3662" s="44"/>
      <c r="M3662" s="44"/>
      <c r="N3662" s="44"/>
      <c r="O3662" s="44"/>
      <c r="P3662" s="44"/>
      <c r="Q3662" s="44"/>
      <c r="R3662" s="44"/>
      <c r="S3662" s="44"/>
      <c r="T3662" s="44"/>
      <c r="U3662" s="44"/>
      <c r="V3662" s="44"/>
      <c r="W3662" s="44"/>
      <c r="X3662" s="44"/>
      <c r="Y3662" s="44"/>
      <c r="Z3662" s="44"/>
      <c r="AA3662" s="35"/>
      <c r="AB3662" s="35"/>
      <c r="AC3662" s="35"/>
      <c r="AD3662" s="35"/>
      <c r="AE3662" s="35"/>
      <c r="AF3662" s="35"/>
      <c r="AG3662" s="35"/>
      <c r="AH3662" s="35"/>
      <c r="AI3662" s="35"/>
      <c r="AJ3662" s="35"/>
      <c r="AK3662" s="35"/>
    </row>
    <row r="3663" spans="7:37" s="13" customFormat="1" ht="13.9" customHeight="1" x14ac:dyDescent="0.3">
      <c r="G3663" s="44"/>
      <c r="H3663" s="44"/>
      <c r="I3663" s="44"/>
      <c r="J3663" s="44"/>
      <c r="K3663" s="44"/>
      <c r="L3663" s="44"/>
      <c r="M3663" s="44"/>
      <c r="N3663" s="44"/>
      <c r="O3663" s="44"/>
      <c r="P3663" s="44"/>
      <c r="Q3663" s="44"/>
      <c r="R3663" s="44"/>
      <c r="S3663" s="44"/>
      <c r="T3663" s="44"/>
      <c r="U3663" s="44"/>
      <c r="V3663" s="44"/>
      <c r="W3663" s="44"/>
      <c r="X3663" s="44"/>
      <c r="Y3663" s="44"/>
      <c r="Z3663" s="44"/>
      <c r="AA3663" s="35"/>
      <c r="AB3663" s="35"/>
      <c r="AC3663" s="35"/>
      <c r="AD3663" s="35"/>
      <c r="AE3663" s="35"/>
      <c r="AF3663" s="35"/>
      <c r="AG3663" s="35"/>
      <c r="AH3663" s="35"/>
      <c r="AI3663" s="35"/>
      <c r="AJ3663" s="35"/>
      <c r="AK3663" s="35"/>
    </row>
    <row r="3664" spans="7:37" s="13" customFormat="1" ht="13.9" customHeight="1" x14ac:dyDescent="0.3">
      <c r="G3664" s="44"/>
      <c r="H3664" s="44"/>
      <c r="I3664" s="44"/>
      <c r="J3664" s="44"/>
      <c r="K3664" s="44"/>
      <c r="L3664" s="44"/>
      <c r="M3664" s="44"/>
      <c r="N3664" s="44"/>
      <c r="O3664" s="44"/>
      <c r="P3664" s="44"/>
      <c r="Q3664" s="44"/>
      <c r="R3664" s="44"/>
      <c r="S3664" s="44"/>
      <c r="T3664" s="44"/>
      <c r="U3664" s="44"/>
      <c r="V3664" s="44"/>
      <c r="W3664" s="44"/>
      <c r="X3664" s="44"/>
      <c r="Y3664" s="44"/>
      <c r="Z3664" s="44"/>
      <c r="AA3664" s="35"/>
      <c r="AB3664" s="35"/>
      <c r="AC3664" s="35"/>
      <c r="AD3664" s="35"/>
      <c r="AE3664" s="35"/>
      <c r="AF3664" s="35"/>
      <c r="AG3664" s="35"/>
      <c r="AH3664" s="35"/>
      <c r="AI3664" s="35"/>
      <c r="AJ3664" s="35"/>
      <c r="AK3664" s="35"/>
    </row>
    <row r="3665" spans="7:37" s="13" customFormat="1" ht="13.9" customHeight="1" x14ac:dyDescent="0.3">
      <c r="G3665" s="44"/>
      <c r="H3665" s="44"/>
      <c r="I3665" s="44"/>
      <c r="J3665" s="44"/>
      <c r="K3665" s="44"/>
      <c r="L3665" s="44"/>
      <c r="M3665" s="44"/>
      <c r="N3665" s="44"/>
      <c r="O3665" s="44"/>
      <c r="P3665" s="44"/>
      <c r="Q3665" s="44"/>
      <c r="R3665" s="44"/>
      <c r="S3665" s="44"/>
      <c r="T3665" s="44"/>
      <c r="U3665" s="44"/>
      <c r="V3665" s="44"/>
      <c r="W3665" s="44"/>
      <c r="X3665" s="44"/>
      <c r="Y3665" s="44"/>
      <c r="Z3665" s="44"/>
      <c r="AA3665" s="35"/>
      <c r="AB3665" s="35"/>
      <c r="AC3665" s="35"/>
      <c r="AD3665" s="35"/>
      <c r="AE3665" s="35"/>
      <c r="AF3665" s="35"/>
      <c r="AG3665" s="35"/>
      <c r="AH3665" s="35"/>
      <c r="AI3665" s="35"/>
      <c r="AJ3665" s="35"/>
      <c r="AK3665" s="35"/>
    </row>
    <row r="3666" spans="7:37" s="13" customFormat="1" ht="13.9" customHeight="1" x14ac:dyDescent="0.3">
      <c r="G3666" s="44"/>
      <c r="H3666" s="44"/>
      <c r="I3666" s="44"/>
      <c r="J3666" s="44"/>
      <c r="K3666" s="44"/>
      <c r="L3666" s="44"/>
      <c r="M3666" s="44"/>
      <c r="N3666" s="44"/>
      <c r="O3666" s="44"/>
      <c r="P3666" s="44"/>
      <c r="Q3666" s="44"/>
      <c r="R3666" s="44"/>
      <c r="S3666" s="44"/>
      <c r="T3666" s="44"/>
      <c r="U3666" s="44"/>
      <c r="V3666" s="44"/>
      <c r="W3666" s="44"/>
      <c r="X3666" s="44"/>
      <c r="Y3666" s="44"/>
      <c r="Z3666" s="44"/>
      <c r="AA3666" s="35"/>
      <c r="AB3666" s="35"/>
      <c r="AC3666" s="35"/>
      <c r="AD3666" s="35"/>
      <c r="AE3666" s="35"/>
      <c r="AF3666" s="35"/>
      <c r="AG3666" s="35"/>
      <c r="AH3666" s="35"/>
      <c r="AI3666" s="35"/>
      <c r="AJ3666" s="35"/>
      <c r="AK3666" s="35"/>
    </row>
    <row r="3667" spans="7:37" s="13" customFormat="1" ht="13.9" customHeight="1" x14ac:dyDescent="0.3">
      <c r="G3667" s="44"/>
      <c r="H3667" s="44"/>
      <c r="I3667" s="44"/>
      <c r="J3667" s="44"/>
      <c r="K3667" s="44"/>
      <c r="L3667" s="44"/>
      <c r="M3667" s="44"/>
      <c r="N3667" s="44"/>
      <c r="O3667" s="44"/>
      <c r="P3667" s="44"/>
      <c r="Q3667" s="44"/>
      <c r="R3667" s="44"/>
      <c r="S3667" s="44"/>
      <c r="T3667" s="44"/>
      <c r="U3667" s="44"/>
      <c r="V3667" s="44"/>
      <c r="W3667" s="44"/>
      <c r="X3667" s="44"/>
      <c r="Y3667" s="44"/>
      <c r="Z3667" s="44"/>
      <c r="AA3667" s="35"/>
      <c r="AB3667" s="35"/>
      <c r="AC3667" s="35"/>
      <c r="AD3667" s="35"/>
      <c r="AE3667" s="35"/>
      <c r="AF3667" s="35"/>
      <c r="AG3667" s="35"/>
      <c r="AH3667" s="35"/>
      <c r="AI3667" s="35"/>
      <c r="AJ3667" s="35"/>
      <c r="AK3667" s="35"/>
    </row>
    <row r="3668" spans="7:37" s="13" customFormat="1" ht="13.9" customHeight="1" x14ac:dyDescent="0.3">
      <c r="G3668" s="44"/>
      <c r="H3668" s="44"/>
      <c r="I3668" s="44"/>
      <c r="J3668" s="44"/>
      <c r="K3668" s="44"/>
      <c r="L3668" s="44"/>
      <c r="M3668" s="44"/>
      <c r="N3668" s="44"/>
      <c r="O3668" s="44"/>
      <c r="P3668" s="44"/>
      <c r="Q3668" s="44"/>
      <c r="R3668" s="44"/>
      <c r="S3668" s="44"/>
      <c r="T3668" s="44"/>
      <c r="U3668" s="44"/>
      <c r="V3668" s="44"/>
      <c r="W3668" s="44"/>
      <c r="X3668" s="44"/>
      <c r="Y3668" s="44"/>
      <c r="Z3668" s="44"/>
      <c r="AA3668" s="35"/>
      <c r="AB3668" s="35"/>
      <c r="AC3668" s="35"/>
      <c r="AD3668" s="35"/>
      <c r="AE3668" s="35"/>
      <c r="AF3668" s="35"/>
      <c r="AG3668" s="35"/>
      <c r="AH3668" s="35"/>
      <c r="AI3668" s="35"/>
      <c r="AJ3668" s="35"/>
      <c r="AK3668" s="35"/>
    </row>
    <row r="3669" spans="7:37" s="13" customFormat="1" ht="13.9" customHeight="1" x14ac:dyDescent="0.3">
      <c r="G3669" s="44"/>
      <c r="H3669" s="44"/>
      <c r="I3669" s="44"/>
      <c r="J3669" s="44"/>
      <c r="K3669" s="44"/>
      <c r="L3669" s="44"/>
      <c r="M3669" s="44"/>
      <c r="N3669" s="44"/>
      <c r="O3669" s="44"/>
      <c r="P3669" s="44"/>
      <c r="Q3669" s="44"/>
      <c r="R3669" s="44"/>
      <c r="S3669" s="44"/>
      <c r="T3669" s="44"/>
      <c r="U3669" s="44"/>
      <c r="V3669" s="44"/>
      <c r="W3669" s="44"/>
      <c r="X3669" s="44"/>
      <c r="Y3669" s="44"/>
      <c r="Z3669" s="44"/>
      <c r="AA3669" s="35"/>
      <c r="AB3669" s="35"/>
      <c r="AC3669" s="35"/>
      <c r="AD3669" s="35"/>
      <c r="AE3669" s="35"/>
      <c r="AF3669" s="35"/>
      <c r="AG3669" s="35"/>
      <c r="AH3669" s="35"/>
      <c r="AI3669" s="35"/>
      <c r="AJ3669" s="35"/>
      <c r="AK3669" s="35"/>
    </row>
    <row r="3670" spans="7:37" s="13" customFormat="1" ht="13.9" customHeight="1" x14ac:dyDescent="0.3">
      <c r="G3670" s="44"/>
      <c r="H3670" s="44"/>
      <c r="I3670" s="44"/>
      <c r="J3670" s="44"/>
      <c r="K3670" s="44"/>
      <c r="L3670" s="44"/>
      <c r="M3670" s="44"/>
      <c r="N3670" s="44"/>
      <c r="O3670" s="44"/>
      <c r="P3670" s="44"/>
      <c r="Q3670" s="44"/>
      <c r="R3670" s="44"/>
      <c r="S3670" s="44"/>
      <c r="T3670" s="44"/>
      <c r="U3670" s="44"/>
      <c r="V3670" s="44"/>
      <c r="W3670" s="44"/>
      <c r="X3670" s="44"/>
      <c r="Y3670" s="44"/>
      <c r="Z3670" s="44"/>
      <c r="AA3670" s="35"/>
      <c r="AB3670" s="35"/>
      <c r="AC3670" s="35"/>
      <c r="AD3670" s="35"/>
      <c r="AE3670" s="35"/>
      <c r="AF3670" s="35"/>
      <c r="AG3670" s="35"/>
      <c r="AH3670" s="35"/>
      <c r="AI3670" s="35"/>
      <c r="AJ3670" s="35"/>
      <c r="AK3670" s="35"/>
    </row>
    <row r="3671" spans="7:37" s="13" customFormat="1" ht="13.9" customHeight="1" x14ac:dyDescent="0.3">
      <c r="G3671" s="44"/>
      <c r="H3671" s="44"/>
      <c r="I3671" s="44"/>
      <c r="J3671" s="44"/>
      <c r="K3671" s="44"/>
      <c r="L3671" s="44"/>
      <c r="M3671" s="44"/>
      <c r="N3671" s="44"/>
      <c r="O3671" s="44"/>
      <c r="P3671" s="44"/>
      <c r="Q3671" s="44"/>
      <c r="R3671" s="44"/>
      <c r="S3671" s="44"/>
      <c r="T3671" s="44"/>
      <c r="U3671" s="44"/>
      <c r="V3671" s="44"/>
      <c r="W3671" s="44"/>
      <c r="X3671" s="44"/>
      <c r="Y3671" s="44"/>
      <c r="Z3671" s="44"/>
      <c r="AA3671" s="35"/>
      <c r="AB3671" s="35"/>
      <c r="AC3671" s="35"/>
      <c r="AD3671" s="35"/>
      <c r="AE3671" s="35"/>
      <c r="AF3671" s="35"/>
      <c r="AG3671" s="35"/>
      <c r="AH3671" s="35"/>
      <c r="AI3671" s="35"/>
      <c r="AJ3671" s="35"/>
      <c r="AK3671" s="35"/>
    </row>
    <row r="3672" spans="7:37" s="13" customFormat="1" ht="13.9" customHeight="1" x14ac:dyDescent="0.3">
      <c r="G3672" s="44"/>
      <c r="H3672" s="44"/>
      <c r="I3672" s="44"/>
      <c r="J3672" s="44"/>
      <c r="K3672" s="44"/>
      <c r="L3672" s="44"/>
      <c r="M3672" s="44"/>
      <c r="N3672" s="44"/>
      <c r="O3672" s="44"/>
      <c r="P3672" s="44"/>
      <c r="Q3672" s="44"/>
      <c r="R3672" s="44"/>
      <c r="S3672" s="44"/>
      <c r="T3672" s="44"/>
      <c r="U3672" s="44"/>
      <c r="V3672" s="44"/>
      <c r="W3672" s="44"/>
      <c r="X3672" s="44"/>
      <c r="Y3672" s="44"/>
      <c r="Z3672" s="44"/>
      <c r="AA3672" s="35"/>
      <c r="AB3672" s="35"/>
      <c r="AC3672" s="35"/>
      <c r="AD3672" s="35"/>
      <c r="AE3672" s="35"/>
      <c r="AF3672" s="35"/>
      <c r="AG3672" s="35"/>
      <c r="AH3672" s="35"/>
      <c r="AI3672" s="35"/>
      <c r="AJ3672" s="35"/>
      <c r="AK3672" s="35"/>
    </row>
    <row r="3673" spans="7:37" s="13" customFormat="1" ht="13.9" customHeight="1" x14ac:dyDescent="0.3">
      <c r="G3673" s="44"/>
      <c r="H3673" s="44"/>
      <c r="I3673" s="44"/>
      <c r="J3673" s="44"/>
      <c r="K3673" s="44"/>
      <c r="L3673" s="44"/>
      <c r="M3673" s="44"/>
      <c r="N3673" s="44"/>
      <c r="O3673" s="44"/>
      <c r="P3673" s="44"/>
      <c r="Q3673" s="44"/>
      <c r="R3673" s="44"/>
      <c r="S3673" s="44"/>
      <c r="T3673" s="44"/>
      <c r="U3673" s="44"/>
      <c r="V3673" s="44"/>
      <c r="W3673" s="44"/>
      <c r="X3673" s="44"/>
      <c r="Y3673" s="44"/>
      <c r="Z3673" s="44"/>
      <c r="AA3673" s="35"/>
      <c r="AB3673" s="35"/>
      <c r="AC3673" s="35"/>
      <c r="AD3673" s="35"/>
      <c r="AE3673" s="35"/>
      <c r="AF3673" s="35"/>
      <c r="AG3673" s="35"/>
      <c r="AH3673" s="35"/>
      <c r="AI3673" s="35"/>
      <c r="AJ3673" s="35"/>
      <c r="AK3673" s="35"/>
    </row>
    <row r="3674" spans="7:37" s="13" customFormat="1" ht="13.9" customHeight="1" x14ac:dyDescent="0.3">
      <c r="G3674" s="44"/>
      <c r="H3674" s="44"/>
      <c r="I3674" s="44"/>
      <c r="J3674" s="44"/>
      <c r="K3674" s="44"/>
      <c r="L3674" s="44"/>
      <c r="M3674" s="44"/>
      <c r="N3674" s="44"/>
      <c r="O3674" s="44"/>
      <c r="P3674" s="44"/>
      <c r="Q3674" s="44"/>
      <c r="R3674" s="44"/>
      <c r="S3674" s="44"/>
      <c r="T3674" s="44"/>
      <c r="U3674" s="44"/>
      <c r="V3674" s="44"/>
      <c r="W3674" s="44"/>
      <c r="X3674" s="44"/>
      <c r="Y3674" s="44"/>
      <c r="Z3674" s="44"/>
      <c r="AA3674" s="35"/>
      <c r="AB3674" s="35"/>
      <c r="AC3674" s="35"/>
      <c r="AD3674" s="35"/>
      <c r="AE3674" s="35"/>
      <c r="AF3674" s="35"/>
      <c r="AG3674" s="35"/>
      <c r="AH3674" s="35"/>
      <c r="AI3674" s="35"/>
      <c r="AJ3674" s="35"/>
      <c r="AK3674" s="35"/>
    </row>
    <row r="3675" spans="7:37" s="13" customFormat="1" ht="13.9" customHeight="1" x14ac:dyDescent="0.3">
      <c r="G3675" s="44"/>
      <c r="H3675" s="44"/>
      <c r="I3675" s="44"/>
      <c r="J3675" s="44"/>
      <c r="K3675" s="44"/>
      <c r="L3675" s="44"/>
      <c r="M3675" s="44"/>
      <c r="N3675" s="44"/>
      <c r="O3675" s="44"/>
      <c r="P3675" s="44"/>
      <c r="Q3675" s="44"/>
      <c r="R3675" s="44"/>
      <c r="S3675" s="44"/>
      <c r="T3675" s="44"/>
      <c r="U3675" s="44"/>
      <c r="V3675" s="44"/>
      <c r="W3675" s="44"/>
      <c r="X3675" s="44"/>
      <c r="Y3675" s="44"/>
      <c r="Z3675" s="44"/>
      <c r="AA3675" s="35"/>
      <c r="AB3675" s="35"/>
      <c r="AC3675" s="35"/>
      <c r="AD3675" s="35"/>
      <c r="AE3675" s="35"/>
      <c r="AF3675" s="35"/>
      <c r="AG3675" s="35"/>
      <c r="AH3675" s="35"/>
      <c r="AI3675" s="35"/>
      <c r="AJ3675" s="35"/>
      <c r="AK3675" s="35"/>
    </row>
    <row r="3676" spans="7:37" s="13" customFormat="1" ht="13.9" customHeight="1" x14ac:dyDescent="0.3">
      <c r="G3676" s="44"/>
      <c r="H3676" s="44"/>
      <c r="I3676" s="44"/>
      <c r="J3676" s="44"/>
      <c r="K3676" s="44"/>
      <c r="L3676" s="44"/>
      <c r="M3676" s="44"/>
      <c r="N3676" s="44"/>
      <c r="O3676" s="44"/>
      <c r="P3676" s="44"/>
      <c r="Q3676" s="44"/>
      <c r="R3676" s="44"/>
      <c r="S3676" s="44"/>
      <c r="T3676" s="44"/>
      <c r="U3676" s="44"/>
      <c r="V3676" s="44"/>
      <c r="W3676" s="44"/>
      <c r="X3676" s="44"/>
      <c r="Y3676" s="44"/>
      <c r="Z3676" s="44"/>
      <c r="AA3676" s="35"/>
      <c r="AB3676" s="35"/>
      <c r="AC3676" s="35"/>
      <c r="AD3676" s="35"/>
      <c r="AE3676" s="35"/>
      <c r="AF3676" s="35"/>
      <c r="AG3676" s="35"/>
      <c r="AH3676" s="35"/>
      <c r="AI3676" s="35"/>
      <c r="AJ3676" s="35"/>
      <c r="AK3676" s="35"/>
    </row>
    <row r="3677" spans="7:37" s="13" customFormat="1" ht="13.9" customHeight="1" x14ac:dyDescent="0.3">
      <c r="G3677" s="44"/>
      <c r="H3677" s="44"/>
      <c r="I3677" s="44"/>
      <c r="J3677" s="44"/>
      <c r="K3677" s="44"/>
      <c r="L3677" s="44"/>
      <c r="M3677" s="44"/>
      <c r="N3677" s="44"/>
      <c r="O3677" s="44"/>
      <c r="P3677" s="44"/>
      <c r="Q3677" s="44"/>
      <c r="R3677" s="44"/>
      <c r="S3677" s="44"/>
      <c r="T3677" s="44"/>
      <c r="U3677" s="44"/>
      <c r="V3677" s="44"/>
      <c r="W3677" s="44"/>
      <c r="X3677" s="44"/>
      <c r="Y3677" s="44"/>
      <c r="Z3677" s="44"/>
      <c r="AA3677" s="35"/>
      <c r="AB3677" s="35"/>
      <c r="AC3677" s="35"/>
      <c r="AD3677" s="35"/>
      <c r="AE3677" s="35"/>
      <c r="AF3677" s="35"/>
      <c r="AG3677" s="35"/>
      <c r="AH3677" s="35"/>
      <c r="AI3677" s="35"/>
      <c r="AJ3677" s="35"/>
      <c r="AK3677" s="35"/>
    </row>
    <row r="3678" spans="7:37" s="13" customFormat="1" ht="13.9" customHeight="1" x14ac:dyDescent="0.3">
      <c r="G3678" s="44"/>
      <c r="H3678" s="44"/>
      <c r="I3678" s="44"/>
      <c r="J3678" s="44"/>
      <c r="K3678" s="44"/>
      <c r="L3678" s="44"/>
      <c r="M3678" s="44"/>
      <c r="N3678" s="44"/>
      <c r="O3678" s="44"/>
      <c r="P3678" s="44"/>
      <c r="Q3678" s="44"/>
      <c r="R3678" s="44"/>
      <c r="S3678" s="44"/>
      <c r="T3678" s="44"/>
      <c r="U3678" s="44"/>
      <c r="V3678" s="44"/>
      <c r="W3678" s="44"/>
      <c r="X3678" s="44"/>
      <c r="Y3678" s="44"/>
      <c r="Z3678" s="44"/>
      <c r="AA3678" s="35"/>
      <c r="AB3678" s="35"/>
      <c r="AC3678" s="35"/>
      <c r="AD3678" s="35"/>
      <c r="AE3678" s="35"/>
      <c r="AF3678" s="35"/>
      <c r="AG3678" s="35"/>
      <c r="AH3678" s="35"/>
      <c r="AI3678" s="35"/>
      <c r="AJ3678" s="35"/>
      <c r="AK3678" s="35"/>
    </row>
    <row r="3679" spans="7:37" s="13" customFormat="1" ht="13.9" customHeight="1" x14ac:dyDescent="0.3">
      <c r="G3679" s="44"/>
      <c r="H3679" s="44"/>
      <c r="I3679" s="44"/>
      <c r="J3679" s="44"/>
      <c r="K3679" s="44"/>
      <c r="L3679" s="44"/>
      <c r="M3679" s="44"/>
      <c r="N3679" s="44"/>
      <c r="O3679" s="44"/>
      <c r="P3679" s="44"/>
      <c r="Q3679" s="44"/>
      <c r="R3679" s="44"/>
      <c r="S3679" s="44"/>
      <c r="T3679" s="44"/>
      <c r="U3679" s="44"/>
      <c r="V3679" s="44"/>
      <c r="W3679" s="44"/>
      <c r="X3679" s="44"/>
      <c r="Y3679" s="44"/>
      <c r="Z3679" s="44"/>
      <c r="AA3679" s="35"/>
      <c r="AB3679" s="35"/>
      <c r="AC3679" s="35"/>
      <c r="AD3679" s="35"/>
      <c r="AE3679" s="35"/>
      <c r="AF3679" s="35"/>
      <c r="AG3679" s="35"/>
      <c r="AH3679" s="35"/>
      <c r="AI3679" s="35"/>
      <c r="AJ3679" s="35"/>
      <c r="AK3679" s="35"/>
    </row>
    <row r="3680" spans="7:37" s="13" customFormat="1" ht="13.9" customHeight="1" x14ac:dyDescent="0.3">
      <c r="G3680" s="44"/>
      <c r="H3680" s="44"/>
      <c r="I3680" s="44"/>
      <c r="J3680" s="44"/>
      <c r="K3680" s="44"/>
      <c r="L3680" s="44"/>
      <c r="M3680" s="44"/>
      <c r="N3680" s="44"/>
      <c r="O3680" s="44"/>
      <c r="P3680" s="44"/>
      <c r="Q3680" s="44"/>
      <c r="R3680" s="44"/>
      <c r="S3680" s="44"/>
      <c r="T3680" s="44"/>
      <c r="U3680" s="44"/>
      <c r="V3680" s="44"/>
      <c r="W3680" s="44"/>
      <c r="X3680" s="44"/>
      <c r="Y3680" s="44"/>
      <c r="Z3680" s="44"/>
      <c r="AA3680" s="35"/>
      <c r="AB3680" s="35"/>
      <c r="AC3680" s="35"/>
      <c r="AD3680" s="35"/>
      <c r="AE3680" s="35"/>
      <c r="AF3680" s="35"/>
      <c r="AG3680" s="35"/>
      <c r="AH3680" s="35"/>
      <c r="AI3680" s="35"/>
      <c r="AJ3680" s="35"/>
      <c r="AK3680" s="35"/>
    </row>
    <row r="3681" spans="7:37" s="13" customFormat="1" ht="13.9" customHeight="1" x14ac:dyDescent="0.3">
      <c r="G3681" s="44"/>
      <c r="H3681" s="44"/>
      <c r="I3681" s="44"/>
      <c r="J3681" s="44"/>
      <c r="K3681" s="44"/>
      <c r="L3681" s="44"/>
      <c r="M3681" s="44"/>
      <c r="N3681" s="44"/>
      <c r="O3681" s="44"/>
      <c r="P3681" s="44"/>
      <c r="Q3681" s="44"/>
      <c r="R3681" s="44"/>
      <c r="S3681" s="44"/>
      <c r="T3681" s="44"/>
      <c r="U3681" s="44"/>
      <c r="V3681" s="44"/>
      <c r="W3681" s="44"/>
      <c r="X3681" s="44"/>
      <c r="Y3681" s="44"/>
      <c r="Z3681" s="44"/>
      <c r="AA3681" s="35"/>
      <c r="AB3681" s="35"/>
      <c r="AC3681" s="35"/>
      <c r="AD3681" s="35"/>
      <c r="AE3681" s="35"/>
      <c r="AF3681" s="35"/>
      <c r="AG3681" s="35"/>
      <c r="AH3681" s="35"/>
      <c r="AI3681" s="35"/>
      <c r="AJ3681" s="35"/>
      <c r="AK3681" s="35"/>
    </row>
    <row r="3682" spans="7:37" s="13" customFormat="1" ht="13.9" customHeight="1" x14ac:dyDescent="0.3">
      <c r="G3682" s="44"/>
      <c r="H3682" s="44"/>
      <c r="I3682" s="44"/>
      <c r="J3682" s="44"/>
      <c r="K3682" s="44"/>
      <c r="L3682" s="44"/>
      <c r="M3682" s="44"/>
      <c r="N3682" s="44"/>
      <c r="O3682" s="44"/>
      <c r="P3682" s="44"/>
      <c r="Q3682" s="44"/>
      <c r="R3682" s="44"/>
      <c r="S3682" s="44"/>
      <c r="T3682" s="44"/>
      <c r="U3682" s="44"/>
      <c r="V3682" s="44"/>
      <c r="W3682" s="44"/>
      <c r="X3682" s="44"/>
      <c r="Y3682" s="44"/>
      <c r="Z3682" s="44"/>
      <c r="AA3682" s="35"/>
      <c r="AB3682" s="35"/>
      <c r="AC3682" s="35"/>
      <c r="AD3682" s="35"/>
      <c r="AE3682" s="35"/>
      <c r="AF3682" s="35"/>
      <c r="AG3682" s="35"/>
      <c r="AH3682" s="35"/>
      <c r="AI3682" s="35"/>
      <c r="AJ3682" s="35"/>
      <c r="AK3682" s="35"/>
    </row>
    <row r="3683" spans="7:37" s="13" customFormat="1" ht="13.9" customHeight="1" x14ac:dyDescent="0.3">
      <c r="G3683" s="44"/>
      <c r="H3683" s="44"/>
      <c r="I3683" s="44"/>
      <c r="J3683" s="44"/>
      <c r="K3683" s="44"/>
      <c r="L3683" s="44"/>
      <c r="M3683" s="44"/>
      <c r="N3683" s="44"/>
      <c r="O3683" s="44"/>
      <c r="P3683" s="44"/>
      <c r="Q3683" s="44"/>
      <c r="R3683" s="44"/>
      <c r="S3683" s="44"/>
      <c r="T3683" s="44"/>
      <c r="U3683" s="44"/>
      <c r="V3683" s="44"/>
      <c r="W3683" s="44"/>
      <c r="X3683" s="44"/>
      <c r="Y3683" s="44"/>
      <c r="Z3683" s="44"/>
      <c r="AA3683" s="35"/>
      <c r="AB3683" s="35"/>
      <c r="AC3683" s="35"/>
      <c r="AD3683" s="35"/>
      <c r="AE3683" s="35"/>
      <c r="AF3683" s="35"/>
      <c r="AG3683" s="35"/>
      <c r="AH3683" s="35"/>
      <c r="AI3683" s="35"/>
      <c r="AJ3683" s="35"/>
      <c r="AK3683" s="35"/>
    </row>
    <row r="3684" spans="7:37" s="13" customFormat="1" ht="13.9" customHeight="1" x14ac:dyDescent="0.3">
      <c r="G3684" s="44"/>
      <c r="H3684" s="44"/>
      <c r="I3684" s="44"/>
      <c r="J3684" s="44"/>
      <c r="K3684" s="44"/>
      <c r="L3684" s="44"/>
      <c r="M3684" s="44"/>
      <c r="N3684" s="44"/>
      <c r="O3684" s="44"/>
      <c r="P3684" s="44"/>
      <c r="Q3684" s="44"/>
      <c r="R3684" s="44"/>
      <c r="S3684" s="44"/>
      <c r="T3684" s="44"/>
      <c r="U3684" s="44"/>
      <c r="V3684" s="44"/>
      <c r="W3684" s="44"/>
      <c r="X3684" s="44"/>
      <c r="Y3684" s="44"/>
      <c r="Z3684" s="44"/>
      <c r="AA3684" s="35"/>
      <c r="AB3684" s="35"/>
      <c r="AC3684" s="35"/>
      <c r="AD3684" s="35"/>
      <c r="AE3684" s="35"/>
      <c r="AF3684" s="35"/>
      <c r="AG3684" s="35"/>
      <c r="AH3684" s="35"/>
      <c r="AI3684" s="35"/>
      <c r="AJ3684" s="35"/>
      <c r="AK3684" s="35"/>
    </row>
    <row r="3685" spans="7:37" s="13" customFormat="1" ht="13.9" customHeight="1" x14ac:dyDescent="0.3">
      <c r="G3685" s="44"/>
      <c r="H3685" s="44"/>
      <c r="I3685" s="44"/>
      <c r="J3685" s="44"/>
      <c r="K3685" s="44"/>
      <c r="L3685" s="44"/>
      <c r="M3685" s="44"/>
      <c r="N3685" s="44"/>
      <c r="O3685" s="44"/>
      <c r="P3685" s="44"/>
      <c r="Q3685" s="44"/>
      <c r="R3685" s="44"/>
      <c r="S3685" s="44"/>
      <c r="T3685" s="44"/>
      <c r="U3685" s="44"/>
      <c r="V3685" s="44"/>
      <c r="W3685" s="44"/>
      <c r="X3685" s="44"/>
      <c r="Y3685" s="44"/>
      <c r="Z3685" s="44"/>
      <c r="AA3685" s="35"/>
      <c r="AB3685" s="35"/>
      <c r="AC3685" s="35"/>
      <c r="AD3685" s="35"/>
      <c r="AE3685" s="35"/>
      <c r="AF3685" s="35"/>
      <c r="AG3685" s="35"/>
      <c r="AH3685" s="35"/>
      <c r="AI3685" s="35"/>
      <c r="AJ3685" s="35"/>
      <c r="AK3685" s="35"/>
    </row>
    <row r="3686" spans="7:37" s="13" customFormat="1" ht="13.9" customHeight="1" x14ac:dyDescent="0.3">
      <c r="G3686" s="44"/>
      <c r="H3686" s="44"/>
      <c r="I3686" s="44"/>
      <c r="J3686" s="44"/>
      <c r="K3686" s="44"/>
      <c r="L3686" s="44"/>
      <c r="M3686" s="44"/>
      <c r="N3686" s="44"/>
      <c r="O3686" s="44"/>
      <c r="P3686" s="44"/>
      <c r="Q3686" s="44"/>
      <c r="R3686" s="44"/>
      <c r="S3686" s="44"/>
      <c r="T3686" s="44"/>
      <c r="U3686" s="44"/>
      <c r="V3686" s="44"/>
      <c r="W3686" s="44"/>
      <c r="X3686" s="44"/>
      <c r="Y3686" s="44"/>
      <c r="Z3686" s="44"/>
      <c r="AA3686" s="35"/>
      <c r="AB3686" s="35"/>
      <c r="AC3686" s="35"/>
      <c r="AD3686" s="35"/>
      <c r="AE3686" s="35"/>
      <c r="AF3686" s="35"/>
      <c r="AG3686" s="35"/>
      <c r="AH3686" s="35"/>
      <c r="AI3686" s="35"/>
      <c r="AJ3686" s="35"/>
      <c r="AK3686" s="35"/>
    </row>
    <row r="3687" spans="7:37" s="13" customFormat="1" ht="13.9" customHeight="1" x14ac:dyDescent="0.3">
      <c r="G3687" s="44"/>
      <c r="H3687" s="44"/>
      <c r="I3687" s="44"/>
      <c r="J3687" s="44"/>
      <c r="K3687" s="44"/>
      <c r="L3687" s="44"/>
      <c r="M3687" s="44"/>
      <c r="N3687" s="44"/>
      <c r="O3687" s="44"/>
      <c r="P3687" s="44"/>
      <c r="Q3687" s="44"/>
      <c r="R3687" s="44"/>
      <c r="S3687" s="44"/>
      <c r="T3687" s="44"/>
      <c r="U3687" s="44"/>
      <c r="V3687" s="44"/>
      <c r="W3687" s="44"/>
      <c r="X3687" s="44"/>
      <c r="Y3687" s="44"/>
      <c r="Z3687" s="44"/>
      <c r="AA3687" s="35"/>
      <c r="AB3687" s="35"/>
      <c r="AC3687" s="35"/>
      <c r="AD3687" s="35"/>
      <c r="AE3687" s="35"/>
      <c r="AF3687" s="35"/>
      <c r="AG3687" s="35"/>
      <c r="AH3687" s="35"/>
      <c r="AI3687" s="35"/>
      <c r="AJ3687" s="35"/>
      <c r="AK3687" s="35"/>
    </row>
    <row r="3688" spans="7:37" s="13" customFormat="1" ht="13.9" customHeight="1" x14ac:dyDescent="0.3">
      <c r="G3688" s="44"/>
      <c r="H3688" s="44"/>
      <c r="I3688" s="44"/>
      <c r="J3688" s="44"/>
      <c r="K3688" s="44"/>
      <c r="L3688" s="44"/>
      <c r="M3688" s="44"/>
      <c r="N3688" s="44"/>
      <c r="O3688" s="44"/>
      <c r="P3688" s="44"/>
      <c r="Q3688" s="44"/>
      <c r="R3688" s="44"/>
      <c r="S3688" s="44"/>
      <c r="T3688" s="44"/>
      <c r="U3688" s="44"/>
      <c r="V3688" s="44"/>
      <c r="W3688" s="44"/>
      <c r="X3688" s="44"/>
      <c r="Y3688" s="44"/>
      <c r="Z3688" s="44"/>
      <c r="AA3688" s="35"/>
      <c r="AB3688" s="35"/>
      <c r="AC3688" s="35"/>
      <c r="AD3688" s="35"/>
      <c r="AE3688" s="35"/>
      <c r="AF3688" s="35"/>
      <c r="AG3688" s="35"/>
      <c r="AH3688" s="35"/>
      <c r="AI3688" s="35"/>
      <c r="AJ3688" s="35"/>
      <c r="AK3688" s="35"/>
    </row>
    <row r="3689" spans="7:37" s="13" customFormat="1" ht="13.9" customHeight="1" x14ac:dyDescent="0.3">
      <c r="G3689" s="44"/>
      <c r="H3689" s="44"/>
      <c r="I3689" s="44"/>
      <c r="J3689" s="44"/>
      <c r="K3689" s="44"/>
      <c r="L3689" s="44"/>
      <c r="M3689" s="44"/>
      <c r="N3689" s="44"/>
      <c r="O3689" s="44"/>
      <c r="P3689" s="44"/>
      <c r="Q3689" s="44"/>
      <c r="R3689" s="44"/>
      <c r="S3689" s="44"/>
      <c r="T3689" s="44"/>
      <c r="U3689" s="44"/>
      <c r="V3689" s="44"/>
      <c r="W3689" s="44"/>
      <c r="X3689" s="44"/>
      <c r="Y3689" s="44"/>
      <c r="Z3689" s="44"/>
      <c r="AA3689" s="35"/>
      <c r="AB3689" s="35"/>
      <c r="AC3689" s="35"/>
      <c r="AD3689" s="35"/>
      <c r="AE3689" s="35"/>
      <c r="AF3689" s="35"/>
      <c r="AG3689" s="35"/>
      <c r="AH3689" s="35"/>
      <c r="AI3689" s="35"/>
      <c r="AJ3689" s="35"/>
      <c r="AK3689" s="35"/>
    </row>
    <row r="3690" spans="7:37" s="13" customFormat="1" ht="13.9" customHeight="1" x14ac:dyDescent="0.3">
      <c r="G3690" s="44"/>
      <c r="H3690" s="44"/>
      <c r="I3690" s="44"/>
      <c r="J3690" s="44"/>
      <c r="K3690" s="44"/>
      <c r="L3690" s="44"/>
      <c r="M3690" s="44"/>
      <c r="N3690" s="44"/>
      <c r="O3690" s="44"/>
      <c r="P3690" s="44"/>
      <c r="Q3690" s="44"/>
      <c r="R3690" s="44"/>
      <c r="S3690" s="44"/>
      <c r="T3690" s="44"/>
      <c r="U3690" s="44"/>
      <c r="V3690" s="44"/>
      <c r="W3690" s="44"/>
      <c r="X3690" s="44"/>
      <c r="Y3690" s="44"/>
      <c r="Z3690" s="44"/>
      <c r="AA3690" s="35"/>
      <c r="AB3690" s="35"/>
      <c r="AC3690" s="35"/>
      <c r="AD3690" s="35"/>
      <c r="AE3690" s="35"/>
      <c r="AF3690" s="35"/>
      <c r="AG3690" s="35"/>
      <c r="AH3690" s="35"/>
      <c r="AI3690" s="35"/>
      <c r="AJ3690" s="35"/>
      <c r="AK3690" s="35"/>
    </row>
    <row r="3691" spans="7:37" s="13" customFormat="1" ht="13.9" customHeight="1" x14ac:dyDescent="0.3">
      <c r="G3691" s="44"/>
      <c r="H3691" s="44"/>
      <c r="I3691" s="44"/>
      <c r="J3691" s="44"/>
      <c r="K3691" s="44"/>
      <c r="L3691" s="44"/>
      <c r="M3691" s="44"/>
      <c r="N3691" s="44"/>
      <c r="O3691" s="44"/>
      <c r="P3691" s="44"/>
      <c r="Q3691" s="44"/>
      <c r="R3691" s="44"/>
      <c r="S3691" s="44"/>
      <c r="T3691" s="44"/>
      <c r="U3691" s="44"/>
      <c r="V3691" s="44"/>
      <c r="W3691" s="44"/>
      <c r="X3691" s="44"/>
      <c r="Y3691" s="44"/>
      <c r="Z3691" s="44"/>
      <c r="AA3691" s="35"/>
      <c r="AB3691" s="35"/>
      <c r="AC3691" s="35"/>
      <c r="AD3691" s="35"/>
      <c r="AE3691" s="35"/>
      <c r="AF3691" s="35"/>
      <c r="AG3691" s="35"/>
      <c r="AH3691" s="35"/>
      <c r="AI3691" s="35"/>
      <c r="AJ3691" s="35"/>
      <c r="AK3691" s="35"/>
    </row>
    <row r="3692" spans="7:37" s="13" customFormat="1" ht="13.9" customHeight="1" x14ac:dyDescent="0.3">
      <c r="G3692" s="44"/>
      <c r="H3692" s="44"/>
      <c r="I3692" s="44"/>
      <c r="J3692" s="44"/>
      <c r="K3692" s="44"/>
      <c r="L3692" s="44"/>
      <c r="M3692" s="44"/>
      <c r="N3692" s="44"/>
      <c r="O3692" s="44"/>
      <c r="P3692" s="44"/>
      <c r="Q3692" s="44"/>
      <c r="R3692" s="44"/>
      <c r="S3692" s="44"/>
      <c r="T3692" s="44"/>
      <c r="U3692" s="44"/>
      <c r="V3692" s="44"/>
      <c r="W3692" s="44"/>
      <c r="X3692" s="44"/>
      <c r="Y3692" s="44"/>
      <c r="Z3692" s="44"/>
      <c r="AA3692" s="35"/>
      <c r="AB3692" s="35"/>
      <c r="AC3692" s="35"/>
      <c r="AD3692" s="35"/>
      <c r="AE3692" s="35"/>
      <c r="AF3692" s="35"/>
      <c r="AG3692" s="35"/>
      <c r="AH3692" s="35"/>
      <c r="AI3692" s="35"/>
      <c r="AJ3692" s="35"/>
      <c r="AK3692" s="35"/>
    </row>
    <row r="3693" spans="7:37" s="13" customFormat="1" ht="13.9" customHeight="1" x14ac:dyDescent="0.3">
      <c r="G3693" s="44"/>
      <c r="H3693" s="44"/>
      <c r="I3693" s="44"/>
      <c r="J3693" s="44"/>
      <c r="K3693" s="44"/>
      <c r="L3693" s="44"/>
      <c r="M3693" s="44"/>
      <c r="N3693" s="44"/>
      <c r="O3693" s="44"/>
      <c r="P3693" s="44"/>
      <c r="Q3693" s="44"/>
      <c r="R3693" s="44"/>
      <c r="S3693" s="44"/>
      <c r="T3693" s="44"/>
      <c r="U3693" s="44"/>
      <c r="V3693" s="44"/>
      <c r="W3693" s="44"/>
      <c r="X3693" s="44"/>
      <c r="Y3693" s="44"/>
      <c r="Z3693" s="44"/>
      <c r="AA3693" s="35"/>
      <c r="AB3693" s="35"/>
      <c r="AC3693" s="35"/>
      <c r="AD3693" s="35"/>
      <c r="AE3693" s="35"/>
      <c r="AF3693" s="35"/>
      <c r="AG3693" s="35"/>
      <c r="AH3693" s="35"/>
      <c r="AI3693" s="35"/>
      <c r="AJ3693" s="35"/>
      <c r="AK3693" s="35"/>
    </row>
    <row r="3694" spans="7:37" s="13" customFormat="1" ht="13.9" customHeight="1" x14ac:dyDescent="0.3">
      <c r="G3694" s="44"/>
      <c r="H3694" s="44"/>
      <c r="I3694" s="44"/>
      <c r="J3694" s="44"/>
      <c r="K3694" s="44"/>
      <c r="L3694" s="44"/>
      <c r="M3694" s="44"/>
      <c r="N3694" s="44"/>
      <c r="O3694" s="44"/>
      <c r="P3694" s="44"/>
      <c r="Q3694" s="44"/>
      <c r="R3694" s="44"/>
      <c r="S3694" s="44"/>
      <c r="T3694" s="44"/>
      <c r="U3694" s="44"/>
      <c r="V3694" s="44"/>
      <c r="W3694" s="44"/>
      <c r="X3694" s="44"/>
      <c r="Y3694" s="44"/>
      <c r="Z3694" s="44"/>
      <c r="AA3694" s="35"/>
      <c r="AB3694" s="35"/>
      <c r="AC3694" s="35"/>
      <c r="AD3694" s="35"/>
      <c r="AE3694" s="35"/>
      <c r="AF3694" s="35"/>
      <c r="AG3694" s="35"/>
      <c r="AH3694" s="35"/>
      <c r="AI3694" s="35"/>
      <c r="AJ3694" s="35"/>
      <c r="AK3694" s="35"/>
    </row>
    <row r="3695" spans="7:37" s="13" customFormat="1" ht="13.9" customHeight="1" x14ac:dyDescent="0.3">
      <c r="G3695" s="44"/>
      <c r="H3695" s="44"/>
      <c r="I3695" s="44"/>
      <c r="J3695" s="44"/>
      <c r="K3695" s="44"/>
      <c r="L3695" s="44"/>
      <c r="M3695" s="44"/>
      <c r="N3695" s="44"/>
      <c r="O3695" s="44"/>
      <c r="P3695" s="44"/>
      <c r="Q3695" s="44"/>
      <c r="R3695" s="44"/>
      <c r="S3695" s="44"/>
      <c r="T3695" s="44"/>
      <c r="U3695" s="44"/>
      <c r="V3695" s="44"/>
      <c r="W3695" s="44"/>
      <c r="X3695" s="44"/>
      <c r="Y3695" s="44"/>
      <c r="Z3695" s="44"/>
      <c r="AA3695" s="35"/>
      <c r="AB3695" s="35"/>
      <c r="AC3695" s="35"/>
      <c r="AD3695" s="35"/>
      <c r="AE3695" s="35"/>
      <c r="AF3695" s="35"/>
      <c r="AG3695" s="35"/>
      <c r="AH3695" s="35"/>
      <c r="AI3695" s="35"/>
      <c r="AJ3695" s="35"/>
      <c r="AK3695" s="35"/>
    </row>
    <row r="3696" spans="7:37" s="13" customFormat="1" ht="13.9" customHeight="1" x14ac:dyDescent="0.3">
      <c r="G3696" s="44"/>
      <c r="H3696" s="44"/>
      <c r="I3696" s="44"/>
      <c r="J3696" s="44"/>
      <c r="K3696" s="44"/>
      <c r="L3696" s="44"/>
      <c r="M3696" s="44"/>
      <c r="N3696" s="44"/>
      <c r="O3696" s="44"/>
      <c r="P3696" s="44"/>
      <c r="Q3696" s="44"/>
      <c r="R3696" s="44"/>
      <c r="S3696" s="44"/>
      <c r="T3696" s="44"/>
      <c r="U3696" s="44"/>
      <c r="V3696" s="44"/>
      <c r="W3696" s="44"/>
      <c r="X3696" s="44"/>
      <c r="Y3696" s="44"/>
      <c r="Z3696" s="44"/>
      <c r="AA3696" s="35"/>
      <c r="AB3696" s="35"/>
      <c r="AC3696" s="35"/>
      <c r="AD3696" s="35"/>
      <c r="AE3696" s="35"/>
      <c r="AF3696" s="35"/>
      <c r="AG3696" s="35"/>
      <c r="AH3696" s="35"/>
      <c r="AI3696" s="35"/>
      <c r="AJ3696" s="35"/>
      <c r="AK3696" s="35"/>
    </row>
    <row r="3697" spans="7:37" s="13" customFormat="1" ht="13.9" customHeight="1" x14ac:dyDescent="0.3">
      <c r="G3697" s="44"/>
      <c r="H3697" s="44"/>
      <c r="I3697" s="44"/>
      <c r="J3697" s="44"/>
      <c r="K3697" s="44"/>
      <c r="L3697" s="44"/>
      <c r="M3697" s="44"/>
      <c r="N3697" s="44"/>
      <c r="O3697" s="44"/>
      <c r="P3697" s="44"/>
      <c r="Q3697" s="44"/>
      <c r="R3697" s="44"/>
      <c r="S3697" s="44"/>
      <c r="T3697" s="44"/>
      <c r="U3697" s="44"/>
      <c r="V3697" s="44"/>
      <c r="W3697" s="44"/>
      <c r="X3697" s="44"/>
      <c r="Y3697" s="44"/>
      <c r="Z3697" s="44"/>
      <c r="AA3697" s="35"/>
      <c r="AB3697" s="35"/>
      <c r="AC3697" s="35"/>
      <c r="AD3697" s="35"/>
      <c r="AE3697" s="35"/>
      <c r="AF3697" s="35"/>
      <c r="AG3697" s="35"/>
      <c r="AH3697" s="35"/>
      <c r="AI3697" s="35"/>
      <c r="AJ3697" s="35"/>
      <c r="AK3697" s="35"/>
    </row>
    <row r="3698" spans="7:37" s="13" customFormat="1" ht="13.9" customHeight="1" x14ac:dyDescent="0.3">
      <c r="G3698" s="44"/>
      <c r="H3698" s="44"/>
      <c r="I3698" s="44"/>
      <c r="J3698" s="44"/>
      <c r="K3698" s="44"/>
      <c r="L3698" s="44"/>
      <c r="M3698" s="44"/>
      <c r="N3698" s="44"/>
      <c r="O3698" s="44"/>
      <c r="P3698" s="44"/>
      <c r="Q3698" s="44"/>
      <c r="R3698" s="44"/>
      <c r="S3698" s="44"/>
      <c r="T3698" s="44"/>
      <c r="U3698" s="44"/>
      <c r="V3698" s="44"/>
      <c r="W3698" s="44"/>
      <c r="X3698" s="44"/>
      <c r="Y3698" s="44"/>
      <c r="Z3698" s="44"/>
      <c r="AA3698" s="35"/>
      <c r="AB3698" s="35"/>
      <c r="AC3698" s="35"/>
      <c r="AD3698" s="35"/>
      <c r="AE3698" s="35"/>
      <c r="AF3698" s="35"/>
      <c r="AG3698" s="35"/>
      <c r="AH3698" s="35"/>
      <c r="AI3698" s="35"/>
      <c r="AJ3698" s="35"/>
      <c r="AK3698" s="35"/>
    </row>
    <row r="3699" spans="7:37" s="13" customFormat="1" ht="13.9" customHeight="1" x14ac:dyDescent="0.3">
      <c r="G3699" s="44"/>
      <c r="H3699" s="44"/>
      <c r="I3699" s="44"/>
      <c r="J3699" s="44"/>
      <c r="K3699" s="44"/>
      <c r="L3699" s="44"/>
      <c r="M3699" s="44"/>
      <c r="N3699" s="44"/>
      <c r="O3699" s="44"/>
      <c r="P3699" s="44"/>
      <c r="Q3699" s="44"/>
      <c r="R3699" s="44"/>
      <c r="S3699" s="44"/>
      <c r="T3699" s="44"/>
      <c r="U3699" s="44"/>
      <c r="V3699" s="44"/>
      <c r="W3699" s="44"/>
      <c r="X3699" s="44"/>
      <c r="Y3699" s="44"/>
      <c r="Z3699" s="44"/>
      <c r="AA3699" s="35"/>
      <c r="AB3699" s="35"/>
      <c r="AC3699" s="35"/>
      <c r="AD3699" s="35"/>
      <c r="AE3699" s="35"/>
      <c r="AF3699" s="35"/>
      <c r="AG3699" s="35"/>
      <c r="AH3699" s="35"/>
      <c r="AI3699" s="35"/>
      <c r="AJ3699" s="35"/>
      <c r="AK3699" s="35"/>
    </row>
    <row r="3700" spans="7:37" s="13" customFormat="1" ht="13.9" customHeight="1" x14ac:dyDescent="0.3">
      <c r="G3700" s="44"/>
      <c r="H3700" s="44"/>
      <c r="I3700" s="44"/>
      <c r="J3700" s="44"/>
      <c r="K3700" s="44"/>
      <c r="L3700" s="44"/>
      <c r="M3700" s="44"/>
      <c r="N3700" s="44"/>
      <c r="O3700" s="44"/>
      <c r="P3700" s="44"/>
      <c r="Q3700" s="44"/>
      <c r="R3700" s="44"/>
      <c r="S3700" s="44"/>
      <c r="T3700" s="44"/>
      <c r="U3700" s="44"/>
      <c r="V3700" s="44"/>
      <c r="W3700" s="44"/>
      <c r="X3700" s="44"/>
      <c r="Y3700" s="44"/>
      <c r="Z3700" s="44"/>
      <c r="AA3700" s="35"/>
      <c r="AB3700" s="35"/>
      <c r="AC3700" s="35"/>
      <c r="AD3700" s="35"/>
      <c r="AE3700" s="35"/>
      <c r="AF3700" s="35"/>
      <c r="AG3700" s="35"/>
      <c r="AH3700" s="35"/>
      <c r="AI3700" s="35"/>
      <c r="AJ3700" s="35"/>
      <c r="AK3700" s="35"/>
    </row>
    <row r="3701" spans="7:37" s="13" customFormat="1" ht="13.9" customHeight="1" x14ac:dyDescent="0.3">
      <c r="G3701" s="44"/>
      <c r="H3701" s="44"/>
      <c r="I3701" s="44"/>
      <c r="J3701" s="44"/>
      <c r="K3701" s="44"/>
      <c r="L3701" s="44"/>
      <c r="M3701" s="44"/>
      <c r="N3701" s="44"/>
      <c r="O3701" s="44"/>
      <c r="P3701" s="44"/>
      <c r="Q3701" s="44"/>
      <c r="R3701" s="44"/>
      <c r="S3701" s="44"/>
      <c r="T3701" s="44"/>
      <c r="U3701" s="44"/>
      <c r="V3701" s="44"/>
      <c r="W3701" s="44"/>
      <c r="X3701" s="44"/>
      <c r="Y3701" s="44"/>
      <c r="Z3701" s="44"/>
      <c r="AA3701" s="35"/>
      <c r="AB3701" s="35"/>
      <c r="AC3701" s="35"/>
      <c r="AD3701" s="35"/>
      <c r="AE3701" s="35"/>
      <c r="AF3701" s="35"/>
      <c r="AG3701" s="35"/>
      <c r="AH3701" s="35"/>
      <c r="AI3701" s="35"/>
      <c r="AJ3701" s="35"/>
      <c r="AK3701" s="35"/>
    </row>
    <row r="3702" spans="7:37" s="13" customFormat="1" ht="13.9" customHeight="1" x14ac:dyDescent="0.3">
      <c r="G3702" s="44"/>
      <c r="H3702" s="44"/>
      <c r="I3702" s="44"/>
      <c r="J3702" s="44"/>
      <c r="K3702" s="44"/>
      <c r="L3702" s="44"/>
      <c r="M3702" s="44"/>
      <c r="N3702" s="44"/>
      <c r="O3702" s="44"/>
      <c r="P3702" s="44"/>
      <c r="Q3702" s="44"/>
      <c r="R3702" s="44"/>
      <c r="S3702" s="44"/>
      <c r="T3702" s="44"/>
      <c r="U3702" s="44"/>
      <c r="V3702" s="44"/>
      <c r="W3702" s="44"/>
      <c r="X3702" s="44"/>
      <c r="Y3702" s="44"/>
      <c r="Z3702" s="44"/>
      <c r="AA3702" s="35"/>
      <c r="AB3702" s="35"/>
      <c r="AC3702" s="35"/>
      <c r="AD3702" s="35"/>
      <c r="AE3702" s="35"/>
      <c r="AF3702" s="35"/>
      <c r="AG3702" s="35"/>
      <c r="AH3702" s="35"/>
      <c r="AI3702" s="35"/>
      <c r="AJ3702" s="35"/>
      <c r="AK3702" s="35"/>
    </row>
    <row r="3703" spans="7:37" s="13" customFormat="1" ht="13.9" customHeight="1" x14ac:dyDescent="0.3">
      <c r="G3703" s="44"/>
      <c r="H3703" s="44"/>
      <c r="I3703" s="44"/>
      <c r="J3703" s="44"/>
      <c r="K3703" s="44"/>
      <c r="L3703" s="44"/>
      <c r="M3703" s="44"/>
      <c r="N3703" s="44"/>
      <c r="O3703" s="44"/>
      <c r="P3703" s="44"/>
      <c r="Q3703" s="44"/>
      <c r="R3703" s="44"/>
      <c r="S3703" s="44"/>
      <c r="T3703" s="44"/>
      <c r="U3703" s="44"/>
      <c r="V3703" s="44"/>
      <c r="W3703" s="44"/>
      <c r="X3703" s="44"/>
      <c r="Y3703" s="44"/>
      <c r="Z3703" s="44"/>
      <c r="AA3703" s="35"/>
      <c r="AB3703" s="35"/>
      <c r="AC3703" s="35"/>
      <c r="AD3703" s="35"/>
      <c r="AE3703" s="35"/>
      <c r="AF3703" s="35"/>
      <c r="AG3703" s="35"/>
      <c r="AH3703" s="35"/>
      <c r="AI3703" s="35"/>
      <c r="AJ3703" s="35"/>
      <c r="AK3703" s="35"/>
    </row>
    <row r="3704" spans="7:37" s="13" customFormat="1" ht="13.9" customHeight="1" x14ac:dyDescent="0.3">
      <c r="G3704" s="44"/>
      <c r="H3704" s="44"/>
      <c r="I3704" s="44"/>
      <c r="J3704" s="44"/>
      <c r="K3704" s="44"/>
      <c r="L3704" s="44"/>
      <c r="M3704" s="44"/>
      <c r="N3704" s="44"/>
      <c r="O3704" s="44"/>
      <c r="P3704" s="44"/>
      <c r="Q3704" s="44"/>
      <c r="R3704" s="44"/>
      <c r="S3704" s="44"/>
      <c r="T3704" s="44"/>
      <c r="U3704" s="44"/>
      <c r="V3704" s="44"/>
      <c r="W3704" s="44"/>
      <c r="X3704" s="44"/>
      <c r="Y3704" s="44"/>
      <c r="Z3704" s="44"/>
      <c r="AA3704" s="35"/>
      <c r="AB3704" s="35"/>
      <c r="AC3704" s="35"/>
      <c r="AD3704" s="35"/>
      <c r="AE3704" s="35"/>
      <c r="AF3704" s="35"/>
      <c r="AG3704" s="35"/>
      <c r="AH3704" s="35"/>
      <c r="AI3704" s="35"/>
      <c r="AJ3704" s="35"/>
      <c r="AK3704" s="35"/>
    </row>
    <row r="3705" spans="7:37" s="13" customFormat="1" ht="13.9" customHeight="1" x14ac:dyDescent="0.3">
      <c r="G3705" s="44"/>
      <c r="H3705" s="44"/>
      <c r="I3705" s="44"/>
      <c r="J3705" s="44"/>
      <c r="K3705" s="44"/>
      <c r="L3705" s="44"/>
      <c r="M3705" s="44"/>
      <c r="N3705" s="44"/>
      <c r="O3705" s="44"/>
      <c r="P3705" s="44"/>
      <c r="Q3705" s="44"/>
      <c r="R3705" s="44"/>
      <c r="S3705" s="44"/>
      <c r="T3705" s="44"/>
      <c r="U3705" s="44"/>
      <c r="V3705" s="44"/>
      <c r="W3705" s="44"/>
      <c r="X3705" s="44"/>
      <c r="Y3705" s="44"/>
      <c r="Z3705" s="44"/>
      <c r="AA3705" s="35"/>
      <c r="AB3705" s="35"/>
      <c r="AC3705" s="35"/>
      <c r="AD3705" s="35"/>
      <c r="AE3705" s="35"/>
      <c r="AF3705" s="35"/>
      <c r="AG3705" s="35"/>
      <c r="AH3705" s="35"/>
      <c r="AI3705" s="35"/>
      <c r="AJ3705" s="35"/>
      <c r="AK3705" s="35"/>
    </row>
    <row r="3706" spans="7:37" s="13" customFormat="1" ht="13.9" customHeight="1" x14ac:dyDescent="0.3">
      <c r="G3706" s="44"/>
      <c r="H3706" s="44"/>
      <c r="I3706" s="44"/>
      <c r="J3706" s="44"/>
      <c r="K3706" s="44"/>
      <c r="L3706" s="44"/>
      <c r="M3706" s="44"/>
      <c r="N3706" s="44"/>
      <c r="O3706" s="44"/>
      <c r="P3706" s="44"/>
      <c r="Q3706" s="44"/>
      <c r="R3706" s="44"/>
      <c r="S3706" s="44"/>
      <c r="T3706" s="44"/>
      <c r="U3706" s="44"/>
      <c r="V3706" s="44"/>
      <c r="W3706" s="44"/>
      <c r="X3706" s="44"/>
      <c r="Y3706" s="44"/>
      <c r="Z3706" s="44"/>
      <c r="AA3706" s="35"/>
      <c r="AB3706" s="35"/>
      <c r="AC3706" s="35"/>
      <c r="AD3706" s="35"/>
      <c r="AE3706" s="35"/>
      <c r="AF3706" s="35"/>
      <c r="AG3706" s="35"/>
      <c r="AH3706" s="35"/>
      <c r="AI3706" s="35"/>
      <c r="AJ3706" s="35"/>
      <c r="AK3706" s="35"/>
    </row>
    <row r="3707" spans="7:37" s="13" customFormat="1" ht="13.9" customHeight="1" x14ac:dyDescent="0.3">
      <c r="G3707" s="44"/>
      <c r="H3707" s="44"/>
      <c r="I3707" s="44"/>
      <c r="J3707" s="44"/>
      <c r="K3707" s="44"/>
      <c r="L3707" s="44"/>
      <c r="M3707" s="44"/>
      <c r="N3707" s="44"/>
      <c r="O3707" s="44"/>
      <c r="P3707" s="44"/>
      <c r="Q3707" s="44"/>
      <c r="R3707" s="44"/>
      <c r="S3707" s="44"/>
      <c r="T3707" s="44"/>
      <c r="U3707" s="44"/>
      <c r="V3707" s="44"/>
      <c r="W3707" s="44"/>
      <c r="X3707" s="44"/>
      <c r="Y3707" s="44"/>
      <c r="Z3707" s="44"/>
      <c r="AA3707" s="35"/>
      <c r="AB3707" s="35"/>
      <c r="AC3707" s="35"/>
      <c r="AD3707" s="35"/>
      <c r="AE3707" s="35"/>
      <c r="AF3707" s="35"/>
      <c r="AG3707" s="35"/>
      <c r="AH3707" s="35"/>
      <c r="AI3707" s="35"/>
      <c r="AJ3707" s="35"/>
      <c r="AK3707" s="35"/>
    </row>
    <row r="3708" spans="7:37" s="13" customFormat="1" ht="13.9" customHeight="1" x14ac:dyDescent="0.3">
      <c r="G3708" s="44"/>
      <c r="H3708" s="44"/>
      <c r="I3708" s="44"/>
      <c r="J3708" s="44"/>
      <c r="K3708" s="44"/>
      <c r="L3708" s="44"/>
      <c r="M3708" s="44"/>
      <c r="N3708" s="44"/>
      <c r="O3708" s="44"/>
      <c r="P3708" s="44"/>
      <c r="Q3708" s="44"/>
      <c r="R3708" s="44"/>
      <c r="S3708" s="44"/>
      <c r="T3708" s="44"/>
      <c r="U3708" s="44"/>
      <c r="V3708" s="44"/>
      <c r="W3708" s="44"/>
      <c r="X3708" s="44"/>
      <c r="Y3708" s="44"/>
      <c r="Z3708" s="44"/>
      <c r="AA3708" s="35"/>
      <c r="AB3708" s="35"/>
      <c r="AC3708" s="35"/>
      <c r="AD3708" s="35"/>
      <c r="AE3708" s="35"/>
      <c r="AF3708" s="35"/>
      <c r="AG3708" s="35"/>
      <c r="AH3708" s="35"/>
      <c r="AI3708" s="35"/>
      <c r="AJ3708" s="35"/>
      <c r="AK3708" s="35"/>
    </row>
    <row r="3709" spans="7:37" s="13" customFormat="1" ht="13.9" customHeight="1" x14ac:dyDescent="0.3">
      <c r="G3709" s="44"/>
      <c r="H3709" s="44"/>
      <c r="I3709" s="44"/>
      <c r="J3709" s="44"/>
      <c r="K3709" s="44"/>
      <c r="L3709" s="44"/>
      <c r="M3709" s="44"/>
      <c r="N3709" s="44"/>
      <c r="O3709" s="44"/>
      <c r="P3709" s="44"/>
      <c r="Q3709" s="44"/>
      <c r="R3709" s="44"/>
      <c r="S3709" s="44"/>
      <c r="T3709" s="44"/>
      <c r="U3709" s="44"/>
      <c r="V3709" s="44"/>
      <c r="W3709" s="44"/>
      <c r="X3709" s="44"/>
      <c r="Y3709" s="44"/>
      <c r="Z3709" s="44"/>
      <c r="AA3709" s="35"/>
      <c r="AB3709" s="35"/>
      <c r="AC3709" s="35"/>
      <c r="AD3709" s="35"/>
      <c r="AE3709" s="35"/>
      <c r="AF3709" s="35"/>
      <c r="AG3709" s="35"/>
      <c r="AH3709" s="35"/>
      <c r="AI3709" s="35"/>
      <c r="AJ3709" s="35"/>
      <c r="AK3709" s="35"/>
    </row>
    <row r="3710" spans="7:37" s="13" customFormat="1" ht="13.9" customHeight="1" x14ac:dyDescent="0.3">
      <c r="G3710" s="44"/>
      <c r="H3710" s="44"/>
      <c r="I3710" s="44"/>
      <c r="J3710" s="44"/>
      <c r="K3710" s="44"/>
      <c r="L3710" s="44"/>
      <c r="M3710" s="44"/>
      <c r="N3710" s="44"/>
      <c r="O3710" s="44"/>
      <c r="P3710" s="44"/>
      <c r="Q3710" s="44"/>
      <c r="R3710" s="44"/>
      <c r="S3710" s="44"/>
      <c r="T3710" s="44"/>
      <c r="U3710" s="44"/>
      <c r="V3710" s="44"/>
      <c r="W3710" s="44"/>
      <c r="X3710" s="44"/>
      <c r="Y3710" s="44"/>
      <c r="Z3710" s="44"/>
      <c r="AA3710" s="35"/>
      <c r="AB3710" s="35"/>
      <c r="AC3710" s="35"/>
      <c r="AD3710" s="35"/>
      <c r="AE3710" s="35"/>
      <c r="AF3710" s="35"/>
      <c r="AG3710" s="35"/>
      <c r="AH3710" s="35"/>
      <c r="AI3710" s="35"/>
      <c r="AJ3710" s="35"/>
      <c r="AK3710" s="35"/>
    </row>
    <row r="3711" spans="7:37" s="13" customFormat="1" ht="13.9" customHeight="1" x14ac:dyDescent="0.3">
      <c r="G3711" s="44"/>
      <c r="H3711" s="44"/>
      <c r="I3711" s="44"/>
      <c r="J3711" s="44"/>
      <c r="K3711" s="44"/>
      <c r="L3711" s="44"/>
      <c r="M3711" s="44"/>
      <c r="N3711" s="44"/>
      <c r="O3711" s="44"/>
      <c r="P3711" s="44"/>
      <c r="Q3711" s="44"/>
      <c r="R3711" s="44"/>
      <c r="S3711" s="44"/>
      <c r="T3711" s="44"/>
      <c r="U3711" s="44"/>
      <c r="V3711" s="44"/>
      <c r="W3711" s="44"/>
      <c r="X3711" s="44"/>
      <c r="Y3711" s="44"/>
      <c r="Z3711" s="44"/>
      <c r="AA3711" s="35"/>
      <c r="AB3711" s="35"/>
      <c r="AC3711" s="35"/>
      <c r="AD3711" s="35"/>
      <c r="AE3711" s="35"/>
      <c r="AF3711" s="35"/>
      <c r="AG3711" s="35"/>
      <c r="AH3711" s="35"/>
      <c r="AI3711" s="35"/>
      <c r="AJ3711" s="35"/>
      <c r="AK3711" s="35"/>
    </row>
    <row r="3712" spans="7:37" s="13" customFormat="1" ht="13.9" customHeight="1" x14ac:dyDescent="0.3">
      <c r="G3712" s="44"/>
      <c r="H3712" s="44"/>
      <c r="I3712" s="44"/>
      <c r="J3712" s="44"/>
      <c r="K3712" s="44"/>
      <c r="L3712" s="44"/>
      <c r="M3712" s="44"/>
      <c r="N3712" s="44"/>
      <c r="O3712" s="44"/>
      <c r="P3712" s="44"/>
      <c r="Q3712" s="44"/>
      <c r="R3712" s="44"/>
      <c r="S3712" s="44"/>
      <c r="T3712" s="44"/>
      <c r="U3712" s="44"/>
      <c r="V3712" s="44"/>
      <c r="W3712" s="44"/>
      <c r="X3712" s="44"/>
      <c r="Y3712" s="44"/>
      <c r="Z3712" s="44"/>
      <c r="AA3712" s="35"/>
      <c r="AB3712" s="35"/>
      <c r="AC3712" s="35"/>
      <c r="AD3712" s="35"/>
      <c r="AE3712" s="35"/>
      <c r="AF3712" s="35"/>
      <c r="AG3712" s="35"/>
      <c r="AH3712" s="35"/>
      <c r="AI3712" s="35"/>
      <c r="AJ3712" s="35"/>
      <c r="AK3712" s="35"/>
    </row>
    <row r="3713" spans="7:37" s="13" customFormat="1" ht="13.9" customHeight="1" x14ac:dyDescent="0.3">
      <c r="G3713" s="44"/>
      <c r="H3713" s="44"/>
      <c r="I3713" s="44"/>
      <c r="J3713" s="44"/>
      <c r="K3713" s="44"/>
      <c r="L3713" s="44"/>
      <c r="M3713" s="44"/>
      <c r="N3713" s="44"/>
      <c r="O3713" s="44"/>
      <c r="P3713" s="44"/>
      <c r="Q3713" s="44"/>
      <c r="R3713" s="44"/>
      <c r="S3713" s="44"/>
      <c r="T3713" s="44"/>
      <c r="U3713" s="44"/>
      <c r="V3713" s="44"/>
      <c r="W3713" s="44"/>
      <c r="X3713" s="44"/>
      <c r="Y3713" s="44"/>
      <c r="Z3713" s="44"/>
      <c r="AA3713" s="35"/>
      <c r="AB3713" s="35"/>
      <c r="AC3713" s="35"/>
      <c r="AD3713" s="35"/>
      <c r="AE3713" s="35"/>
      <c r="AF3713" s="35"/>
      <c r="AG3713" s="35"/>
      <c r="AH3713" s="35"/>
      <c r="AI3713" s="35"/>
      <c r="AJ3713" s="35"/>
      <c r="AK3713" s="35"/>
    </row>
    <row r="3714" spans="7:37" s="13" customFormat="1" ht="13.9" customHeight="1" x14ac:dyDescent="0.3">
      <c r="G3714" s="44"/>
      <c r="H3714" s="44"/>
      <c r="I3714" s="44"/>
      <c r="J3714" s="44"/>
      <c r="K3714" s="44"/>
      <c r="L3714" s="44"/>
      <c r="M3714" s="44"/>
      <c r="N3714" s="44"/>
      <c r="O3714" s="44"/>
      <c r="P3714" s="44"/>
      <c r="Q3714" s="44"/>
      <c r="R3714" s="44"/>
      <c r="S3714" s="44"/>
      <c r="T3714" s="44"/>
      <c r="U3714" s="44"/>
      <c r="V3714" s="44"/>
      <c r="W3714" s="44"/>
      <c r="X3714" s="44"/>
      <c r="Y3714" s="44"/>
      <c r="Z3714" s="44"/>
      <c r="AA3714" s="35"/>
      <c r="AB3714" s="35"/>
      <c r="AC3714" s="35"/>
      <c r="AD3714" s="35"/>
      <c r="AE3714" s="35"/>
      <c r="AF3714" s="35"/>
      <c r="AG3714" s="35"/>
      <c r="AH3714" s="35"/>
      <c r="AI3714" s="35"/>
      <c r="AJ3714" s="35"/>
      <c r="AK3714" s="35"/>
    </row>
    <row r="3715" spans="7:37" s="13" customFormat="1" ht="13.9" customHeight="1" x14ac:dyDescent="0.3">
      <c r="G3715" s="44"/>
      <c r="H3715" s="44"/>
      <c r="I3715" s="44"/>
      <c r="J3715" s="44"/>
      <c r="K3715" s="44"/>
      <c r="L3715" s="44"/>
      <c r="M3715" s="44"/>
      <c r="N3715" s="44"/>
      <c r="O3715" s="44"/>
      <c r="P3715" s="44"/>
      <c r="Q3715" s="44"/>
      <c r="R3715" s="44"/>
      <c r="S3715" s="44"/>
      <c r="T3715" s="44"/>
      <c r="U3715" s="44"/>
      <c r="V3715" s="44"/>
      <c r="W3715" s="44"/>
      <c r="X3715" s="44"/>
      <c r="Y3715" s="44"/>
      <c r="Z3715" s="44"/>
      <c r="AA3715" s="35"/>
      <c r="AB3715" s="35"/>
      <c r="AC3715" s="35"/>
      <c r="AD3715" s="35"/>
      <c r="AE3715" s="35"/>
      <c r="AF3715" s="35"/>
      <c r="AG3715" s="35"/>
      <c r="AH3715" s="35"/>
      <c r="AI3715" s="35"/>
      <c r="AJ3715" s="35"/>
      <c r="AK3715" s="35"/>
    </row>
    <row r="3716" spans="7:37" s="13" customFormat="1" ht="13.9" customHeight="1" x14ac:dyDescent="0.3">
      <c r="G3716" s="44"/>
      <c r="H3716" s="44"/>
      <c r="I3716" s="44"/>
      <c r="J3716" s="44"/>
      <c r="K3716" s="44"/>
      <c r="L3716" s="44"/>
      <c r="M3716" s="44"/>
      <c r="N3716" s="44"/>
      <c r="O3716" s="44"/>
      <c r="P3716" s="44"/>
      <c r="Q3716" s="44"/>
      <c r="R3716" s="44"/>
      <c r="S3716" s="44"/>
      <c r="T3716" s="44"/>
      <c r="U3716" s="44"/>
      <c r="V3716" s="44"/>
      <c r="W3716" s="44"/>
      <c r="X3716" s="44"/>
      <c r="Y3716" s="44"/>
      <c r="Z3716" s="44"/>
      <c r="AA3716" s="35"/>
      <c r="AB3716" s="35"/>
      <c r="AC3716" s="35"/>
      <c r="AD3716" s="35"/>
      <c r="AE3716" s="35"/>
      <c r="AF3716" s="35"/>
      <c r="AG3716" s="35"/>
      <c r="AH3716" s="35"/>
      <c r="AI3716" s="35"/>
      <c r="AJ3716" s="35"/>
      <c r="AK3716" s="35"/>
    </row>
    <row r="3717" spans="7:37" s="13" customFormat="1" ht="13.9" customHeight="1" x14ac:dyDescent="0.3">
      <c r="G3717" s="44"/>
      <c r="H3717" s="44"/>
      <c r="I3717" s="44"/>
      <c r="J3717" s="44"/>
      <c r="K3717" s="44"/>
      <c r="L3717" s="44"/>
      <c r="M3717" s="44"/>
      <c r="N3717" s="44"/>
      <c r="O3717" s="44"/>
      <c r="P3717" s="44"/>
      <c r="Q3717" s="44"/>
      <c r="R3717" s="44"/>
      <c r="S3717" s="44"/>
      <c r="T3717" s="44"/>
      <c r="U3717" s="44"/>
      <c r="V3717" s="44"/>
      <c r="W3717" s="44"/>
      <c r="X3717" s="44"/>
      <c r="Y3717" s="44"/>
      <c r="Z3717" s="44"/>
      <c r="AA3717" s="35"/>
      <c r="AB3717" s="35"/>
      <c r="AC3717" s="35"/>
      <c r="AD3717" s="35"/>
      <c r="AE3717" s="35"/>
      <c r="AF3717" s="35"/>
      <c r="AG3717" s="35"/>
      <c r="AH3717" s="35"/>
      <c r="AI3717" s="35"/>
      <c r="AJ3717" s="35"/>
      <c r="AK3717" s="35"/>
    </row>
    <row r="3718" spans="7:37" s="13" customFormat="1" ht="13.9" customHeight="1" x14ac:dyDescent="0.3">
      <c r="G3718" s="44"/>
      <c r="H3718" s="44"/>
      <c r="I3718" s="44"/>
      <c r="J3718" s="44"/>
      <c r="K3718" s="44"/>
      <c r="L3718" s="44"/>
      <c r="M3718" s="44"/>
      <c r="N3718" s="44"/>
      <c r="O3718" s="44"/>
      <c r="P3718" s="44"/>
      <c r="Q3718" s="44"/>
      <c r="R3718" s="44"/>
      <c r="S3718" s="44"/>
      <c r="T3718" s="44"/>
      <c r="U3718" s="44"/>
      <c r="V3718" s="44"/>
      <c r="W3718" s="44"/>
      <c r="X3718" s="44"/>
      <c r="Y3718" s="44"/>
      <c r="Z3718" s="44"/>
      <c r="AA3718" s="35"/>
      <c r="AB3718" s="35"/>
      <c r="AC3718" s="35"/>
      <c r="AD3718" s="35"/>
      <c r="AE3718" s="35"/>
      <c r="AF3718" s="35"/>
      <c r="AG3718" s="35"/>
      <c r="AH3718" s="35"/>
      <c r="AI3718" s="35"/>
      <c r="AJ3718" s="35"/>
      <c r="AK3718" s="35"/>
    </row>
    <row r="3719" spans="7:37" s="13" customFormat="1" ht="13.9" customHeight="1" x14ac:dyDescent="0.3">
      <c r="G3719" s="44"/>
      <c r="H3719" s="44"/>
      <c r="I3719" s="44"/>
      <c r="J3719" s="44"/>
      <c r="K3719" s="44"/>
      <c r="L3719" s="44"/>
      <c r="M3719" s="44"/>
      <c r="N3719" s="44"/>
      <c r="O3719" s="44"/>
      <c r="P3719" s="44"/>
      <c r="Q3719" s="44"/>
      <c r="R3719" s="44"/>
      <c r="S3719" s="44"/>
      <c r="T3719" s="44"/>
      <c r="U3719" s="44"/>
      <c r="V3719" s="44"/>
      <c r="W3719" s="44"/>
      <c r="X3719" s="44"/>
      <c r="Y3719" s="44"/>
      <c r="Z3719" s="44"/>
      <c r="AA3719" s="35"/>
      <c r="AB3719" s="35"/>
      <c r="AC3719" s="35"/>
      <c r="AD3719" s="35"/>
      <c r="AE3719" s="35"/>
      <c r="AF3719" s="35"/>
      <c r="AG3719" s="35"/>
      <c r="AH3719" s="35"/>
      <c r="AI3719" s="35"/>
      <c r="AJ3719" s="35"/>
      <c r="AK3719" s="35"/>
    </row>
    <row r="3720" spans="7:37" s="13" customFormat="1" ht="13.9" customHeight="1" x14ac:dyDescent="0.3">
      <c r="G3720" s="44"/>
      <c r="H3720" s="44"/>
      <c r="I3720" s="44"/>
      <c r="J3720" s="44"/>
      <c r="K3720" s="44"/>
      <c r="L3720" s="44"/>
      <c r="M3720" s="44"/>
      <c r="N3720" s="44"/>
      <c r="O3720" s="44"/>
      <c r="P3720" s="44"/>
      <c r="Q3720" s="44"/>
      <c r="R3720" s="44"/>
      <c r="S3720" s="44"/>
      <c r="T3720" s="44"/>
      <c r="U3720" s="44"/>
      <c r="V3720" s="44"/>
      <c r="W3720" s="44"/>
      <c r="X3720" s="44"/>
      <c r="Y3720" s="44"/>
      <c r="Z3720" s="44"/>
      <c r="AA3720" s="35"/>
      <c r="AB3720" s="35"/>
      <c r="AC3720" s="35"/>
      <c r="AD3720" s="35"/>
      <c r="AE3720" s="35"/>
      <c r="AF3720" s="35"/>
      <c r="AG3720" s="35"/>
      <c r="AH3720" s="35"/>
      <c r="AI3720" s="35"/>
      <c r="AJ3720" s="35"/>
      <c r="AK3720" s="35"/>
    </row>
    <row r="3721" spans="7:37" s="13" customFormat="1" ht="13.9" customHeight="1" x14ac:dyDescent="0.3">
      <c r="G3721" s="44"/>
      <c r="H3721" s="44"/>
      <c r="I3721" s="44"/>
      <c r="J3721" s="44"/>
      <c r="K3721" s="44"/>
      <c r="L3721" s="44"/>
      <c r="M3721" s="44"/>
      <c r="N3721" s="44"/>
      <c r="O3721" s="44"/>
      <c r="P3721" s="44"/>
      <c r="Q3721" s="44"/>
      <c r="R3721" s="44"/>
      <c r="S3721" s="44"/>
      <c r="T3721" s="44"/>
      <c r="U3721" s="44"/>
      <c r="V3721" s="44"/>
      <c r="W3721" s="44"/>
      <c r="X3721" s="44"/>
      <c r="Y3721" s="44"/>
      <c r="Z3721" s="44"/>
      <c r="AA3721" s="35"/>
      <c r="AB3721" s="35"/>
      <c r="AC3721" s="35"/>
      <c r="AD3721" s="35"/>
      <c r="AE3721" s="35"/>
      <c r="AF3721" s="35"/>
      <c r="AG3721" s="35"/>
      <c r="AH3721" s="35"/>
      <c r="AI3721" s="35"/>
      <c r="AJ3721" s="35"/>
      <c r="AK3721" s="35"/>
    </row>
    <row r="3722" spans="7:37" s="13" customFormat="1" ht="13.9" customHeight="1" x14ac:dyDescent="0.3">
      <c r="G3722" s="44"/>
      <c r="H3722" s="44"/>
      <c r="I3722" s="44"/>
      <c r="J3722" s="44"/>
      <c r="K3722" s="44"/>
      <c r="L3722" s="44"/>
      <c r="M3722" s="44"/>
      <c r="N3722" s="44"/>
      <c r="O3722" s="44"/>
      <c r="P3722" s="44"/>
      <c r="Q3722" s="44"/>
      <c r="R3722" s="44"/>
      <c r="S3722" s="44"/>
      <c r="T3722" s="44"/>
      <c r="U3722" s="44"/>
      <c r="V3722" s="44"/>
      <c r="W3722" s="44"/>
      <c r="X3722" s="44"/>
      <c r="Y3722" s="44"/>
      <c r="Z3722" s="44"/>
      <c r="AA3722" s="35"/>
      <c r="AB3722" s="35"/>
      <c r="AC3722" s="35"/>
      <c r="AD3722" s="35"/>
      <c r="AE3722" s="35"/>
      <c r="AF3722" s="35"/>
      <c r="AG3722" s="35"/>
      <c r="AH3722" s="35"/>
      <c r="AI3722" s="35"/>
      <c r="AJ3722" s="35"/>
      <c r="AK3722" s="35"/>
    </row>
    <row r="3723" spans="7:37" s="13" customFormat="1" ht="13.9" customHeight="1" x14ac:dyDescent="0.3">
      <c r="G3723" s="44"/>
      <c r="H3723" s="44"/>
      <c r="I3723" s="44"/>
      <c r="J3723" s="44"/>
      <c r="K3723" s="44"/>
      <c r="L3723" s="44"/>
      <c r="M3723" s="44"/>
      <c r="N3723" s="44"/>
      <c r="O3723" s="44"/>
      <c r="P3723" s="44"/>
      <c r="Q3723" s="44"/>
      <c r="R3723" s="44"/>
      <c r="S3723" s="44"/>
      <c r="T3723" s="44"/>
      <c r="U3723" s="44"/>
      <c r="V3723" s="44"/>
      <c r="W3723" s="44"/>
      <c r="X3723" s="44"/>
      <c r="Y3723" s="44"/>
      <c r="Z3723" s="44"/>
      <c r="AA3723" s="35"/>
      <c r="AB3723" s="35"/>
      <c r="AC3723" s="35"/>
      <c r="AD3723" s="35"/>
      <c r="AE3723" s="35"/>
      <c r="AF3723" s="35"/>
      <c r="AG3723" s="35"/>
      <c r="AH3723" s="35"/>
      <c r="AI3723" s="35"/>
      <c r="AJ3723" s="35"/>
      <c r="AK3723" s="35"/>
    </row>
    <row r="3724" spans="7:37" s="13" customFormat="1" ht="13.9" customHeight="1" x14ac:dyDescent="0.3">
      <c r="G3724" s="44"/>
      <c r="H3724" s="44"/>
      <c r="I3724" s="44"/>
      <c r="J3724" s="44"/>
      <c r="K3724" s="44"/>
      <c r="L3724" s="44"/>
      <c r="M3724" s="44"/>
      <c r="N3724" s="44"/>
      <c r="O3724" s="44"/>
      <c r="P3724" s="44"/>
      <c r="Q3724" s="44"/>
      <c r="R3724" s="44"/>
      <c r="S3724" s="44"/>
      <c r="T3724" s="44"/>
      <c r="U3724" s="44"/>
      <c r="V3724" s="44"/>
      <c r="W3724" s="44"/>
      <c r="X3724" s="44"/>
      <c r="Y3724" s="44"/>
      <c r="Z3724" s="44"/>
      <c r="AA3724" s="35"/>
      <c r="AB3724" s="35"/>
      <c r="AC3724" s="35"/>
      <c r="AD3724" s="35"/>
      <c r="AE3724" s="35"/>
      <c r="AF3724" s="35"/>
      <c r="AG3724" s="35"/>
      <c r="AH3724" s="35"/>
      <c r="AI3724" s="35"/>
      <c r="AJ3724" s="35"/>
      <c r="AK3724" s="35"/>
    </row>
    <row r="3725" spans="7:37" s="13" customFormat="1" ht="13.9" customHeight="1" x14ac:dyDescent="0.3">
      <c r="G3725" s="44"/>
      <c r="H3725" s="44"/>
      <c r="I3725" s="44"/>
      <c r="J3725" s="44"/>
      <c r="K3725" s="44"/>
      <c r="L3725" s="44"/>
      <c r="M3725" s="44"/>
      <c r="N3725" s="44"/>
      <c r="O3725" s="44"/>
      <c r="P3725" s="44"/>
      <c r="Q3725" s="44"/>
      <c r="R3725" s="44"/>
      <c r="S3725" s="44"/>
      <c r="T3725" s="44"/>
      <c r="U3725" s="44"/>
      <c r="V3725" s="44"/>
      <c r="W3725" s="44"/>
      <c r="X3725" s="44"/>
      <c r="Y3725" s="44"/>
      <c r="Z3725" s="44"/>
      <c r="AA3725" s="35"/>
      <c r="AB3725" s="35"/>
      <c r="AC3725" s="35"/>
      <c r="AD3725" s="35"/>
      <c r="AE3725" s="35"/>
      <c r="AF3725" s="35"/>
      <c r="AG3725" s="35"/>
      <c r="AH3725" s="35"/>
      <c r="AI3725" s="35"/>
      <c r="AJ3725" s="35"/>
      <c r="AK3725" s="35"/>
    </row>
    <row r="3726" spans="7:37" s="13" customFormat="1" ht="13.9" customHeight="1" x14ac:dyDescent="0.3">
      <c r="G3726" s="44"/>
      <c r="H3726" s="44"/>
      <c r="I3726" s="44"/>
      <c r="J3726" s="44"/>
      <c r="K3726" s="44"/>
      <c r="L3726" s="44"/>
      <c r="M3726" s="44"/>
      <c r="N3726" s="44"/>
      <c r="O3726" s="44"/>
      <c r="P3726" s="44"/>
      <c r="Q3726" s="44"/>
      <c r="R3726" s="44"/>
      <c r="S3726" s="44"/>
      <c r="T3726" s="44"/>
      <c r="U3726" s="44"/>
      <c r="V3726" s="44"/>
      <c r="W3726" s="44"/>
      <c r="X3726" s="44"/>
      <c r="Y3726" s="44"/>
      <c r="Z3726" s="44"/>
      <c r="AA3726" s="35"/>
      <c r="AB3726" s="35"/>
      <c r="AC3726" s="35"/>
      <c r="AD3726" s="35"/>
      <c r="AE3726" s="35"/>
      <c r="AF3726" s="35"/>
      <c r="AG3726" s="35"/>
      <c r="AH3726" s="35"/>
      <c r="AI3726" s="35"/>
      <c r="AJ3726" s="35"/>
      <c r="AK3726" s="35"/>
    </row>
    <row r="3727" spans="7:37" s="13" customFormat="1" ht="13.9" customHeight="1" x14ac:dyDescent="0.3">
      <c r="G3727" s="44"/>
      <c r="H3727" s="44"/>
      <c r="I3727" s="44"/>
      <c r="J3727" s="44"/>
      <c r="K3727" s="44"/>
      <c r="L3727" s="44"/>
      <c r="M3727" s="44"/>
      <c r="N3727" s="44"/>
      <c r="O3727" s="44"/>
      <c r="P3727" s="44"/>
      <c r="Q3727" s="44"/>
      <c r="R3727" s="44"/>
      <c r="S3727" s="44"/>
      <c r="T3727" s="44"/>
      <c r="U3727" s="44"/>
      <c r="V3727" s="44"/>
      <c r="W3727" s="44"/>
      <c r="X3727" s="44"/>
      <c r="Y3727" s="44"/>
      <c r="Z3727" s="44"/>
      <c r="AA3727" s="35"/>
      <c r="AB3727" s="35"/>
      <c r="AC3727" s="35"/>
      <c r="AD3727" s="35"/>
      <c r="AE3727" s="35"/>
      <c r="AF3727" s="35"/>
      <c r="AG3727" s="35"/>
      <c r="AH3727" s="35"/>
      <c r="AI3727" s="35"/>
      <c r="AJ3727" s="35"/>
      <c r="AK3727" s="35"/>
    </row>
    <row r="3728" spans="7:37" s="13" customFormat="1" ht="13.9" customHeight="1" x14ac:dyDescent="0.3">
      <c r="G3728" s="44"/>
      <c r="H3728" s="44"/>
      <c r="I3728" s="44"/>
      <c r="J3728" s="44"/>
      <c r="K3728" s="44"/>
      <c r="L3728" s="44"/>
      <c r="M3728" s="44"/>
      <c r="N3728" s="44"/>
      <c r="O3728" s="44"/>
      <c r="P3728" s="44"/>
      <c r="Q3728" s="44"/>
      <c r="R3728" s="44"/>
      <c r="S3728" s="44"/>
      <c r="T3728" s="44"/>
      <c r="U3728" s="44"/>
      <c r="V3728" s="44"/>
      <c r="W3728" s="44"/>
      <c r="X3728" s="44"/>
      <c r="Y3728" s="44"/>
      <c r="Z3728" s="44"/>
      <c r="AA3728" s="35"/>
      <c r="AB3728" s="35"/>
      <c r="AC3728" s="35"/>
      <c r="AD3728" s="35"/>
      <c r="AE3728" s="35"/>
      <c r="AF3728" s="35"/>
      <c r="AG3728" s="35"/>
      <c r="AH3728" s="35"/>
      <c r="AI3728" s="35"/>
      <c r="AJ3728" s="35"/>
      <c r="AK3728" s="35"/>
    </row>
    <row r="3729" spans="7:37" s="13" customFormat="1" ht="13.9" customHeight="1" x14ac:dyDescent="0.3">
      <c r="G3729" s="44"/>
      <c r="H3729" s="44"/>
      <c r="I3729" s="44"/>
      <c r="J3729" s="44"/>
      <c r="K3729" s="44"/>
      <c r="L3729" s="44"/>
      <c r="M3729" s="44"/>
      <c r="N3729" s="44"/>
      <c r="O3729" s="44"/>
      <c r="P3729" s="44"/>
      <c r="Q3729" s="44"/>
      <c r="R3729" s="44"/>
      <c r="S3729" s="44"/>
      <c r="T3729" s="44"/>
      <c r="U3729" s="44"/>
      <c r="V3729" s="44"/>
      <c r="W3729" s="44"/>
      <c r="X3729" s="44"/>
      <c r="Y3729" s="44"/>
      <c r="Z3729" s="44"/>
      <c r="AA3729" s="35"/>
      <c r="AB3729" s="35"/>
      <c r="AC3729" s="35"/>
      <c r="AD3729" s="35"/>
      <c r="AE3729" s="35"/>
      <c r="AF3729" s="35"/>
      <c r="AG3729" s="35"/>
      <c r="AH3729" s="35"/>
      <c r="AI3729" s="35"/>
      <c r="AJ3729" s="35"/>
      <c r="AK3729" s="35"/>
    </row>
    <row r="3730" spans="7:37" s="13" customFormat="1" ht="13.9" customHeight="1" x14ac:dyDescent="0.3">
      <c r="G3730" s="44"/>
      <c r="H3730" s="44"/>
      <c r="I3730" s="44"/>
      <c r="J3730" s="44"/>
      <c r="K3730" s="44"/>
      <c r="L3730" s="44"/>
      <c r="M3730" s="44"/>
      <c r="N3730" s="44"/>
      <c r="O3730" s="44"/>
      <c r="P3730" s="44"/>
      <c r="Q3730" s="44"/>
      <c r="R3730" s="44"/>
      <c r="S3730" s="44"/>
      <c r="T3730" s="44"/>
      <c r="U3730" s="44"/>
      <c r="V3730" s="44"/>
      <c r="W3730" s="44"/>
      <c r="X3730" s="44"/>
      <c r="Y3730" s="44"/>
      <c r="Z3730" s="44"/>
      <c r="AA3730" s="35"/>
      <c r="AB3730" s="35"/>
      <c r="AC3730" s="35"/>
      <c r="AD3730" s="35"/>
      <c r="AE3730" s="35"/>
      <c r="AF3730" s="35"/>
      <c r="AG3730" s="35"/>
      <c r="AH3730" s="35"/>
      <c r="AI3730" s="35"/>
      <c r="AJ3730" s="35"/>
      <c r="AK3730" s="35"/>
    </row>
    <row r="3731" spans="7:37" s="13" customFormat="1" ht="13.9" customHeight="1" x14ac:dyDescent="0.3">
      <c r="G3731" s="44"/>
      <c r="H3731" s="44"/>
      <c r="I3731" s="44"/>
      <c r="J3731" s="44"/>
      <c r="K3731" s="44"/>
      <c r="L3731" s="44"/>
      <c r="M3731" s="44"/>
      <c r="N3731" s="44"/>
      <c r="O3731" s="44"/>
      <c r="P3731" s="44"/>
      <c r="Q3731" s="44"/>
      <c r="R3731" s="44"/>
      <c r="S3731" s="44"/>
      <c r="T3731" s="44"/>
      <c r="U3731" s="44"/>
      <c r="V3731" s="44"/>
      <c r="W3731" s="44"/>
      <c r="X3731" s="44"/>
      <c r="Y3731" s="44"/>
      <c r="Z3731" s="44"/>
      <c r="AA3731" s="35"/>
      <c r="AB3731" s="35"/>
      <c r="AC3731" s="35"/>
      <c r="AD3731" s="35"/>
      <c r="AE3731" s="35"/>
      <c r="AF3731" s="35"/>
      <c r="AG3731" s="35"/>
      <c r="AH3731" s="35"/>
      <c r="AI3731" s="35"/>
      <c r="AJ3731" s="35"/>
      <c r="AK3731" s="35"/>
    </row>
    <row r="3732" spans="7:37" s="13" customFormat="1" ht="13.9" customHeight="1" x14ac:dyDescent="0.3">
      <c r="G3732" s="44"/>
      <c r="H3732" s="44"/>
      <c r="I3732" s="44"/>
      <c r="J3732" s="44"/>
      <c r="K3732" s="44"/>
      <c r="L3732" s="44"/>
      <c r="M3732" s="44"/>
      <c r="N3732" s="44"/>
      <c r="O3732" s="44"/>
      <c r="P3732" s="44"/>
      <c r="Q3732" s="44"/>
      <c r="R3732" s="44"/>
      <c r="S3732" s="44"/>
      <c r="T3732" s="44"/>
      <c r="U3732" s="44"/>
      <c r="V3732" s="44"/>
      <c r="W3732" s="44"/>
      <c r="X3732" s="44"/>
      <c r="Y3732" s="44"/>
      <c r="Z3732" s="44"/>
      <c r="AA3732" s="35"/>
      <c r="AB3732" s="35"/>
      <c r="AC3732" s="35"/>
      <c r="AD3732" s="35"/>
      <c r="AE3732" s="35"/>
      <c r="AF3732" s="35"/>
      <c r="AG3732" s="35"/>
      <c r="AH3732" s="35"/>
      <c r="AI3732" s="35"/>
      <c r="AJ3732" s="35"/>
      <c r="AK3732" s="35"/>
    </row>
    <row r="3733" spans="7:37" s="13" customFormat="1" ht="13.9" customHeight="1" x14ac:dyDescent="0.3">
      <c r="G3733" s="44"/>
      <c r="H3733" s="44"/>
      <c r="I3733" s="44"/>
      <c r="J3733" s="44"/>
      <c r="K3733" s="44"/>
      <c r="L3733" s="44"/>
      <c r="M3733" s="44"/>
      <c r="N3733" s="44"/>
      <c r="O3733" s="44"/>
      <c r="P3733" s="44"/>
      <c r="Q3733" s="44"/>
      <c r="R3733" s="44"/>
      <c r="S3733" s="44"/>
      <c r="T3733" s="44"/>
      <c r="U3733" s="44"/>
      <c r="V3733" s="44"/>
      <c r="W3733" s="44"/>
      <c r="X3733" s="44"/>
      <c r="Y3733" s="44"/>
      <c r="Z3733" s="44"/>
      <c r="AA3733" s="35"/>
      <c r="AB3733" s="35"/>
      <c r="AC3733" s="35"/>
      <c r="AD3733" s="35"/>
      <c r="AE3733" s="35"/>
      <c r="AF3733" s="35"/>
      <c r="AG3733" s="35"/>
      <c r="AH3733" s="35"/>
      <c r="AI3733" s="35"/>
      <c r="AJ3733" s="35"/>
      <c r="AK3733" s="35"/>
    </row>
    <row r="3734" spans="7:37" s="13" customFormat="1" ht="13.9" customHeight="1" x14ac:dyDescent="0.3">
      <c r="G3734" s="44"/>
      <c r="H3734" s="44"/>
      <c r="I3734" s="44"/>
      <c r="J3734" s="44"/>
      <c r="K3734" s="44"/>
      <c r="L3734" s="44"/>
      <c r="M3734" s="44"/>
      <c r="N3734" s="44"/>
      <c r="O3734" s="44"/>
      <c r="P3734" s="44"/>
      <c r="Q3734" s="44"/>
      <c r="R3734" s="44"/>
      <c r="S3734" s="44"/>
      <c r="T3734" s="44"/>
      <c r="U3734" s="44"/>
      <c r="V3734" s="44"/>
      <c r="W3734" s="44"/>
      <c r="X3734" s="44"/>
      <c r="Y3734" s="44"/>
      <c r="Z3734" s="44"/>
      <c r="AA3734" s="35"/>
      <c r="AB3734" s="35"/>
      <c r="AC3734" s="35"/>
      <c r="AD3734" s="35"/>
      <c r="AE3734" s="35"/>
      <c r="AF3734" s="35"/>
      <c r="AG3734" s="35"/>
      <c r="AH3734" s="35"/>
      <c r="AI3734" s="35"/>
      <c r="AJ3734" s="35"/>
      <c r="AK3734" s="35"/>
    </row>
    <row r="3735" spans="7:37" s="13" customFormat="1" ht="13.9" customHeight="1" x14ac:dyDescent="0.3">
      <c r="G3735" s="44"/>
      <c r="H3735" s="44"/>
      <c r="I3735" s="44"/>
      <c r="J3735" s="44"/>
      <c r="K3735" s="44"/>
      <c r="L3735" s="44"/>
      <c r="M3735" s="44"/>
      <c r="N3735" s="44"/>
      <c r="O3735" s="44"/>
      <c r="P3735" s="44"/>
      <c r="Q3735" s="44"/>
      <c r="R3735" s="44"/>
      <c r="S3735" s="44"/>
      <c r="T3735" s="44"/>
      <c r="U3735" s="44"/>
      <c r="V3735" s="44"/>
      <c r="W3735" s="44"/>
      <c r="X3735" s="44"/>
      <c r="Y3735" s="44"/>
      <c r="Z3735" s="44"/>
      <c r="AA3735" s="35"/>
      <c r="AB3735" s="35"/>
      <c r="AC3735" s="35"/>
      <c r="AD3735" s="35"/>
      <c r="AE3735" s="35"/>
      <c r="AF3735" s="35"/>
      <c r="AG3735" s="35"/>
      <c r="AH3735" s="35"/>
      <c r="AI3735" s="35"/>
      <c r="AJ3735" s="35"/>
      <c r="AK3735" s="35"/>
    </row>
    <row r="3736" spans="7:37" s="13" customFormat="1" ht="13.9" customHeight="1" x14ac:dyDescent="0.3">
      <c r="G3736" s="44"/>
      <c r="H3736" s="44"/>
      <c r="I3736" s="44"/>
      <c r="J3736" s="44"/>
      <c r="K3736" s="44"/>
      <c r="L3736" s="44"/>
      <c r="M3736" s="44"/>
      <c r="N3736" s="44"/>
      <c r="O3736" s="44"/>
      <c r="P3736" s="44"/>
      <c r="Q3736" s="44"/>
      <c r="R3736" s="44"/>
      <c r="S3736" s="44"/>
      <c r="T3736" s="44"/>
      <c r="U3736" s="44"/>
      <c r="V3736" s="44"/>
      <c r="W3736" s="44"/>
      <c r="X3736" s="44"/>
      <c r="Y3736" s="44"/>
      <c r="Z3736" s="44"/>
      <c r="AA3736" s="35"/>
      <c r="AB3736" s="35"/>
      <c r="AC3736" s="35"/>
      <c r="AD3736" s="35"/>
      <c r="AE3736" s="35"/>
      <c r="AF3736" s="35"/>
      <c r="AG3736" s="35"/>
      <c r="AH3736" s="35"/>
      <c r="AI3736" s="35"/>
      <c r="AJ3736" s="35"/>
      <c r="AK3736" s="35"/>
    </row>
    <row r="3737" spans="7:37" s="13" customFormat="1" ht="13.9" customHeight="1" x14ac:dyDescent="0.3">
      <c r="G3737" s="44"/>
      <c r="H3737" s="44"/>
      <c r="I3737" s="44"/>
      <c r="J3737" s="44"/>
      <c r="K3737" s="44"/>
      <c r="L3737" s="44"/>
      <c r="M3737" s="44"/>
      <c r="N3737" s="44"/>
      <c r="O3737" s="44"/>
      <c r="P3737" s="44"/>
      <c r="Q3737" s="44"/>
      <c r="R3737" s="44"/>
      <c r="S3737" s="44"/>
      <c r="T3737" s="44"/>
      <c r="U3737" s="44"/>
      <c r="V3737" s="44"/>
      <c r="W3737" s="44"/>
      <c r="X3737" s="44"/>
      <c r="Y3737" s="44"/>
      <c r="Z3737" s="44"/>
      <c r="AA3737" s="35"/>
      <c r="AB3737" s="35"/>
      <c r="AC3737" s="35"/>
      <c r="AD3737" s="35"/>
      <c r="AE3737" s="35"/>
      <c r="AF3737" s="35"/>
      <c r="AG3737" s="35"/>
      <c r="AH3737" s="35"/>
      <c r="AI3737" s="35"/>
      <c r="AJ3737" s="35"/>
      <c r="AK3737" s="35"/>
    </row>
    <row r="3738" spans="7:37" s="13" customFormat="1" ht="13.9" customHeight="1" x14ac:dyDescent="0.3">
      <c r="G3738" s="44"/>
      <c r="H3738" s="44"/>
      <c r="I3738" s="44"/>
      <c r="J3738" s="44"/>
      <c r="K3738" s="44"/>
      <c r="L3738" s="44"/>
      <c r="M3738" s="44"/>
      <c r="N3738" s="44"/>
      <c r="O3738" s="44"/>
      <c r="P3738" s="44"/>
      <c r="Q3738" s="44"/>
      <c r="R3738" s="44"/>
      <c r="S3738" s="44"/>
      <c r="T3738" s="44"/>
      <c r="U3738" s="44"/>
      <c r="V3738" s="44"/>
      <c r="W3738" s="44"/>
      <c r="X3738" s="44"/>
      <c r="Y3738" s="44"/>
      <c r="Z3738" s="44"/>
      <c r="AA3738" s="35"/>
      <c r="AB3738" s="35"/>
      <c r="AC3738" s="35"/>
      <c r="AD3738" s="35"/>
      <c r="AE3738" s="35"/>
      <c r="AF3738" s="35"/>
      <c r="AG3738" s="35"/>
      <c r="AH3738" s="35"/>
      <c r="AI3738" s="35"/>
      <c r="AJ3738" s="35"/>
      <c r="AK3738" s="35"/>
    </row>
    <row r="3739" spans="7:37" s="13" customFormat="1" ht="13.9" customHeight="1" x14ac:dyDescent="0.3">
      <c r="G3739" s="44"/>
      <c r="H3739" s="44"/>
      <c r="I3739" s="44"/>
      <c r="J3739" s="44"/>
      <c r="K3739" s="44"/>
      <c r="L3739" s="44"/>
      <c r="M3739" s="44"/>
      <c r="N3739" s="44"/>
      <c r="O3739" s="44"/>
      <c r="P3739" s="44"/>
      <c r="Q3739" s="44"/>
      <c r="R3739" s="44"/>
      <c r="S3739" s="44"/>
      <c r="T3739" s="44"/>
      <c r="U3739" s="44"/>
      <c r="V3739" s="44"/>
      <c r="W3739" s="44"/>
      <c r="X3739" s="44"/>
      <c r="Y3739" s="44"/>
      <c r="Z3739" s="44"/>
      <c r="AA3739" s="35"/>
      <c r="AB3739" s="35"/>
      <c r="AC3739" s="35"/>
      <c r="AD3739" s="35"/>
      <c r="AE3739" s="35"/>
      <c r="AF3739" s="35"/>
      <c r="AG3739" s="35"/>
      <c r="AH3739" s="35"/>
      <c r="AI3739" s="35"/>
      <c r="AJ3739" s="35"/>
      <c r="AK3739" s="35"/>
    </row>
    <row r="3740" spans="7:37" s="13" customFormat="1" ht="13.9" customHeight="1" x14ac:dyDescent="0.3">
      <c r="G3740" s="44"/>
      <c r="H3740" s="44"/>
      <c r="I3740" s="44"/>
      <c r="J3740" s="44"/>
      <c r="K3740" s="44"/>
      <c r="L3740" s="44"/>
      <c r="M3740" s="44"/>
      <c r="N3740" s="44"/>
      <c r="O3740" s="44"/>
      <c r="P3740" s="44"/>
      <c r="Q3740" s="44"/>
      <c r="R3740" s="44"/>
      <c r="S3740" s="44"/>
      <c r="T3740" s="44"/>
      <c r="U3740" s="44"/>
      <c r="V3740" s="44"/>
      <c r="W3740" s="44"/>
      <c r="X3740" s="44"/>
      <c r="Y3740" s="44"/>
      <c r="Z3740" s="44"/>
      <c r="AA3740" s="35"/>
      <c r="AB3740" s="35"/>
      <c r="AC3740" s="35"/>
      <c r="AD3740" s="35"/>
      <c r="AE3740" s="35"/>
      <c r="AF3740" s="35"/>
      <c r="AG3740" s="35"/>
      <c r="AH3740" s="35"/>
      <c r="AI3740" s="35"/>
      <c r="AJ3740" s="35"/>
      <c r="AK3740" s="35"/>
    </row>
    <row r="3741" spans="7:37" s="13" customFormat="1" ht="13.9" customHeight="1" x14ac:dyDescent="0.3">
      <c r="G3741" s="44"/>
      <c r="H3741" s="44"/>
      <c r="I3741" s="44"/>
      <c r="J3741" s="44"/>
      <c r="K3741" s="44"/>
      <c r="L3741" s="44"/>
      <c r="M3741" s="44"/>
      <c r="N3741" s="44"/>
      <c r="O3741" s="44"/>
      <c r="P3741" s="44"/>
      <c r="Q3741" s="44"/>
      <c r="R3741" s="44"/>
      <c r="S3741" s="44"/>
      <c r="T3741" s="44"/>
      <c r="U3741" s="44"/>
      <c r="V3741" s="44"/>
      <c r="W3741" s="44"/>
      <c r="X3741" s="44"/>
      <c r="Y3741" s="44"/>
      <c r="Z3741" s="44"/>
      <c r="AA3741" s="35"/>
      <c r="AB3741" s="35"/>
      <c r="AC3741" s="35"/>
      <c r="AD3741" s="35"/>
      <c r="AE3741" s="35"/>
      <c r="AF3741" s="35"/>
      <c r="AG3741" s="35"/>
      <c r="AH3741" s="35"/>
      <c r="AI3741" s="35"/>
      <c r="AJ3741" s="35"/>
      <c r="AK3741" s="35"/>
    </row>
    <row r="3742" spans="7:37" s="13" customFormat="1" ht="13.9" customHeight="1" x14ac:dyDescent="0.3">
      <c r="G3742" s="44"/>
      <c r="H3742" s="44"/>
      <c r="I3742" s="44"/>
      <c r="J3742" s="44"/>
      <c r="K3742" s="44"/>
      <c r="L3742" s="44"/>
      <c r="M3742" s="44"/>
      <c r="N3742" s="44"/>
      <c r="O3742" s="44"/>
      <c r="P3742" s="44"/>
      <c r="Q3742" s="44"/>
      <c r="R3742" s="44"/>
      <c r="S3742" s="44"/>
      <c r="T3742" s="44"/>
      <c r="U3742" s="44"/>
      <c r="V3742" s="44"/>
      <c r="W3742" s="44"/>
      <c r="X3742" s="44"/>
      <c r="Y3742" s="44"/>
      <c r="Z3742" s="44"/>
      <c r="AA3742" s="35"/>
      <c r="AB3742" s="35"/>
      <c r="AC3742" s="35"/>
      <c r="AD3742" s="35"/>
      <c r="AE3742" s="35"/>
      <c r="AF3742" s="35"/>
      <c r="AG3742" s="35"/>
      <c r="AH3742" s="35"/>
      <c r="AI3742" s="35"/>
      <c r="AJ3742" s="35"/>
      <c r="AK3742" s="35"/>
    </row>
    <row r="3743" spans="7:37" s="13" customFormat="1" ht="13.9" customHeight="1" x14ac:dyDescent="0.3">
      <c r="G3743" s="44"/>
      <c r="H3743" s="44"/>
      <c r="I3743" s="44"/>
      <c r="J3743" s="44"/>
      <c r="K3743" s="44"/>
      <c r="L3743" s="44"/>
      <c r="M3743" s="44"/>
      <c r="N3743" s="44"/>
      <c r="O3743" s="44"/>
      <c r="P3743" s="44"/>
      <c r="Q3743" s="44"/>
      <c r="R3743" s="44"/>
      <c r="S3743" s="44"/>
      <c r="T3743" s="44"/>
      <c r="U3743" s="44"/>
      <c r="V3743" s="44"/>
      <c r="W3743" s="44"/>
      <c r="X3743" s="44"/>
      <c r="Y3743" s="44"/>
      <c r="Z3743" s="44"/>
      <c r="AA3743" s="35"/>
      <c r="AB3743" s="35"/>
      <c r="AC3743" s="35"/>
      <c r="AD3743" s="35"/>
      <c r="AE3743" s="35"/>
      <c r="AF3743" s="35"/>
      <c r="AG3743" s="35"/>
      <c r="AH3743" s="35"/>
      <c r="AI3743" s="35"/>
      <c r="AJ3743" s="35"/>
      <c r="AK3743" s="35"/>
    </row>
    <row r="3744" spans="7:37" s="13" customFormat="1" ht="13.9" customHeight="1" x14ac:dyDescent="0.3">
      <c r="G3744" s="44"/>
      <c r="H3744" s="44"/>
      <c r="I3744" s="44"/>
      <c r="J3744" s="44"/>
      <c r="K3744" s="44"/>
      <c r="L3744" s="44"/>
      <c r="M3744" s="44"/>
      <c r="N3744" s="44"/>
      <c r="O3744" s="44"/>
      <c r="P3744" s="44"/>
      <c r="Q3744" s="44"/>
      <c r="R3744" s="44"/>
      <c r="S3744" s="44"/>
      <c r="T3744" s="44"/>
      <c r="U3744" s="44"/>
      <c r="V3744" s="44"/>
      <c r="W3744" s="44"/>
      <c r="X3744" s="44"/>
      <c r="Y3744" s="44"/>
      <c r="Z3744" s="44"/>
      <c r="AA3744" s="35"/>
      <c r="AB3744" s="35"/>
      <c r="AC3744" s="35"/>
      <c r="AD3744" s="35"/>
      <c r="AE3744" s="35"/>
      <c r="AF3744" s="35"/>
      <c r="AG3744" s="35"/>
      <c r="AH3744" s="35"/>
      <c r="AI3744" s="35"/>
      <c r="AJ3744" s="35"/>
      <c r="AK3744" s="35"/>
    </row>
    <row r="3745" spans="7:37" s="13" customFormat="1" ht="13.9" customHeight="1" x14ac:dyDescent="0.3">
      <c r="G3745" s="44"/>
      <c r="H3745" s="44"/>
      <c r="I3745" s="44"/>
      <c r="J3745" s="44"/>
      <c r="K3745" s="44"/>
      <c r="L3745" s="44"/>
      <c r="M3745" s="44"/>
      <c r="N3745" s="44"/>
      <c r="O3745" s="44"/>
      <c r="P3745" s="44"/>
      <c r="Q3745" s="44"/>
      <c r="R3745" s="44"/>
      <c r="S3745" s="44"/>
      <c r="T3745" s="44"/>
      <c r="U3745" s="44"/>
      <c r="V3745" s="44"/>
      <c r="W3745" s="44"/>
      <c r="X3745" s="44"/>
      <c r="Y3745" s="44"/>
      <c r="Z3745" s="44"/>
      <c r="AA3745" s="35"/>
      <c r="AB3745" s="35"/>
      <c r="AC3745" s="35"/>
      <c r="AD3745" s="35"/>
      <c r="AE3745" s="35"/>
      <c r="AF3745" s="35"/>
      <c r="AG3745" s="35"/>
      <c r="AH3745" s="35"/>
      <c r="AI3745" s="35"/>
      <c r="AJ3745" s="35"/>
      <c r="AK3745" s="35"/>
    </row>
    <row r="3746" spans="7:37" s="13" customFormat="1" ht="13.9" customHeight="1" x14ac:dyDescent="0.3">
      <c r="G3746" s="44"/>
      <c r="H3746" s="44"/>
      <c r="I3746" s="44"/>
      <c r="J3746" s="44"/>
      <c r="K3746" s="44"/>
      <c r="L3746" s="44"/>
      <c r="M3746" s="44"/>
      <c r="N3746" s="44"/>
      <c r="O3746" s="44"/>
      <c r="P3746" s="44"/>
      <c r="Q3746" s="44"/>
      <c r="R3746" s="44"/>
      <c r="S3746" s="44"/>
      <c r="T3746" s="44"/>
      <c r="U3746" s="44"/>
      <c r="V3746" s="44"/>
      <c r="W3746" s="44"/>
      <c r="X3746" s="44"/>
      <c r="Y3746" s="44"/>
      <c r="Z3746" s="44"/>
      <c r="AA3746" s="35"/>
      <c r="AB3746" s="35"/>
      <c r="AC3746" s="35"/>
      <c r="AD3746" s="35"/>
      <c r="AE3746" s="35"/>
      <c r="AF3746" s="35"/>
      <c r="AG3746" s="35"/>
      <c r="AH3746" s="35"/>
      <c r="AI3746" s="35"/>
      <c r="AJ3746" s="35"/>
      <c r="AK3746" s="35"/>
    </row>
    <row r="3747" spans="7:37" s="13" customFormat="1" ht="13.9" customHeight="1" x14ac:dyDescent="0.3">
      <c r="G3747" s="44"/>
      <c r="H3747" s="44"/>
      <c r="I3747" s="44"/>
      <c r="J3747" s="44"/>
      <c r="K3747" s="44"/>
      <c r="L3747" s="44"/>
      <c r="M3747" s="44"/>
      <c r="N3747" s="44"/>
      <c r="O3747" s="44"/>
      <c r="P3747" s="44"/>
      <c r="Q3747" s="44"/>
      <c r="R3747" s="44"/>
      <c r="S3747" s="44"/>
      <c r="T3747" s="44"/>
      <c r="U3747" s="44"/>
      <c r="V3747" s="44"/>
      <c r="W3747" s="44"/>
      <c r="X3747" s="44"/>
      <c r="Y3747" s="44"/>
      <c r="Z3747" s="44"/>
      <c r="AA3747" s="35"/>
      <c r="AB3747" s="35"/>
      <c r="AC3747" s="35"/>
      <c r="AD3747" s="35"/>
      <c r="AE3747" s="35"/>
      <c r="AF3747" s="35"/>
      <c r="AG3747" s="35"/>
      <c r="AH3747" s="35"/>
      <c r="AI3747" s="35"/>
      <c r="AJ3747" s="35"/>
      <c r="AK3747" s="35"/>
    </row>
    <row r="3748" spans="7:37" s="13" customFormat="1" ht="13.9" customHeight="1" x14ac:dyDescent="0.3">
      <c r="G3748" s="44"/>
      <c r="H3748" s="44"/>
      <c r="I3748" s="44"/>
      <c r="J3748" s="44"/>
      <c r="K3748" s="44"/>
      <c r="L3748" s="44"/>
      <c r="M3748" s="44"/>
      <c r="N3748" s="44"/>
      <c r="O3748" s="44"/>
      <c r="P3748" s="44"/>
      <c r="Q3748" s="44"/>
      <c r="R3748" s="44"/>
      <c r="S3748" s="44"/>
      <c r="T3748" s="44"/>
      <c r="U3748" s="44"/>
      <c r="V3748" s="44"/>
      <c r="W3748" s="44"/>
      <c r="X3748" s="44"/>
      <c r="Y3748" s="44"/>
      <c r="Z3748" s="44"/>
      <c r="AA3748" s="35"/>
      <c r="AB3748" s="35"/>
      <c r="AC3748" s="35"/>
      <c r="AD3748" s="35"/>
      <c r="AE3748" s="35"/>
      <c r="AF3748" s="35"/>
      <c r="AG3748" s="35"/>
      <c r="AH3748" s="35"/>
      <c r="AI3748" s="35"/>
      <c r="AJ3748" s="35"/>
      <c r="AK3748" s="35"/>
    </row>
    <row r="3749" spans="7:37" s="13" customFormat="1" ht="13.9" customHeight="1" x14ac:dyDescent="0.3">
      <c r="G3749" s="44"/>
      <c r="H3749" s="44"/>
      <c r="I3749" s="44"/>
      <c r="J3749" s="44"/>
      <c r="K3749" s="44"/>
      <c r="L3749" s="44"/>
      <c r="M3749" s="44"/>
      <c r="N3749" s="44"/>
      <c r="O3749" s="44"/>
      <c r="P3749" s="44"/>
      <c r="Q3749" s="44"/>
      <c r="R3749" s="44"/>
      <c r="S3749" s="44"/>
      <c r="T3749" s="44"/>
      <c r="U3749" s="44"/>
      <c r="V3749" s="44"/>
      <c r="W3749" s="44"/>
      <c r="X3749" s="44"/>
      <c r="Y3749" s="44"/>
      <c r="Z3749" s="44"/>
      <c r="AA3749" s="35"/>
      <c r="AB3749" s="35"/>
      <c r="AC3749" s="35"/>
      <c r="AD3749" s="35"/>
      <c r="AE3749" s="35"/>
      <c r="AF3749" s="35"/>
      <c r="AG3749" s="35"/>
      <c r="AH3749" s="35"/>
      <c r="AI3749" s="35"/>
      <c r="AJ3749" s="35"/>
      <c r="AK3749" s="35"/>
    </row>
    <row r="3750" spans="7:37" s="13" customFormat="1" ht="13.9" customHeight="1" x14ac:dyDescent="0.3">
      <c r="G3750" s="44"/>
      <c r="H3750" s="44"/>
      <c r="I3750" s="44"/>
      <c r="J3750" s="44"/>
      <c r="K3750" s="44"/>
      <c r="L3750" s="44"/>
      <c r="M3750" s="44"/>
      <c r="N3750" s="44"/>
      <c r="O3750" s="44"/>
      <c r="P3750" s="44"/>
      <c r="Q3750" s="44"/>
      <c r="R3750" s="44"/>
      <c r="S3750" s="44"/>
      <c r="T3750" s="44"/>
      <c r="U3750" s="44"/>
      <c r="V3750" s="44"/>
      <c r="W3750" s="44"/>
      <c r="X3750" s="44"/>
      <c r="Y3750" s="44"/>
      <c r="Z3750" s="44"/>
      <c r="AA3750" s="35"/>
      <c r="AB3750" s="35"/>
      <c r="AC3750" s="35"/>
      <c r="AD3750" s="35"/>
      <c r="AE3750" s="35"/>
      <c r="AF3750" s="35"/>
      <c r="AG3750" s="35"/>
      <c r="AH3750" s="35"/>
      <c r="AI3750" s="35"/>
      <c r="AJ3750" s="35"/>
      <c r="AK3750" s="35"/>
    </row>
    <row r="3751" spans="7:37" s="13" customFormat="1" ht="13.9" customHeight="1" x14ac:dyDescent="0.3">
      <c r="G3751" s="44"/>
      <c r="H3751" s="44"/>
      <c r="I3751" s="44"/>
      <c r="J3751" s="44"/>
      <c r="K3751" s="44"/>
      <c r="L3751" s="44"/>
      <c r="M3751" s="44"/>
      <c r="N3751" s="44"/>
      <c r="O3751" s="44"/>
      <c r="P3751" s="44"/>
      <c r="Q3751" s="44"/>
      <c r="R3751" s="44"/>
      <c r="S3751" s="44"/>
      <c r="T3751" s="44"/>
      <c r="U3751" s="44"/>
      <c r="V3751" s="44"/>
      <c r="W3751" s="44"/>
      <c r="X3751" s="44"/>
      <c r="Y3751" s="44"/>
      <c r="Z3751" s="44"/>
      <c r="AA3751" s="35"/>
      <c r="AB3751" s="35"/>
      <c r="AC3751" s="35"/>
      <c r="AD3751" s="35"/>
      <c r="AE3751" s="35"/>
      <c r="AF3751" s="35"/>
      <c r="AG3751" s="35"/>
      <c r="AH3751" s="35"/>
      <c r="AI3751" s="35"/>
      <c r="AJ3751" s="35"/>
      <c r="AK3751" s="35"/>
    </row>
    <row r="3752" spans="7:37" s="13" customFormat="1" ht="13.9" customHeight="1" x14ac:dyDescent="0.3">
      <c r="G3752" s="44"/>
      <c r="H3752" s="44"/>
      <c r="I3752" s="44"/>
      <c r="J3752" s="44"/>
      <c r="K3752" s="44"/>
      <c r="L3752" s="44"/>
      <c r="M3752" s="44"/>
      <c r="N3752" s="44"/>
      <c r="O3752" s="44"/>
      <c r="P3752" s="44"/>
      <c r="Q3752" s="44"/>
      <c r="R3752" s="44"/>
      <c r="S3752" s="44"/>
      <c r="T3752" s="44"/>
      <c r="U3752" s="44"/>
      <c r="V3752" s="44"/>
      <c r="W3752" s="44"/>
      <c r="X3752" s="44"/>
      <c r="Y3752" s="44"/>
      <c r="Z3752" s="44"/>
      <c r="AA3752" s="35"/>
      <c r="AB3752" s="35"/>
      <c r="AC3752" s="35"/>
      <c r="AD3752" s="35"/>
      <c r="AE3752" s="35"/>
      <c r="AF3752" s="35"/>
      <c r="AG3752" s="35"/>
      <c r="AH3752" s="35"/>
      <c r="AI3752" s="35"/>
      <c r="AJ3752" s="35"/>
      <c r="AK3752" s="35"/>
    </row>
    <row r="3753" spans="7:37" s="13" customFormat="1" ht="13.9" customHeight="1" x14ac:dyDescent="0.3">
      <c r="G3753" s="44"/>
      <c r="H3753" s="44"/>
      <c r="I3753" s="44"/>
      <c r="J3753" s="44"/>
      <c r="K3753" s="44"/>
      <c r="L3753" s="44"/>
      <c r="M3753" s="44"/>
      <c r="N3753" s="44"/>
      <c r="O3753" s="44"/>
      <c r="P3753" s="44"/>
      <c r="Q3753" s="44"/>
      <c r="R3753" s="44"/>
      <c r="S3753" s="44"/>
      <c r="T3753" s="44"/>
      <c r="U3753" s="44"/>
      <c r="V3753" s="44"/>
      <c r="W3753" s="44"/>
      <c r="X3753" s="44"/>
      <c r="Y3753" s="44"/>
      <c r="Z3753" s="44"/>
      <c r="AA3753" s="35"/>
      <c r="AB3753" s="35"/>
      <c r="AC3753" s="35"/>
      <c r="AD3753" s="35"/>
      <c r="AE3753" s="35"/>
      <c r="AF3753" s="35"/>
      <c r="AG3753" s="35"/>
      <c r="AH3753" s="35"/>
      <c r="AI3753" s="35"/>
      <c r="AJ3753" s="35"/>
      <c r="AK3753" s="35"/>
    </row>
    <row r="3754" spans="7:37" s="13" customFormat="1" ht="13.9" customHeight="1" x14ac:dyDescent="0.3">
      <c r="G3754" s="44"/>
      <c r="H3754" s="44"/>
      <c r="I3754" s="44"/>
      <c r="J3754" s="44"/>
      <c r="K3754" s="44"/>
      <c r="L3754" s="44"/>
      <c r="M3754" s="44"/>
      <c r="N3754" s="44"/>
      <c r="O3754" s="44"/>
      <c r="P3754" s="44"/>
      <c r="Q3754" s="44"/>
      <c r="R3754" s="44"/>
      <c r="S3754" s="44"/>
      <c r="T3754" s="44"/>
      <c r="U3754" s="44"/>
      <c r="V3754" s="44"/>
      <c r="W3754" s="44"/>
      <c r="X3754" s="44"/>
      <c r="Y3754" s="44"/>
      <c r="Z3754" s="44"/>
      <c r="AA3754" s="35"/>
      <c r="AB3754" s="35"/>
      <c r="AC3754" s="35"/>
      <c r="AD3754" s="35"/>
      <c r="AE3754" s="35"/>
      <c r="AF3754" s="35"/>
      <c r="AG3754" s="35"/>
      <c r="AH3754" s="35"/>
      <c r="AI3754" s="35"/>
      <c r="AJ3754" s="35"/>
      <c r="AK3754" s="35"/>
    </row>
    <row r="3755" spans="7:37" s="13" customFormat="1" ht="13.9" customHeight="1" x14ac:dyDescent="0.3">
      <c r="G3755" s="44"/>
      <c r="H3755" s="44"/>
      <c r="I3755" s="44"/>
      <c r="J3755" s="44"/>
      <c r="K3755" s="44"/>
      <c r="L3755" s="44"/>
      <c r="M3755" s="44"/>
      <c r="N3755" s="44"/>
      <c r="O3755" s="44"/>
      <c r="P3755" s="44"/>
      <c r="Q3755" s="44"/>
      <c r="R3755" s="44"/>
      <c r="S3755" s="44"/>
      <c r="T3755" s="44"/>
      <c r="U3755" s="44"/>
      <c r="V3755" s="44"/>
      <c r="W3755" s="44"/>
      <c r="X3755" s="44"/>
      <c r="Y3755" s="44"/>
      <c r="Z3755" s="44"/>
      <c r="AA3755" s="35"/>
      <c r="AB3755" s="35"/>
      <c r="AC3755" s="35"/>
      <c r="AD3755" s="35"/>
      <c r="AE3755" s="35"/>
      <c r="AF3755" s="35"/>
      <c r="AG3755" s="35"/>
      <c r="AH3755" s="35"/>
      <c r="AI3755" s="35"/>
      <c r="AJ3755" s="35"/>
      <c r="AK3755" s="35"/>
    </row>
    <row r="3756" spans="7:37" s="13" customFormat="1" ht="13.9" customHeight="1" x14ac:dyDescent="0.3">
      <c r="G3756" s="44"/>
      <c r="H3756" s="44"/>
      <c r="I3756" s="44"/>
      <c r="J3756" s="44"/>
      <c r="K3756" s="44"/>
      <c r="L3756" s="44"/>
      <c r="M3756" s="44"/>
      <c r="N3756" s="44"/>
      <c r="O3756" s="44"/>
      <c r="P3756" s="44"/>
      <c r="Q3756" s="44"/>
      <c r="R3756" s="44"/>
      <c r="S3756" s="44"/>
      <c r="T3756" s="44"/>
      <c r="U3756" s="44"/>
      <c r="V3756" s="44"/>
      <c r="W3756" s="44"/>
      <c r="X3756" s="44"/>
      <c r="Y3756" s="44"/>
      <c r="Z3756" s="44"/>
      <c r="AA3756" s="35"/>
      <c r="AB3756" s="35"/>
      <c r="AC3756" s="35"/>
      <c r="AD3756" s="35"/>
      <c r="AE3756" s="35"/>
      <c r="AF3756" s="35"/>
      <c r="AG3756" s="35"/>
      <c r="AH3756" s="35"/>
      <c r="AI3756" s="35"/>
      <c r="AJ3756" s="35"/>
      <c r="AK3756" s="35"/>
    </row>
    <row r="3757" spans="7:37" s="13" customFormat="1" ht="13.9" customHeight="1" x14ac:dyDescent="0.3">
      <c r="G3757" s="44"/>
      <c r="H3757" s="44"/>
      <c r="I3757" s="44"/>
      <c r="J3757" s="44"/>
      <c r="K3757" s="44"/>
      <c r="L3757" s="44"/>
      <c r="M3757" s="44"/>
      <c r="N3757" s="44"/>
      <c r="O3757" s="44"/>
      <c r="P3757" s="44"/>
      <c r="Q3757" s="44"/>
      <c r="R3757" s="44"/>
      <c r="S3757" s="44"/>
      <c r="T3757" s="44"/>
      <c r="U3757" s="44"/>
      <c r="V3757" s="44"/>
      <c r="W3757" s="44"/>
      <c r="X3757" s="44"/>
      <c r="Y3757" s="44"/>
      <c r="Z3757" s="44"/>
      <c r="AA3757" s="35"/>
      <c r="AB3757" s="35"/>
      <c r="AC3757" s="35"/>
      <c r="AD3757" s="35"/>
      <c r="AE3757" s="35"/>
      <c r="AF3757" s="35"/>
      <c r="AG3757" s="35"/>
      <c r="AH3757" s="35"/>
      <c r="AI3757" s="35"/>
      <c r="AJ3757" s="35"/>
      <c r="AK3757" s="35"/>
    </row>
    <row r="3758" spans="7:37" s="13" customFormat="1" ht="13.9" customHeight="1" x14ac:dyDescent="0.3">
      <c r="G3758" s="44"/>
      <c r="H3758" s="44"/>
      <c r="I3758" s="44"/>
      <c r="J3758" s="44"/>
      <c r="K3758" s="44"/>
      <c r="L3758" s="44"/>
      <c r="M3758" s="44"/>
      <c r="N3758" s="44"/>
      <c r="O3758" s="44"/>
      <c r="P3758" s="44"/>
      <c r="Q3758" s="44"/>
      <c r="R3758" s="44"/>
      <c r="S3758" s="44"/>
      <c r="T3758" s="44"/>
      <c r="U3758" s="44"/>
      <c r="V3758" s="44"/>
      <c r="W3758" s="44"/>
      <c r="X3758" s="44"/>
      <c r="Y3758" s="44"/>
      <c r="Z3758" s="44"/>
      <c r="AA3758" s="35"/>
      <c r="AB3758" s="35"/>
      <c r="AC3758" s="35"/>
      <c r="AD3758" s="35"/>
      <c r="AE3758" s="35"/>
      <c r="AF3758" s="35"/>
      <c r="AG3758" s="35"/>
      <c r="AH3758" s="35"/>
      <c r="AI3758" s="35"/>
      <c r="AJ3758" s="35"/>
      <c r="AK3758" s="35"/>
    </row>
    <row r="3759" spans="7:37" s="13" customFormat="1" ht="13.9" customHeight="1" x14ac:dyDescent="0.3">
      <c r="G3759" s="44"/>
      <c r="H3759" s="44"/>
      <c r="I3759" s="44"/>
      <c r="J3759" s="44"/>
      <c r="K3759" s="44"/>
      <c r="L3759" s="44"/>
      <c r="M3759" s="44"/>
      <c r="N3759" s="44"/>
      <c r="O3759" s="44"/>
      <c r="P3759" s="44"/>
      <c r="Q3759" s="44"/>
      <c r="R3759" s="44"/>
      <c r="S3759" s="44"/>
      <c r="T3759" s="44"/>
      <c r="U3759" s="44"/>
      <c r="V3759" s="44"/>
      <c r="W3759" s="44"/>
      <c r="X3759" s="44"/>
      <c r="Y3759" s="44"/>
      <c r="Z3759" s="44"/>
      <c r="AA3759" s="35"/>
      <c r="AB3759" s="35"/>
      <c r="AC3759" s="35"/>
      <c r="AD3759" s="35"/>
      <c r="AE3759" s="35"/>
      <c r="AF3759" s="35"/>
      <c r="AG3759" s="35"/>
      <c r="AH3759" s="35"/>
      <c r="AI3759" s="35"/>
      <c r="AJ3759" s="35"/>
      <c r="AK3759" s="35"/>
    </row>
    <row r="3760" spans="7:37" s="13" customFormat="1" ht="13.9" customHeight="1" x14ac:dyDescent="0.3">
      <c r="G3760" s="44"/>
      <c r="H3760" s="44"/>
      <c r="I3760" s="44"/>
      <c r="J3760" s="44"/>
      <c r="K3760" s="44"/>
      <c r="L3760" s="44"/>
      <c r="M3760" s="44"/>
      <c r="N3760" s="44"/>
      <c r="O3760" s="44"/>
      <c r="P3760" s="44"/>
      <c r="Q3760" s="44"/>
      <c r="R3760" s="44"/>
      <c r="S3760" s="44"/>
      <c r="T3760" s="44"/>
      <c r="U3760" s="44"/>
      <c r="V3760" s="44"/>
      <c r="W3760" s="44"/>
      <c r="X3760" s="44"/>
      <c r="Y3760" s="44"/>
      <c r="Z3760" s="44"/>
      <c r="AA3760" s="35"/>
      <c r="AB3760" s="35"/>
      <c r="AC3760" s="35"/>
      <c r="AD3760" s="35"/>
      <c r="AE3760" s="35"/>
      <c r="AF3760" s="35"/>
      <c r="AG3760" s="35"/>
      <c r="AH3760" s="35"/>
      <c r="AI3760" s="35"/>
      <c r="AJ3760" s="35"/>
      <c r="AK3760" s="35"/>
    </row>
    <row r="3761" spans="7:37" s="13" customFormat="1" ht="13.9" customHeight="1" x14ac:dyDescent="0.3">
      <c r="G3761" s="44"/>
      <c r="H3761" s="44"/>
      <c r="I3761" s="44"/>
      <c r="J3761" s="44"/>
      <c r="K3761" s="44"/>
      <c r="L3761" s="44"/>
      <c r="M3761" s="44"/>
      <c r="N3761" s="44"/>
      <c r="O3761" s="44"/>
      <c r="P3761" s="44"/>
      <c r="Q3761" s="44"/>
      <c r="R3761" s="44"/>
      <c r="S3761" s="44"/>
      <c r="T3761" s="44"/>
      <c r="U3761" s="44"/>
      <c r="V3761" s="44"/>
      <c r="W3761" s="44"/>
      <c r="X3761" s="44"/>
      <c r="Y3761" s="44"/>
      <c r="Z3761" s="44"/>
      <c r="AA3761" s="35"/>
      <c r="AB3761" s="35"/>
      <c r="AC3761" s="35"/>
      <c r="AD3761" s="35"/>
      <c r="AE3761" s="35"/>
      <c r="AF3761" s="35"/>
      <c r="AG3761" s="35"/>
      <c r="AH3761" s="35"/>
      <c r="AI3761" s="35"/>
      <c r="AJ3761" s="35"/>
      <c r="AK3761" s="35"/>
    </row>
    <row r="3762" spans="7:37" s="13" customFormat="1" ht="13.9" customHeight="1" x14ac:dyDescent="0.3">
      <c r="G3762" s="44"/>
      <c r="H3762" s="44"/>
      <c r="I3762" s="44"/>
      <c r="J3762" s="44"/>
      <c r="K3762" s="44"/>
      <c r="L3762" s="44"/>
      <c r="M3762" s="44"/>
      <c r="N3762" s="44"/>
      <c r="O3762" s="44"/>
      <c r="P3762" s="44"/>
      <c r="Q3762" s="44"/>
      <c r="R3762" s="44"/>
      <c r="S3762" s="44"/>
      <c r="T3762" s="44"/>
      <c r="U3762" s="44"/>
      <c r="V3762" s="44"/>
      <c r="W3762" s="44"/>
      <c r="X3762" s="44"/>
      <c r="Y3762" s="44"/>
      <c r="Z3762" s="44"/>
      <c r="AA3762" s="35"/>
      <c r="AB3762" s="35"/>
      <c r="AC3762" s="35"/>
      <c r="AD3762" s="35"/>
      <c r="AE3762" s="35"/>
      <c r="AF3762" s="35"/>
      <c r="AG3762" s="35"/>
      <c r="AH3762" s="35"/>
      <c r="AI3762" s="35"/>
      <c r="AJ3762" s="35"/>
      <c r="AK3762" s="35"/>
    </row>
    <row r="3763" spans="7:37" s="13" customFormat="1" ht="13.9" customHeight="1" x14ac:dyDescent="0.3">
      <c r="G3763" s="44"/>
      <c r="H3763" s="44"/>
      <c r="I3763" s="44"/>
      <c r="J3763" s="44"/>
      <c r="K3763" s="44"/>
      <c r="L3763" s="44"/>
      <c r="M3763" s="44"/>
      <c r="N3763" s="44"/>
      <c r="O3763" s="44"/>
      <c r="P3763" s="44"/>
      <c r="Q3763" s="44"/>
      <c r="R3763" s="44"/>
      <c r="S3763" s="44"/>
      <c r="T3763" s="44"/>
      <c r="U3763" s="44"/>
      <c r="V3763" s="44"/>
      <c r="W3763" s="44"/>
      <c r="X3763" s="44"/>
      <c r="Y3763" s="44"/>
      <c r="Z3763" s="44"/>
      <c r="AA3763" s="35"/>
      <c r="AB3763" s="35"/>
      <c r="AC3763" s="35"/>
      <c r="AD3763" s="35"/>
      <c r="AE3763" s="35"/>
      <c r="AF3763" s="35"/>
      <c r="AG3763" s="35"/>
      <c r="AH3763" s="35"/>
      <c r="AI3763" s="35"/>
      <c r="AJ3763" s="35"/>
      <c r="AK3763" s="35"/>
    </row>
    <row r="3764" spans="7:37" s="13" customFormat="1" ht="13.9" customHeight="1" x14ac:dyDescent="0.3">
      <c r="G3764" s="44"/>
      <c r="H3764" s="44"/>
      <c r="I3764" s="44"/>
      <c r="J3764" s="44"/>
      <c r="K3764" s="44"/>
      <c r="L3764" s="44"/>
      <c r="M3764" s="44"/>
      <c r="N3764" s="44"/>
      <c r="O3764" s="44"/>
      <c r="P3764" s="44"/>
      <c r="Q3764" s="44"/>
      <c r="R3764" s="44"/>
      <c r="S3764" s="44"/>
      <c r="T3764" s="44"/>
      <c r="U3764" s="44"/>
      <c r="V3764" s="44"/>
      <c r="W3764" s="44"/>
      <c r="X3764" s="44"/>
      <c r="Y3764" s="44"/>
      <c r="Z3764" s="44"/>
      <c r="AA3764" s="35"/>
      <c r="AB3764" s="35"/>
      <c r="AC3764" s="35"/>
      <c r="AD3764" s="35"/>
      <c r="AE3764" s="35"/>
      <c r="AF3764" s="35"/>
      <c r="AG3764" s="35"/>
      <c r="AH3764" s="35"/>
      <c r="AI3764" s="35"/>
      <c r="AJ3764" s="35"/>
      <c r="AK3764" s="35"/>
    </row>
    <row r="3765" spans="7:37" s="13" customFormat="1" ht="13.9" customHeight="1" x14ac:dyDescent="0.3">
      <c r="G3765" s="44"/>
      <c r="H3765" s="44"/>
      <c r="I3765" s="44"/>
      <c r="J3765" s="44"/>
      <c r="K3765" s="44"/>
      <c r="L3765" s="44"/>
      <c r="M3765" s="44"/>
      <c r="N3765" s="44"/>
      <c r="O3765" s="44"/>
      <c r="P3765" s="44"/>
      <c r="Q3765" s="44"/>
      <c r="R3765" s="44"/>
      <c r="S3765" s="44"/>
      <c r="T3765" s="44"/>
      <c r="U3765" s="44"/>
      <c r="V3765" s="44"/>
      <c r="W3765" s="44"/>
      <c r="X3765" s="44"/>
      <c r="Y3765" s="44"/>
      <c r="Z3765" s="44"/>
      <c r="AA3765" s="35"/>
      <c r="AB3765" s="35"/>
      <c r="AC3765" s="35"/>
      <c r="AD3765" s="35"/>
      <c r="AE3765" s="35"/>
      <c r="AF3765" s="35"/>
      <c r="AG3765" s="35"/>
      <c r="AH3765" s="35"/>
      <c r="AI3765" s="35"/>
      <c r="AJ3765" s="35"/>
      <c r="AK3765" s="35"/>
    </row>
    <row r="3766" spans="7:37" s="13" customFormat="1" ht="13.9" customHeight="1" x14ac:dyDescent="0.3">
      <c r="G3766" s="44"/>
      <c r="H3766" s="44"/>
      <c r="I3766" s="44"/>
      <c r="J3766" s="44"/>
      <c r="K3766" s="44"/>
      <c r="L3766" s="44"/>
      <c r="M3766" s="44"/>
      <c r="N3766" s="44"/>
      <c r="O3766" s="44"/>
      <c r="P3766" s="44"/>
      <c r="Q3766" s="44"/>
      <c r="R3766" s="44"/>
      <c r="S3766" s="44"/>
      <c r="T3766" s="44"/>
      <c r="U3766" s="44"/>
      <c r="V3766" s="44"/>
      <c r="W3766" s="44"/>
      <c r="X3766" s="44"/>
      <c r="Y3766" s="44"/>
      <c r="Z3766" s="44"/>
      <c r="AA3766" s="35"/>
      <c r="AB3766" s="35"/>
      <c r="AC3766" s="35"/>
      <c r="AD3766" s="35"/>
      <c r="AE3766" s="35"/>
      <c r="AF3766" s="35"/>
      <c r="AG3766" s="35"/>
      <c r="AH3766" s="35"/>
      <c r="AI3766" s="35"/>
      <c r="AJ3766" s="35"/>
      <c r="AK3766" s="35"/>
    </row>
    <row r="3767" spans="7:37" s="13" customFormat="1" ht="13.9" customHeight="1" x14ac:dyDescent="0.3">
      <c r="G3767" s="44"/>
      <c r="H3767" s="44"/>
      <c r="I3767" s="44"/>
      <c r="J3767" s="44"/>
      <c r="K3767" s="44"/>
      <c r="L3767" s="44"/>
      <c r="M3767" s="44"/>
      <c r="N3767" s="44"/>
      <c r="O3767" s="44"/>
      <c r="P3767" s="44"/>
      <c r="Q3767" s="44"/>
      <c r="R3767" s="44"/>
      <c r="S3767" s="44"/>
      <c r="T3767" s="44"/>
      <c r="U3767" s="44"/>
      <c r="V3767" s="44"/>
      <c r="W3767" s="44"/>
      <c r="X3767" s="44"/>
      <c r="Y3767" s="44"/>
      <c r="Z3767" s="44"/>
      <c r="AA3767" s="35"/>
      <c r="AB3767" s="35"/>
      <c r="AC3767" s="35"/>
      <c r="AD3767" s="35"/>
      <c r="AE3767" s="35"/>
      <c r="AF3767" s="35"/>
      <c r="AG3767" s="35"/>
      <c r="AH3767" s="35"/>
      <c r="AI3767" s="35"/>
      <c r="AJ3767" s="35"/>
      <c r="AK3767" s="35"/>
    </row>
    <row r="3768" spans="7:37" s="13" customFormat="1" ht="13.9" customHeight="1" x14ac:dyDescent="0.3">
      <c r="G3768" s="44"/>
      <c r="H3768" s="44"/>
      <c r="I3768" s="44"/>
      <c r="J3768" s="44"/>
      <c r="K3768" s="44"/>
      <c r="L3768" s="44"/>
      <c r="M3768" s="44"/>
      <c r="N3768" s="44"/>
      <c r="O3768" s="44"/>
      <c r="P3768" s="44"/>
      <c r="Q3768" s="44"/>
      <c r="R3768" s="44"/>
      <c r="S3768" s="44"/>
      <c r="T3768" s="44"/>
      <c r="U3768" s="44"/>
      <c r="V3768" s="44"/>
      <c r="W3768" s="44"/>
      <c r="X3768" s="44"/>
      <c r="Y3768" s="44"/>
      <c r="Z3768" s="44"/>
      <c r="AA3768" s="35"/>
      <c r="AB3768" s="35"/>
      <c r="AC3768" s="35"/>
      <c r="AD3768" s="35"/>
      <c r="AE3768" s="35"/>
      <c r="AF3768" s="35"/>
      <c r="AG3768" s="35"/>
      <c r="AH3768" s="35"/>
      <c r="AI3768" s="35"/>
      <c r="AJ3768" s="35"/>
      <c r="AK3768" s="35"/>
    </row>
    <row r="3769" spans="7:37" s="13" customFormat="1" ht="13.9" customHeight="1" x14ac:dyDescent="0.3">
      <c r="G3769" s="44"/>
      <c r="H3769" s="44"/>
      <c r="I3769" s="44"/>
      <c r="J3769" s="44"/>
      <c r="K3769" s="44"/>
      <c r="L3769" s="44"/>
      <c r="M3769" s="44"/>
      <c r="N3769" s="44"/>
      <c r="O3769" s="44"/>
      <c r="P3769" s="44"/>
      <c r="Q3769" s="44"/>
      <c r="R3769" s="44"/>
      <c r="S3769" s="44"/>
      <c r="T3769" s="44"/>
      <c r="U3769" s="44"/>
      <c r="V3769" s="44"/>
      <c r="W3769" s="44"/>
      <c r="X3769" s="44"/>
      <c r="Y3769" s="44"/>
      <c r="Z3769" s="44"/>
      <c r="AA3769" s="35"/>
      <c r="AB3769" s="35"/>
      <c r="AC3769" s="35"/>
      <c r="AD3769" s="35"/>
      <c r="AE3769" s="35"/>
      <c r="AF3769" s="35"/>
      <c r="AG3769" s="35"/>
      <c r="AH3769" s="35"/>
      <c r="AI3769" s="35"/>
      <c r="AJ3769" s="35"/>
      <c r="AK3769" s="35"/>
    </row>
    <row r="3770" spans="7:37" s="13" customFormat="1" ht="13.9" customHeight="1" x14ac:dyDescent="0.3">
      <c r="G3770" s="44"/>
      <c r="H3770" s="44"/>
      <c r="I3770" s="44"/>
      <c r="J3770" s="44"/>
      <c r="K3770" s="44"/>
      <c r="L3770" s="44"/>
      <c r="M3770" s="44"/>
      <c r="N3770" s="44"/>
      <c r="O3770" s="44"/>
      <c r="P3770" s="44"/>
      <c r="Q3770" s="44"/>
      <c r="R3770" s="44"/>
      <c r="S3770" s="44"/>
      <c r="T3770" s="44"/>
      <c r="U3770" s="44"/>
      <c r="V3770" s="44"/>
      <c r="W3770" s="44"/>
      <c r="X3770" s="44"/>
      <c r="Y3770" s="44"/>
      <c r="Z3770" s="44"/>
      <c r="AA3770" s="35"/>
      <c r="AB3770" s="35"/>
      <c r="AC3770" s="35"/>
      <c r="AD3770" s="35"/>
      <c r="AE3770" s="35"/>
      <c r="AF3770" s="35"/>
      <c r="AG3770" s="35"/>
      <c r="AH3770" s="35"/>
      <c r="AI3770" s="35"/>
      <c r="AJ3770" s="35"/>
      <c r="AK3770" s="35"/>
    </row>
    <row r="3771" spans="7:37" s="13" customFormat="1" ht="13.9" customHeight="1" x14ac:dyDescent="0.3">
      <c r="G3771" s="44"/>
      <c r="H3771" s="44"/>
      <c r="I3771" s="44"/>
      <c r="J3771" s="44"/>
      <c r="K3771" s="44"/>
      <c r="L3771" s="44"/>
      <c r="M3771" s="44"/>
      <c r="N3771" s="44"/>
      <c r="O3771" s="44"/>
      <c r="P3771" s="44"/>
      <c r="Q3771" s="44"/>
      <c r="R3771" s="44"/>
      <c r="S3771" s="44"/>
      <c r="T3771" s="44"/>
      <c r="U3771" s="44"/>
      <c r="V3771" s="44"/>
      <c r="W3771" s="44"/>
      <c r="X3771" s="44"/>
      <c r="Y3771" s="44"/>
      <c r="Z3771" s="44"/>
      <c r="AA3771" s="35"/>
      <c r="AB3771" s="35"/>
      <c r="AC3771" s="35"/>
      <c r="AD3771" s="35"/>
      <c r="AE3771" s="35"/>
      <c r="AF3771" s="35"/>
      <c r="AG3771" s="35"/>
      <c r="AH3771" s="35"/>
      <c r="AI3771" s="35"/>
      <c r="AJ3771" s="35"/>
      <c r="AK3771" s="35"/>
    </row>
    <row r="3772" spans="7:37" s="13" customFormat="1" ht="13.9" customHeight="1" x14ac:dyDescent="0.3">
      <c r="G3772" s="44"/>
      <c r="H3772" s="44"/>
      <c r="I3772" s="44"/>
      <c r="J3772" s="44"/>
      <c r="K3772" s="44"/>
      <c r="L3772" s="44"/>
      <c r="M3772" s="44"/>
      <c r="N3772" s="44"/>
      <c r="O3772" s="44"/>
      <c r="P3772" s="44"/>
      <c r="Q3772" s="44"/>
      <c r="R3772" s="44"/>
      <c r="S3772" s="44"/>
      <c r="T3772" s="44"/>
      <c r="U3772" s="44"/>
      <c r="V3772" s="44"/>
      <c r="W3772" s="44"/>
      <c r="X3772" s="44"/>
      <c r="Y3772" s="44"/>
      <c r="Z3772" s="44"/>
      <c r="AA3772" s="35"/>
      <c r="AB3772" s="35"/>
      <c r="AC3772" s="35"/>
      <c r="AD3772" s="35"/>
      <c r="AE3772" s="35"/>
      <c r="AF3772" s="35"/>
      <c r="AG3772" s="35"/>
      <c r="AH3772" s="35"/>
      <c r="AI3772" s="35"/>
      <c r="AJ3772" s="35"/>
      <c r="AK3772" s="35"/>
    </row>
    <row r="3773" spans="7:37" s="13" customFormat="1" ht="13.9" customHeight="1" x14ac:dyDescent="0.3">
      <c r="G3773" s="44"/>
      <c r="H3773" s="44"/>
      <c r="I3773" s="44"/>
      <c r="J3773" s="44"/>
      <c r="K3773" s="44"/>
      <c r="L3773" s="44"/>
      <c r="M3773" s="44"/>
      <c r="N3773" s="44"/>
      <c r="O3773" s="44"/>
      <c r="P3773" s="44"/>
      <c r="Q3773" s="44"/>
      <c r="R3773" s="44"/>
      <c r="S3773" s="44"/>
      <c r="T3773" s="44"/>
      <c r="U3773" s="44"/>
      <c r="V3773" s="44"/>
      <c r="W3773" s="44"/>
      <c r="X3773" s="44"/>
      <c r="Y3773" s="44"/>
      <c r="Z3773" s="44"/>
      <c r="AA3773" s="35"/>
      <c r="AB3773" s="35"/>
      <c r="AC3773" s="35"/>
      <c r="AD3773" s="35"/>
      <c r="AE3773" s="35"/>
      <c r="AF3773" s="35"/>
      <c r="AG3773" s="35"/>
      <c r="AH3773" s="35"/>
      <c r="AI3773" s="35"/>
      <c r="AJ3773" s="35"/>
      <c r="AK3773" s="35"/>
    </row>
    <row r="3774" spans="7:37" s="13" customFormat="1" ht="13.9" customHeight="1" x14ac:dyDescent="0.3">
      <c r="G3774" s="44"/>
      <c r="H3774" s="44"/>
      <c r="I3774" s="44"/>
      <c r="J3774" s="44"/>
      <c r="K3774" s="44"/>
      <c r="L3774" s="44"/>
      <c r="M3774" s="44"/>
      <c r="N3774" s="44"/>
      <c r="O3774" s="44"/>
      <c r="P3774" s="44"/>
      <c r="Q3774" s="44"/>
      <c r="R3774" s="44"/>
      <c r="S3774" s="44"/>
      <c r="T3774" s="44"/>
      <c r="U3774" s="44"/>
      <c r="V3774" s="44"/>
      <c r="W3774" s="44"/>
      <c r="X3774" s="44"/>
      <c r="Y3774" s="44"/>
      <c r="Z3774" s="44"/>
      <c r="AA3774" s="35"/>
      <c r="AB3774" s="35"/>
      <c r="AC3774" s="35"/>
      <c r="AD3774" s="35"/>
      <c r="AE3774" s="35"/>
      <c r="AF3774" s="35"/>
      <c r="AG3774" s="35"/>
      <c r="AH3774" s="35"/>
      <c r="AI3774" s="35"/>
      <c r="AJ3774" s="35"/>
      <c r="AK3774" s="35"/>
    </row>
    <row r="3775" spans="7:37" s="13" customFormat="1" ht="13.9" customHeight="1" x14ac:dyDescent="0.3">
      <c r="G3775" s="44"/>
      <c r="H3775" s="44"/>
      <c r="I3775" s="44"/>
      <c r="J3775" s="44"/>
      <c r="K3775" s="44"/>
      <c r="L3775" s="44"/>
      <c r="M3775" s="44"/>
      <c r="N3775" s="44"/>
      <c r="O3775" s="44"/>
      <c r="P3775" s="44"/>
      <c r="Q3775" s="44"/>
      <c r="R3775" s="44"/>
      <c r="S3775" s="44"/>
      <c r="T3775" s="44"/>
      <c r="U3775" s="44"/>
      <c r="V3775" s="44"/>
      <c r="W3775" s="44"/>
      <c r="X3775" s="44"/>
      <c r="Y3775" s="44"/>
      <c r="Z3775" s="44"/>
      <c r="AA3775" s="35"/>
      <c r="AB3775" s="35"/>
      <c r="AC3775" s="35"/>
      <c r="AD3775" s="35"/>
      <c r="AE3775" s="35"/>
      <c r="AF3775" s="35"/>
      <c r="AG3775" s="35"/>
      <c r="AH3775" s="35"/>
      <c r="AI3775" s="35"/>
      <c r="AJ3775" s="35"/>
      <c r="AK3775" s="35"/>
    </row>
    <row r="3776" spans="7:37" s="13" customFormat="1" ht="13.9" customHeight="1" x14ac:dyDescent="0.3">
      <c r="G3776" s="44"/>
      <c r="H3776" s="44"/>
      <c r="I3776" s="44"/>
      <c r="J3776" s="44"/>
      <c r="K3776" s="44"/>
      <c r="L3776" s="44"/>
      <c r="M3776" s="44"/>
      <c r="N3776" s="44"/>
      <c r="O3776" s="44"/>
      <c r="P3776" s="44"/>
      <c r="Q3776" s="44"/>
      <c r="R3776" s="44"/>
      <c r="S3776" s="44"/>
      <c r="T3776" s="44"/>
      <c r="U3776" s="44"/>
      <c r="V3776" s="44"/>
      <c r="W3776" s="44"/>
      <c r="X3776" s="44"/>
      <c r="Y3776" s="44"/>
      <c r="Z3776" s="44"/>
      <c r="AA3776" s="35"/>
      <c r="AB3776" s="35"/>
      <c r="AC3776" s="35"/>
      <c r="AD3776" s="35"/>
      <c r="AE3776" s="35"/>
      <c r="AF3776" s="35"/>
      <c r="AG3776" s="35"/>
      <c r="AH3776" s="35"/>
      <c r="AI3776" s="35"/>
      <c r="AJ3776" s="35"/>
      <c r="AK3776" s="35"/>
    </row>
    <row r="3777" spans="7:37" s="13" customFormat="1" ht="13.9" customHeight="1" x14ac:dyDescent="0.3">
      <c r="G3777" s="44"/>
      <c r="H3777" s="44"/>
      <c r="I3777" s="44"/>
      <c r="J3777" s="44"/>
      <c r="K3777" s="44"/>
      <c r="L3777" s="44"/>
      <c r="M3777" s="44"/>
      <c r="N3777" s="44"/>
      <c r="O3777" s="44"/>
      <c r="P3777" s="44"/>
      <c r="Q3777" s="44"/>
      <c r="R3777" s="44"/>
      <c r="S3777" s="44"/>
      <c r="T3777" s="44"/>
      <c r="U3777" s="44"/>
      <c r="V3777" s="44"/>
      <c r="W3777" s="44"/>
      <c r="X3777" s="44"/>
      <c r="Y3777" s="44"/>
      <c r="Z3777" s="44"/>
      <c r="AA3777" s="35"/>
      <c r="AB3777" s="35"/>
      <c r="AC3777" s="35"/>
      <c r="AD3777" s="35"/>
      <c r="AE3777" s="35"/>
      <c r="AF3777" s="35"/>
      <c r="AG3777" s="35"/>
      <c r="AH3777" s="35"/>
      <c r="AI3777" s="35"/>
      <c r="AJ3777" s="35"/>
      <c r="AK3777" s="35"/>
    </row>
    <row r="3778" spans="7:37" s="13" customFormat="1" ht="13.9" customHeight="1" x14ac:dyDescent="0.3">
      <c r="G3778" s="44"/>
      <c r="H3778" s="44"/>
      <c r="I3778" s="44"/>
      <c r="J3778" s="44"/>
      <c r="K3778" s="44"/>
      <c r="L3778" s="44"/>
      <c r="M3778" s="44"/>
      <c r="N3778" s="44"/>
      <c r="O3778" s="44"/>
      <c r="P3778" s="44"/>
      <c r="Q3778" s="44"/>
      <c r="R3778" s="44"/>
      <c r="S3778" s="44"/>
      <c r="T3778" s="44"/>
      <c r="U3778" s="44"/>
      <c r="V3778" s="44"/>
      <c r="W3778" s="44"/>
      <c r="X3778" s="44"/>
      <c r="Y3778" s="44"/>
      <c r="Z3778" s="44"/>
      <c r="AA3778" s="35"/>
      <c r="AB3778" s="35"/>
      <c r="AC3778" s="35"/>
      <c r="AD3778" s="35"/>
      <c r="AE3778" s="35"/>
      <c r="AF3778" s="35"/>
      <c r="AG3778" s="35"/>
      <c r="AH3778" s="35"/>
      <c r="AI3778" s="35"/>
      <c r="AJ3778" s="35"/>
      <c r="AK3778" s="35"/>
    </row>
    <row r="3779" spans="7:37" s="13" customFormat="1" ht="13.9" customHeight="1" x14ac:dyDescent="0.3">
      <c r="G3779" s="44"/>
      <c r="H3779" s="44"/>
      <c r="I3779" s="44"/>
      <c r="J3779" s="44"/>
      <c r="K3779" s="44"/>
      <c r="L3779" s="44"/>
      <c r="M3779" s="44"/>
      <c r="N3779" s="44"/>
      <c r="O3779" s="44"/>
      <c r="P3779" s="44"/>
      <c r="Q3779" s="44"/>
      <c r="R3779" s="44"/>
      <c r="S3779" s="44"/>
      <c r="T3779" s="44"/>
      <c r="U3779" s="44"/>
      <c r="V3779" s="44"/>
      <c r="W3779" s="44"/>
      <c r="X3779" s="44"/>
      <c r="Y3779" s="44"/>
      <c r="Z3779" s="44"/>
      <c r="AA3779" s="35"/>
      <c r="AB3779" s="35"/>
      <c r="AC3779" s="35"/>
      <c r="AD3779" s="35"/>
      <c r="AE3779" s="35"/>
      <c r="AF3779" s="35"/>
      <c r="AG3779" s="35"/>
      <c r="AH3779" s="35"/>
      <c r="AI3779" s="35"/>
      <c r="AJ3779" s="35"/>
      <c r="AK3779" s="35"/>
    </row>
    <row r="3780" spans="7:37" s="13" customFormat="1" ht="13.9" customHeight="1" x14ac:dyDescent="0.3">
      <c r="G3780" s="44"/>
      <c r="H3780" s="44"/>
      <c r="I3780" s="44"/>
      <c r="J3780" s="44"/>
      <c r="K3780" s="44"/>
      <c r="L3780" s="44"/>
      <c r="M3780" s="44"/>
      <c r="N3780" s="44"/>
      <c r="O3780" s="44"/>
      <c r="P3780" s="44"/>
      <c r="Q3780" s="44"/>
      <c r="R3780" s="44"/>
      <c r="S3780" s="44"/>
      <c r="T3780" s="44"/>
      <c r="U3780" s="44"/>
      <c r="V3780" s="44"/>
      <c r="W3780" s="44"/>
      <c r="X3780" s="44"/>
      <c r="Y3780" s="44"/>
      <c r="Z3780" s="44"/>
      <c r="AA3780" s="35"/>
      <c r="AB3780" s="35"/>
      <c r="AC3780" s="35"/>
      <c r="AD3780" s="35"/>
      <c r="AE3780" s="35"/>
      <c r="AF3780" s="35"/>
      <c r="AG3780" s="35"/>
      <c r="AH3780" s="35"/>
      <c r="AI3780" s="35"/>
      <c r="AJ3780" s="35"/>
      <c r="AK3780" s="35"/>
    </row>
    <row r="3781" spans="7:37" s="13" customFormat="1" ht="13.9" customHeight="1" x14ac:dyDescent="0.3">
      <c r="G3781" s="44"/>
      <c r="H3781" s="44"/>
      <c r="I3781" s="44"/>
      <c r="J3781" s="44"/>
      <c r="K3781" s="44"/>
      <c r="L3781" s="44"/>
      <c r="M3781" s="44"/>
      <c r="N3781" s="44"/>
      <c r="O3781" s="44"/>
      <c r="P3781" s="44"/>
      <c r="Q3781" s="44"/>
      <c r="R3781" s="44"/>
      <c r="S3781" s="44"/>
      <c r="T3781" s="44"/>
      <c r="U3781" s="44"/>
      <c r="V3781" s="44"/>
      <c r="W3781" s="44"/>
      <c r="X3781" s="44"/>
      <c r="Y3781" s="44"/>
      <c r="Z3781" s="44"/>
      <c r="AA3781" s="35"/>
      <c r="AB3781" s="35"/>
      <c r="AC3781" s="35"/>
      <c r="AD3781" s="35"/>
      <c r="AE3781" s="35"/>
      <c r="AF3781" s="35"/>
      <c r="AG3781" s="35"/>
      <c r="AH3781" s="35"/>
      <c r="AI3781" s="35"/>
      <c r="AJ3781" s="35"/>
      <c r="AK3781" s="35"/>
    </row>
    <row r="3782" spans="7:37" s="13" customFormat="1" ht="13.9" customHeight="1" x14ac:dyDescent="0.3">
      <c r="G3782" s="44"/>
      <c r="H3782" s="44"/>
      <c r="I3782" s="44"/>
      <c r="J3782" s="44"/>
      <c r="K3782" s="44"/>
      <c r="L3782" s="44"/>
      <c r="M3782" s="44"/>
      <c r="N3782" s="44"/>
      <c r="O3782" s="44"/>
      <c r="P3782" s="44"/>
      <c r="Q3782" s="44"/>
      <c r="R3782" s="44"/>
      <c r="S3782" s="44"/>
      <c r="T3782" s="44"/>
      <c r="U3782" s="44"/>
      <c r="V3782" s="44"/>
      <c r="W3782" s="44"/>
      <c r="X3782" s="44"/>
      <c r="Y3782" s="44"/>
      <c r="Z3782" s="44"/>
      <c r="AA3782" s="35"/>
      <c r="AB3782" s="35"/>
      <c r="AC3782" s="35"/>
      <c r="AD3782" s="35"/>
      <c r="AE3782" s="35"/>
      <c r="AF3782" s="35"/>
      <c r="AG3782" s="35"/>
      <c r="AH3782" s="35"/>
      <c r="AI3782" s="35"/>
      <c r="AJ3782" s="35"/>
      <c r="AK3782" s="35"/>
    </row>
    <row r="3783" spans="7:37" s="13" customFormat="1" ht="13.9" customHeight="1" x14ac:dyDescent="0.3">
      <c r="G3783" s="44"/>
      <c r="H3783" s="44"/>
      <c r="I3783" s="44"/>
      <c r="J3783" s="44"/>
      <c r="K3783" s="44"/>
      <c r="L3783" s="44"/>
      <c r="M3783" s="44"/>
      <c r="N3783" s="44"/>
      <c r="O3783" s="44"/>
      <c r="P3783" s="44"/>
      <c r="Q3783" s="44"/>
      <c r="R3783" s="44"/>
      <c r="S3783" s="44"/>
      <c r="T3783" s="44"/>
      <c r="U3783" s="44"/>
      <c r="V3783" s="44"/>
      <c r="W3783" s="44"/>
      <c r="X3783" s="44"/>
      <c r="Y3783" s="44"/>
      <c r="Z3783" s="44"/>
      <c r="AA3783" s="35"/>
      <c r="AB3783" s="35"/>
      <c r="AC3783" s="35"/>
      <c r="AD3783" s="35"/>
      <c r="AE3783" s="35"/>
      <c r="AF3783" s="35"/>
      <c r="AG3783" s="35"/>
      <c r="AH3783" s="35"/>
      <c r="AI3783" s="35"/>
      <c r="AJ3783" s="35"/>
      <c r="AK3783" s="35"/>
    </row>
    <row r="3784" spans="7:37" s="13" customFormat="1" ht="13.9" customHeight="1" x14ac:dyDescent="0.3">
      <c r="G3784" s="44"/>
      <c r="H3784" s="44"/>
      <c r="I3784" s="44"/>
      <c r="J3784" s="44"/>
      <c r="K3784" s="44"/>
      <c r="L3784" s="44"/>
      <c r="M3784" s="44"/>
      <c r="N3784" s="44"/>
      <c r="O3784" s="44"/>
      <c r="P3784" s="44"/>
      <c r="Q3784" s="44"/>
      <c r="R3784" s="44"/>
      <c r="S3784" s="44"/>
      <c r="T3784" s="44"/>
      <c r="U3784" s="44"/>
      <c r="V3784" s="44"/>
      <c r="W3784" s="44"/>
      <c r="X3784" s="44"/>
      <c r="Y3784" s="44"/>
      <c r="Z3784" s="44"/>
      <c r="AA3784" s="35"/>
      <c r="AB3784" s="35"/>
      <c r="AC3784" s="35"/>
      <c r="AD3784" s="35"/>
      <c r="AE3784" s="35"/>
      <c r="AF3784" s="35"/>
      <c r="AG3784" s="35"/>
      <c r="AH3784" s="35"/>
      <c r="AI3784" s="35"/>
      <c r="AJ3784" s="35"/>
      <c r="AK3784" s="35"/>
    </row>
    <row r="3785" spans="7:37" s="13" customFormat="1" ht="13.9" customHeight="1" x14ac:dyDescent="0.3">
      <c r="G3785" s="44"/>
      <c r="H3785" s="44"/>
      <c r="I3785" s="44"/>
      <c r="J3785" s="44"/>
      <c r="K3785" s="44"/>
      <c r="L3785" s="44"/>
      <c r="M3785" s="44"/>
      <c r="N3785" s="44"/>
      <c r="O3785" s="44"/>
      <c r="P3785" s="44"/>
      <c r="Q3785" s="44"/>
      <c r="R3785" s="44"/>
      <c r="S3785" s="44"/>
      <c r="T3785" s="44"/>
      <c r="U3785" s="44"/>
      <c r="V3785" s="44"/>
      <c r="W3785" s="44"/>
      <c r="X3785" s="44"/>
      <c r="Y3785" s="44"/>
      <c r="Z3785" s="44"/>
      <c r="AA3785" s="35"/>
      <c r="AB3785" s="35"/>
      <c r="AC3785" s="35"/>
      <c r="AD3785" s="35"/>
      <c r="AE3785" s="35"/>
      <c r="AF3785" s="35"/>
      <c r="AG3785" s="35"/>
      <c r="AH3785" s="35"/>
      <c r="AI3785" s="35"/>
      <c r="AJ3785" s="35"/>
      <c r="AK3785" s="35"/>
    </row>
    <row r="3786" spans="7:37" s="13" customFormat="1" ht="13.9" customHeight="1" x14ac:dyDescent="0.3">
      <c r="G3786" s="44"/>
      <c r="H3786" s="44"/>
      <c r="I3786" s="44"/>
      <c r="J3786" s="44"/>
      <c r="K3786" s="44"/>
      <c r="L3786" s="44"/>
      <c r="M3786" s="44"/>
      <c r="N3786" s="44"/>
      <c r="O3786" s="44"/>
      <c r="P3786" s="44"/>
      <c r="Q3786" s="44"/>
      <c r="R3786" s="44"/>
      <c r="S3786" s="44"/>
      <c r="T3786" s="44"/>
      <c r="U3786" s="44"/>
      <c r="V3786" s="44"/>
      <c r="W3786" s="44"/>
      <c r="X3786" s="44"/>
      <c r="Y3786" s="44"/>
      <c r="Z3786" s="44"/>
      <c r="AA3786" s="35"/>
      <c r="AB3786" s="35"/>
      <c r="AC3786" s="35"/>
      <c r="AD3786" s="35"/>
      <c r="AE3786" s="35"/>
      <c r="AF3786" s="35"/>
      <c r="AG3786" s="35"/>
      <c r="AH3786" s="35"/>
      <c r="AI3786" s="35"/>
      <c r="AJ3786" s="35"/>
      <c r="AK3786" s="35"/>
    </row>
    <row r="3787" spans="7:37" s="13" customFormat="1" ht="13.9" customHeight="1" x14ac:dyDescent="0.3">
      <c r="G3787" s="44"/>
      <c r="H3787" s="44"/>
      <c r="I3787" s="44"/>
      <c r="J3787" s="44"/>
      <c r="K3787" s="44"/>
      <c r="L3787" s="44"/>
      <c r="M3787" s="44"/>
      <c r="N3787" s="44"/>
      <c r="O3787" s="44"/>
      <c r="P3787" s="44"/>
      <c r="Q3787" s="44"/>
      <c r="R3787" s="44"/>
      <c r="S3787" s="44"/>
      <c r="T3787" s="44"/>
      <c r="U3787" s="44"/>
      <c r="V3787" s="44"/>
      <c r="W3787" s="44"/>
      <c r="X3787" s="44"/>
      <c r="Y3787" s="44"/>
      <c r="Z3787" s="44"/>
      <c r="AA3787" s="35"/>
      <c r="AB3787" s="35"/>
      <c r="AC3787" s="35"/>
      <c r="AD3787" s="35"/>
      <c r="AE3787" s="35"/>
      <c r="AF3787" s="35"/>
      <c r="AG3787" s="35"/>
      <c r="AH3787" s="35"/>
      <c r="AI3787" s="35"/>
      <c r="AJ3787" s="35"/>
      <c r="AK3787" s="35"/>
    </row>
    <row r="3788" spans="7:37" s="13" customFormat="1" ht="13.9" customHeight="1" x14ac:dyDescent="0.3">
      <c r="G3788" s="44"/>
      <c r="H3788" s="44"/>
      <c r="I3788" s="44"/>
      <c r="J3788" s="44"/>
      <c r="K3788" s="44"/>
      <c r="L3788" s="44"/>
      <c r="M3788" s="44"/>
      <c r="N3788" s="44"/>
      <c r="O3788" s="44"/>
      <c r="P3788" s="44"/>
      <c r="Q3788" s="44"/>
      <c r="R3788" s="44"/>
      <c r="S3788" s="44"/>
      <c r="T3788" s="44"/>
      <c r="U3788" s="44"/>
      <c r="V3788" s="44"/>
      <c r="W3788" s="44"/>
      <c r="X3788" s="44"/>
      <c r="Y3788" s="44"/>
      <c r="Z3788" s="44"/>
      <c r="AA3788" s="35"/>
      <c r="AB3788" s="35"/>
      <c r="AC3788" s="35"/>
      <c r="AD3788" s="35"/>
      <c r="AE3788" s="35"/>
      <c r="AF3788" s="35"/>
      <c r="AG3788" s="35"/>
      <c r="AH3788" s="35"/>
      <c r="AI3788" s="35"/>
      <c r="AJ3788" s="35"/>
      <c r="AK3788" s="35"/>
    </row>
    <row r="3789" spans="7:37" s="13" customFormat="1" ht="13.9" customHeight="1" x14ac:dyDescent="0.3">
      <c r="G3789" s="44"/>
      <c r="H3789" s="44"/>
      <c r="I3789" s="44"/>
      <c r="J3789" s="44"/>
      <c r="K3789" s="44"/>
      <c r="L3789" s="44"/>
      <c r="M3789" s="44"/>
      <c r="N3789" s="44"/>
      <c r="O3789" s="44"/>
      <c r="P3789" s="44"/>
      <c r="Q3789" s="44"/>
      <c r="R3789" s="44"/>
      <c r="S3789" s="44"/>
      <c r="T3789" s="44"/>
      <c r="U3789" s="44"/>
      <c r="V3789" s="44"/>
      <c r="W3789" s="44"/>
      <c r="X3789" s="44"/>
      <c r="Y3789" s="44"/>
      <c r="Z3789" s="44"/>
      <c r="AA3789" s="35"/>
      <c r="AB3789" s="35"/>
      <c r="AC3789" s="35"/>
      <c r="AD3789" s="35"/>
      <c r="AE3789" s="35"/>
      <c r="AF3789" s="35"/>
      <c r="AG3789" s="35"/>
      <c r="AH3789" s="35"/>
      <c r="AI3789" s="35"/>
      <c r="AJ3789" s="35"/>
      <c r="AK3789" s="35"/>
    </row>
    <row r="3790" spans="7:37" s="13" customFormat="1" ht="13.9" customHeight="1" x14ac:dyDescent="0.3">
      <c r="G3790" s="44"/>
      <c r="H3790" s="44"/>
      <c r="I3790" s="44"/>
      <c r="J3790" s="44"/>
      <c r="K3790" s="44"/>
      <c r="L3790" s="44"/>
      <c r="M3790" s="44"/>
      <c r="N3790" s="44"/>
      <c r="O3790" s="44"/>
      <c r="P3790" s="44"/>
      <c r="Q3790" s="44"/>
      <c r="R3790" s="44"/>
      <c r="S3790" s="44"/>
      <c r="T3790" s="44"/>
      <c r="U3790" s="44"/>
      <c r="V3790" s="44"/>
      <c r="W3790" s="44"/>
      <c r="X3790" s="44"/>
      <c r="Y3790" s="44"/>
      <c r="Z3790" s="44"/>
      <c r="AA3790" s="35"/>
      <c r="AB3790" s="35"/>
      <c r="AC3790" s="35"/>
      <c r="AD3790" s="35"/>
      <c r="AE3790" s="35"/>
      <c r="AF3790" s="35"/>
      <c r="AG3790" s="35"/>
      <c r="AH3790" s="35"/>
      <c r="AI3790" s="35"/>
      <c r="AJ3790" s="35"/>
      <c r="AK3790" s="35"/>
    </row>
    <row r="3791" spans="7:37" s="13" customFormat="1" ht="13.9" customHeight="1" x14ac:dyDescent="0.3">
      <c r="G3791" s="44"/>
      <c r="H3791" s="44"/>
      <c r="I3791" s="44"/>
      <c r="J3791" s="44"/>
      <c r="K3791" s="44"/>
      <c r="L3791" s="44"/>
      <c r="M3791" s="44"/>
      <c r="N3791" s="44"/>
      <c r="O3791" s="44"/>
      <c r="P3791" s="44"/>
      <c r="Q3791" s="44"/>
      <c r="R3791" s="44"/>
      <c r="S3791" s="44"/>
      <c r="T3791" s="44"/>
      <c r="U3791" s="44"/>
      <c r="V3791" s="44"/>
      <c r="W3791" s="44"/>
      <c r="X3791" s="44"/>
      <c r="Y3791" s="44"/>
      <c r="Z3791" s="44"/>
      <c r="AA3791" s="35"/>
      <c r="AB3791" s="35"/>
      <c r="AC3791" s="35"/>
      <c r="AD3791" s="35"/>
      <c r="AE3791" s="35"/>
      <c r="AF3791" s="35"/>
      <c r="AG3791" s="35"/>
      <c r="AH3791" s="35"/>
      <c r="AI3791" s="35"/>
      <c r="AJ3791" s="35"/>
      <c r="AK3791" s="35"/>
    </row>
    <row r="3792" spans="7:37" s="13" customFormat="1" ht="13.9" customHeight="1" x14ac:dyDescent="0.3">
      <c r="G3792" s="44"/>
      <c r="H3792" s="44"/>
      <c r="I3792" s="44"/>
      <c r="J3792" s="44"/>
      <c r="K3792" s="44"/>
      <c r="L3792" s="44"/>
      <c r="M3792" s="44"/>
      <c r="N3792" s="44"/>
      <c r="O3792" s="44"/>
      <c r="P3792" s="44"/>
      <c r="Q3792" s="44"/>
      <c r="R3792" s="44"/>
      <c r="S3792" s="44"/>
      <c r="T3792" s="44"/>
      <c r="U3792" s="44"/>
      <c r="V3792" s="44"/>
      <c r="W3792" s="44"/>
      <c r="X3792" s="44"/>
      <c r="Y3792" s="44"/>
      <c r="Z3792" s="44"/>
      <c r="AA3792" s="35"/>
      <c r="AB3792" s="35"/>
      <c r="AC3792" s="35"/>
      <c r="AD3792" s="35"/>
      <c r="AE3792" s="35"/>
      <c r="AF3792" s="35"/>
      <c r="AG3792" s="35"/>
      <c r="AH3792" s="35"/>
      <c r="AI3792" s="35"/>
      <c r="AJ3792" s="35"/>
      <c r="AK3792" s="35"/>
    </row>
    <row r="3793" spans="7:37" s="13" customFormat="1" ht="13.9" customHeight="1" x14ac:dyDescent="0.3">
      <c r="G3793" s="44"/>
      <c r="H3793" s="44"/>
      <c r="I3793" s="44"/>
      <c r="J3793" s="44"/>
      <c r="K3793" s="44"/>
      <c r="L3793" s="44"/>
      <c r="M3793" s="44"/>
      <c r="N3793" s="44"/>
      <c r="O3793" s="44"/>
      <c r="P3793" s="44"/>
      <c r="Q3793" s="44"/>
      <c r="R3793" s="44"/>
      <c r="S3793" s="44"/>
      <c r="T3793" s="44"/>
      <c r="U3793" s="44"/>
      <c r="V3793" s="44"/>
      <c r="W3793" s="44"/>
      <c r="X3793" s="44"/>
      <c r="Y3793" s="44"/>
      <c r="Z3793" s="44"/>
      <c r="AA3793" s="35"/>
      <c r="AB3793" s="35"/>
      <c r="AC3793" s="35"/>
      <c r="AD3793" s="35"/>
      <c r="AE3793" s="35"/>
      <c r="AF3793" s="35"/>
      <c r="AG3793" s="35"/>
      <c r="AH3793" s="35"/>
      <c r="AI3793" s="35"/>
      <c r="AJ3793" s="35"/>
      <c r="AK3793" s="35"/>
    </row>
    <row r="3794" spans="7:37" s="13" customFormat="1" ht="13.9" customHeight="1" x14ac:dyDescent="0.3">
      <c r="G3794" s="44"/>
      <c r="H3794" s="44"/>
      <c r="I3794" s="44"/>
      <c r="J3794" s="44"/>
      <c r="K3794" s="44"/>
      <c r="L3794" s="44"/>
      <c r="M3794" s="44"/>
      <c r="N3794" s="44"/>
      <c r="O3794" s="44"/>
      <c r="P3794" s="44"/>
      <c r="Q3794" s="44"/>
      <c r="R3794" s="44"/>
      <c r="S3794" s="44"/>
      <c r="T3794" s="44"/>
      <c r="U3794" s="44"/>
      <c r="V3794" s="44"/>
      <c r="W3794" s="44"/>
      <c r="X3794" s="44"/>
      <c r="Y3794" s="44"/>
      <c r="Z3794" s="44"/>
      <c r="AA3794" s="35"/>
      <c r="AB3794" s="35"/>
      <c r="AC3794" s="35"/>
      <c r="AD3794" s="35"/>
      <c r="AE3794" s="35"/>
      <c r="AF3794" s="35"/>
      <c r="AG3794" s="35"/>
      <c r="AH3794" s="35"/>
      <c r="AI3794" s="35"/>
      <c r="AJ3794" s="35"/>
      <c r="AK3794" s="35"/>
    </row>
    <row r="3795" spans="7:37" s="13" customFormat="1" ht="13.9" customHeight="1" x14ac:dyDescent="0.3">
      <c r="G3795" s="44"/>
      <c r="H3795" s="44"/>
      <c r="I3795" s="44"/>
      <c r="J3795" s="44"/>
      <c r="K3795" s="44"/>
      <c r="L3795" s="44"/>
      <c r="M3795" s="44"/>
      <c r="N3795" s="44"/>
      <c r="O3795" s="44"/>
      <c r="P3795" s="44"/>
      <c r="Q3795" s="44"/>
      <c r="R3795" s="44"/>
      <c r="S3795" s="44"/>
      <c r="T3795" s="44"/>
      <c r="U3795" s="44"/>
      <c r="V3795" s="44"/>
      <c r="W3795" s="44"/>
      <c r="X3795" s="44"/>
      <c r="Y3795" s="44"/>
      <c r="Z3795" s="44"/>
      <c r="AA3795" s="35"/>
      <c r="AB3795" s="35"/>
      <c r="AC3795" s="35"/>
      <c r="AD3795" s="35"/>
      <c r="AE3795" s="35"/>
      <c r="AF3795" s="35"/>
      <c r="AG3795" s="35"/>
      <c r="AH3795" s="35"/>
      <c r="AI3795" s="35"/>
      <c r="AJ3795" s="35"/>
      <c r="AK3795" s="35"/>
    </row>
    <row r="3796" spans="7:37" s="13" customFormat="1" ht="13.9" customHeight="1" x14ac:dyDescent="0.3">
      <c r="G3796" s="44"/>
      <c r="H3796" s="44"/>
      <c r="I3796" s="44"/>
      <c r="J3796" s="44"/>
      <c r="K3796" s="44"/>
      <c r="L3796" s="44"/>
      <c r="M3796" s="44"/>
      <c r="N3796" s="44"/>
      <c r="O3796" s="44"/>
      <c r="P3796" s="44"/>
      <c r="Q3796" s="44"/>
      <c r="R3796" s="44"/>
      <c r="S3796" s="44"/>
      <c r="T3796" s="44"/>
      <c r="U3796" s="44"/>
      <c r="V3796" s="44"/>
      <c r="W3796" s="44"/>
      <c r="X3796" s="44"/>
      <c r="Y3796" s="44"/>
      <c r="Z3796" s="44"/>
      <c r="AA3796" s="35"/>
      <c r="AB3796" s="35"/>
      <c r="AC3796" s="35"/>
      <c r="AD3796" s="35"/>
      <c r="AE3796" s="35"/>
      <c r="AF3796" s="35"/>
      <c r="AG3796" s="35"/>
      <c r="AH3796" s="35"/>
      <c r="AI3796" s="35"/>
      <c r="AJ3796" s="35"/>
      <c r="AK3796" s="35"/>
    </row>
    <row r="3797" spans="7:37" s="13" customFormat="1" ht="13.9" customHeight="1" x14ac:dyDescent="0.3">
      <c r="G3797" s="44"/>
      <c r="H3797" s="44"/>
      <c r="I3797" s="44"/>
      <c r="J3797" s="44"/>
      <c r="K3797" s="44"/>
      <c r="L3797" s="44"/>
      <c r="M3797" s="44"/>
      <c r="N3797" s="44"/>
      <c r="O3797" s="44"/>
      <c r="P3797" s="44"/>
      <c r="Q3797" s="44"/>
      <c r="R3797" s="44"/>
      <c r="S3797" s="44"/>
      <c r="T3797" s="44"/>
      <c r="U3797" s="44"/>
      <c r="V3797" s="44"/>
      <c r="W3797" s="44"/>
      <c r="X3797" s="44"/>
      <c r="Y3797" s="44"/>
      <c r="Z3797" s="44"/>
      <c r="AA3797" s="35"/>
      <c r="AB3797" s="35"/>
      <c r="AC3797" s="35"/>
      <c r="AD3797" s="35"/>
      <c r="AE3797" s="35"/>
      <c r="AF3797" s="35"/>
      <c r="AG3797" s="35"/>
      <c r="AH3797" s="35"/>
      <c r="AI3797" s="35"/>
      <c r="AJ3797" s="35"/>
      <c r="AK3797" s="35"/>
    </row>
    <row r="3798" spans="7:37" s="13" customFormat="1" ht="13.9" customHeight="1" x14ac:dyDescent="0.3">
      <c r="G3798" s="44"/>
      <c r="H3798" s="44"/>
      <c r="I3798" s="44"/>
      <c r="J3798" s="44"/>
      <c r="K3798" s="44"/>
      <c r="L3798" s="44"/>
      <c r="M3798" s="44"/>
      <c r="N3798" s="44"/>
      <c r="O3798" s="44"/>
      <c r="P3798" s="44"/>
      <c r="Q3798" s="44"/>
      <c r="R3798" s="44"/>
      <c r="S3798" s="44"/>
      <c r="T3798" s="44"/>
      <c r="U3798" s="44"/>
      <c r="V3798" s="44"/>
      <c r="W3798" s="44"/>
      <c r="X3798" s="44"/>
      <c r="Y3798" s="44"/>
      <c r="Z3798" s="44"/>
      <c r="AA3798" s="35"/>
      <c r="AB3798" s="35"/>
      <c r="AC3798" s="35"/>
      <c r="AD3798" s="35"/>
      <c r="AE3798" s="35"/>
      <c r="AF3798" s="35"/>
      <c r="AG3798" s="35"/>
      <c r="AH3798" s="35"/>
      <c r="AI3798" s="35"/>
      <c r="AJ3798" s="35"/>
      <c r="AK3798" s="35"/>
    </row>
    <row r="3799" spans="7:37" s="13" customFormat="1" ht="13.9" customHeight="1" x14ac:dyDescent="0.3">
      <c r="G3799" s="44"/>
      <c r="H3799" s="44"/>
      <c r="I3799" s="44"/>
      <c r="J3799" s="44"/>
      <c r="K3799" s="44"/>
      <c r="L3799" s="44"/>
      <c r="M3799" s="44"/>
      <c r="N3799" s="44"/>
      <c r="O3799" s="44"/>
      <c r="P3799" s="44"/>
      <c r="Q3799" s="44"/>
      <c r="R3799" s="44"/>
      <c r="S3799" s="44"/>
      <c r="T3799" s="44"/>
      <c r="U3799" s="44"/>
      <c r="V3799" s="44"/>
      <c r="W3799" s="44"/>
      <c r="X3799" s="44"/>
      <c r="Y3799" s="44"/>
      <c r="Z3799" s="44"/>
      <c r="AA3799" s="35"/>
      <c r="AB3799" s="35"/>
      <c r="AC3799" s="35"/>
      <c r="AD3799" s="35"/>
      <c r="AE3799" s="35"/>
      <c r="AF3799" s="35"/>
      <c r="AG3799" s="35"/>
      <c r="AH3799" s="35"/>
      <c r="AI3799" s="35"/>
      <c r="AJ3799" s="35"/>
      <c r="AK3799" s="35"/>
    </row>
    <row r="3800" spans="7:37" s="13" customFormat="1" ht="13.9" customHeight="1" x14ac:dyDescent="0.3">
      <c r="G3800" s="44"/>
      <c r="H3800" s="44"/>
      <c r="I3800" s="44"/>
      <c r="J3800" s="44"/>
      <c r="K3800" s="44"/>
      <c r="L3800" s="44"/>
      <c r="M3800" s="44"/>
      <c r="N3800" s="44"/>
      <c r="O3800" s="44"/>
      <c r="P3800" s="44"/>
      <c r="Q3800" s="44"/>
      <c r="R3800" s="44"/>
      <c r="S3800" s="44"/>
      <c r="T3800" s="44"/>
      <c r="U3800" s="44"/>
      <c r="V3800" s="44"/>
      <c r="W3800" s="44"/>
      <c r="X3800" s="44"/>
      <c r="Y3800" s="44"/>
      <c r="Z3800" s="44"/>
      <c r="AA3800" s="35"/>
      <c r="AB3800" s="35"/>
      <c r="AC3800" s="35"/>
      <c r="AD3800" s="35"/>
      <c r="AE3800" s="35"/>
      <c r="AF3800" s="35"/>
      <c r="AG3800" s="35"/>
      <c r="AH3800" s="35"/>
      <c r="AI3800" s="35"/>
      <c r="AJ3800" s="35"/>
      <c r="AK3800" s="35"/>
    </row>
    <row r="3801" spans="7:37" s="13" customFormat="1" ht="13.9" customHeight="1" x14ac:dyDescent="0.3">
      <c r="G3801" s="44"/>
      <c r="H3801" s="44"/>
      <c r="I3801" s="44"/>
      <c r="J3801" s="44"/>
      <c r="K3801" s="44"/>
      <c r="L3801" s="44"/>
      <c r="M3801" s="44"/>
      <c r="N3801" s="44"/>
      <c r="O3801" s="44"/>
      <c r="P3801" s="44"/>
      <c r="Q3801" s="44"/>
      <c r="R3801" s="44"/>
      <c r="S3801" s="44"/>
      <c r="T3801" s="44"/>
      <c r="U3801" s="44"/>
      <c r="V3801" s="44"/>
      <c r="W3801" s="44"/>
      <c r="X3801" s="44"/>
      <c r="Y3801" s="44"/>
      <c r="Z3801" s="44"/>
      <c r="AA3801" s="35"/>
      <c r="AB3801" s="35"/>
      <c r="AC3801" s="35"/>
      <c r="AD3801" s="35"/>
      <c r="AE3801" s="35"/>
      <c r="AF3801" s="35"/>
      <c r="AG3801" s="35"/>
      <c r="AH3801" s="35"/>
      <c r="AI3801" s="35"/>
      <c r="AJ3801" s="35"/>
      <c r="AK3801" s="35"/>
    </row>
    <row r="3802" spans="7:37" s="13" customFormat="1" ht="13.9" customHeight="1" x14ac:dyDescent="0.3">
      <c r="G3802" s="44"/>
      <c r="H3802" s="44"/>
      <c r="I3802" s="44"/>
      <c r="J3802" s="44"/>
      <c r="K3802" s="44"/>
      <c r="L3802" s="44"/>
      <c r="M3802" s="44"/>
      <c r="N3802" s="44"/>
      <c r="O3802" s="44"/>
      <c r="P3802" s="44"/>
      <c r="Q3802" s="44"/>
      <c r="R3802" s="44"/>
      <c r="S3802" s="44"/>
      <c r="T3802" s="44"/>
      <c r="U3802" s="44"/>
      <c r="V3802" s="44"/>
      <c r="W3802" s="44"/>
      <c r="X3802" s="44"/>
      <c r="Y3802" s="44"/>
      <c r="Z3802" s="44"/>
      <c r="AA3802" s="35"/>
      <c r="AB3802" s="35"/>
      <c r="AC3802" s="35"/>
      <c r="AD3802" s="35"/>
      <c r="AE3802" s="35"/>
      <c r="AF3802" s="35"/>
      <c r="AG3802" s="35"/>
      <c r="AH3802" s="35"/>
      <c r="AI3802" s="35"/>
      <c r="AJ3802" s="35"/>
      <c r="AK3802" s="35"/>
    </row>
    <row r="3803" spans="7:37" s="13" customFormat="1" ht="13.9" customHeight="1" x14ac:dyDescent="0.3">
      <c r="G3803" s="44"/>
      <c r="H3803" s="44"/>
      <c r="I3803" s="44"/>
      <c r="J3803" s="44"/>
      <c r="K3803" s="44"/>
      <c r="L3803" s="44"/>
      <c r="M3803" s="44"/>
      <c r="N3803" s="44"/>
      <c r="O3803" s="44"/>
      <c r="P3803" s="44"/>
      <c r="Q3803" s="44"/>
      <c r="R3803" s="44"/>
      <c r="S3803" s="44"/>
      <c r="T3803" s="44"/>
      <c r="U3803" s="44"/>
      <c r="V3803" s="44"/>
      <c r="W3803" s="44"/>
      <c r="X3803" s="44"/>
      <c r="Y3803" s="44"/>
      <c r="Z3803" s="44"/>
      <c r="AA3803" s="35"/>
      <c r="AB3803" s="35"/>
      <c r="AC3803" s="35"/>
      <c r="AD3803" s="35"/>
      <c r="AE3803" s="35"/>
      <c r="AF3803" s="35"/>
      <c r="AG3803" s="35"/>
      <c r="AH3803" s="35"/>
      <c r="AI3803" s="35"/>
      <c r="AJ3803" s="35"/>
      <c r="AK3803" s="35"/>
    </row>
    <row r="3804" spans="7:37" s="13" customFormat="1" ht="13.9" customHeight="1" x14ac:dyDescent="0.3">
      <c r="G3804" s="44"/>
      <c r="H3804" s="44"/>
      <c r="I3804" s="44"/>
      <c r="J3804" s="44"/>
      <c r="K3804" s="44"/>
      <c r="L3804" s="44"/>
      <c r="M3804" s="44"/>
      <c r="N3804" s="44"/>
      <c r="O3804" s="44"/>
      <c r="P3804" s="44"/>
      <c r="Q3804" s="44"/>
      <c r="R3804" s="44"/>
      <c r="S3804" s="44"/>
      <c r="T3804" s="44"/>
      <c r="U3804" s="44"/>
      <c r="V3804" s="44"/>
      <c r="W3804" s="44"/>
      <c r="X3804" s="44"/>
      <c r="Y3804" s="44"/>
      <c r="Z3804" s="44"/>
      <c r="AA3804" s="35"/>
      <c r="AB3804" s="35"/>
      <c r="AC3804" s="35"/>
      <c r="AD3804" s="35"/>
      <c r="AE3804" s="35"/>
      <c r="AF3804" s="35"/>
      <c r="AG3804" s="35"/>
      <c r="AH3804" s="35"/>
      <c r="AI3804" s="35"/>
      <c r="AJ3804" s="35"/>
      <c r="AK3804" s="35"/>
    </row>
    <row r="3805" spans="7:37" s="13" customFormat="1" ht="13.9" customHeight="1" x14ac:dyDescent="0.3">
      <c r="G3805" s="44"/>
      <c r="H3805" s="44"/>
      <c r="I3805" s="44"/>
      <c r="J3805" s="44"/>
      <c r="K3805" s="44"/>
      <c r="L3805" s="44"/>
      <c r="M3805" s="44"/>
      <c r="N3805" s="44"/>
      <c r="O3805" s="44"/>
      <c r="P3805" s="44"/>
      <c r="Q3805" s="44"/>
      <c r="R3805" s="44"/>
      <c r="S3805" s="44"/>
      <c r="T3805" s="44"/>
      <c r="U3805" s="44"/>
      <c r="V3805" s="44"/>
      <c r="W3805" s="44"/>
      <c r="X3805" s="44"/>
      <c r="Y3805" s="44"/>
      <c r="Z3805" s="44"/>
      <c r="AA3805" s="35"/>
      <c r="AB3805" s="35"/>
      <c r="AC3805" s="35"/>
      <c r="AD3805" s="35"/>
      <c r="AE3805" s="35"/>
      <c r="AF3805" s="35"/>
      <c r="AG3805" s="35"/>
      <c r="AH3805" s="35"/>
      <c r="AI3805" s="35"/>
      <c r="AJ3805" s="35"/>
      <c r="AK3805" s="35"/>
    </row>
    <row r="3806" spans="7:37" s="13" customFormat="1" ht="13.9" customHeight="1" x14ac:dyDescent="0.3">
      <c r="G3806" s="44"/>
      <c r="H3806" s="44"/>
      <c r="I3806" s="44"/>
      <c r="J3806" s="44"/>
      <c r="K3806" s="44"/>
      <c r="L3806" s="44"/>
      <c r="M3806" s="44"/>
      <c r="N3806" s="44"/>
      <c r="O3806" s="44"/>
      <c r="P3806" s="44"/>
      <c r="Q3806" s="44"/>
      <c r="R3806" s="44"/>
      <c r="S3806" s="44"/>
      <c r="T3806" s="44"/>
      <c r="U3806" s="44"/>
      <c r="V3806" s="44"/>
      <c r="W3806" s="44"/>
      <c r="X3806" s="44"/>
      <c r="Y3806" s="44"/>
      <c r="Z3806" s="44"/>
      <c r="AA3806" s="35"/>
      <c r="AB3806" s="35"/>
      <c r="AC3806" s="35"/>
      <c r="AD3806" s="35"/>
      <c r="AE3806" s="35"/>
      <c r="AF3806" s="35"/>
      <c r="AG3806" s="35"/>
      <c r="AH3806" s="35"/>
      <c r="AI3806" s="35"/>
      <c r="AJ3806" s="35"/>
      <c r="AK3806" s="35"/>
    </row>
    <row r="3807" spans="7:37" s="13" customFormat="1" ht="13.9" customHeight="1" x14ac:dyDescent="0.3">
      <c r="G3807" s="44"/>
      <c r="H3807" s="44"/>
      <c r="I3807" s="44"/>
      <c r="J3807" s="44"/>
      <c r="K3807" s="44"/>
      <c r="L3807" s="44"/>
      <c r="M3807" s="44"/>
      <c r="N3807" s="44"/>
      <c r="O3807" s="44"/>
      <c r="P3807" s="44"/>
      <c r="Q3807" s="44"/>
      <c r="R3807" s="44"/>
      <c r="S3807" s="44"/>
      <c r="T3807" s="44"/>
      <c r="U3807" s="44"/>
      <c r="V3807" s="44"/>
      <c r="W3807" s="44"/>
      <c r="X3807" s="44"/>
      <c r="Y3807" s="44"/>
      <c r="Z3807" s="44"/>
      <c r="AA3807" s="35"/>
      <c r="AB3807" s="35"/>
      <c r="AC3807" s="35"/>
      <c r="AD3807" s="35"/>
      <c r="AE3807" s="35"/>
      <c r="AF3807" s="35"/>
      <c r="AG3807" s="35"/>
      <c r="AH3807" s="35"/>
      <c r="AI3807" s="35"/>
      <c r="AJ3807" s="35"/>
      <c r="AK3807" s="35"/>
    </row>
    <row r="3808" spans="7:37" s="13" customFormat="1" ht="13.9" customHeight="1" x14ac:dyDescent="0.3">
      <c r="G3808" s="44"/>
      <c r="H3808" s="44"/>
      <c r="I3808" s="44"/>
      <c r="J3808" s="44"/>
      <c r="K3808" s="44"/>
      <c r="L3808" s="44"/>
      <c r="M3808" s="44"/>
      <c r="N3808" s="44"/>
      <c r="O3808" s="44"/>
      <c r="P3808" s="44"/>
      <c r="Q3808" s="44"/>
      <c r="R3808" s="44"/>
      <c r="S3808" s="44"/>
      <c r="T3808" s="44"/>
      <c r="U3808" s="44"/>
      <c r="V3808" s="44"/>
      <c r="W3808" s="44"/>
      <c r="X3808" s="44"/>
      <c r="Y3808" s="44"/>
      <c r="Z3808" s="44"/>
      <c r="AA3808" s="35"/>
      <c r="AB3808" s="35"/>
      <c r="AC3808" s="35"/>
      <c r="AD3808" s="35"/>
      <c r="AE3808" s="35"/>
      <c r="AF3808" s="35"/>
      <c r="AG3808" s="35"/>
      <c r="AH3808" s="35"/>
      <c r="AI3808" s="35"/>
      <c r="AJ3808" s="35"/>
      <c r="AK3808" s="35"/>
    </row>
    <row r="3809" spans="7:37" s="13" customFormat="1" ht="13.9" customHeight="1" x14ac:dyDescent="0.3">
      <c r="G3809" s="44"/>
      <c r="H3809" s="44"/>
      <c r="I3809" s="44"/>
      <c r="J3809" s="44"/>
      <c r="K3809" s="44"/>
      <c r="L3809" s="44"/>
      <c r="M3809" s="44"/>
      <c r="N3809" s="44"/>
      <c r="O3809" s="44"/>
      <c r="P3809" s="44"/>
      <c r="Q3809" s="44"/>
      <c r="R3809" s="44"/>
      <c r="S3809" s="44"/>
      <c r="T3809" s="44"/>
      <c r="U3809" s="44"/>
      <c r="V3809" s="44"/>
      <c r="W3809" s="44"/>
      <c r="X3809" s="44"/>
      <c r="Y3809" s="44"/>
      <c r="Z3809" s="44"/>
      <c r="AA3809" s="35"/>
      <c r="AB3809" s="35"/>
      <c r="AC3809" s="35"/>
      <c r="AD3809" s="35"/>
      <c r="AE3809" s="35"/>
      <c r="AF3809" s="35"/>
      <c r="AG3809" s="35"/>
      <c r="AH3809" s="35"/>
      <c r="AI3809" s="35"/>
      <c r="AJ3809" s="35"/>
      <c r="AK3809" s="35"/>
    </row>
    <row r="3810" spans="7:37" s="13" customFormat="1" ht="13.9" customHeight="1" x14ac:dyDescent="0.3">
      <c r="G3810" s="44"/>
      <c r="H3810" s="44"/>
      <c r="I3810" s="44"/>
      <c r="J3810" s="44"/>
      <c r="K3810" s="44"/>
      <c r="L3810" s="44"/>
      <c r="M3810" s="44"/>
      <c r="N3810" s="44"/>
      <c r="O3810" s="44"/>
      <c r="P3810" s="44"/>
      <c r="Q3810" s="44"/>
      <c r="R3810" s="44"/>
      <c r="S3810" s="44"/>
      <c r="T3810" s="44"/>
      <c r="U3810" s="44"/>
      <c r="V3810" s="44"/>
      <c r="W3810" s="44"/>
      <c r="X3810" s="44"/>
      <c r="Y3810" s="44"/>
      <c r="Z3810" s="44"/>
      <c r="AA3810" s="35"/>
      <c r="AB3810" s="35"/>
      <c r="AC3810" s="35"/>
      <c r="AD3810" s="35"/>
      <c r="AE3810" s="35"/>
      <c r="AF3810" s="35"/>
      <c r="AG3810" s="35"/>
      <c r="AH3810" s="35"/>
      <c r="AI3810" s="35"/>
      <c r="AJ3810" s="35"/>
      <c r="AK3810" s="35"/>
    </row>
    <row r="3811" spans="7:37" s="13" customFormat="1" ht="13.9" customHeight="1" x14ac:dyDescent="0.3">
      <c r="G3811" s="44"/>
      <c r="H3811" s="44"/>
      <c r="I3811" s="44"/>
      <c r="J3811" s="44"/>
      <c r="K3811" s="44"/>
      <c r="L3811" s="44"/>
      <c r="M3811" s="44"/>
      <c r="N3811" s="44"/>
      <c r="O3811" s="44"/>
      <c r="P3811" s="44"/>
      <c r="Q3811" s="44"/>
      <c r="R3811" s="44"/>
      <c r="S3811" s="44"/>
      <c r="T3811" s="44"/>
      <c r="U3811" s="44"/>
      <c r="V3811" s="44"/>
      <c r="W3811" s="44"/>
      <c r="X3811" s="44"/>
      <c r="Y3811" s="44"/>
      <c r="Z3811" s="44"/>
      <c r="AA3811" s="35"/>
      <c r="AB3811" s="35"/>
      <c r="AC3811" s="35"/>
      <c r="AD3811" s="35"/>
      <c r="AE3811" s="35"/>
      <c r="AF3811" s="35"/>
      <c r="AG3811" s="35"/>
      <c r="AH3811" s="35"/>
      <c r="AI3811" s="35"/>
      <c r="AJ3811" s="35"/>
      <c r="AK3811" s="35"/>
    </row>
    <row r="3812" spans="7:37" s="13" customFormat="1" ht="13.9" customHeight="1" x14ac:dyDescent="0.3">
      <c r="G3812" s="44"/>
      <c r="H3812" s="44"/>
      <c r="I3812" s="44"/>
      <c r="J3812" s="44"/>
      <c r="K3812" s="44"/>
      <c r="L3812" s="44"/>
      <c r="M3812" s="44"/>
      <c r="N3812" s="44"/>
      <c r="O3812" s="44"/>
      <c r="P3812" s="44"/>
      <c r="Q3812" s="44"/>
      <c r="R3812" s="44"/>
      <c r="S3812" s="44"/>
      <c r="T3812" s="44"/>
      <c r="U3812" s="44"/>
      <c r="V3812" s="44"/>
      <c r="W3812" s="44"/>
      <c r="X3812" s="44"/>
      <c r="Y3812" s="44"/>
      <c r="Z3812" s="44"/>
      <c r="AA3812" s="35"/>
      <c r="AB3812" s="35"/>
      <c r="AC3812" s="35"/>
      <c r="AD3812" s="35"/>
      <c r="AE3812" s="35"/>
      <c r="AF3812" s="35"/>
      <c r="AG3812" s="35"/>
      <c r="AH3812" s="35"/>
      <c r="AI3812" s="35"/>
      <c r="AJ3812" s="35"/>
      <c r="AK3812" s="35"/>
    </row>
    <row r="3813" spans="7:37" s="13" customFormat="1" ht="13.9" customHeight="1" x14ac:dyDescent="0.3">
      <c r="G3813" s="44"/>
      <c r="H3813" s="44"/>
      <c r="I3813" s="44"/>
      <c r="J3813" s="44"/>
      <c r="K3813" s="44"/>
      <c r="L3813" s="44"/>
      <c r="M3813" s="44"/>
      <c r="N3813" s="44"/>
      <c r="O3813" s="44"/>
      <c r="P3813" s="44"/>
      <c r="Q3813" s="44"/>
      <c r="R3813" s="44"/>
      <c r="S3813" s="44"/>
      <c r="T3813" s="44"/>
      <c r="U3813" s="44"/>
      <c r="V3813" s="44"/>
      <c r="W3813" s="44"/>
      <c r="X3813" s="44"/>
      <c r="Y3813" s="44"/>
      <c r="Z3813" s="44"/>
      <c r="AA3813" s="35"/>
      <c r="AB3813" s="35"/>
      <c r="AC3813" s="35"/>
      <c r="AD3813" s="35"/>
      <c r="AE3813" s="35"/>
      <c r="AF3813" s="35"/>
      <c r="AG3813" s="35"/>
      <c r="AH3813" s="35"/>
      <c r="AI3813" s="35"/>
      <c r="AJ3813" s="35"/>
      <c r="AK3813" s="35"/>
    </row>
    <row r="3814" spans="7:37" s="13" customFormat="1" ht="13.9" customHeight="1" x14ac:dyDescent="0.3">
      <c r="G3814" s="44"/>
      <c r="H3814" s="44"/>
      <c r="I3814" s="44"/>
      <c r="J3814" s="44"/>
      <c r="K3814" s="44"/>
      <c r="L3814" s="44"/>
      <c r="M3814" s="44"/>
      <c r="N3814" s="44"/>
      <c r="O3814" s="44"/>
      <c r="P3814" s="44"/>
      <c r="Q3814" s="44"/>
      <c r="R3814" s="44"/>
      <c r="S3814" s="44"/>
      <c r="T3814" s="44"/>
      <c r="U3814" s="44"/>
      <c r="V3814" s="44"/>
      <c r="W3814" s="44"/>
      <c r="X3814" s="44"/>
      <c r="Y3814" s="44"/>
      <c r="Z3814" s="44"/>
      <c r="AA3814" s="35"/>
      <c r="AB3814" s="35"/>
      <c r="AC3814" s="35"/>
      <c r="AD3814" s="35"/>
      <c r="AE3814" s="35"/>
      <c r="AF3814" s="35"/>
      <c r="AG3814" s="35"/>
      <c r="AH3814" s="35"/>
      <c r="AI3814" s="35"/>
      <c r="AJ3814" s="35"/>
      <c r="AK3814" s="35"/>
    </row>
    <row r="3815" spans="7:37" s="13" customFormat="1" ht="13.9" customHeight="1" x14ac:dyDescent="0.3">
      <c r="G3815" s="44"/>
      <c r="H3815" s="44"/>
      <c r="I3815" s="44"/>
      <c r="J3815" s="44"/>
      <c r="K3815" s="44"/>
      <c r="L3815" s="44"/>
      <c r="M3815" s="44"/>
      <c r="N3815" s="44"/>
      <c r="O3815" s="44"/>
      <c r="P3815" s="44"/>
      <c r="Q3815" s="44"/>
      <c r="R3815" s="44"/>
      <c r="S3815" s="44"/>
      <c r="T3815" s="44"/>
      <c r="U3815" s="44"/>
      <c r="V3815" s="44"/>
      <c r="W3815" s="44"/>
      <c r="X3815" s="44"/>
      <c r="Y3815" s="44"/>
      <c r="Z3815" s="44"/>
      <c r="AA3815" s="35"/>
      <c r="AB3815" s="35"/>
      <c r="AC3815" s="35"/>
      <c r="AD3815" s="35"/>
      <c r="AE3815" s="35"/>
      <c r="AF3815" s="35"/>
      <c r="AG3815" s="35"/>
      <c r="AH3815" s="35"/>
      <c r="AI3815" s="35"/>
      <c r="AJ3815" s="35"/>
      <c r="AK3815" s="35"/>
    </row>
    <row r="3816" spans="7:37" s="13" customFormat="1" ht="13.9" customHeight="1" x14ac:dyDescent="0.3">
      <c r="G3816" s="44"/>
      <c r="H3816" s="44"/>
      <c r="I3816" s="44"/>
      <c r="J3816" s="44"/>
      <c r="K3816" s="44"/>
      <c r="L3816" s="44"/>
      <c r="M3816" s="44"/>
      <c r="N3816" s="44"/>
      <c r="O3816" s="44"/>
      <c r="P3816" s="44"/>
      <c r="Q3816" s="44"/>
      <c r="R3816" s="44"/>
      <c r="S3816" s="44"/>
      <c r="T3816" s="44"/>
      <c r="U3816" s="44"/>
      <c r="V3816" s="44"/>
      <c r="W3816" s="44"/>
      <c r="X3816" s="44"/>
      <c r="Y3816" s="44"/>
      <c r="Z3816" s="44"/>
      <c r="AA3816" s="35"/>
      <c r="AB3816" s="35"/>
      <c r="AC3816" s="35"/>
      <c r="AD3816" s="35"/>
      <c r="AE3816" s="35"/>
      <c r="AF3816" s="35"/>
      <c r="AG3816" s="35"/>
      <c r="AH3816" s="35"/>
      <c r="AI3816" s="35"/>
      <c r="AJ3816" s="35"/>
      <c r="AK3816" s="35"/>
    </row>
    <row r="3817" spans="7:37" s="13" customFormat="1" ht="13.9" customHeight="1" x14ac:dyDescent="0.3">
      <c r="G3817" s="44"/>
      <c r="H3817" s="44"/>
      <c r="I3817" s="44"/>
      <c r="J3817" s="44"/>
      <c r="K3817" s="44"/>
      <c r="L3817" s="44"/>
      <c r="M3817" s="44"/>
      <c r="N3817" s="44"/>
      <c r="O3817" s="44"/>
      <c r="P3817" s="44"/>
      <c r="Q3817" s="44"/>
      <c r="R3817" s="44"/>
      <c r="S3817" s="44"/>
      <c r="T3817" s="44"/>
      <c r="U3817" s="44"/>
      <c r="V3817" s="44"/>
      <c r="W3817" s="44"/>
      <c r="X3817" s="44"/>
      <c r="Y3817" s="44"/>
      <c r="Z3817" s="44"/>
      <c r="AA3817" s="35"/>
      <c r="AB3817" s="35"/>
      <c r="AC3817" s="35"/>
      <c r="AD3817" s="35"/>
      <c r="AE3817" s="35"/>
      <c r="AF3817" s="35"/>
      <c r="AG3817" s="35"/>
      <c r="AH3817" s="35"/>
      <c r="AI3817" s="35"/>
      <c r="AJ3817" s="35"/>
      <c r="AK3817" s="35"/>
    </row>
    <row r="3818" spans="7:37" s="13" customFormat="1" ht="13.9" customHeight="1" x14ac:dyDescent="0.3">
      <c r="G3818" s="44"/>
      <c r="H3818" s="44"/>
      <c r="I3818" s="44"/>
      <c r="J3818" s="44"/>
      <c r="K3818" s="44"/>
      <c r="L3818" s="44"/>
      <c r="M3818" s="44"/>
      <c r="N3818" s="44"/>
      <c r="O3818" s="44"/>
      <c r="P3818" s="44"/>
      <c r="Q3818" s="44"/>
      <c r="R3818" s="44"/>
      <c r="S3818" s="44"/>
      <c r="T3818" s="44"/>
      <c r="U3818" s="44"/>
      <c r="V3818" s="44"/>
      <c r="W3818" s="44"/>
      <c r="X3818" s="44"/>
      <c r="Y3818" s="44"/>
      <c r="Z3818" s="44"/>
      <c r="AA3818" s="35"/>
      <c r="AB3818" s="35"/>
      <c r="AC3818" s="35"/>
      <c r="AD3818" s="35"/>
      <c r="AE3818" s="35"/>
      <c r="AF3818" s="35"/>
      <c r="AG3818" s="35"/>
      <c r="AH3818" s="35"/>
      <c r="AI3818" s="35"/>
      <c r="AJ3818" s="35"/>
      <c r="AK3818" s="35"/>
    </row>
    <row r="3819" spans="7:37" s="13" customFormat="1" ht="13.9" customHeight="1" x14ac:dyDescent="0.3">
      <c r="G3819" s="44"/>
      <c r="H3819" s="44"/>
      <c r="I3819" s="44"/>
      <c r="J3819" s="44"/>
      <c r="K3819" s="44"/>
      <c r="L3819" s="44"/>
      <c r="M3819" s="44"/>
      <c r="N3819" s="44"/>
      <c r="O3819" s="44"/>
      <c r="P3819" s="44"/>
      <c r="Q3819" s="44"/>
      <c r="R3819" s="44"/>
      <c r="S3819" s="44"/>
      <c r="T3819" s="44"/>
      <c r="U3819" s="44"/>
      <c r="V3819" s="44"/>
      <c r="W3819" s="44"/>
      <c r="X3819" s="44"/>
      <c r="Y3819" s="44"/>
      <c r="Z3819" s="44"/>
      <c r="AA3819" s="35"/>
      <c r="AB3819" s="35"/>
      <c r="AC3819" s="35"/>
      <c r="AD3819" s="35"/>
      <c r="AE3819" s="35"/>
      <c r="AF3819" s="35"/>
      <c r="AG3819" s="35"/>
      <c r="AH3819" s="35"/>
      <c r="AI3819" s="35"/>
      <c r="AJ3819" s="35"/>
      <c r="AK3819" s="35"/>
    </row>
    <row r="3820" spans="7:37" s="13" customFormat="1" ht="13.9" customHeight="1" x14ac:dyDescent="0.3">
      <c r="G3820" s="44"/>
      <c r="H3820" s="44"/>
      <c r="I3820" s="44"/>
      <c r="J3820" s="44"/>
      <c r="K3820" s="44"/>
      <c r="L3820" s="44"/>
      <c r="M3820" s="44"/>
      <c r="N3820" s="44"/>
      <c r="O3820" s="44"/>
      <c r="P3820" s="44"/>
      <c r="Q3820" s="44"/>
      <c r="R3820" s="44"/>
      <c r="S3820" s="44"/>
      <c r="T3820" s="44"/>
      <c r="U3820" s="44"/>
      <c r="V3820" s="44"/>
      <c r="W3820" s="44"/>
      <c r="X3820" s="44"/>
      <c r="Y3820" s="44"/>
      <c r="Z3820" s="44"/>
      <c r="AA3820" s="35"/>
      <c r="AB3820" s="35"/>
      <c r="AC3820" s="35"/>
      <c r="AD3820" s="35"/>
      <c r="AE3820" s="35"/>
      <c r="AF3820" s="35"/>
      <c r="AG3820" s="35"/>
      <c r="AH3820" s="35"/>
      <c r="AI3820" s="35"/>
      <c r="AJ3820" s="35"/>
      <c r="AK3820" s="35"/>
    </row>
    <row r="3821" spans="7:37" s="13" customFormat="1" ht="13.9" customHeight="1" x14ac:dyDescent="0.3">
      <c r="G3821" s="44"/>
      <c r="H3821" s="44"/>
      <c r="I3821" s="44"/>
      <c r="J3821" s="44"/>
      <c r="K3821" s="44"/>
      <c r="L3821" s="44"/>
      <c r="M3821" s="44"/>
      <c r="N3821" s="44"/>
      <c r="O3821" s="44"/>
      <c r="P3821" s="44"/>
      <c r="Q3821" s="44"/>
      <c r="R3821" s="44"/>
      <c r="S3821" s="44"/>
      <c r="T3821" s="44"/>
      <c r="U3821" s="44"/>
      <c r="V3821" s="44"/>
      <c r="W3821" s="44"/>
      <c r="X3821" s="44"/>
      <c r="Y3821" s="44"/>
      <c r="Z3821" s="44"/>
      <c r="AA3821" s="35"/>
      <c r="AB3821" s="35"/>
      <c r="AC3821" s="35"/>
      <c r="AD3821" s="35"/>
      <c r="AE3821" s="35"/>
      <c r="AF3821" s="35"/>
      <c r="AG3821" s="35"/>
      <c r="AH3821" s="35"/>
      <c r="AI3821" s="35"/>
      <c r="AJ3821" s="35"/>
      <c r="AK3821" s="35"/>
    </row>
    <row r="3822" spans="7:37" s="13" customFormat="1" ht="13.9" customHeight="1" x14ac:dyDescent="0.3">
      <c r="G3822" s="44"/>
      <c r="H3822" s="44"/>
      <c r="I3822" s="44"/>
      <c r="J3822" s="44"/>
      <c r="K3822" s="44"/>
      <c r="L3822" s="44"/>
      <c r="M3822" s="44"/>
      <c r="N3822" s="44"/>
      <c r="O3822" s="44"/>
      <c r="P3822" s="44"/>
      <c r="Q3822" s="44"/>
      <c r="R3822" s="44"/>
      <c r="S3822" s="44"/>
      <c r="T3822" s="44"/>
      <c r="U3822" s="44"/>
      <c r="V3822" s="44"/>
      <c r="W3822" s="44"/>
      <c r="X3822" s="44"/>
      <c r="Y3822" s="44"/>
      <c r="Z3822" s="44"/>
      <c r="AA3822" s="35"/>
      <c r="AB3822" s="35"/>
      <c r="AC3822" s="35"/>
      <c r="AD3822" s="35"/>
      <c r="AE3822" s="35"/>
      <c r="AF3822" s="35"/>
      <c r="AG3822" s="35"/>
      <c r="AH3822" s="35"/>
      <c r="AI3822" s="35"/>
      <c r="AJ3822" s="35"/>
      <c r="AK3822" s="35"/>
    </row>
    <row r="3823" spans="7:37" s="13" customFormat="1" ht="13.9" customHeight="1" x14ac:dyDescent="0.3">
      <c r="G3823" s="44"/>
      <c r="H3823" s="44"/>
      <c r="I3823" s="44"/>
      <c r="J3823" s="44"/>
      <c r="K3823" s="44"/>
      <c r="L3823" s="44"/>
      <c r="M3823" s="44"/>
      <c r="N3823" s="44"/>
      <c r="O3823" s="44"/>
      <c r="P3823" s="44"/>
      <c r="Q3823" s="44"/>
      <c r="R3823" s="44"/>
      <c r="S3823" s="44"/>
      <c r="T3823" s="44"/>
      <c r="U3823" s="44"/>
      <c r="V3823" s="44"/>
      <c r="W3823" s="44"/>
      <c r="X3823" s="44"/>
      <c r="Y3823" s="44"/>
      <c r="Z3823" s="44"/>
      <c r="AA3823" s="35"/>
      <c r="AB3823" s="35"/>
      <c r="AC3823" s="35"/>
      <c r="AD3823" s="35"/>
      <c r="AE3823" s="35"/>
      <c r="AF3823" s="35"/>
      <c r="AG3823" s="35"/>
      <c r="AH3823" s="35"/>
      <c r="AI3823" s="35"/>
      <c r="AJ3823" s="35"/>
      <c r="AK3823" s="35"/>
    </row>
    <row r="3824" spans="7:37" s="13" customFormat="1" ht="13.9" customHeight="1" x14ac:dyDescent="0.3">
      <c r="G3824" s="44"/>
      <c r="H3824" s="44"/>
      <c r="I3824" s="44"/>
      <c r="J3824" s="44"/>
      <c r="K3824" s="44"/>
      <c r="L3824" s="44"/>
      <c r="M3824" s="44"/>
      <c r="N3824" s="44"/>
      <c r="O3824" s="44"/>
      <c r="P3824" s="44"/>
      <c r="Q3824" s="44"/>
      <c r="R3824" s="44"/>
      <c r="S3824" s="44"/>
      <c r="T3824" s="44"/>
      <c r="U3824" s="44"/>
      <c r="V3824" s="44"/>
      <c r="W3824" s="44"/>
      <c r="X3824" s="44"/>
      <c r="Y3824" s="44"/>
      <c r="Z3824" s="44"/>
      <c r="AA3824" s="35"/>
      <c r="AB3824" s="35"/>
      <c r="AC3824" s="35"/>
      <c r="AD3824" s="35"/>
      <c r="AE3824" s="35"/>
      <c r="AF3824" s="35"/>
      <c r="AG3824" s="35"/>
      <c r="AH3824" s="35"/>
      <c r="AI3824" s="35"/>
      <c r="AJ3824" s="35"/>
      <c r="AK3824" s="35"/>
    </row>
    <row r="3825" spans="7:37" s="13" customFormat="1" ht="13.9" customHeight="1" x14ac:dyDescent="0.3">
      <c r="G3825" s="44"/>
      <c r="H3825" s="44"/>
      <c r="I3825" s="44"/>
      <c r="J3825" s="44"/>
      <c r="K3825" s="44"/>
      <c r="L3825" s="44"/>
      <c r="M3825" s="44"/>
      <c r="N3825" s="44"/>
      <c r="O3825" s="44"/>
      <c r="P3825" s="44"/>
      <c r="Q3825" s="44"/>
      <c r="R3825" s="44"/>
      <c r="S3825" s="44"/>
      <c r="T3825" s="44"/>
      <c r="U3825" s="44"/>
      <c r="V3825" s="44"/>
      <c r="W3825" s="44"/>
      <c r="X3825" s="44"/>
      <c r="Y3825" s="44"/>
      <c r="Z3825" s="44"/>
      <c r="AA3825" s="35"/>
      <c r="AB3825" s="35"/>
      <c r="AC3825" s="35"/>
      <c r="AD3825" s="35"/>
      <c r="AE3825" s="35"/>
      <c r="AF3825" s="35"/>
      <c r="AG3825" s="35"/>
      <c r="AH3825" s="35"/>
      <c r="AI3825" s="35"/>
      <c r="AJ3825" s="35"/>
      <c r="AK3825" s="35"/>
    </row>
    <row r="3826" spans="7:37" s="13" customFormat="1" ht="13.9" customHeight="1" x14ac:dyDescent="0.3">
      <c r="G3826" s="44"/>
      <c r="H3826" s="44"/>
      <c r="I3826" s="44"/>
      <c r="J3826" s="44"/>
      <c r="K3826" s="44"/>
      <c r="L3826" s="44"/>
      <c r="M3826" s="44"/>
      <c r="N3826" s="44"/>
      <c r="O3826" s="44"/>
      <c r="P3826" s="44"/>
      <c r="Q3826" s="44"/>
      <c r="R3826" s="44"/>
      <c r="S3826" s="44"/>
      <c r="T3826" s="44"/>
      <c r="U3826" s="44"/>
      <c r="V3826" s="44"/>
      <c r="W3826" s="44"/>
      <c r="X3826" s="44"/>
      <c r="Y3826" s="44"/>
      <c r="Z3826" s="44"/>
      <c r="AA3826" s="35"/>
      <c r="AB3826" s="35"/>
      <c r="AC3826" s="35"/>
      <c r="AD3826" s="35"/>
      <c r="AE3826" s="35"/>
      <c r="AF3826" s="35"/>
      <c r="AG3826" s="35"/>
      <c r="AH3826" s="35"/>
      <c r="AI3826" s="35"/>
      <c r="AJ3826" s="35"/>
      <c r="AK3826" s="35"/>
    </row>
    <row r="3827" spans="7:37" s="13" customFormat="1" ht="13.9" customHeight="1" x14ac:dyDescent="0.3">
      <c r="G3827" s="44"/>
      <c r="H3827" s="44"/>
      <c r="I3827" s="44"/>
      <c r="J3827" s="44"/>
      <c r="K3827" s="44"/>
      <c r="L3827" s="44"/>
      <c r="M3827" s="44"/>
      <c r="N3827" s="44"/>
      <c r="O3827" s="44"/>
      <c r="P3827" s="44"/>
      <c r="Q3827" s="44"/>
      <c r="R3827" s="44"/>
      <c r="S3827" s="44"/>
      <c r="T3827" s="44"/>
      <c r="U3827" s="44"/>
      <c r="V3827" s="44"/>
      <c r="W3827" s="44"/>
      <c r="X3827" s="44"/>
      <c r="Y3827" s="44"/>
      <c r="Z3827" s="44"/>
      <c r="AA3827" s="35"/>
      <c r="AB3827" s="35"/>
      <c r="AC3827" s="35"/>
      <c r="AD3827" s="35"/>
      <c r="AE3827" s="35"/>
      <c r="AF3827" s="35"/>
      <c r="AG3827" s="35"/>
      <c r="AH3827" s="35"/>
      <c r="AI3827" s="35"/>
      <c r="AJ3827" s="35"/>
      <c r="AK3827" s="35"/>
    </row>
    <row r="3828" spans="7:37" s="13" customFormat="1" ht="13.9" customHeight="1" x14ac:dyDescent="0.3">
      <c r="G3828" s="44"/>
      <c r="H3828" s="44"/>
      <c r="I3828" s="44"/>
      <c r="J3828" s="44"/>
      <c r="K3828" s="44"/>
      <c r="L3828" s="44"/>
      <c r="M3828" s="44"/>
      <c r="N3828" s="44"/>
      <c r="O3828" s="44"/>
      <c r="P3828" s="44"/>
      <c r="Q3828" s="44"/>
      <c r="R3828" s="44"/>
      <c r="S3828" s="44"/>
      <c r="T3828" s="44"/>
      <c r="U3828" s="44"/>
      <c r="V3828" s="44"/>
      <c r="W3828" s="44"/>
      <c r="X3828" s="44"/>
      <c r="Y3828" s="44"/>
      <c r="Z3828" s="44"/>
      <c r="AA3828" s="35"/>
      <c r="AB3828" s="35"/>
      <c r="AC3828" s="35"/>
      <c r="AD3828" s="35"/>
      <c r="AE3828" s="35"/>
      <c r="AF3828" s="35"/>
      <c r="AG3828" s="35"/>
      <c r="AH3828" s="35"/>
      <c r="AI3828" s="35"/>
      <c r="AJ3828" s="35"/>
      <c r="AK3828" s="35"/>
    </row>
    <row r="3829" spans="7:37" s="13" customFormat="1" ht="13.9" customHeight="1" x14ac:dyDescent="0.3">
      <c r="G3829" s="44"/>
      <c r="H3829" s="44"/>
      <c r="I3829" s="44"/>
      <c r="J3829" s="44"/>
      <c r="K3829" s="44"/>
      <c r="L3829" s="44"/>
      <c r="M3829" s="44"/>
      <c r="N3829" s="44"/>
      <c r="O3829" s="44"/>
      <c r="P3829" s="44"/>
      <c r="Q3829" s="44"/>
      <c r="R3829" s="44"/>
      <c r="S3829" s="44"/>
      <c r="T3829" s="44"/>
      <c r="U3829" s="44"/>
      <c r="V3829" s="44"/>
      <c r="W3829" s="44"/>
      <c r="X3829" s="44"/>
      <c r="Y3829" s="44"/>
      <c r="Z3829" s="44"/>
      <c r="AA3829" s="35"/>
      <c r="AB3829" s="35"/>
      <c r="AC3829" s="35"/>
      <c r="AD3829" s="35"/>
      <c r="AE3829" s="35"/>
      <c r="AF3829" s="35"/>
      <c r="AG3829" s="35"/>
      <c r="AH3829" s="35"/>
      <c r="AI3829" s="35"/>
      <c r="AJ3829" s="35"/>
      <c r="AK3829" s="35"/>
    </row>
    <row r="3830" spans="7:37" s="13" customFormat="1" ht="13.9" customHeight="1" x14ac:dyDescent="0.3">
      <c r="G3830" s="44"/>
      <c r="H3830" s="44"/>
      <c r="I3830" s="44"/>
      <c r="J3830" s="44"/>
      <c r="K3830" s="44"/>
      <c r="L3830" s="44"/>
      <c r="M3830" s="44"/>
      <c r="N3830" s="44"/>
      <c r="O3830" s="44"/>
      <c r="P3830" s="44"/>
      <c r="Q3830" s="44"/>
      <c r="R3830" s="44"/>
      <c r="S3830" s="44"/>
      <c r="T3830" s="44"/>
      <c r="U3830" s="44"/>
      <c r="V3830" s="44"/>
      <c r="W3830" s="44"/>
      <c r="X3830" s="44"/>
      <c r="Y3830" s="44"/>
      <c r="Z3830" s="44"/>
      <c r="AA3830" s="35"/>
      <c r="AB3830" s="35"/>
      <c r="AC3830" s="35"/>
      <c r="AD3830" s="35"/>
      <c r="AE3830" s="35"/>
      <c r="AF3830" s="35"/>
      <c r="AG3830" s="35"/>
      <c r="AH3830" s="35"/>
      <c r="AI3830" s="35"/>
      <c r="AJ3830" s="35"/>
      <c r="AK3830" s="35"/>
    </row>
    <row r="3831" spans="7:37" s="13" customFormat="1" ht="13.9" customHeight="1" x14ac:dyDescent="0.3">
      <c r="G3831" s="44"/>
      <c r="H3831" s="44"/>
      <c r="I3831" s="44"/>
      <c r="J3831" s="44"/>
      <c r="K3831" s="44"/>
      <c r="L3831" s="44"/>
      <c r="M3831" s="44"/>
      <c r="N3831" s="44"/>
      <c r="O3831" s="44"/>
      <c r="P3831" s="44"/>
      <c r="Q3831" s="44"/>
      <c r="R3831" s="44"/>
      <c r="S3831" s="44"/>
      <c r="T3831" s="44"/>
      <c r="U3831" s="44"/>
      <c r="V3831" s="44"/>
      <c r="W3831" s="44"/>
      <c r="X3831" s="44"/>
      <c r="Y3831" s="44"/>
      <c r="Z3831" s="44"/>
      <c r="AA3831" s="35"/>
      <c r="AB3831" s="35"/>
      <c r="AC3831" s="35"/>
      <c r="AD3831" s="35"/>
      <c r="AE3831" s="35"/>
      <c r="AF3831" s="35"/>
      <c r="AG3831" s="35"/>
      <c r="AH3831" s="35"/>
      <c r="AI3831" s="35"/>
      <c r="AJ3831" s="35"/>
      <c r="AK3831" s="35"/>
    </row>
    <row r="3832" spans="7:37" s="13" customFormat="1" ht="13.9" customHeight="1" x14ac:dyDescent="0.3">
      <c r="G3832" s="44"/>
      <c r="H3832" s="44"/>
      <c r="I3832" s="44"/>
      <c r="J3832" s="44"/>
      <c r="K3832" s="44"/>
      <c r="L3832" s="44"/>
      <c r="M3832" s="44"/>
      <c r="N3832" s="44"/>
      <c r="O3832" s="44"/>
      <c r="P3832" s="44"/>
      <c r="Q3832" s="44"/>
      <c r="R3832" s="44"/>
      <c r="S3832" s="44"/>
      <c r="T3832" s="44"/>
      <c r="U3832" s="44"/>
      <c r="V3832" s="44"/>
      <c r="W3832" s="44"/>
      <c r="X3832" s="44"/>
      <c r="Y3832" s="44"/>
      <c r="Z3832" s="44"/>
      <c r="AA3832" s="35"/>
      <c r="AB3832" s="35"/>
      <c r="AC3832" s="35"/>
      <c r="AD3832" s="35"/>
      <c r="AE3832" s="35"/>
      <c r="AF3832" s="35"/>
      <c r="AG3832" s="35"/>
      <c r="AH3832" s="35"/>
      <c r="AI3832" s="35"/>
      <c r="AJ3832" s="35"/>
      <c r="AK3832" s="35"/>
    </row>
    <row r="3833" spans="7:37" s="13" customFormat="1" ht="13.9" customHeight="1" x14ac:dyDescent="0.3">
      <c r="G3833" s="44"/>
      <c r="H3833" s="44"/>
      <c r="I3833" s="44"/>
      <c r="J3833" s="44"/>
      <c r="K3833" s="44"/>
      <c r="L3833" s="44"/>
      <c r="M3833" s="44"/>
      <c r="N3833" s="44"/>
      <c r="O3833" s="44"/>
      <c r="P3833" s="44"/>
      <c r="Q3833" s="44"/>
      <c r="R3833" s="44"/>
      <c r="S3833" s="44"/>
      <c r="T3833" s="44"/>
      <c r="U3833" s="44"/>
      <c r="V3833" s="44"/>
      <c r="W3833" s="44"/>
      <c r="X3833" s="44"/>
      <c r="Y3833" s="44"/>
      <c r="Z3833" s="44"/>
      <c r="AA3833" s="35"/>
      <c r="AB3833" s="35"/>
      <c r="AC3833" s="35"/>
      <c r="AD3833" s="35"/>
      <c r="AE3833" s="35"/>
      <c r="AF3833" s="35"/>
      <c r="AG3833" s="35"/>
      <c r="AH3833" s="35"/>
      <c r="AI3833" s="35"/>
      <c r="AJ3833" s="35"/>
      <c r="AK3833" s="35"/>
    </row>
    <row r="3834" spans="7:37" s="13" customFormat="1" ht="13.9" customHeight="1" x14ac:dyDescent="0.3">
      <c r="G3834" s="44"/>
      <c r="H3834" s="44"/>
      <c r="I3834" s="44"/>
      <c r="J3834" s="44"/>
      <c r="K3834" s="44"/>
      <c r="L3834" s="44"/>
      <c r="M3834" s="44"/>
      <c r="N3834" s="44"/>
      <c r="O3834" s="44"/>
      <c r="P3834" s="44"/>
      <c r="Q3834" s="44"/>
      <c r="R3834" s="44"/>
      <c r="S3834" s="44"/>
      <c r="T3834" s="44"/>
      <c r="U3834" s="44"/>
      <c r="V3834" s="44"/>
      <c r="W3834" s="44"/>
      <c r="X3834" s="44"/>
      <c r="Y3834" s="44"/>
      <c r="Z3834" s="44"/>
      <c r="AA3834" s="35"/>
      <c r="AB3834" s="35"/>
      <c r="AC3834" s="35"/>
      <c r="AD3834" s="35"/>
      <c r="AE3834" s="35"/>
      <c r="AF3834" s="35"/>
      <c r="AG3834" s="35"/>
      <c r="AH3834" s="35"/>
      <c r="AI3834" s="35"/>
      <c r="AJ3834" s="35"/>
      <c r="AK3834" s="35"/>
    </row>
    <row r="3835" spans="7:37" s="13" customFormat="1" ht="13.9" customHeight="1" x14ac:dyDescent="0.3">
      <c r="G3835" s="44"/>
      <c r="H3835" s="44"/>
      <c r="I3835" s="44"/>
      <c r="J3835" s="44"/>
      <c r="K3835" s="44"/>
      <c r="L3835" s="44"/>
      <c r="M3835" s="44"/>
      <c r="N3835" s="44"/>
      <c r="O3835" s="44"/>
      <c r="P3835" s="44"/>
      <c r="Q3835" s="44"/>
      <c r="R3835" s="44"/>
      <c r="S3835" s="44"/>
      <c r="T3835" s="44"/>
      <c r="U3835" s="44"/>
      <c r="V3835" s="44"/>
      <c r="W3835" s="44"/>
      <c r="X3835" s="44"/>
      <c r="Y3835" s="44"/>
      <c r="Z3835" s="44"/>
      <c r="AA3835" s="35"/>
      <c r="AB3835" s="35"/>
      <c r="AC3835" s="35"/>
      <c r="AD3835" s="35"/>
      <c r="AE3835" s="35"/>
      <c r="AF3835" s="35"/>
      <c r="AG3835" s="35"/>
      <c r="AH3835" s="35"/>
      <c r="AI3835" s="35"/>
      <c r="AJ3835" s="35"/>
      <c r="AK3835" s="35"/>
    </row>
    <row r="3836" spans="7:37" s="13" customFormat="1" ht="13.9" customHeight="1" x14ac:dyDescent="0.3">
      <c r="G3836" s="44"/>
      <c r="H3836" s="44"/>
      <c r="I3836" s="44"/>
      <c r="J3836" s="44"/>
      <c r="K3836" s="44"/>
      <c r="L3836" s="44"/>
      <c r="M3836" s="44"/>
      <c r="N3836" s="44"/>
      <c r="O3836" s="44"/>
      <c r="P3836" s="44"/>
      <c r="Q3836" s="44"/>
      <c r="R3836" s="44"/>
      <c r="S3836" s="44"/>
      <c r="T3836" s="44"/>
      <c r="U3836" s="44"/>
      <c r="V3836" s="44"/>
      <c r="W3836" s="44"/>
      <c r="X3836" s="44"/>
      <c r="Y3836" s="44"/>
      <c r="Z3836" s="44"/>
      <c r="AA3836" s="35"/>
      <c r="AB3836" s="35"/>
      <c r="AC3836" s="35"/>
      <c r="AD3836" s="35"/>
      <c r="AE3836" s="35"/>
      <c r="AF3836" s="35"/>
      <c r="AG3836" s="35"/>
      <c r="AH3836" s="35"/>
      <c r="AI3836" s="35"/>
      <c r="AJ3836" s="35"/>
      <c r="AK3836" s="35"/>
    </row>
    <row r="3837" spans="7:37" s="13" customFormat="1" ht="13.9" customHeight="1" x14ac:dyDescent="0.3">
      <c r="G3837" s="44"/>
      <c r="H3837" s="44"/>
      <c r="I3837" s="44"/>
      <c r="J3837" s="44"/>
      <c r="K3837" s="44"/>
      <c r="L3837" s="44"/>
      <c r="M3837" s="44"/>
      <c r="N3837" s="44"/>
      <c r="O3837" s="44"/>
      <c r="P3837" s="44"/>
      <c r="Q3837" s="44"/>
      <c r="R3837" s="44"/>
      <c r="S3837" s="44"/>
      <c r="T3837" s="44"/>
      <c r="U3837" s="44"/>
      <c r="V3837" s="44"/>
      <c r="W3837" s="44"/>
      <c r="X3837" s="44"/>
      <c r="Y3837" s="44"/>
      <c r="Z3837" s="44"/>
      <c r="AA3837" s="35"/>
      <c r="AB3837" s="35"/>
      <c r="AC3837" s="35"/>
      <c r="AD3837" s="35"/>
      <c r="AE3837" s="35"/>
      <c r="AF3837" s="35"/>
      <c r="AG3837" s="35"/>
      <c r="AH3837" s="35"/>
      <c r="AI3837" s="35"/>
      <c r="AJ3837" s="35"/>
      <c r="AK3837" s="35"/>
    </row>
    <row r="3838" spans="7:37" s="13" customFormat="1" ht="13.9" customHeight="1" x14ac:dyDescent="0.3">
      <c r="G3838" s="44"/>
      <c r="H3838" s="44"/>
      <c r="I3838" s="44"/>
      <c r="J3838" s="44"/>
      <c r="K3838" s="44"/>
      <c r="L3838" s="44"/>
      <c r="M3838" s="44"/>
      <c r="N3838" s="44"/>
      <c r="O3838" s="44"/>
      <c r="P3838" s="44"/>
      <c r="Q3838" s="44"/>
      <c r="R3838" s="44"/>
      <c r="S3838" s="44"/>
      <c r="T3838" s="44"/>
      <c r="U3838" s="44"/>
      <c r="V3838" s="44"/>
      <c r="W3838" s="44"/>
      <c r="X3838" s="44"/>
      <c r="Y3838" s="44"/>
      <c r="Z3838" s="44"/>
      <c r="AA3838" s="35"/>
      <c r="AB3838" s="35"/>
      <c r="AC3838" s="35"/>
      <c r="AD3838" s="35"/>
      <c r="AE3838" s="35"/>
      <c r="AF3838" s="35"/>
      <c r="AG3838" s="35"/>
      <c r="AH3838" s="35"/>
      <c r="AI3838" s="35"/>
      <c r="AJ3838" s="35"/>
      <c r="AK3838" s="35"/>
    </row>
    <row r="3839" spans="7:37" s="13" customFormat="1" ht="13.9" customHeight="1" x14ac:dyDescent="0.3">
      <c r="G3839" s="44"/>
      <c r="H3839" s="44"/>
      <c r="I3839" s="44"/>
      <c r="J3839" s="44"/>
      <c r="K3839" s="44"/>
      <c r="L3839" s="44"/>
      <c r="M3839" s="44"/>
      <c r="N3839" s="44"/>
      <c r="O3839" s="44"/>
      <c r="P3839" s="44"/>
      <c r="Q3839" s="44"/>
      <c r="R3839" s="44"/>
      <c r="S3839" s="44"/>
      <c r="T3839" s="44"/>
      <c r="U3839" s="44"/>
      <c r="V3839" s="44"/>
      <c r="W3839" s="44"/>
      <c r="X3839" s="44"/>
      <c r="Y3839" s="44"/>
      <c r="Z3839" s="44"/>
      <c r="AA3839" s="35"/>
      <c r="AB3839" s="35"/>
      <c r="AC3839" s="35"/>
      <c r="AD3839" s="35"/>
      <c r="AE3839" s="35"/>
      <c r="AF3839" s="35"/>
      <c r="AG3839" s="35"/>
      <c r="AH3839" s="35"/>
      <c r="AI3839" s="35"/>
      <c r="AJ3839" s="35"/>
      <c r="AK3839" s="35"/>
    </row>
    <row r="3840" spans="7:37" s="13" customFormat="1" ht="13.9" customHeight="1" x14ac:dyDescent="0.3">
      <c r="G3840" s="44"/>
      <c r="H3840" s="44"/>
      <c r="I3840" s="44"/>
      <c r="J3840" s="44"/>
      <c r="K3840" s="44"/>
      <c r="L3840" s="44"/>
      <c r="M3840" s="44"/>
      <c r="N3840" s="44"/>
      <c r="O3840" s="44"/>
      <c r="P3840" s="44"/>
      <c r="Q3840" s="44"/>
      <c r="R3840" s="44"/>
      <c r="S3840" s="44"/>
      <c r="T3840" s="44"/>
      <c r="U3840" s="44"/>
      <c r="V3840" s="44"/>
      <c r="W3840" s="44"/>
      <c r="X3840" s="44"/>
      <c r="Y3840" s="44"/>
      <c r="Z3840" s="44"/>
      <c r="AA3840" s="35"/>
      <c r="AB3840" s="35"/>
      <c r="AC3840" s="35"/>
      <c r="AD3840" s="35"/>
      <c r="AE3840" s="35"/>
      <c r="AF3840" s="35"/>
      <c r="AG3840" s="35"/>
      <c r="AH3840" s="35"/>
      <c r="AI3840" s="35"/>
      <c r="AJ3840" s="35"/>
      <c r="AK3840" s="35"/>
    </row>
    <row r="3841" spans="7:37" s="13" customFormat="1" ht="13.9" customHeight="1" x14ac:dyDescent="0.3">
      <c r="G3841" s="44"/>
      <c r="H3841" s="44"/>
      <c r="I3841" s="44"/>
      <c r="J3841" s="44"/>
      <c r="K3841" s="44"/>
      <c r="L3841" s="44"/>
      <c r="M3841" s="44"/>
      <c r="N3841" s="44"/>
      <c r="O3841" s="44"/>
      <c r="P3841" s="44"/>
      <c r="Q3841" s="44"/>
      <c r="R3841" s="44"/>
      <c r="S3841" s="44"/>
      <c r="T3841" s="44"/>
      <c r="U3841" s="44"/>
      <c r="V3841" s="44"/>
      <c r="W3841" s="44"/>
      <c r="X3841" s="44"/>
      <c r="Y3841" s="44"/>
      <c r="Z3841" s="44"/>
      <c r="AA3841" s="35"/>
      <c r="AB3841" s="35"/>
      <c r="AC3841" s="35"/>
      <c r="AD3841" s="35"/>
      <c r="AE3841" s="35"/>
      <c r="AF3841" s="35"/>
      <c r="AG3841" s="35"/>
      <c r="AH3841" s="35"/>
      <c r="AI3841" s="35"/>
      <c r="AJ3841" s="35"/>
      <c r="AK3841" s="35"/>
    </row>
    <row r="3842" spans="7:37" s="13" customFormat="1" ht="13.9" customHeight="1" x14ac:dyDescent="0.3">
      <c r="G3842" s="44"/>
      <c r="H3842" s="44"/>
      <c r="I3842" s="44"/>
      <c r="J3842" s="44"/>
      <c r="K3842" s="44"/>
      <c r="L3842" s="44"/>
      <c r="M3842" s="44"/>
      <c r="N3842" s="44"/>
      <c r="O3842" s="44"/>
      <c r="P3842" s="44"/>
      <c r="Q3842" s="44"/>
      <c r="R3842" s="44"/>
      <c r="S3842" s="44"/>
      <c r="T3842" s="44"/>
      <c r="U3842" s="44"/>
      <c r="V3842" s="44"/>
      <c r="W3842" s="44"/>
      <c r="X3842" s="44"/>
      <c r="Y3842" s="44"/>
      <c r="Z3842" s="44"/>
      <c r="AA3842" s="35"/>
      <c r="AB3842" s="35"/>
      <c r="AC3842" s="35"/>
      <c r="AD3842" s="35"/>
      <c r="AE3842" s="35"/>
      <c r="AF3842" s="35"/>
      <c r="AG3842" s="35"/>
      <c r="AH3842" s="35"/>
      <c r="AI3842" s="35"/>
      <c r="AJ3842" s="35"/>
      <c r="AK3842" s="35"/>
    </row>
    <row r="3843" spans="7:37" s="13" customFormat="1" ht="13.9" customHeight="1" x14ac:dyDescent="0.3">
      <c r="G3843" s="44"/>
      <c r="H3843" s="44"/>
      <c r="I3843" s="44"/>
      <c r="J3843" s="44"/>
      <c r="K3843" s="44"/>
      <c r="L3843" s="44"/>
      <c r="M3843" s="44"/>
      <c r="N3843" s="44"/>
      <c r="O3843" s="44"/>
      <c r="P3843" s="44"/>
      <c r="Q3843" s="44"/>
      <c r="R3843" s="44"/>
      <c r="S3843" s="44"/>
      <c r="T3843" s="44"/>
      <c r="U3843" s="44"/>
      <c r="V3843" s="44"/>
      <c r="W3843" s="44"/>
      <c r="X3843" s="44"/>
      <c r="Y3843" s="44"/>
      <c r="Z3843" s="44"/>
      <c r="AA3843" s="35"/>
      <c r="AB3843" s="35"/>
      <c r="AC3843" s="35"/>
      <c r="AD3843" s="35"/>
      <c r="AE3843" s="35"/>
      <c r="AF3843" s="35"/>
      <c r="AG3843" s="35"/>
      <c r="AH3843" s="35"/>
      <c r="AI3843" s="35"/>
      <c r="AJ3843" s="35"/>
      <c r="AK3843" s="35"/>
    </row>
    <row r="3844" spans="7:37" s="13" customFormat="1" ht="13.9" customHeight="1" x14ac:dyDescent="0.3">
      <c r="G3844" s="44"/>
      <c r="H3844" s="44"/>
      <c r="I3844" s="44"/>
      <c r="J3844" s="44"/>
      <c r="K3844" s="44"/>
      <c r="L3844" s="44"/>
      <c r="M3844" s="44"/>
      <c r="N3844" s="44"/>
      <c r="O3844" s="44"/>
      <c r="P3844" s="44"/>
      <c r="Q3844" s="44"/>
      <c r="R3844" s="44"/>
      <c r="S3844" s="44"/>
      <c r="T3844" s="44"/>
      <c r="U3844" s="44"/>
      <c r="V3844" s="44"/>
      <c r="W3844" s="44"/>
      <c r="X3844" s="44"/>
      <c r="Y3844" s="44"/>
      <c r="Z3844" s="44"/>
      <c r="AA3844" s="35"/>
      <c r="AB3844" s="35"/>
      <c r="AC3844" s="35"/>
      <c r="AD3844" s="35"/>
      <c r="AE3844" s="35"/>
      <c r="AF3844" s="35"/>
      <c r="AG3844" s="35"/>
      <c r="AH3844" s="35"/>
      <c r="AI3844" s="35"/>
      <c r="AJ3844" s="35"/>
      <c r="AK3844" s="35"/>
    </row>
    <row r="3845" spans="7:37" s="13" customFormat="1" ht="13.9" customHeight="1" x14ac:dyDescent="0.3">
      <c r="G3845" s="44"/>
      <c r="H3845" s="44"/>
      <c r="I3845" s="44"/>
      <c r="J3845" s="44"/>
      <c r="K3845" s="44"/>
      <c r="L3845" s="44"/>
      <c r="M3845" s="44"/>
      <c r="N3845" s="44"/>
      <c r="O3845" s="44"/>
      <c r="P3845" s="44"/>
      <c r="Q3845" s="44"/>
      <c r="R3845" s="44"/>
      <c r="S3845" s="44"/>
      <c r="T3845" s="44"/>
      <c r="U3845" s="44"/>
      <c r="V3845" s="44"/>
      <c r="W3845" s="44"/>
      <c r="X3845" s="44"/>
      <c r="Y3845" s="44"/>
      <c r="Z3845" s="44"/>
      <c r="AA3845" s="35"/>
      <c r="AB3845" s="35"/>
      <c r="AC3845" s="35"/>
      <c r="AD3845" s="35"/>
      <c r="AE3845" s="35"/>
      <c r="AF3845" s="35"/>
      <c r="AG3845" s="35"/>
      <c r="AH3845" s="35"/>
      <c r="AI3845" s="35"/>
      <c r="AJ3845" s="35"/>
      <c r="AK3845" s="35"/>
    </row>
    <row r="3846" spans="7:37" s="13" customFormat="1" ht="13.9" customHeight="1" x14ac:dyDescent="0.3">
      <c r="G3846" s="44"/>
      <c r="H3846" s="44"/>
      <c r="I3846" s="44"/>
      <c r="J3846" s="44"/>
      <c r="K3846" s="44"/>
      <c r="L3846" s="44"/>
      <c r="M3846" s="44"/>
      <c r="N3846" s="44"/>
      <c r="O3846" s="44"/>
      <c r="P3846" s="44"/>
      <c r="Q3846" s="44"/>
      <c r="R3846" s="44"/>
      <c r="S3846" s="44"/>
      <c r="T3846" s="44"/>
      <c r="U3846" s="44"/>
      <c r="V3846" s="44"/>
      <c r="W3846" s="44"/>
      <c r="X3846" s="44"/>
      <c r="Y3846" s="44"/>
      <c r="Z3846" s="44"/>
      <c r="AA3846" s="35"/>
      <c r="AB3846" s="35"/>
      <c r="AC3846" s="35"/>
      <c r="AD3846" s="35"/>
      <c r="AE3846" s="35"/>
      <c r="AF3846" s="35"/>
      <c r="AG3846" s="35"/>
      <c r="AH3846" s="35"/>
      <c r="AI3846" s="35"/>
      <c r="AJ3846" s="35"/>
      <c r="AK3846" s="35"/>
    </row>
    <row r="3847" spans="7:37" s="13" customFormat="1" ht="13.9" customHeight="1" x14ac:dyDescent="0.3">
      <c r="G3847" s="44"/>
      <c r="H3847" s="44"/>
      <c r="I3847" s="44"/>
      <c r="J3847" s="44"/>
      <c r="K3847" s="44"/>
      <c r="L3847" s="44"/>
      <c r="M3847" s="44"/>
      <c r="N3847" s="44"/>
      <c r="O3847" s="44"/>
      <c r="P3847" s="44"/>
      <c r="Q3847" s="44"/>
      <c r="R3847" s="44"/>
      <c r="S3847" s="44"/>
      <c r="T3847" s="44"/>
      <c r="U3847" s="44"/>
      <c r="V3847" s="44"/>
      <c r="W3847" s="44"/>
      <c r="X3847" s="44"/>
      <c r="Y3847" s="44"/>
      <c r="Z3847" s="44"/>
      <c r="AA3847" s="35"/>
      <c r="AB3847" s="35"/>
      <c r="AC3847" s="35"/>
      <c r="AD3847" s="35"/>
      <c r="AE3847" s="35"/>
      <c r="AF3847" s="35"/>
      <c r="AG3847" s="35"/>
      <c r="AH3847" s="35"/>
      <c r="AI3847" s="35"/>
      <c r="AJ3847" s="35"/>
      <c r="AK3847" s="35"/>
    </row>
    <row r="3848" spans="7:37" s="13" customFormat="1" ht="13.9" customHeight="1" x14ac:dyDescent="0.3">
      <c r="G3848" s="44"/>
      <c r="H3848" s="44"/>
      <c r="I3848" s="44"/>
      <c r="J3848" s="44"/>
      <c r="K3848" s="44"/>
      <c r="L3848" s="44"/>
      <c r="M3848" s="44"/>
      <c r="N3848" s="44"/>
      <c r="O3848" s="44"/>
      <c r="P3848" s="44"/>
      <c r="Q3848" s="44"/>
      <c r="R3848" s="44"/>
      <c r="S3848" s="44"/>
      <c r="T3848" s="44"/>
      <c r="U3848" s="44"/>
      <c r="V3848" s="44"/>
      <c r="W3848" s="44"/>
      <c r="X3848" s="44"/>
      <c r="Y3848" s="44"/>
      <c r="Z3848" s="44"/>
      <c r="AA3848" s="35"/>
      <c r="AB3848" s="35"/>
      <c r="AC3848" s="35"/>
      <c r="AD3848" s="35"/>
      <c r="AE3848" s="35"/>
      <c r="AF3848" s="35"/>
      <c r="AG3848" s="35"/>
      <c r="AH3848" s="35"/>
      <c r="AI3848" s="35"/>
      <c r="AJ3848" s="35"/>
      <c r="AK3848" s="35"/>
    </row>
    <row r="3849" spans="7:37" s="13" customFormat="1" ht="13.9" customHeight="1" x14ac:dyDescent="0.3">
      <c r="G3849" s="44"/>
      <c r="H3849" s="44"/>
      <c r="I3849" s="44"/>
      <c r="J3849" s="44"/>
      <c r="K3849" s="44"/>
      <c r="L3849" s="44"/>
      <c r="M3849" s="44"/>
      <c r="N3849" s="44"/>
      <c r="O3849" s="44"/>
      <c r="P3849" s="44"/>
      <c r="Q3849" s="44"/>
      <c r="R3849" s="44"/>
      <c r="S3849" s="44"/>
      <c r="T3849" s="44"/>
      <c r="U3849" s="44"/>
      <c r="V3849" s="44"/>
      <c r="W3849" s="44"/>
      <c r="X3849" s="44"/>
      <c r="Y3849" s="44"/>
      <c r="Z3849" s="44"/>
      <c r="AA3849" s="35"/>
      <c r="AB3849" s="35"/>
      <c r="AC3849" s="35"/>
      <c r="AD3849" s="35"/>
      <c r="AE3849" s="35"/>
      <c r="AF3849" s="35"/>
      <c r="AG3849" s="35"/>
      <c r="AH3849" s="35"/>
      <c r="AI3849" s="35"/>
      <c r="AJ3849" s="35"/>
      <c r="AK3849" s="35"/>
    </row>
    <row r="3850" spans="7:37" s="13" customFormat="1" ht="13.9" customHeight="1" x14ac:dyDescent="0.3">
      <c r="G3850" s="44"/>
      <c r="H3850" s="44"/>
      <c r="I3850" s="44"/>
      <c r="J3850" s="44"/>
      <c r="K3850" s="44"/>
      <c r="L3850" s="44"/>
      <c r="M3850" s="44"/>
      <c r="N3850" s="44"/>
      <c r="O3850" s="44"/>
      <c r="P3850" s="44"/>
      <c r="Q3850" s="44"/>
      <c r="R3850" s="44"/>
      <c r="S3850" s="44"/>
      <c r="T3850" s="44"/>
      <c r="U3850" s="44"/>
      <c r="V3850" s="44"/>
      <c r="W3850" s="44"/>
      <c r="X3850" s="44"/>
      <c r="Y3850" s="44"/>
      <c r="Z3850" s="44"/>
      <c r="AA3850" s="35"/>
      <c r="AB3850" s="35"/>
      <c r="AC3850" s="35"/>
      <c r="AD3850" s="35"/>
      <c r="AE3850" s="35"/>
      <c r="AF3850" s="35"/>
      <c r="AG3850" s="35"/>
      <c r="AH3850" s="35"/>
      <c r="AI3850" s="35"/>
      <c r="AJ3850" s="35"/>
      <c r="AK3850" s="35"/>
    </row>
    <row r="3851" spans="7:37" s="13" customFormat="1" ht="13.9" customHeight="1" x14ac:dyDescent="0.3">
      <c r="G3851" s="44"/>
      <c r="H3851" s="44"/>
      <c r="I3851" s="44"/>
      <c r="J3851" s="44"/>
      <c r="K3851" s="44"/>
      <c r="L3851" s="44"/>
      <c r="M3851" s="44"/>
      <c r="N3851" s="44"/>
      <c r="O3851" s="44"/>
      <c r="P3851" s="44"/>
      <c r="Q3851" s="44"/>
      <c r="R3851" s="44"/>
      <c r="S3851" s="44"/>
      <c r="T3851" s="44"/>
      <c r="U3851" s="44"/>
      <c r="V3851" s="44"/>
      <c r="W3851" s="44"/>
      <c r="X3851" s="44"/>
      <c r="Y3851" s="44"/>
      <c r="Z3851" s="44"/>
      <c r="AA3851" s="35"/>
      <c r="AB3851" s="35"/>
      <c r="AC3851" s="35"/>
      <c r="AD3851" s="35"/>
      <c r="AE3851" s="35"/>
      <c r="AF3851" s="35"/>
      <c r="AG3851" s="35"/>
      <c r="AH3851" s="35"/>
      <c r="AI3851" s="35"/>
      <c r="AJ3851" s="35"/>
      <c r="AK3851" s="35"/>
    </row>
    <row r="3852" spans="7:37" s="13" customFormat="1" ht="13.9" customHeight="1" x14ac:dyDescent="0.3">
      <c r="G3852" s="44"/>
      <c r="H3852" s="44"/>
      <c r="I3852" s="44"/>
      <c r="J3852" s="44"/>
      <c r="K3852" s="44"/>
      <c r="L3852" s="44"/>
      <c r="M3852" s="44"/>
      <c r="N3852" s="44"/>
      <c r="O3852" s="44"/>
      <c r="P3852" s="44"/>
      <c r="Q3852" s="44"/>
      <c r="R3852" s="44"/>
      <c r="S3852" s="44"/>
      <c r="T3852" s="44"/>
      <c r="U3852" s="44"/>
      <c r="V3852" s="44"/>
      <c r="W3852" s="44"/>
      <c r="X3852" s="44"/>
      <c r="Y3852" s="44"/>
      <c r="Z3852" s="44"/>
      <c r="AA3852" s="35"/>
      <c r="AB3852" s="35"/>
      <c r="AC3852" s="35"/>
      <c r="AD3852" s="35"/>
      <c r="AE3852" s="35"/>
      <c r="AF3852" s="35"/>
      <c r="AG3852" s="35"/>
      <c r="AH3852" s="35"/>
      <c r="AI3852" s="35"/>
      <c r="AJ3852" s="35"/>
      <c r="AK3852" s="35"/>
    </row>
    <row r="3853" spans="7:37" s="13" customFormat="1" ht="13.9" customHeight="1" x14ac:dyDescent="0.3">
      <c r="G3853" s="44"/>
      <c r="H3853" s="44"/>
      <c r="I3853" s="44"/>
      <c r="J3853" s="44"/>
      <c r="K3853" s="44"/>
      <c r="L3853" s="44"/>
      <c r="M3853" s="44"/>
      <c r="N3853" s="44"/>
      <c r="O3853" s="44"/>
      <c r="P3853" s="44"/>
      <c r="Q3853" s="44"/>
      <c r="R3853" s="44"/>
      <c r="S3853" s="44"/>
      <c r="T3853" s="44"/>
      <c r="U3853" s="44"/>
      <c r="V3853" s="44"/>
      <c r="W3853" s="44"/>
      <c r="X3853" s="44"/>
      <c r="Y3853" s="44"/>
      <c r="Z3853" s="44"/>
      <c r="AA3853" s="35"/>
      <c r="AB3853" s="35"/>
      <c r="AC3853" s="35"/>
      <c r="AD3853" s="35"/>
      <c r="AE3853" s="35"/>
      <c r="AF3853" s="35"/>
      <c r="AG3853" s="35"/>
      <c r="AH3853" s="35"/>
      <c r="AI3853" s="35"/>
      <c r="AJ3853" s="35"/>
      <c r="AK3853" s="35"/>
    </row>
    <row r="3854" spans="7:37" s="13" customFormat="1" ht="13.9" customHeight="1" x14ac:dyDescent="0.3">
      <c r="G3854" s="44"/>
      <c r="H3854" s="44"/>
      <c r="I3854" s="44"/>
      <c r="J3854" s="44"/>
      <c r="K3854" s="44"/>
      <c r="L3854" s="44"/>
      <c r="M3854" s="44"/>
      <c r="N3854" s="44"/>
      <c r="O3854" s="44"/>
      <c r="P3854" s="44"/>
      <c r="Q3854" s="44"/>
      <c r="R3854" s="44"/>
      <c r="S3854" s="44"/>
      <c r="T3854" s="44"/>
      <c r="U3854" s="44"/>
      <c r="V3854" s="44"/>
      <c r="W3854" s="44"/>
      <c r="X3854" s="44"/>
      <c r="Y3854" s="44"/>
      <c r="Z3854" s="44"/>
      <c r="AA3854" s="35"/>
      <c r="AB3854" s="35"/>
      <c r="AC3854" s="35"/>
      <c r="AD3854" s="35"/>
      <c r="AE3854" s="35"/>
      <c r="AF3854" s="35"/>
      <c r="AG3854" s="35"/>
      <c r="AH3854" s="35"/>
      <c r="AI3854" s="35"/>
      <c r="AJ3854" s="35"/>
      <c r="AK3854" s="35"/>
    </row>
    <row r="3855" spans="7:37" s="13" customFormat="1" ht="13.9" customHeight="1" x14ac:dyDescent="0.3">
      <c r="G3855" s="44"/>
      <c r="H3855" s="44"/>
      <c r="I3855" s="44"/>
      <c r="J3855" s="44"/>
      <c r="K3855" s="44"/>
      <c r="L3855" s="44"/>
      <c r="M3855" s="44"/>
      <c r="N3855" s="44"/>
      <c r="O3855" s="44"/>
      <c r="P3855" s="44"/>
      <c r="Q3855" s="44"/>
      <c r="R3855" s="44"/>
      <c r="S3855" s="44"/>
      <c r="T3855" s="44"/>
      <c r="U3855" s="44"/>
      <c r="V3855" s="44"/>
      <c r="W3855" s="44"/>
      <c r="X3855" s="44"/>
      <c r="Y3855" s="44"/>
      <c r="Z3855" s="44"/>
      <c r="AA3855" s="35"/>
      <c r="AB3855" s="35"/>
      <c r="AC3855" s="35"/>
      <c r="AD3855" s="35"/>
      <c r="AE3855" s="35"/>
      <c r="AF3855" s="35"/>
      <c r="AG3855" s="35"/>
      <c r="AH3855" s="35"/>
      <c r="AI3855" s="35"/>
      <c r="AJ3855" s="35"/>
      <c r="AK3855" s="35"/>
    </row>
    <row r="3856" spans="7:37" s="13" customFormat="1" ht="13.9" customHeight="1" x14ac:dyDescent="0.3">
      <c r="G3856" s="44"/>
      <c r="H3856" s="44"/>
      <c r="I3856" s="44"/>
      <c r="J3856" s="44"/>
      <c r="K3856" s="44"/>
      <c r="L3856" s="44"/>
      <c r="M3856" s="44"/>
      <c r="N3856" s="44"/>
      <c r="O3856" s="44"/>
      <c r="P3856" s="44"/>
      <c r="Q3856" s="44"/>
      <c r="R3856" s="44"/>
      <c r="S3856" s="44"/>
      <c r="T3856" s="44"/>
      <c r="U3856" s="44"/>
      <c r="V3856" s="44"/>
      <c r="W3856" s="44"/>
      <c r="X3856" s="44"/>
      <c r="Y3856" s="44"/>
      <c r="Z3856" s="44"/>
      <c r="AA3856" s="35"/>
      <c r="AB3856" s="35"/>
      <c r="AC3856" s="35"/>
      <c r="AD3856" s="35"/>
      <c r="AE3856" s="35"/>
      <c r="AF3856" s="35"/>
      <c r="AG3856" s="35"/>
      <c r="AH3856" s="35"/>
      <c r="AI3856" s="35"/>
      <c r="AJ3856" s="35"/>
      <c r="AK3856" s="35"/>
    </row>
    <row r="3857" spans="7:37" s="13" customFormat="1" ht="13.9" customHeight="1" x14ac:dyDescent="0.3">
      <c r="G3857" s="44"/>
      <c r="H3857" s="44"/>
      <c r="I3857" s="44"/>
      <c r="J3857" s="44"/>
      <c r="K3857" s="44"/>
      <c r="L3857" s="44"/>
      <c r="M3857" s="44"/>
      <c r="N3857" s="44"/>
      <c r="O3857" s="44"/>
      <c r="P3857" s="44"/>
      <c r="Q3857" s="44"/>
      <c r="R3857" s="44"/>
      <c r="S3857" s="44"/>
      <c r="T3857" s="44"/>
      <c r="U3857" s="44"/>
      <c r="V3857" s="44"/>
      <c r="W3857" s="44"/>
      <c r="X3857" s="44"/>
      <c r="Y3857" s="44"/>
      <c r="Z3857" s="44"/>
      <c r="AA3857" s="35"/>
      <c r="AB3857" s="35"/>
      <c r="AC3857" s="35"/>
      <c r="AD3857" s="35"/>
      <c r="AE3857" s="35"/>
      <c r="AF3857" s="35"/>
      <c r="AG3857" s="35"/>
      <c r="AH3857" s="35"/>
      <c r="AI3857" s="35"/>
      <c r="AJ3857" s="35"/>
      <c r="AK3857" s="35"/>
    </row>
    <row r="3858" spans="7:37" s="13" customFormat="1" ht="13.9" customHeight="1" x14ac:dyDescent="0.3">
      <c r="G3858" s="44"/>
      <c r="H3858" s="44"/>
      <c r="I3858" s="44"/>
      <c r="J3858" s="44"/>
      <c r="K3858" s="44"/>
      <c r="L3858" s="44"/>
      <c r="M3858" s="44"/>
      <c r="N3858" s="44"/>
      <c r="O3858" s="44"/>
      <c r="P3858" s="44"/>
      <c r="Q3858" s="44"/>
      <c r="R3858" s="44"/>
      <c r="S3858" s="44"/>
      <c r="T3858" s="44"/>
      <c r="U3858" s="44"/>
      <c r="V3858" s="44"/>
      <c r="W3858" s="44"/>
      <c r="X3858" s="44"/>
      <c r="Y3858" s="44"/>
      <c r="Z3858" s="44"/>
      <c r="AA3858" s="35"/>
      <c r="AB3858" s="35"/>
      <c r="AC3858" s="35"/>
      <c r="AD3858" s="35"/>
      <c r="AE3858" s="35"/>
      <c r="AF3858" s="35"/>
      <c r="AG3858" s="35"/>
      <c r="AH3858" s="35"/>
      <c r="AI3858" s="35"/>
      <c r="AJ3858" s="35"/>
      <c r="AK3858" s="35"/>
    </row>
    <row r="3859" spans="7:37" s="13" customFormat="1" ht="13.9" customHeight="1" x14ac:dyDescent="0.3">
      <c r="G3859" s="44"/>
      <c r="H3859" s="44"/>
      <c r="I3859" s="44"/>
      <c r="J3859" s="44"/>
      <c r="K3859" s="44"/>
      <c r="L3859" s="44"/>
      <c r="M3859" s="44"/>
      <c r="N3859" s="44"/>
      <c r="O3859" s="44"/>
      <c r="P3859" s="44"/>
      <c r="Q3859" s="44"/>
      <c r="R3859" s="44"/>
      <c r="S3859" s="44"/>
      <c r="T3859" s="44"/>
      <c r="U3859" s="44"/>
      <c r="V3859" s="44"/>
      <c r="W3859" s="44"/>
      <c r="X3859" s="44"/>
      <c r="Y3859" s="44"/>
      <c r="Z3859" s="44"/>
      <c r="AA3859" s="35"/>
      <c r="AB3859" s="35"/>
      <c r="AC3859" s="35"/>
      <c r="AD3859" s="35"/>
      <c r="AE3859" s="35"/>
      <c r="AF3859" s="35"/>
      <c r="AG3859" s="35"/>
      <c r="AH3859" s="35"/>
      <c r="AI3859" s="35"/>
      <c r="AJ3859" s="35"/>
      <c r="AK3859" s="35"/>
    </row>
    <row r="3860" spans="7:37" s="13" customFormat="1" ht="13.9" customHeight="1" x14ac:dyDescent="0.3">
      <c r="G3860" s="44"/>
      <c r="H3860" s="44"/>
      <c r="I3860" s="44"/>
      <c r="J3860" s="44"/>
      <c r="K3860" s="44"/>
      <c r="L3860" s="44"/>
      <c r="M3860" s="44"/>
      <c r="N3860" s="44"/>
      <c r="O3860" s="44"/>
      <c r="P3860" s="44"/>
      <c r="Q3860" s="44"/>
      <c r="R3860" s="44"/>
      <c r="S3860" s="44"/>
      <c r="T3860" s="44"/>
      <c r="U3860" s="44"/>
      <c r="V3860" s="44"/>
      <c r="W3860" s="44"/>
      <c r="X3860" s="44"/>
      <c r="Y3860" s="44"/>
      <c r="Z3860" s="44"/>
      <c r="AA3860" s="35"/>
      <c r="AB3860" s="35"/>
      <c r="AC3860" s="35"/>
      <c r="AD3860" s="35"/>
      <c r="AE3860" s="35"/>
      <c r="AF3860" s="35"/>
      <c r="AG3860" s="35"/>
      <c r="AH3860" s="35"/>
      <c r="AI3860" s="35"/>
      <c r="AJ3860" s="35"/>
      <c r="AK3860" s="35"/>
    </row>
    <row r="3861" spans="7:37" s="13" customFormat="1" ht="13.9" customHeight="1" x14ac:dyDescent="0.3">
      <c r="G3861" s="44"/>
      <c r="H3861" s="44"/>
      <c r="I3861" s="44"/>
      <c r="J3861" s="44"/>
      <c r="K3861" s="44"/>
      <c r="L3861" s="44"/>
      <c r="M3861" s="44"/>
      <c r="N3861" s="44"/>
      <c r="O3861" s="44"/>
      <c r="P3861" s="44"/>
      <c r="Q3861" s="44"/>
      <c r="R3861" s="44"/>
      <c r="S3861" s="44"/>
      <c r="T3861" s="44"/>
      <c r="U3861" s="44"/>
      <c r="V3861" s="44"/>
      <c r="W3861" s="44"/>
      <c r="X3861" s="44"/>
      <c r="Y3861" s="44"/>
      <c r="Z3861" s="44"/>
      <c r="AA3861" s="35"/>
      <c r="AB3861" s="35"/>
      <c r="AC3861" s="35"/>
      <c r="AD3861" s="35"/>
      <c r="AE3861" s="35"/>
      <c r="AF3861" s="35"/>
      <c r="AG3861" s="35"/>
      <c r="AH3861" s="35"/>
      <c r="AI3861" s="35"/>
      <c r="AJ3861" s="35"/>
      <c r="AK3861" s="35"/>
    </row>
    <row r="3862" spans="7:37" s="13" customFormat="1" ht="13.9" customHeight="1" x14ac:dyDescent="0.3">
      <c r="G3862" s="44"/>
      <c r="H3862" s="44"/>
      <c r="I3862" s="44"/>
      <c r="J3862" s="44"/>
      <c r="K3862" s="44"/>
      <c r="L3862" s="44"/>
      <c r="M3862" s="44"/>
      <c r="N3862" s="44"/>
      <c r="O3862" s="44"/>
      <c r="P3862" s="44"/>
      <c r="Q3862" s="44"/>
      <c r="R3862" s="44"/>
      <c r="S3862" s="44"/>
      <c r="T3862" s="44"/>
      <c r="U3862" s="44"/>
      <c r="V3862" s="44"/>
      <c r="W3862" s="44"/>
      <c r="X3862" s="44"/>
      <c r="Y3862" s="44"/>
      <c r="Z3862" s="44"/>
      <c r="AA3862" s="35"/>
      <c r="AB3862" s="35"/>
      <c r="AC3862" s="35"/>
      <c r="AD3862" s="35"/>
      <c r="AE3862" s="35"/>
      <c r="AF3862" s="35"/>
      <c r="AG3862" s="35"/>
      <c r="AH3862" s="35"/>
      <c r="AI3862" s="35"/>
      <c r="AJ3862" s="35"/>
      <c r="AK3862" s="35"/>
    </row>
    <row r="3863" spans="7:37" s="13" customFormat="1" ht="13.9" customHeight="1" x14ac:dyDescent="0.3">
      <c r="G3863" s="44"/>
      <c r="H3863" s="44"/>
      <c r="I3863" s="44"/>
      <c r="J3863" s="44"/>
      <c r="K3863" s="44"/>
      <c r="L3863" s="44"/>
      <c r="M3863" s="44"/>
      <c r="N3863" s="44"/>
      <c r="O3863" s="44"/>
      <c r="P3863" s="44"/>
      <c r="Q3863" s="44"/>
      <c r="R3863" s="44"/>
      <c r="S3863" s="44"/>
      <c r="T3863" s="44"/>
      <c r="U3863" s="44"/>
      <c r="V3863" s="44"/>
      <c r="W3863" s="44"/>
      <c r="X3863" s="44"/>
      <c r="Y3863" s="44"/>
      <c r="Z3863" s="44"/>
      <c r="AA3863" s="35"/>
      <c r="AB3863" s="35"/>
      <c r="AC3863" s="35"/>
      <c r="AD3863" s="35"/>
      <c r="AE3863" s="35"/>
      <c r="AF3863" s="35"/>
      <c r="AG3863" s="35"/>
      <c r="AH3863" s="35"/>
      <c r="AI3863" s="35"/>
      <c r="AJ3863" s="35"/>
      <c r="AK3863" s="35"/>
    </row>
    <row r="3864" spans="7:37" s="13" customFormat="1" ht="13.9" customHeight="1" x14ac:dyDescent="0.3">
      <c r="G3864" s="44"/>
      <c r="H3864" s="44"/>
      <c r="I3864" s="44"/>
      <c r="J3864" s="44"/>
      <c r="K3864" s="44"/>
      <c r="L3864" s="44"/>
      <c r="M3864" s="44"/>
      <c r="N3864" s="44"/>
      <c r="O3864" s="44"/>
      <c r="P3864" s="44"/>
      <c r="Q3864" s="44"/>
      <c r="R3864" s="44"/>
      <c r="S3864" s="44"/>
      <c r="T3864" s="44"/>
      <c r="U3864" s="44"/>
      <c r="V3864" s="44"/>
      <c r="W3864" s="44"/>
      <c r="X3864" s="44"/>
      <c r="Y3864" s="44"/>
      <c r="Z3864" s="44"/>
      <c r="AA3864" s="35"/>
      <c r="AB3864" s="35"/>
      <c r="AC3864" s="35"/>
      <c r="AD3864" s="35"/>
      <c r="AE3864" s="35"/>
      <c r="AF3864" s="35"/>
      <c r="AG3864" s="35"/>
      <c r="AH3864" s="35"/>
      <c r="AI3864" s="35"/>
      <c r="AJ3864" s="35"/>
      <c r="AK3864" s="35"/>
    </row>
    <row r="3865" spans="7:37" s="13" customFormat="1" ht="13.9" customHeight="1" x14ac:dyDescent="0.3">
      <c r="G3865" s="44"/>
      <c r="H3865" s="44"/>
      <c r="I3865" s="44"/>
      <c r="J3865" s="44"/>
      <c r="K3865" s="44"/>
      <c r="L3865" s="44"/>
      <c r="M3865" s="44"/>
      <c r="N3865" s="44"/>
      <c r="O3865" s="44"/>
      <c r="P3865" s="44"/>
      <c r="Q3865" s="44"/>
      <c r="R3865" s="44"/>
      <c r="S3865" s="44"/>
      <c r="T3865" s="44"/>
      <c r="U3865" s="44"/>
      <c r="V3865" s="44"/>
      <c r="W3865" s="44"/>
      <c r="X3865" s="44"/>
      <c r="Y3865" s="44"/>
      <c r="Z3865" s="44"/>
      <c r="AA3865" s="35"/>
      <c r="AB3865" s="35"/>
      <c r="AC3865" s="35"/>
      <c r="AD3865" s="35"/>
      <c r="AE3865" s="35"/>
      <c r="AF3865" s="35"/>
      <c r="AG3865" s="35"/>
      <c r="AH3865" s="35"/>
      <c r="AI3865" s="35"/>
      <c r="AJ3865" s="35"/>
      <c r="AK3865" s="35"/>
    </row>
    <row r="3866" spans="7:37" s="13" customFormat="1" ht="13.9" customHeight="1" x14ac:dyDescent="0.3">
      <c r="G3866" s="44"/>
      <c r="H3866" s="44"/>
      <c r="I3866" s="44"/>
      <c r="J3866" s="44"/>
      <c r="K3866" s="44"/>
      <c r="L3866" s="44"/>
      <c r="M3866" s="44"/>
      <c r="N3866" s="44"/>
      <c r="O3866" s="44"/>
      <c r="P3866" s="44"/>
      <c r="Q3866" s="44"/>
      <c r="R3866" s="44"/>
      <c r="S3866" s="44"/>
      <c r="T3866" s="44"/>
      <c r="U3866" s="44"/>
      <c r="V3866" s="44"/>
      <c r="W3866" s="44"/>
      <c r="X3866" s="44"/>
      <c r="Y3866" s="44"/>
      <c r="Z3866" s="44"/>
      <c r="AA3866" s="35"/>
      <c r="AB3866" s="35"/>
      <c r="AC3866" s="35"/>
      <c r="AD3866" s="35"/>
      <c r="AE3866" s="35"/>
      <c r="AF3866" s="35"/>
      <c r="AG3866" s="35"/>
      <c r="AH3866" s="35"/>
      <c r="AI3866" s="35"/>
      <c r="AJ3866" s="35"/>
      <c r="AK3866" s="35"/>
    </row>
    <row r="3867" spans="7:37" s="13" customFormat="1" ht="13.9" customHeight="1" x14ac:dyDescent="0.3">
      <c r="G3867" s="44"/>
      <c r="H3867" s="44"/>
      <c r="I3867" s="44"/>
      <c r="J3867" s="44"/>
      <c r="K3867" s="44"/>
      <c r="L3867" s="44"/>
      <c r="M3867" s="44"/>
      <c r="N3867" s="44"/>
      <c r="O3867" s="44"/>
      <c r="P3867" s="44"/>
      <c r="Q3867" s="44"/>
      <c r="R3867" s="44"/>
      <c r="S3867" s="44"/>
      <c r="T3867" s="44"/>
      <c r="U3867" s="44"/>
      <c r="V3867" s="44"/>
      <c r="W3867" s="44"/>
      <c r="X3867" s="44"/>
      <c r="Y3867" s="44"/>
      <c r="Z3867" s="44"/>
      <c r="AA3867" s="35"/>
      <c r="AB3867" s="35"/>
      <c r="AC3867" s="35"/>
      <c r="AD3867" s="35"/>
      <c r="AE3867" s="35"/>
      <c r="AF3867" s="35"/>
      <c r="AG3867" s="35"/>
      <c r="AH3867" s="35"/>
      <c r="AI3867" s="35"/>
      <c r="AJ3867" s="35"/>
      <c r="AK3867" s="35"/>
    </row>
    <row r="3868" spans="7:37" s="13" customFormat="1" ht="13.9" customHeight="1" x14ac:dyDescent="0.3">
      <c r="G3868" s="44"/>
      <c r="H3868" s="44"/>
      <c r="I3868" s="44"/>
      <c r="J3868" s="44"/>
      <c r="K3868" s="44"/>
      <c r="L3868" s="44"/>
      <c r="M3868" s="44"/>
      <c r="N3868" s="44"/>
      <c r="O3868" s="44"/>
      <c r="P3868" s="44"/>
      <c r="Q3868" s="44"/>
      <c r="R3868" s="44"/>
      <c r="S3868" s="44"/>
      <c r="T3868" s="44"/>
      <c r="U3868" s="44"/>
      <c r="V3868" s="44"/>
      <c r="W3868" s="44"/>
      <c r="X3868" s="44"/>
      <c r="Y3868" s="44"/>
      <c r="Z3868" s="44"/>
      <c r="AA3868" s="35"/>
      <c r="AB3868" s="35"/>
      <c r="AC3868" s="35"/>
      <c r="AD3868" s="35"/>
      <c r="AE3868" s="35"/>
      <c r="AF3868" s="35"/>
      <c r="AG3868" s="35"/>
      <c r="AH3868" s="35"/>
      <c r="AI3868" s="35"/>
      <c r="AJ3868" s="35"/>
      <c r="AK3868" s="35"/>
    </row>
    <row r="3869" spans="7:37" s="13" customFormat="1" ht="13.9" customHeight="1" x14ac:dyDescent="0.3">
      <c r="G3869" s="44"/>
      <c r="H3869" s="44"/>
      <c r="I3869" s="44"/>
      <c r="J3869" s="44"/>
      <c r="K3869" s="44"/>
      <c r="L3869" s="44"/>
      <c r="M3869" s="44"/>
      <c r="N3869" s="44"/>
      <c r="O3869" s="44"/>
      <c r="P3869" s="44"/>
      <c r="Q3869" s="44"/>
      <c r="R3869" s="44"/>
      <c r="S3869" s="44"/>
      <c r="T3869" s="44"/>
      <c r="U3869" s="44"/>
      <c r="V3869" s="44"/>
      <c r="W3869" s="44"/>
      <c r="X3869" s="44"/>
      <c r="Y3869" s="44"/>
      <c r="Z3869" s="44"/>
      <c r="AA3869" s="35"/>
      <c r="AB3869" s="35"/>
      <c r="AC3869" s="35"/>
      <c r="AD3869" s="35"/>
      <c r="AE3869" s="35"/>
      <c r="AF3869" s="35"/>
      <c r="AG3869" s="35"/>
      <c r="AH3869" s="35"/>
      <c r="AI3869" s="35"/>
      <c r="AJ3869" s="35"/>
      <c r="AK3869" s="35"/>
    </row>
    <row r="3870" spans="7:37" s="13" customFormat="1" ht="13.9" customHeight="1" x14ac:dyDescent="0.3">
      <c r="G3870" s="44"/>
      <c r="H3870" s="44"/>
      <c r="I3870" s="44"/>
      <c r="J3870" s="44"/>
      <c r="K3870" s="44"/>
      <c r="L3870" s="44"/>
      <c r="M3870" s="44"/>
      <c r="N3870" s="44"/>
      <c r="O3870" s="44"/>
      <c r="P3870" s="44"/>
      <c r="Q3870" s="44"/>
      <c r="R3870" s="44"/>
      <c r="S3870" s="44"/>
      <c r="T3870" s="44"/>
      <c r="U3870" s="44"/>
      <c r="V3870" s="44"/>
      <c r="W3870" s="44"/>
      <c r="X3870" s="44"/>
      <c r="Y3870" s="44"/>
      <c r="Z3870" s="44"/>
      <c r="AA3870" s="35"/>
      <c r="AB3870" s="35"/>
      <c r="AC3870" s="35"/>
      <c r="AD3870" s="35"/>
      <c r="AE3870" s="35"/>
      <c r="AF3870" s="35"/>
      <c r="AG3870" s="35"/>
      <c r="AH3870" s="35"/>
      <c r="AI3870" s="35"/>
      <c r="AJ3870" s="35"/>
      <c r="AK3870" s="35"/>
    </row>
    <row r="3871" spans="7:37" s="13" customFormat="1" ht="13.9" customHeight="1" x14ac:dyDescent="0.3">
      <c r="G3871" s="44"/>
      <c r="H3871" s="44"/>
      <c r="I3871" s="44"/>
      <c r="J3871" s="44"/>
      <c r="K3871" s="44"/>
      <c r="L3871" s="44"/>
      <c r="M3871" s="44"/>
      <c r="N3871" s="44"/>
      <c r="O3871" s="44"/>
      <c r="P3871" s="44"/>
      <c r="Q3871" s="44"/>
      <c r="R3871" s="44"/>
      <c r="S3871" s="44"/>
      <c r="T3871" s="44"/>
      <c r="U3871" s="44"/>
      <c r="V3871" s="44"/>
      <c r="W3871" s="44"/>
      <c r="X3871" s="44"/>
      <c r="Y3871" s="44"/>
      <c r="Z3871" s="44"/>
      <c r="AA3871" s="35"/>
      <c r="AB3871" s="35"/>
      <c r="AC3871" s="35"/>
      <c r="AD3871" s="35"/>
      <c r="AE3871" s="35"/>
      <c r="AF3871" s="35"/>
      <c r="AG3871" s="35"/>
      <c r="AH3871" s="35"/>
      <c r="AI3871" s="35"/>
      <c r="AJ3871" s="35"/>
      <c r="AK3871" s="35"/>
    </row>
    <row r="3872" spans="7:37" s="13" customFormat="1" ht="13.9" customHeight="1" x14ac:dyDescent="0.3">
      <c r="G3872" s="44"/>
      <c r="H3872" s="44"/>
      <c r="I3872" s="44"/>
      <c r="J3872" s="44"/>
      <c r="K3872" s="44"/>
      <c r="L3872" s="44"/>
      <c r="M3872" s="44"/>
      <c r="N3872" s="44"/>
      <c r="O3872" s="44"/>
      <c r="P3872" s="44"/>
      <c r="Q3872" s="44"/>
      <c r="R3872" s="44"/>
      <c r="S3872" s="44"/>
      <c r="T3872" s="44"/>
      <c r="U3872" s="44"/>
      <c r="V3872" s="44"/>
      <c r="W3872" s="44"/>
      <c r="X3872" s="44"/>
      <c r="Y3872" s="44"/>
      <c r="Z3872" s="44"/>
      <c r="AA3872" s="35"/>
      <c r="AB3872" s="35"/>
      <c r="AC3872" s="35"/>
      <c r="AD3872" s="35"/>
      <c r="AE3872" s="35"/>
      <c r="AF3872" s="35"/>
      <c r="AG3872" s="35"/>
      <c r="AH3872" s="35"/>
      <c r="AI3872" s="35"/>
      <c r="AJ3872" s="35"/>
      <c r="AK3872" s="35"/>
    </row>
    <row r="3873" spans="7:37" s="13" customFormat="1" ht="13.9" customHeight="1" x14ac:dyDescent="0.3">
      <c r="G3873" s="44"/>
      <c r="H3873" s="44"/>
      <c r="I3873" s="44"/>
      <c r="J3873" s="44"/>
      <c r="K3873" s="44"/>
      <c r="L3873" s="44"/>
      <c r="M3873" s="44"/>
      <c r="N3873" s="44"/>
      <c r="O3873" s="44"/>
      <c r="P3873" s="44"/>
      <c r="Q3873" s="44"/>
      <c r="R3873" s="44"/>
      <c r="S3873" s="44"/>
      <c r="T3873" s="44"/>
      <c r="U3873" s="44"/>
      <c r="V3873" s="44"/>
      <c r="W3873" s="44"/>
      <c r="X3873" s="44"/>
      <c r="Y3873" s="44"/>
      <c r="Z3873" s="44"/>
      <c r="AA3873" s="35"/>
      <c r="AB3873" s="35"/>
      <c r="AC3873" s="35"/>
      <c r="AD3873" s="35"/>
      <c r="AE3873" s="35"/>
      <c r="AF3873" s="35"/>
      <c r="AG3873" s="35"/>
      <c r="AH3873" s="35"/>
      <c r="AI3873" s="35"/>
      <c r="AJ3873" s="35"/>
      <c r="AK3873" s="35"/>
    </row>
    <row r="3874" spans="7:37" s="13" customFormat="1" ht="13.9" customHeight="1" x14ac:dyDescent="0.3">
      <c r="G3874" s="44"/>
      <c r="H3874" s="44"/>
      <c r="I3874" s="44"/>
      <c r="J3874" s="44"/>
      <c r="K3874" s="44"/>
      <c r="L3874" s="44"/>
      <c r="M3874" s="44"/>
      <c r="N3874" s="44"/>
      <c r="O3874" s="44"/>
      <c r="P3874" s="44"/>
      <c r="Q3874" s="44"/>
      <c r="R3874" s="44"/>
      <c r="S3874" s="44"/>
      <c r="T3874" s="44"/>
      <c r="U3874" s="44"/>
      <c r="V3874" s="44"/>
      <c r="W3874" s="44"/>
      <c r="X3874" s="44"/>
      <c r="Y3874" s="44"/>
      <c r="Z3874" s="44"/>
      <c r="AA3874" s="35"/>
      <c r="AB3874" s="35"/>
      <c r="AC3874" s="35"/>
      <c r="AD3874" s="35"/>
      <c r="AE3874" s="35"/>
      <c r="AF3874" s="35"/>
      <c r="AG3874" s="35"/>
      <c r="AH3874" s="35"/>
      <c r="AI3874" s="35"/>
      <c r="AJ3874" s="35"/>
      <c r="AK3874" s="35"/>
    </row>
    <row r="3875" spans="7:37" s="13" customFormat="1" ht="13.9" customHeight="1" x14ac:dyDescent="0.3">
      <c r="G3875" s="44"/>
      <c r="H3875" s="44"/>
      <c r="I3875" s="44"/>
      <c r="J3875" s="44"/>
      <c r="K3875" s="44"/>
      <c r="L3875" s="44"/>
      <c r="M3875" s="44"/>
      <c r="N3875" s="44"/>
      <c r="O3875" s="44"/>
      <c r="P3875" s="44"/>
      <c r="Q3875" s="44"/>
      <c r="R3875" s="44"/>
      <c r="S3875" s="44"/>
      <c r="T3875" s="44"/>
      <c r="U3875" s="44"/>
      <c r="V3875" s="44"/>
      <c r="W3875" s="44"/>
      <c r="X3875" s="44"/>
      <c r="Y3875" s="44"/>
      <c r="Z3875" s="44"/>
      <c r="AA3875" s="35"/>
      <c r="AB3875" s="35"/>
      <c r="AC3875" s="35"/>
      <c r="AD3875" s="35"/>
      <c r="AE3875" s="35"/>
      <c r="AF3875" s="35"/>
      <c r="AG3875" s="35"/>
      <c r="AH3875" s="35"/>
      <c r="AI3875" s="35"/>
      <c r="AJ3875" s="35"/>
      <c r="AK3875" s="35"/>
    </row>
    <row r="3876" spans="7:37" s="13" customFormat="1" ht="13.9" customHeight="1" x14ac:dyDescent="0.3">
      <c r="G3876" s="44"/>
      <c r="H3876" s="44"/>
      <c r="I3876" s="44"/>
      <c r="J3876" s="44"/>
      <c r="K3876" s="44"/>
      <c r="L3876" s="44"/>
      <c r="M3876" s="44"/>
      <c r="N3876" s="44"/>
      <c r="O3876" s="44"/>
      <c r="P3876" s="44"/>
      <c r="Q3876" s="44"/>
      <c r="R3876" s="44"/>
      <c r="S3876" s="44"/>
      <c r="T3876" s="44"/>
      <c r="U3876" s="44"/>
      <c r="V3876" s="44"/>
      <c r="W3876" s="44"/>
      <c r="X3876" s="44"/>
      <c r="Y3876" s="44"/>
      <c r="Z3876" s="44"/>
      <c r="AA3876" s="35"/>
      <c r="AB3876" s="35"/>
      <c r="AC3876" s="35"/>
      <c r="AD3876" s="35"/>
      <c r="AE3876" s="35"/>
      <c r="AF3876" s="35"/>
      <c r="AG3876" s="35"/>
      <c r="AH3876" s="35"/>
      <c r="AI3876" s="35"/>
      <c r="AJ3876" s="35"/>
      <c r="AK3876" s="35"/>
    </row>
    <row r="3877" spans="7:37" s="13" customFormat="1" ht="13.9" customHeight="1" x14ac:dyDescent="0.3">
      <c r="G3877" s="44"/>
      <c r="H3877" s="44"/>
      <c r="I3877" s="44"/>
      <c r="J3877" s="44"/>
      <c r="K3877" s="44"/>
      <c r="L3877" s="44"/>
      <c r="M3877" s="44"/>
      <c r="N3877" s="44"/>
      <c r="O3877" s="44"/>
      <c r="P3877" s="44"/>
      <c r="Q3877" s="44"/>
      <c r="R3877" s="44"/>
      <c r="S3877" s="44"/>
      <c r="T3877" s="44"/>
      <c r="U3877" s="44"/>
      <c r="V3877" s="44"/>
      <c r="W3877" s="44"/>
      <c r="X3877" s="44"/>
      <c r="Y3877" s="44"/>
      <c r="Z3877" s="44"/>
      <c r="AA3877" s="35"/>
      <c r="AB3877" s="35"/>
      <c r="AC3877" s="35"/>
      <c r="AD3877" s="35"/>
      <c r="AE3877" s="35"/>
      <c r="AF3877" s="35"/>
      <c r="AG3877" s="35"/>
      <c r="AH3877" s="35"/>
      <c r="AI3877" s="35"/>
      <c r="AJ3877" s="35"/>
      <c r="AK3877" s="35"/>
    </row>
    <row r="3878" spans="7:37" s="13" customFormat="1" ht="13.9" customHeight="1" x14ac:dyDescent="0.3">
      <c r="G3878" s="44"/>
      <c r="H3878" s="44"/>
      <c r="I3878" s="44"/>
      <c r="J3878" s="44"/>
      <c r="K3878" s="44"/>
      <c r="L3878" s="44"/>
      <c r="M3878" s="44"/>
      <c r="N3878" s="44"/>
      <c r="O3878" s="44"/>
      <c r="P3878" s="44"/>
      <c r="Q3878" s="44"/>
      <c r="R3878" s="44"/>
      <c r="S3878" s="44"/>
      <c r="T3878" s="44"/>
      <c r="U3878" s="44"/>
      <c r="V3878" s="44"/>
      <c r="W3878" s="44"/>
      <c r="X3878" s="44"/>
      <c r="Y3878" s="44"/>
      <c r="Z3878" s="44"/>
      <c r="AA3878" s="35"/>
      <c r="AB3878" s="35"/>
      <c r="AC3878" s="35"/>
      <c r="AD3878" s="35"/>
      <c r="AE3878" s="35"/>
      <c r="AF3878" s="35"/>
      <c r="AG3878" s="35"/>
      <c r="AH3878" s="35"/>
      <c r="AI3878" s="35"/>
      <c r="AJ3878" s="35"/>
      <c r="AK3878" s="35"/>
    </row>
    <row r="3879" spans="7:37" s="13" customFormat="1" ht="13.9" customHeight="1" x14ac:dyDescent="0.3">
      <c r="G3879" s="44"/>
      <c r="H3879" s="44"/>
      <c r="I3879" s="44"/>
      <c r="J3879" s="44"/>
      <c r="K3879" s="44"/>
      <c r="L3879" s="44"/>
      <c r="M3879" s="44"/>
      <c r="N3879" s="44"/>
      <c r="O3879" s="44"/>
      <c r="P3879" s="44"/>
      <c r="Q3879" s="44"/>
      <c r="R3879" s="44"/>
      <c r="S3879" s="44"/>
      <c r="T3879" s="44"/>
      <c r="U3879" s="44"/>
      <c r="V3879" s="44"/>
      <c r="W3879" s="44"/>
      <c r="X3879" s="44"/>
      <c r="Y3879" s="44"/>
      <c r="Z3879" s="44"/>
      <c r="AA3879" s="35"/>
      <c r="AB3879" s="35"/>
      <c r="AC3879" s="35"/>
      <c r="AD3879" s="35"/>
      <c r="AE3879" s="35"/>
      <c r="AF3879" s="35"/>
      <c r="AG3879" s="35"/>
      <c r="AH3879" s="35"/>
      <c r="AI3879" s="35"/>
      <c r="AJ3879" s="35"/>
      <c r="AK3879" s="35"/>
    </row>
    <row r="3880" spans="7:37" s="13" customFormat="1" ht="13.9" customHeight="1" x14ac:dyDescent="0.3">
      <c r="G3880" s="44"/>
      <c r="H3880" s="44"/>
      <c r="I3880" s="44"/>
      <c r="J3880" s="44"/>
      <c r="K3880" s="44"/>
      <c r="L3880" s="44"/>
      <c r="M3880" s="44"/>
      <c r="N3880" s="44"/>
      <c r="O3880" s="44"/>
      <c r="P3880" s="44"/>
      <c r="Q3880" s="44"/>
      <c r="R3880" s="44"/>
      <c r="S3880" s="44"/>
      <c r="T3880" s="44"/>
      <c r="U3880" s="44"/>
      <c r="V3880" s="44"/>
      <c r="W3880" s="44"/>
      <c r="X3880" s="44"/>
      <c r="Y3880" s="44"/>
      <c r="Z3880" s="44"/>
      <c r="AA3880" s="35"/>
      <c r="AB3880" s="35"/>
      <c r="AC3880" s="35"/>
      <c r="AD3880" s="35"/>
      <c r="AE3880" s="35"/>
      <c r="AF3880" s="35"/>
      <c r="AG3880" s="35"/>
      <c r="AH3880" s="35"/>
      <c r="AI3880" s="35"/>
      <c r="AJ3880" s="35"/>
      <c r="AK3880" s="35"/>
    </row>
    <row r="3881" spans="7:37" s="13" customFormat="1" ht="13.9" customHeight="1" x14ac:dyDescent="0.3">
      <c r="G3881" s="44"/>
      <c r="H3881" s="44"/>
      <c r="I3881" s="44"/>
      <c r="J3881" s="44"/>
      <c r="K3881" s="44"/>
      <c r="L3881" s="44"/>
      <c r="M3881" s="44"/>
      <c r="N3881" s="44"/>
      <c r="O3881" s="44"/>
      <c r="P3881" s="44"/>
      <c r="Q3881" s="44"/>
      <c r="R3881" s="44"/>
      <c r="S3881" s="44"/>
      <c r="T3881" s="44"/>
      <c r="U3881" s="44"/>
      <c r="V3881" s="44"/>
      <c r="W3881" s="44"/>
      <c r="X3881" s="44"/>
      <c r="Y3881" s="44"/>
      <c r="Z3881" s="44"/>
      <c r="AA3881" s="35"/>
      <c r="AB3881" s="35"/>
      <c r="AC3881" s="35"/>
      <c r="AD3881" s="35"/>
      <c r="AE3881" s="35"/>
      <c r="AF3881" s="35"/>
      <c r="AG3881" s="35"/>
      <c r="AH3881" s="35"/>
      <c r="AI3881" s="35"/>
      <c r="AJ3881" s="35"/>
      <c r="AK3881" s="35"/>
    </row>
    <row r="3882" spans="7:37" s="13" customFormat="1" ht="13.9" customHeight="1" x14ac:dyDescent="0.3">
      <c r="G3882" s="44"/>
      <c r="H3882" s="44"/>
      <c r="I3882" s="44"/>
      <c r="J3882" s="44"/>
      <c r="K3882" s="44"/>
      <c r="L3882" s="44"/>
      <c r="M3882" s="44"/>
      <c r="N3882" s="44"/>
      <c r="O3882" s="44"/>
      <c r="P3882" s="44"/>
      <c r="Q3882" s="44"/>
      <c r="R3882" s="44"/>
      <c r="S3882" s="44"/>
      <c r="T3882" s="44"/>
      <c r="U3882" s="44"/>
      <c r="V3882" s="44"/>
      <c r="W3882" s="44"/>
      <c r="X3882" s="44"/>
      <c r="Y3882" s="44"/>
      <c r="Z3882" s="44"/>
      <c r="AA3882" s="35"/>
      <c r="AB3882" s="35"/>
      <c r="AC3882" s="35"/>
      <c r="AD3882" s="35"/>
      <c r="AE3882" s="35"/>
      <c r="AF3882" s="35"/>
      <c r="AG3882" s="35"/>
      <c r="AH3882" s="35"/>
      <c r="AI3882" s="35"/>
      <c r="AJ3882" s="35"/>
      <c r="AK3882" s="35"/>
    </row>
    <row r="3883" spans="7:37" s="13" customFormat="1" ht="13.9" customHeight="1" x14ac:dyDescent="0.3">
      <c r="G3883" s="44"/>
      <c r="H3883" s="44"/>
      <c r="I3883" s="44"/>
      <c r="J3883" s="44"/>
      <c r="K3883" s="44"/>
      <c r="L3883" s="44"/>
      <c r="M3883" s="44"/>
      <c r="N3883" s="44"/>
      <c r="O3883" s="44"/>
      <c r="P3883" s="44"/>
      <c r="Q3883" s="44"/>
      <c r="R3883" s="44"/>
      <c r="S3883" s="44"/>
      <c r="T3883" s="44"/>
      <c r="U3883" s="44"/>
      <c r="V3883" s="44"/>
      <c r="W3883" s="44"/>
      <c r="X3883" s="44"/>
      <c r="Y3883" s="44"/>
      <c r="Z3883" s="44"/>
      <c r="AA3883" s="35"/>
      <c r="AB3883" s="35"/>
      <c r="AC3883" s="35"/>
      <c r="AD3883" s="35"/>
      <c r="AE3883" s="35"/>
      <c r="AF3883" s="35"/>
      <c r="AG3883" s="35"/>
      <c r="AH3883" s="35"/>
      <c r="AI3883" s="35"/>
      <c r="AJ3883" s="35"/>
      <c r="AK3883" s="35"/>
    </row>
    <row r="3884" spans="7:37" s="13" customFormat="1" ht="13.9" customHeight="1" x14ac:dyDescent="0.3">
      <c r="G3884" s="44"/>
      <c r="H3884" s="44"/>
      <c r="I3884" s="44"/>
      <c r="J3884" s="44"/>
      <c r="K3884" s="44"/>
      <c r="L3884" s="44"/>
      <c r="M3884" s="44"/>
      <c r="N3884" s="44"/>
      <c r="O3884" s="44"/>
      <c r="P3884" s="44"/>
      <c r="Q3884" s="44"/>
      <c r="R3884" s="44"/>
      <c r="S3884" s="44"/>
      <c r="T3884" s="44"/>
      <c r="U3884" s="44"/>
      <c r="V3884" s="44"/>
      <c r="W3884" s="44"/>
      <c r="X3884" s="44"/>
      <c r="Y3884" s="44"/>
      <c r="Z3884" s="44"/>
      <c r="AA3884" s="35"/>
      <c r="AB3884" s="35"/>
      <c r="AC3884" s="35"/>
      <c r="AD3884" s="35"/>
      <c r="AE3884" s="35"/>
      <c r="AF3884" s="35"/>
      <c r="AG3884" s="35"/>
      <c r="AH3884" s="35"/>
      <c r="AI3884" s="35"/>
      <c r="AJ3884" s="35"/>
      <c r="AK3884" s="35"/>
    </row>
    <row r="3885" spans="7:37" s="13" customFormat="1" ht="13.9" customHeight="1" x14ac:dyDescent="0.3">
      <c r="G3885" s="44"/>
      <c r="H3885" s="44"/>
      <c r="I3885" s="44"/>
      <c r="J3885" s="44"/>
      <c r="K3885" s="44"/>
      <c r="L3885" s="44"/>
      <c r="M3885" s="44"/>
      <c r="N3885" s="44"/>
      <c r="O3885" s="44"/>
      <c r="P3885" s="44"/>
      <c r="Q3885" s="44"/>
      <c r="R3885" s="44"/>
      <c r="S3885" s="44"/>
      <c r="T3885" s="44"/>
      <c r="U3885" s="44"/>
      <c r="V3885" s="44"/>
      <c r="W3885" s="44"/>
      <c r="X3885" s="44"/>
      <c r="Y3885" s="44"/>
      <c r="Z3885" s="44"/>
      <c r="AA3885" s="35"/>
      <c r="AB3885" s="35"/>
      <c r="AC3885" s="35"/>
      <c r="AD3885" s="35"/>
      <c r="AE3885" s="35"/>
      <c r="AF3885" s="35"/>
      <c r="AG3885" s="35"/>
      <c r="AH3885" s="35"/>
      <c r="AI3885" s="35"/>
      <c r="AJ3885" s="35"/>
      <c r="AK3885" s="35"/>
    </row>
    <row r="3886" spans="7:37" s="13" customFormat="1" ht="13.9" customHeight="1" x14ac:dyDescent="0.3">
      <c r="G3886" s="44"/>
      <c r="H3886" s="44"/>
      <c r="I3886" s="44"/>
      <c r="J3886" s="44"/>
      <c r="K3886" s="44"/>
      <c r="L3886" s="44"/>
      <c r="M3886" s="44"/>
      <c r="N3886" s="44"/>
      <c r="O3886" s="44"/>
      <c r="P3886" s="44"/>
      <c r="Q3886" s="44"/>
      <c r="R3886" s="44"/>
      <c r="S3886" s="44"/>
      <c r="T3886" s="44"/>
      <c r="U3886" s="44"/>
      <c r="V3886" s="44"/>
      <c r="W3886" s="44"/>
      <c r="X3886" s="44"/>
      <c r="Y3886" s="44"/>
      <c r="Z3886" s="44"/>
      <c r="AA3886" s="35"/>
      <c r="AB3886" s="35"/>
      <c r="AC3886" s="35"/>
      <c r="AD3886" s="35"/>
      <c r="AE3886" s="35"/>
      <c r="AF3886" s="35"/>
      <c r="AG3886" s="35"/>
      <c r="AH3886" s="35"/>
      <c r="AI3886" s="35"/>
      <c r="AJ3886" s="35"/>
      <c r="AK3886" s="35"/>
    </row>
    <row r="3887" spans="7:37" s="13" customFormat="1" ht="13.9" customHeight="1" x14ac:dyDescent="0.3">
      <c r="G3887" s="44"/>
      <c r="H3887" s="44"/>
      <c r="I3887" s="44"/>
      <c r="J3887" s="44"/>
      <c r="K3887" s="44"/>
      <c r="L3887" s="44"/>
      <c r="M3887" s="44"/>
      <c r="N3887" s="44"/>
      <c r="O3887" s="44"/>
      <c r="P3887" s="44"/>
      <c r="Q3887" s="44"/>
      <c r="R3887" s="44"/>
      <c r="S3887" s="44"/>
      <c r="T3887" s="44"/>
      <c r="U3887" s="44"/>
      <c r="V3887" s="44"/>
      <c r="W3887" s="44"/>
      <c r="X3887" s="44"/>
      <c r="Y3887" s="44"/>
      <c r="Z3887" s="44"/>
      <c r="AA3887" s="35"/>
      <c r="AB3887" s="35"/>
      <c r="AC3887" s="35"/>
      <c r="AD3887" s="35"/>
      <c r="AE3887" s="35"/>
      <c r="AF3887" s="35"/>
      <c r="AG3887" s="35"/>
      <c r="AH3887" s="35"/>
      <c r="AI3887" s="35"/>
      <c r="AJ3887" s="35"/>
      <c r="AK3887" s="35"/>
    </row>
    <row r="3888" spans="7:37" s="13" customFormat="1" ht="13.9" customHeight="1" x14ac:dyDescent="0.3">
      <c r="G3888" s="44"/>
      <c r="H3888" s="44"/>
      <c r="I3888" s="44"/>
      <c r="J3888" s="44"/>
      <c r="K3888" s="44"/>
      <c r="L3888" s="44"/>
      <c r="M3888" s="44"/>
      <c r="N3888" s="44"/>
      <c r="O3888" s="44"/>
      <c r="P3888" s="44"/>
      <c r="Q3888" s="44"/>
      <c r="R3888" s="44"/>
      <c r="S3888" s="44"/>
      <c r="T3888" s="44"/>
      <c r="U3888" s="44"/>
      <c r="V3888" s="44"/>
      <c r="W3888" s="44"/>
      <c r="X3888" s="44"/>
      <c r="Y3888" s="44"/>
      <c r="Z3888" s="44"/>
      <c r="AA3888" s="35"/>
      <c r="AB3888" s="35"/>
      <c r="AC3888" s="35"/>
      <c r="AD3888" s="35"/>
      <c r="AE3888" s="35"/>
      <c r="AF3888" s="35"/>
      <c r="AG3888" s="35"/>
      <c r="AH3888" s="35"/>
      <c r="AI3888" s="35"/>
      <c r="AJ3888" s="35"/>
      <c r="AK3888" s="35"/>
    </row>
    <row r="3889" spans="7:37" s="13" customFormat="1" ht="13.9" customHeight="1" x14ac:dyDescent="0.3">
      <c r="G3889" s="44"/>
      <c r="H3889" s="44"/>
      <c r="I3889" s="44"/>
      <c r="J3889" s="44"/>
      <c r="K3889" s="44"/>
      <c r="L3889" s="44"/>
      <c r="M3889" s="44"/>
      <c r="N3889" s="44"/>
      <c r="O3889" s="44"/>
      <c r="P3889" s="44"/>
      <c r="Q3889" s="44"/>
      <c r="R3889" s="44"/>
      <c r="S3889" s="44"/>
      <c r="T3889" s="44"/>
      <c r="U3889" s="44"/>
      <c r="V3889" s="44"/>
      <c r="W3889" s="44"/>
      <c r="X3889" s="44"/>
      <c r="Y3889" s="44"/>
      <c r="Z3889" s="44"/>
      <c r="AA3889" s="35"/>
      <c r="AB3889" s="35"/>
      <c r="AC3889" s="35"/>
      <c r="AD3889" s="35"/>
      <c r="AE3889" s="35"/>
      <c r="AF3889" s="35"/>
      <c r="AG3889" s="35"/>
      <c r="AH3889" s="35"/>
      <c r="AI3889" s="35"/>
      <c r="AJ3889" s="35"/>
      <c r="AK3889" s="35"/>
    </row>
    <row r="3890" spans="7:37" s="13" customFormat="1" ht="13.9" customHeight="1" x14ac:dyDescent="0.3">
      <c r="G3890" s="44"/>
      <c r="H3890" s="44"/>
      <c r="I3890" s="44"/>
      <c r="J3890" s="44"/>
      <c r="K3890" s="44"/>
      <c r="L3890" s="44"/>
      <c r="M3890" s="44"/>
      <c r="N3890" s="44"/>
      <c r="O3890" s="44"/>
      <c r="P3890" s="44"/>
      <c r="Q3890" s="44"/>
      <c r="R3890" s="44"/>
      <c r="S3890" s="44"/>
      <c r="T3890" s="44"/>
      <c r="U3890" s="44"/>
      <c r="V3890" s="44"/>
      <c r="W3890" s="44"/>
      <c r="X3890" s="44"/>
      <c r="Y3890" s="44"/>
      <c r="Z3890" s="44"/>
      <c r="AA3890" s="35"/>
      <c r="AB3890" s="35"/>
      <c r="AC3890" s="35"/>
      <c r="AD3890" s="35"/>
      <c r="AE3890" s="35"/>
      <c r="AF3890" s="35"/>
      <c r="AG3890" s="35"/>
      <c r="AH3890" s="35"/>
      <c r="AI3890" s="35"/>
      <c r="AJ3890" s="35"/>
      <c r="AK3890" s="35"/>
    </row>
    <row r="3891" spans="7:37" s="13" customFormat="1" ht="13.9" customHeight="1" x14ac:dyDescent="0.3">
      <c r="G3891" s="44"/>
      <c r="H3891" s="44"/>
      <c r="I3891" s="44"/>
      <c r="J3891" s="44"/>
      <c r="K3891" s="44"/>
      <c r="L3891" s="44"/>
      <c r="M3891" s="44"/>
      <c r="N3891" s="44"/>
      <c r="O3891" s="44"/>
      <c r="P3891" s="44"/>
      <c r="Q3891" s="44"/>
      <c r="R3891" s="44"/>
      <c r="S3891" s="44"/>
      <c r="T3891" s="44"/>
      <c r="U3891" s="44"/>
      <c r="V3891" s="44"/>
      <c r="W3891" s="44"/>
      <c r="X3891" s="44"/>
      <c r="Y3891" s="44"/>
      <c r="Z3891" s="44"/>
      <c r="AA3891" s="35"/>
      <c r="AB3891" s="35"/>
      <c r="AC3891" s="35"/>
      <c r="AD3891" s="35"/>
      <c r="AE3891" s="35"/>
      <c r="AF3891" s="35"/>
      <c r="AG3891" s="35"/>
      <c r="AH3891" s="35"/>
      <c r="AI3891" s="35"/>
      <c r="AJ3891" s="35"/>
      <c r="AK3891" s="35"/>
    </row>
    <row r="3892" spans="7:37" s="13" customFormat="1" ht="13.9" customHeight="1" x14ac:dyDescent="0.3">
      <c r="G3892" s="44"/>
      <c r="H3892" s="44"/>
      <c r="I3892" s="44"/>
      <c r="J3892" s="44"/>
      <c r="K3892" s="44"/>
      <c r="L3892" s="44"/>
      <c r="M3892" s="44"/>
      <c r="N3892" s="44"/>
      <c r="O3892" s="44"/>
      <c r="P3892" s="44"/>
      <c r="Q3892" s="44"/>
      <c r="R3892" s="44"/>
      <c r="S3892" s="44"/>
      <c r="T3892" s="44"/>
      <c r="U3892" s="44"/>
      <c r="V3892" s="44"/>
      <c r="W3892" s="44"/>
      <c r="X3892" s="44"/>
      <c r="Y3892" s="44"/>
      <c r="Z3892" s="44"/>
      <c r="AA3892" s="35"/>
      <c r="AB3892" s="35"/>
      <c r="AC3892" s="35"/>
      <c r="AD3892" s="35"/>
      <c r="AE3892" s="35"/>
      <c r="AF3892" s="35"/>
      <c r="AG3892" s="35"/>
      <c r="AH3892" s="35"/>
      <c r="AI3892" s="35"/>
      <c r="AJ3892" s="35"/>
      <c r="AK3892" s="35"/>
    </row>
    <row r="3893" spans="7:37" s="13" customFormat="1" ht="13.9" customHeight="1" x14ac:dyDescent="0.3">
      <c r="G3893" s="44"/>
      <c r="H3893" s="44"/>
      <c r="I3893" s="44"/>
      <c r="J3893" s="44"/>
      <c r="K3893" s="44"/>
      <c r="L3893" s="44"/>
      <c r="M3893" s="44"/>
      <c r="N3893" s="44"/>
      <c r="O3893" s="44"/>
      <c r="P3893" s="44"/>
      <c r="Q3893" s="44"/>
      <c r="R3893" s="44"/>
      <c r="S3893" s="44"/>
      <c r="T3893" s="44"/>
      <c r="U3893" s="44"/>
      <c r="V3893" s="44"/>
      <c r="W3893" s="44"/>
      <c r="X3893" s="44"/>
      <c r="Y3893" s="44"/>
      <c r="Z3893" s="44"/>
      <c r="AA3893" s="35"/>
      <c r="AB3893" s="35"/>
      <c r="AC3893" s="35"/>
      <c r="AD3893" s="35"/>
      <c r="AE3893" s="35"/>
      <c r="AF3893" s="35"/>
      <c r="AG3893" s="35"/>
      <c r="AH3893" s="35"/>
      <c r="AI3893" s="35"/>
      <c r="AJ3893" s="35"/>
      <c r="AK3893" s="35"/>
    </row>
    <row r="3894" spans="7:37" s="13" customFormat="1" ht="13.9" customHeight="1" x14ac:dyDescent="0.3">
      <c r="G3894" s="44"/>
      <c r="H3894" s="44"/>
      <c r="I3894" s="44"/>
      <c r="J3894" s="44"/>
      <c r="K3894" s="44"/>
      <c r="L3894" s="44"/>
      <c r="M3894" s="44"/>
      <c r="N3894" s="44"/>
      <c r="O3894" s="44"/>
      <c r="P3894" s="44"/>
      <c r="Q3894" s="44"/>
      <c r="R3894" s="44"/>
      <c r="S3894" s="44"/>
      <c r="T3894" s="44"/>
      <c r="U3894" s="44"/>
      <c r="V3894" s="44"/>
      <c r="W3894" s="44"/>
      <c r="X3894" s="44"/>
      <c r="Y3894" s="44"/>
      <c r="Z3894" s="44"/>
      <c r="AA3894" s="35"/>
      <c r="AB3894" s="35"/>
      <c r="AC3894" s="35"/>
      <c r="AD3894" s="35"/>
      <c r="AE3894" s="35"/>
      <c r="AF3894" s="35"/>
      <c r="AG3894" s="35"/>
      <c r="AH3894" s="35"/>
      <c r="AI3894" s="35"/>
      <c r="AJ3894" s="35"/>
      <c r="AK3894" s="35"/>
    </row>
    <row r="3895" spans="7:37" s="13" customFormat="1" ht="13.9" customHeight="1" x14ac:dyDescent="0.3">
      <c r="G3895" s="44"/>
      <c r="H3895" s="44"/>
      <c r="I3895" s="44"/>
      <c r="J3895" s="44"/>
      <c r="K3895" s="44"/>
      <c r="L3895" s="44"/>
      <c r="M3895" s="44"/>
      <c r="N3895" s="44"/>
      <c r="O3895" s="44"/>
      <c r="P3895" s="44"/>
      <c r="Q3895" s="44"/>
      <c r="R3895" s="44"/>
      <c r="S3895" s="44"/>
      <c r="T3895" s="44"/>
      <c r="U3895" s="44"/>
      <c r="V3895" s="44"/>
      <c r="W3895" s="44"/>
      <c r="X3895" s="44"/>
      <c r="Y3895" s="44"/>
      <c r="Z3895" s="44"/>
      <c r="AA3895" s="35"/>
      <c r="AB3895" s="35"/>
      <c r="AC3895" s="35"/>
      <c r="AD3895" s="35"/>
      <c r="AE3895" s="35"/>
      <c r="AF3895" s="35"/>
      <c r="AG3895" s="35"/>
      <c r="AH3895" s="35"/>
      <c r="AI3895" s="35"/>
      <c r="AJ3895" s="35"/>
      <c r="AK3895" s="35"/>
    </row>
    <row r="3896" spans="7:37" s="13" customFormat="1" ht="13.9" customHeight="1" x14ac:dyDescent="0.3">
      <c r="G3896" s="44"/>
      <c r="H3896" s="44"/>
      <c r="I3896" s="44"/>
      <c r="J3896" s="44"/>
      <c r="K3896" s="44"/>
      <c r="L3896" s="44"/>
      <c r="M3896" s="44"/>
      <c r="N3896" s="44"/>
      <c r="O3896" s="44"/>
      <c r="P3896" s="44"/>
      <c r="Q3896" s="44"/>
      <c r="R3896" s="44"/>
      <c r="S3896" s="44"/>
      <c r="T3896" s="44"/>
      <c r="U3896" s="44"/>
      <c r="V3896" s="44"/>
      <c r="W3896" s="44"/>
      <c r="X3896" s="44"/>
      <c r="Y3896" s="44"/>
      <c r="Z3896" s="44"/>
      <c r="AA3896" s="35"/>
      <c r="AB3896" s="35"/>
      <c r="AC3896" s="35"/>
      <c r="AD3896" s="35"/>
      <c r="AE3896" s="35"/>
      <c r="AF3896" s="35"/>
      <c r="AG3896" s="35"/>
      <c r="AH3896" s="35"/>
      <c r="AI3896" s="35"/>
      <c r="AJ3896" s="35"/>
      <c r="AK3896" s="35"/>
    </row>
    <row r="3897" spans="7:37" s="13" customFormat="1" ht="13.9" customHeight="1" x14ac:dyDescent="0.3">
      <c r="G3897" s="44"/>
      <c r="H3897" s="44"/>
      <c r="I3897" s="44"/>
      <c r="J3897" s="44"/>
      <c r="K3897" s="44"/>
      <c r="L3897" s="44"/>
      <c r="M3897" s="44"/>
      <c r="N3897" s="44"/>
      <c r="O3897" s="44"/>
      <c r="P3897" s="44"/>
      <c r="Q3897" s="44"/>
      <c r="R3897" s="44"/>
      <c r="S3897" s="44"/>
      <c r="T3897" s="44"/>
      <c r="U3897" s="44"/>
      <c r="V3897" s="44"/>
      <c r="W3897" s="44"/>
      <c r="X3897" s="44"/>
      <c r="Y3897" s="44"/>
      <c r="Z3897" s="44"/>
      <c r="AA3897" s="35"/>
      <c r="AB3897" s="35"/>
      <c r="AC3897" s="35"/>
      <c r="AD3897" s="35"/>
      <c r="AE3897" s="35"/>
      <c r="AF3897" s="35"/>
      <c r="AG3897" s="35"/>
      <c r="AH3897" s="35"/>
      <c r="AI3897" s="35"/>
      <c r="AJ3897" s="35"/>
      <c r="AK3897" s="35"/>
    </row>
    <row r="3898" spans="7:37" s="13" customFormat="1" ht="13.9" customHeight="1" x14ac:dyDescent="0.3">
      <c r="G3898" s="44"/>
      <c r="H3898" s="44"/>
      <c r="I3898" s="44"/>
      <c r="J3898" s="44"/>
      <c r="K3898" s="44"/>
      <c r="L3898" s="44"/>
      <c r="M3898" s="44"/>
      <c r="N3898" s="44"/>
      <c r="O3898" s="44"/>
      <c r="P3898" s="44"/>
      <c r="Q3898" s="44"/>
      <c r="R3898" s="44"/>
      <c r="S3898" s="44"/>
      <c r="T3898" s="44"/>
      <c r="U3898" s="44"/>
      <c r="V3898" s="44"/>
      <c r="W3898" s="44"/>
      <c r="X3898" s="44"/>
      <c r="Y3898" s="44"/>
      <c r="Z3898" s="44"/>
      <c r="AA3898" s="35"/>
      <c r="AB3898" s="35"/>
      <c r="AC3898" s="35"/>
      <c r="AD3898" s="35"/>
      <c r="AE3898" s="35"/>
      <c r="AF3898" s="35"/>
      <c r="AG3898" s="35"/>
      <c r="AH3898" s="35"/>
      <c r="AI3898" s="35"/>
      <c r="AJ3898" s="35"/>
      <c r="AK3898" s="35"/>
    </row>
    <row r="3899" spans="7:37" s="13" customFormat="1" ht="13.9" customHeight="1" x14ac:dyDescent="0.3">
      <c r="G3899" s="44"/>
      <c r="H3899" s="44"/>
      <c r="I3899" s="44"/>
      <c r="J3899" s="44"/>
      <c r="K3899" s="44"/>
      <c r="L3899" s="44"/>
      <c r="M3899" s="44"/>
      <c r="N3899" s="44"/>
      <c r="O3899" s="44"/>
      <c r="P3899" s="44"/>
      <c r="Q3899" s="44"/>
      <c r="R3899" s="44"/>
      <c r="S3899" s="44"/>
      <c r="T3899" s="44"/>
      <c r="U3899" s="44"/>
      <c r="V3899" s="44"/>
      <c r="W3899" s="44"/>
      <c r="X3899" s="44"/>
      <c r="Y3899" s="44"/>
      <c r="Z3899" s="44"/>
      <c r="AA3899" s="35"/>
      <c r="AB3899" s="35"/>
      <c r="AC3899" s="35"/>
      <c r="AD3899" s="35"/>
      <c r="AE3899" s="35"/>
      <c r="AF3899" s="35"/>
      <c r="AG3899" s="35"/>
      <c r="AH3899" s="35"/>
      <c r="AI3899" s="35"/>
      <c r="AJ3899" s="35"/>
      <c r="AK3899" s="35"/>
    </row>
    <row r="3900" spans="7:37" s="13" customFormat="1" ht="13.9" customHeight="1" x14ac:dyDescent="0.3">
      <c r="G3900" s="44"/>
      <c r="H3900" s="44"/>
      <c r="I3900" s="44"/>
      <c r="J3900" s="44"/>
      <c r="K3900" s="44"/>
      <c r="L3900" s="44"/>
      <c r="M3900" s="44"/>
      <c r="N3900" s="44"/>
      <c r="O3900" s="44"/>
      <c r="P3900" s="44"/>
      <c r="Q3900" s="44"/>
      <c r="R3900" s="44"/>
      <c r="S3900" s="44"/>
      <c r="T3900" s="44"/>
      <c r="U3900" s="44"/>
      <c r="V3900" s="44"/>
      <c r="W3900" s="44"/>
      <c r="X3900" s="44"/>
      <c r="Y3900" s="44"/>
      <c r="Z3900" s="44"/>
      <c r="AA3900" s="35"/>
      <c r="AB3900" s="35"/>
      <c r="AC3900" s="35"/>
      <c r="AD3900" s="35"/>
      <c r="AE3900" s="35"/>
      <c r="AF3900" s="35"/>
      <c r="AG3900" s="35"/>
      <c r="AH3900" s="35"/>
      <c r="AI3900" s="35"/>
      <c r="AJ3900" s="35"/>
      <c r="AK3900" s="35"/>
    </row>
    <row r="3901" spans="7:37" s="13" customFormat="1" ht="13.9" customHeight="1" x14ac:dyDescent="0.3">
      <c r="G3901" s="44"/>
      <c r="H3901" s="44"/>
      <c r="I3901" s="44"/>
      <c r="J3901" s="44"/>
      <c r="K3901" s="44"/>
      <c r="L3901" s="44"/>
      <c r="M3901" s="44"/>
      <c r="N3901" s="44"/>
      <c r="O3901" s="44"/>
      <c r="P3901" s="44"/>
      <c r="Q3901" s="44"/>
      <c r="R3901" s="44"/>
      <c r="S3901" s="44"/>
      <c r="T3901" s="44"/>
      <c r="U3901" s="44"/>
      <c r="V3901" s="44"/>
      <c r="W3901" s="44"/>
      <c r="X3901" s="44"/>
      <c r="Y3901" s="44"/>
      <c r="Z3901" s="44"/>
      <c r="AA3901" s="35"/>
      <c r="AB3901" s="35"/>
      <c r="AC3901" s="35"/>
      <c r="AD3901" s="35"/>
      <c r="AE3901" s="35"/>
      <c r="AF3901" s="35"/>
      <c r="AG3901" s="35"/>
      <c r="AH3901" s="35"/>
      <c r="AI3901" s="35"/>
      <c r="AJ3901" s="35"/>
      <c r="AK3901" s="35"/>
    </row>
    <row r="3902" spans="7:37" s="13" customFormat="1" ht="13.9" customHeight="1" x14ac:dyDescent="0.3">
      <c r="G3902" s="44"/>
      <c r="H3902" s="44"/>
      <c r="I3902" s="44"/>
      <c r="J3902" s="44"/>
      <c r="K3902" s="44"/>
      <c r="L3902" s="44"/>
      <c r="M3902" s="44"/>
      <c r="N3902" s="44"/>
      <c r="O3902" s="44"/>
      <c r="P3902" s="44"/>
      <c r="Q3902" s="44"/>
      <c r="R3902" s="44"/>
      <c r="S3902" s="44"/>
      <c r="T3902" s="44"/>
      <c r="U3902" s="44"/>
      <c r="V3902" s="44"/>
      <c r="W3902" s="44"/>
      <c r="X3902" s="44"/>
      <c r="Y3902" s="44"/>
      <c r="Z3902" s="44"/>
      <c r="AA3902" s="35"/>
      <c r="AB3902" s="35"/>
      <c r="AC3902" s="35"/>
      <c r="AD3902" s="35"/>
      <c r="AE3902" s="35"/>
      <c r="AF3902" s="35"/>
      <c r="AG3902" s="35"/>
      <c r="AH3902" s="35"/>
      <c r="AI3902" s="35"/>
      <c r="AJ3902" s="35"/>
      <c r="AK3902" s="35"/>
    </row>
    <row r="3903" spans="7:37" s="13" customFormat="1" ht="13.9" customHeight="1" x14ac:dyDescent="0.3">
      <c r="G3903" s="44"/>
      <c r="H3903" s="44"/>
      <c r="I3903" s="44"/>
      <c r="J3903" s="44"/>
      <c r="K3903" s="44"/>
      <c r="L3903" s="44"/>
      <c r="M3903" s="44"/>
      <c r="N3903" s="44"/>
      <c r="O3903" s="44"/>
      <c r="P3903" s="44"/>
      <c r="Q3903" s="44"/>
      <c r="R3903" s="44"/>
      <c r="S3903" s="44"/>
      <c r="T3903" s="44"/>
      <c r="U3903" s="44"/>
      <c r="V3903" s="44"/>
      <c r="W3903" s="44"/>
      <c r="X3903" s="44"/>
      <c r="Y3903" s="44"/>
      <c r="Z3903" s="44"/>
      <c r="AA3903" s="35"/>
      <c r="AB3903" s="35"/>
      <c r="AC3903" s="35"/>
      <c r="AD3903" s="35"/>
      <c r="AE3903" s="35"/>
      <c r="AF3903" s="35"/>
      <c r="AG3903" s="35"/>
      <c r="AH3903" s="35"/>
      <c r="AI3903" s="35"/>
      <c r="AJ3903" s="35"/>
      <c r="AK3903" s="35"/>
    </row>
    <row r="3904" spans="7:37" s="13" customFormat="1" ht="13.9" customHeight="1" x14ac:dyDescent="0.3">
      <c r="G3904" s="44"/>
      <c r="H3904" s="44"/>
      <c r="I3904" s="44"/>
      <c r="J3904" s="44"/>
      <c r="K3904" s="44"/>
      <c r="L3904" s="44"/>
      <c r="M3904" s="44"/>
      <c r="N3904" s="44"/>
      <c r="O3904" s="44"/>
      <c r="P3904" s="44"/>
      <c r="Q3904" s="44"/>
      <c r="R3904" s="44"/>
      <c r="S3904" s="44"/>
      <c r="T3904" s="44"/>
      <c r="U3904" s="44"/>
      <c r="V3904" s="44"/>
      <c r="W3904" s="44"/>
      <c r="X3904" s="44"/>
      <c r="Y3904" s="44"/>
      <c r="Z3904" s="44"/>
      <c r="AA3904" s="35"/>
      <c r="AB3904" s="35"/>
      <c r="AC3904" s="35"/>
      <c r="AD3904" s="35"/>
      <c r="AE3904" s="35"/>
      <c r="AF3904" s="35"/>
      <c r="AG3904" s="35"/>
      <c r="AH3904" s="35"/>
      <c r="AI3904" s="35"/>
      <c r="AJ3904" s="35"/>
      <c r="AK3904" s="35"/>
    </row>
    <row r="3905" spans="7:37" s="13" customFormat="1" ht="13.9" customHeight="1" x14ac:dyDescent="0.3">
      <c r="G3905" s="44"/>
      <c r="H3905" s="44"/>
      <c r="I3905" s="44"/>
      <c r="J3905" s="44"/>
      <c r="K3905" s="44"/>
      <c r="L3905" s="44"/>
      <c r="M3905" s="44"/>
      <c r="N3905" s="44"/>
      <c r="O3905" s="44"/>
      <c r="P3905" s="44"/>
      <c r="Q3905" s="44"/>
      <c r="R3905" s="44"/>
      <c r="S3905" s="44"/>
      <c r="T3905" s="44"/>
      <c r="U3905" s="44"/>
      <c r="V3905" s="44"/>
      <c r="W3905" s="44"/>
      <c r="X3905" s="44"/>
      <c r="Y3905" s="44"/>
      <c r="Z3905" s="44"/>
      <c r="AA3905" s="35"/>
      <c r="AB3905" s="35"/>
      <c r="AC3905" s="35"/>
      <c r="AD3905" s="35"/>
      <c r="AE3905" s="35"/>
      <c r="AF3905" s="35"/>
      <c r="AG3905" s="35"/>
      <c r="AH3905" s="35"/>
      <c r="AI3905" s="35"/>
      <c r="AJ3905" s="35"/>
      <c r="AK3905" s="35"/>
    </row>
    <row r="3906" spans="7:37" s="13" customFormat="1" ht="13.9" customHeight="1" x14ac:dyDescent="0.3">
      <c r="G3906" s="44"/>
      <c r="H3906" s="44"/>
      <c r="I3906" s="44"/>
      <c r="J3906" s="44"/>
      <c r="K3906" s="44"/>
      <c r="L3906" s="44"/>
      <c r="M3906" s="44"/>
      <c r="N3906" s="44"/>
      <c r="O3906" s="44"/>
      <c r="P3906" s="44"/>
      <c r="Q3906" s="44"/>
      <c r="R3906" s="44"/>
      <c r="S3906" s="44"/>
      <c r="T3906" s="44"/>
      <c r="U3906" s="44"/>
      <c r="V3906" s="44"/>
      <c r="W3906" s="44"/>
      <c r="X3906" s="44"/>
      <c r="Y3906" s="44"/>
      <c r="Z3906" s="44"/>
      <c r="AA3906" s="35"/>
      <c r="AB3906" s="35"/>
      <c r="AC3906" s="35"/>
      <c r="AD3906" s="35"/>
      <c r="AE3906" s="35"/>
      <c r="AF3906" s="35"/>
      <c r="AG3906" s="35"/>
      <c r="AH3906" s="35"/>
      <c r="AI3906" s="35"/>
      <c r="AJ3906" s="35"/>
      <c r="AK3906" s="35"/>
    </row>
    <row r="3907" spans="7:37" s="13" customFormat="1" ht="13.9" customHeight="1" x14ac:dyDescent="0.3">
      <c r="G3907" s="44"/>
      <c r="H3907" s="44"/>
      <c r="I3907" s="44"/>
      <c r="J3907" s="44"/>
      <c r="K3907" s="44"/>
      <c r="L3907" s="44"/>
      <c r="M3907" s="44"/>
      <c r="N3907" s="44"/>
      <c r="O3907" s="44"/>
      <c r="P3907" s="44"/>
      <c r="Q3907" s="44"/>
      <c r="R3907" s="44"/>
      <c r="S3907" s="44"/>
      <c r="T3907" s="44"/>
      <c r="U3907" s="44"/>
      <c r="V3907" s="44"/>
      <c r="W3907" s="44"/>
      <c r="X3907" s="44"/>
      <c r="Y3907" s="44"/>
      <c r="Z3907" s="44"/>
      <c r="AA3907" s="35"/>
      <c r="AB3907" s="35"/>
      <c r="AC3907" s="35"/>
      <c r="AD3907" s="35"/>
      <c r="AE3907" s="35"/>
      <c r="AF3907" s="35"/>
      <c r="AG3907" s="35"/>
      <c r="AH3907" s="35"/>
      <c r="AI3907" s="35"/>
      <c r="AJ3907" s="35"/>
      <c r="AK3907" s="35"/>
    </row>
    <row r="3908" spans="7:37" s="13" customFormat="1" ht="13.9" customHeight="1" x14ac:dyDescent="0.3">
      <c r="G3908" s="44"/>
      <c r="H3908" s="44"/>
      <c r="I3908" s="44"/>
      <c r="J3908" s="44"/>
      <c r="K3908" s="44"/>
      <c r="L3908" s="44"/>
      <c r="M3908" s="44"/>
      <c r="N3908" s="44"/>
      <c r="O3908" s="44"/>
      <c r="P3908" s="44"/>
      <c r="Q3908" s="44"/>
      <c r="R3908" s="44"/>
      <c r="S3908" s="44"/>
      <c r="T3908" s="44"/>
      <c r="U3908" s="44"/>
      <c r="V3908" s="44"/>
      <c r="W3908" s="44"/>
      <c r="X3908" s="44"/>
      <c r="Y3908" s="44"/>
      <c r="Z3908" s="44"/>
      <c r="AA3908" s="35"/>
      <c r="AB3908" s="35"/>
      <c r="AC3908" s="35"/>
      <c r="AD3908" s="35"/>
      <c r="AE3908" s="35"/>
      <c r="AF3908" s="35"/>
      <c r="AG3908" s="35"/>
      <c r="AH3908" s="35"/>
      <c r="AI3908" s="35"/>
      <c r="AJ3908" s="35"/>
      <c r="AK3908" s="35"/>
    </row>
    <row r="3909" spans="7:37" s="13" customFormat="1" ht="13.9" customHeight="1" x14ac:dyDescent="0.3">
      <c r="G3909" s="44"/>
      <c r="H3909" s="44"/>
      <c r="I3909" s="44"/>
      <c r="J3909" s="44"/>
      <c r="K3909" s="44"/>
      <c r="L3909" s="44"/>
      <c r="M3909" s="44"/>
      <c r="N3909" s="44"/>
      <c r="O3909" s="44"/>
      <c r="P3909" s="44"/>
      <c r="Q3909" s="44"/>
      <c r="R3909" s="44"/>
      <c r="S3909" s="44"/>
      <c r="T3909" s="44"/>
      <c r="U3909" s="44"/>
      <c r="V3909" s="44"/>
      <c r="W3909" s="44"/>
      <c r="X3909" s="44"/>
      <c r="Y3909" s="44"/>
      <c r="Z3909" s="44"/>
      <c r="AA3909" s="35"/>
      <c r="AB3909" s="35"/>
      <c r="AC3909" s="35"/>
      <c r="AD3909" s="35"/>
      <c r="AE3909" s="35"/>
      <c r="AF3909" s="35"/>
      <c r="AG3909" s="35"/>
      <c r="AH3909" s="35"/>
      <c r="AI3909" s="35"/>
      <c r="AJ3909" s="35"/>
      <c r="AK3909" s="35"/>
    </row>
    <row r="3910" spans="7:37" s="13" customFormat="1" ht="13.9" customHeight="1" x14ac:dyDescent="0.3">
      <c r="G3910" s="44"/>
      <c r="H3910" s="44"/>
      <c r="I3910" s="44"/>
      <c r="J3910" s="44"/>
      <c r="K3910" s="44"/>
      <c r="L3910" s="44"/>
      <c r="M3910" s="44"/>
      <c r="N3910" s="44"/>
      <c r="O3910" s="44"/>
      <c r="P3910" s="44"/>
      <c r="Q3910" s="44"/>
      <c r="R3910" s="44"/>
      <c r="S3910" s="44"/>
      <c r="T3910" s="44"/>
      <c r="U3910" s="44"/>
      <c r="V3910" s="44"/>
      <c r="W3910" s="44"/>
      <c r="X3910" s="44"/>
      <c r="Y3910" s="44"/>
      <c r="Z3910" s="44"/>
      <c r="AA3910" s="35"/>
      <c r="AB3910" s="35"/>
      <c r="AC3910" s="35"/>
      <c r="AD3910" s="35"/>
      <c r="AE3910" s="35"/>
      <c r="AF3910" s="35"/>
      <c r="AG3910" s="35"/>
      <c r="AH3910" s="35"/>
      <c r="AI3910" s="35"/>
      <c r="AJ3910" s="35"/>
      <c r="AK3910" s="35"/>
    </row>
    <row r="3911" spans="7:37" s="13" customFormat="1" ht="13.9" customHeight="1" x14ac:dyDescent="0.3">
      <c r="G3911" s="44"/>
      <c r="H3911" s="44"/>
      <c r="I3911" s="44"/>
      <c r="J3911" s="44"/>
      <c r="K3911" s="44"/>
      <c r="L3911" s="44"/>
      <c r="M3911" s="44"/>
      <c r="N3911" s="44"/>
      <c r="O3911" s="44"/>
      <c r="P3911" s="44"/>
      <c r="Q3911" s="44"/>
      <c r="R3911" s="44"/>
      <c r="S3911" s="44"/>
      <c r="T3911" s="44"/>
      <c r="U3911" s="44"/>
      <c r="V3911" s="44"/>
      <c r="W3911" s="44"/>
      <c r="X3911" s="44"/>
      <c r="Y3911" s="44"/>
      <c r="Z3911" s="44"/>
      <c r="AA3911" s="35"/>
      <c r="AB3911" s="35"/>
      <c r="AC3911" s="35"/>
      <c r="AD3911" s="35"/>
      <c r="AE3911" s="35"/>
      <c r="AF3911" s="35"/>
      <c r="AG3911" s="35"/>
      <c r="AH3911" s="35"/>
      <c r="AI3911" s="35"/>
      <c r="AJ3911" s="35"/>
      <c r="AK3911" s="35"/>
    </row>
    <row r="3912" spans="7:37" s="13" customFormat="1" ht="13.9" customHeight="1" x14ac:dyDescent="0.3">
      <c r="G3912" s="44"/>
      <c r="H3912" s="44"/>
      <c r="I3912" s="44"/>
      <c r="J3912" s="44"/>
      <c r="K3912" s="44"/>
      <c r="L3912" s="44"/>
      <c r="M3912" s="44"/>
      <c r="N3912" s="44"/>
      <c r="O3912" s="44"/>
      <c r="P3912" s="44"/>
      <c r="Q3912" s="44"/>
      <c r="R3912" s="44"/>
      <c r="S3912" s="44"/>
      <c r="T3912" s="44"/>
      <c r="U3912" s="44"/>
      <c r="V3912" s="44"/>
      <c r="W3912" s="44"/>
      <c r="X3912" s="44"/>
      <c r="Y3912" s="44"/>
      <c r="Z3912" s="44"/>
      <c r="AA3912" s="35"/>
      <c r="AB3912" s="35"/>
      <c r="AC3912" s="35"/>
      <c r="AD3912" s="35"/>
      <c r="AE3912" s="35"/>
      <c r="AF3912" s="35"/>
      <c r="AG3912" s="35"/>
      <c r="AH3912" s="35"/>
      <c r="AI3912" s="35"/>
      <c r="AJ3912" s="35"/>
      <c r="AK3912" s="35"/>
    </row>
    <row r="3913" spans="7:37" s="13" customFormat="1" ht="13.9" customHeight="1" x14ac:dyDescent="0.3">
      <c r="G3913" s="44"/>
      <c r="H3913" s="44"/>
      <c r="I3913" s="44"/>
      <c r="J3913" s="44"/>
      <c r="K3913" s="44"/>
      <c r="L3913" s="44"/>
      <c r="M3913" s="44"/>
      <c r="N3913" s="44"/>
      <c r="O3913" s="44"/>
      <c r="P3913" s="44"/>
      <c r="Q3913" s="44"/>
      <c r="R3913" s="44"/>
      <c r="S3913" s="44"/>
      <c r="T3913" s="44"/>
      <c r="U3913" s="44"/>
      <c r="V3913" s="44"/>
      <c r="W3913" s="44"/>
      <c r="X3913" s="44"/>
      <c r="Y3913" s="44"/>
      <c r="Z3913" s="44"/>
      <c r="AA3913" s="35"/>
      <c r="AB3913" s="35"/>
      <c r="AC3913" s="35"/>
      <c r="AD3913" s="35"/>
      <c r="AE3913" s="35"/>
      <c r="AF3913" s="35"/>
      <c r="AG3913" s="35"/>
      <c r="AH3913" s="35"/>
      <c r="AI3913" s="35"/>
      <c r="AJ3913" s="35"/>
      <c r="AK3913" s="35"/>
    </row>
    <row r="3914" spans="7:37" s="13" customFormat="1" ht="13.9" customHeight="1" x14ac:dyDescent="0.3">
      <c r="G3914" s="44"/>
      <c r="H3914" s="44"/>
      <c r="I3914" s="44"/>
      <c r="J3914" s="44"/>
      <c r="K3914" s="44"/>
      <c r="L3914" s="44"/>
      <c r="M3914" s="44"/>
      <c r="N3914" s="44"/>
      <c r="O3914" s="44"/>
      <c r="P3914" s="44"/>
      <c r="Q3914" s="44"/>
      <c r="R3914" s="44"/>
      <c r="S3914" s="44"/>
      <c r="T3914" s="44"/>
      <c r="U3914" s="44"/>
      <c r="V3914" s="44"/>
      <c r="W3914" s="44"/>
      <c r="X3914" s="44"/>
      <c r="Y3914" s="44"/>
      <c r="Z3914" s="44"/>
      <c r="AA3914" s="35"/>
      <c r="AB3914" s="35"/>
      <c r="AC3914" s="35"/>
      <c r="AD3914" s="35"/>
      <c r="AE3914" s="35"/>
      <c r="AF3914" s="35"/>
      <c r="AG3914" s="35"/>
      <c r="AH3914" s="35"/>
      <c r="AI3914" s="35"/>
      <c r="AJ3914" s="35"/>
      <c r="AK3914" s="35"/>
    </row>
    <row r="3915" spans="7:37" s="13" customFormat="1" ht="13.9" customHeight="1" x14ac:dyDescent="0.3">
      <c r="G3915" s="44"/>
      <c r="H3915" s="44"/>
      <c r="I3915" s="44"/>
      <c r="J3915" s="44"/>
      <c r="K3915" s="44"/>
      <c r="L3915" s="44"/>
      <c r="M3915" s="44"/>
      <c r="N3915" s="44"/>
      <c r="O3915" s="44"/>
      <c r="P3915" s="44"/>
      <c r="Q3915" s="44"/>
      <c r="R3915" s="44"/>
      <c r="S3915" s="44"/>
      <c r="T3915" s="44"/>
      <c r="U3915" s="44"/>
      <c r="V3915" s="44"/>
      <c r="W3915" s="44"/>
      <c r="X3915" s="44"/>
      <c r="Y3915" s="44"/>
      <c r="Z3915" s="44"/>
      <c r="AA3915" s="35"/>
      <c r="AB3915" s="35"/>
      <c r="AC3915" s="35"/>
      <c r="AD3915" s="35"/>
      <c r="AE3915" s="35"/>
      <c r="AF3915" s="35"/>
      <c r="AG3915" s="35"/>
      <c r="AH3915" s="35"/>
      <c r="AI3915" s="35"/>
      <c r="AJ3915" s="35"/>
      <c r="AK3915" s="35"/>
    </row>
    <row r="3916" spans="7:37" s="13" customFormat="1" ht="13.9" customHeight="1" x14ac:dyDescent="0.3">
      <c r="G3916" s="44"/>
      <c r="H3916" s="44"/>
      <c r="I3916" s="44"/>
      <c r="J3916" s="44"/>
      <c r="K3916" s="44"/>
      <c r="L3916" s="44"/>
      <c r="M3916" s="44"/>
      <c r="N3916" s="44"/>
      <c r="O3916" s="44"/>
      <c r="P3916" s="44"/>
      <c r="Q3916" s="44"/>
      <c r="R3916" s="44"/>
      <c r="S3916" s="44"/>
      <c r="T3916" s="44"/>
      <c r="U3916" s="44"/>
      <c r="V3916" s="44"/>
      <c r="W3916" s="44"/>
      <c r="X3916" s="44"/>
      <c r="Y3916" s="44"/>
      <c r="Z3916" s="44"/>
      <c r="AA3916" s="35"/>
      <c r="AB3916" s="35"/>
      <c r="AC3916" s="35"/>
      <c r="AD3916" s="35"/>
      <c r="AE3916" s="35"/>
      <c r="AF3916" s="35"/>
      <c r="AG3916" s="35"/>
      <c r="AH3916" s="35"/>
      <c r="AI3916" s="35"/>
      <c r="AJ3916" s="35"/>
      <c r="AK3916" s="35"/>
    </row>
    <row r="3917" spans="7:37" s="13" customFormat="1" ht="13.9" customHeight="1" x14ac:dyDescent="0.3">
      <c r="G3917" s="44"/>
      <c r="H3917" s="44"/>
      <c r="I3917" s="44"/>
      <c r="J3917" s="44"/>
      <c r="K3917" s="44"/>
      <c r="L3917" s="44"/>
      <c r="M3917" s="44"/>
      <c r="N3917" s="44"/>
      <c r="O3917" s="44"/>
      <c r="P3917" s="44"/>
      <c r="Q3917" s="44"/>
      <c r="R3917" s="44"/>
      <c r="S3917" s="44"/>
      <c r="T3917" s="44"/>
      <c r="U3917" s="44"/>
      <c r="V3917" s="44"/>
      <c r="W3917" s="44"/>
      <c r="X3917" s="44"/>
      <c r="Y3917" s="44"/>
      <c r="Z3917" s="44"/>
      <c r="AA3917" s="35"/>
      <c r="AB3917" s="35"/>
      <c r="AC3917" s="35"/>
      <c r="AD3917" s="35"/>
      <c r="AE3917" s="35"/>
      <c r="AF3917" s="35"/>
      <c r="AG3917" s="35"/>
      <c r="AH3917" s="35"/>
      <c r="AI3917" s="35"/>
      <c r="AJ3917" s="35"/>
      <c r="AK3917" s="35"/>
    </row>
    <row r="3918" spans="7:37" s="13" customFormat="1" ht="13.9" customHeight="1" x14ac:dyDescent="0.3">
      <c r="G3918" s="44"/>
      <c r="H3918" s="44"/>
      <c r="I3918" s="44"/>
      <c r="J3918" s="44"/>
      <c r="K3918" s="44"/>
      <c r="L3918" s="44"/>
      <c r="M3918" s="44"/>
      <c r="N3918" s="44"/>
      <c r="O3918" s="44"/>
      <c r="P3918" s="44"/>
      <c r="Q3918" s="44"/>
      <c r="R3918" s="44"/>
      <c r="S3918" s="44"/>
      <c r="T3918" s="44"/>
      <c r="U3918" s="44"/>
      <c r="V3918" s="44"/>
      <c r="W3918" s="44"/>
      <c r="X3918" s="44"/>
      <c r="Y3918" s="44"/>
      <c r="Z3918" s="44"/>
      <c r="AA3918" s="35"/>
      <c r="AB3918" s="35"/>
      <c r="AC3918" s="35"/>
      <c r="AD3918" s="35"/>
      <c r="AE3918" s="35"/>
      <c r="AF3918" s="35"/>
      <c r="AG3918" s="35"/>
      <c r="AH3918" s="35"/>
      <c r="AI3918" s="35"/>
      <c r="AJ3918" s="35"/>
      <c r="AK3918" s="35"/>
    </row>
    <row r="3919" spans="7:37" s="13" customFormat="1" ht="13.9" customHeight="1" x14ac:dyDescent="0.3">
      <c r="G3919" s="44"/>
      <c r="H3919" s="44"/>
      <c r="I3919" s="44"/>
      <c r="J3919" s="44"/>
      <c r="K3919" s="44"/>
      <c r="L3919" s="44"/>
      <c r="M3919" s="44"/>
      <c r="N3919" s="44"/>
      <c r="O3919" s="44"/>
      <c r="P3919" s="44"/>
      <c r="Q3919" s="44"/>
      <c r="R3919" s="44"/>
      <c r="S3919" s="44"/>
      <c r="T3919" s="44"/>
      <c r="U3919" s="44"/>
      <c r="V3919" s="44"/>
      <c r="W3919" s="44"/>
      <c r="X3919" s="44"/>
      <c r="Y3919" s="44"/>
      <c r="Z3919" s="44"/>
      <c r="AA3919" s="35"/>
      <c r="AB3919" s="35"/>
      <c r="AC3919" s="35"/>
      <c r="AD3919" s="35"/>
      <c r="AE3919" s="35"/>
      <c r="AF3919" s="35"/>
      <c r="AG3919" s="35"/>
      <c r="AH3919" s="35"/>
      <c r="AI3919" s="35"/>
      <c r="AJ3919" s="35"/>
      <c r="AK3919" s="35"/>
    </row>
    <row r="3920" spans="7:37" s="13" customFormat="1" ht="13.9" customHeight="1" x14ac:dyDescent="0.3">
      <c r="G3920" s="44"/>
      <c r="H3920" s="44"/>
      <c r="I3920" s="44"/>
      <c r="J3920" s="44"/>
      <c r="K3920" s="44"/>
      <c r="L3920" s="44"/>
      <c r="M3920" s="44"/>
      <c r="N3920" s="44"/>
      <c r="O3920" s="44"/>
      <c r="P3920" s="44"/>
      <c r="Q3920" s="44"/>
      <c r="R3920" s="44"/>
      <c r="S3920" s="44"/>
      <c r="T3920" s="44"/>
      <c r="U3920" s="44"/>
      <c r="V3920" s="44"/>
      <c r="W3920" s="44"/>
      <c r="X3920" s="44"/>
      <c r="Y3920" s="44"/>
      <c r="Z3920" s="44"/>
      <c r="AA3920" s="35"/>
      <c r="AB3920" s="35"/>
      <c r="AC3920" s="35"/>
      <c r="AD3920" s="35"/>
      <c r="AE3920" s="35"/>
      <c r="AF3920" s="35"/>
      <c r="AG3920" s="35"/>
      <c r="AH3920" s="35"/>
      <c r="AI3920" s="35"/>
      <c r="AJ3920" s="35"/>
      <c r="AK3920" s="35"/>
    </row>
    <row r="3921" spans="7:37" s="13" customFormat="1" ht="13.9" customHeight="1" x14ac:dyDescent="0.3">
      <c r="G3921" s="44"/>
      <c r="H3921" s="44"/>
      <c r="I3921" s="44"/>
      <c r="J3921" s="44"/>
      <c r="K3921" s="44"/>
      <c r="L3921" s="44"/>
      <c r="M3921" s="44"/>
      <c r="N3921" s="44"/>
      <c r="O3921" s="44"/>
      <c r="P3921" s="44"/>
      <c r="Q3921" s="44"/>
      <c r="R3921" s="44"/>
      <c r="S3921" s="44"/>
      <c r="T3921" s="44"/>
      <c r="U3921" s="44"/>
      <c r="V3921" s="44"/>
      <c r="W3921" s="44"/>
      <c r="X3921" s="44"/>
      <c r="Y3921" s="44"/>
      <c r="Z3921" s="44"/>
      <c r="AA3921" s="35"/>
      <c r="AB3921" s="35"/>
      <c r="AC3921" s="35"/>
      <c r="AD3921" s="35"/>
      <c r="AE3921" s="35"/>
      <c r="AF3921" s="35"/>
      <c r="AG3921" s="35"/>
      <c r="AH3921" s="35"/>
      <c r="AI3921" s="35"/>
      <c r="AJ3921" s="35"/>
      <c r="AK3921" s="35"/>
    </row>
    <row r="3922" spans="7:37" s="13" customFormat="1" ht="13.9" customHeight="1" x14ac:dyDescent="0.3">
      <c r="G3922" s="44"/>
      <c r="H3922" s="44"/>
      <c r="I3922" s="44"/>
      <c r="J3922" s="44"/>
      <c r="K3922" s="44"/>
      <c r="L3922" s="44"/>
      <c r="M3922" s="44"/>
      <c r="N3922" s="44"/>
      <c r="O3922" s="44"/>
      <c r="P3922" s="44"/>
      <c r="Q3922" s="44"/>
      <c r="R3922" s="44"/>
      <c r="S3922" s="44"/>
      <c r="T3922" s="44"/>
      <c r="U3922" s="44"/>
      <c r="V3922" s="44"/>
      <c r="W3922" s="44"/>
      <c r="X3922" s="44"/>
      <c r="Y3922" s="44"/>
      <c r="Z3922" s="44"/>
      <c r="AA3922" s="35"/>
      <c r="AB3922" s="35"/>
      <c r="AC3922" s="35"/>
      <c r="AD3922" s="35"/>
      <c r="AE3922" s="35"/>
      <c r="AF3922" s="35"/>
      <c r="AG3922" s="35"/>
      <c r="AH3922" s="35"/>
      <c r="AI3922" s="35"/>
      <c r="AJ3922" s="35"/>
      <c r="AK3922" s="35"/>
    </row>
    <row r="3923" spans="7:37" s="13" customFormat="1" ht="13.9" customHeight="1" x14ac:dyDescent="0.3">
      <c r="G3923" s="44"/>
      <c r="H3923" s="44"/>
      <c r="I3923" s="44"/>
      <c r="J3923" s="44"/>
      <c r="K3923" s="44"/>
      <c r="L3923" s="44"/>
      <c r="M3923" s="44"/>
      <c r="N3923" s="44"/>
      <c r="O3923" s="44"/>
      <c r="P3923" s="44"/>
      <c r="Q3923" s="44"/>
      <c r="R3923" s="44"/>
      <c r="S3923" s="44"/>
      <c r="T3923" s="44"/>
      <c r="U3923" s="44"/>
      <c r="V3923" s="44"/>
      <c r="W3923" s="44"/>
      <c r="X3923" s="44"/>
      <c r="Y3923" s="44"/>
      <c r="Z3923" s="44"/>
      <c r="AA3923" s="35"/>
      <c r="AB3923" s="35"/>
      <c r="AC3923" s="35"/>
      <c r="AD3923" s="35"/>
      <c r="AE3923" s="35"/>
      <c r="AF3923" s="35"/>
      <c r="AG3923" s="35"/>
      <c r="AH3923" s="35"/>
      <c r="AI3923" s="35"/>
      <c r="AJ3923" s="35"/>
      <c r="AK3923" s="35"/>
    </row>
    <row r="3924" spans="7:37" s="13" customFormat="1" ht="13.9" customHeight="1" x14ac:dyDescent="0.3">
      <c r="G3924" s="44"/>
      <c r="H3924" s="44"/>
      <c r="I3924" s="44"/>
      <c r="J3924" s="44"/>
      <c r="K3924" s="44"/>
      <c r="L3924" s="44"/>
      <c r="M3924" s="44"/>
      <c r="N3924" s="44"/>
      <c r="O3924" s="44"/>
      <c r="P3924" s="44"/>
      <c r="Q3924" s="44"/>
      <c r="R3924" s="44"/>
      <c r="S3924" s="44"/>
      <c r="T3924" s="44"/>
      <c r="U3924" s="44"/>
      <c r="V3924" s="44"/>
      <c r="W3924" s="44"/>
      <c r="X3924" s="44"/>
      <c r="Y3924" s="44"/>
      <c r="Z3924" s="44"/>
      <c r="AA3924" s="35"/>
      <c r="AB3924" s="35"/>
      <c r="AC3924" s="35"/>
      <c r="AD3924" s="35"/>
      <c r="AE3924" s="35"/>
      <c r="AF3924" s="35"/>
      <c r="AG3924" s="35"/>
      <c r="AH3924" s="35"/>
      <c r="AI3924" s="35"/>
      <c r="AJ3924" s="35"/>
      <c r="AK3924" s="35"/>
    </row>
    <row r="3925" spans="7:37" s="13" customFormat="1" ht="13.9" customHeight="1" x14ac:dyDescent="0.3">
      <c r="G3925" s="44"/>
      <c r="H3925" s="44"/>
      <c r="I3925" s="44"/>
      <c r="J3925" s="44"/>
      <c r="K3925" s="44"/>
      <c r="L3925" s="44"/>
      <c r="M3925" s="44"/>
      <c r="N3925" s="44"/>
      <c r="O3925" s="44"/>
      <c r="P3925" s="44"/>
      <c r="Q3925" s="44"/>
      <c r="R3925" s="44"/>
      <c r="S3925" s="44"/>
      <c r="T3925" s="44"/>
      <c r="U3925" s="44"/>
      <c r="V3925" s="44"/>
      <c r="W3925" s="44"/>
      <c r="X3925" s="44"/>
      <c r="Y3925" s="44"/>
      <c r="Z3925" s="44"/>
      <c r="AA3925" s="35"/>
      <c r="AB3925" s="35"/>
      <c r="AC3925" s="35"/>
      <c r="AD3925" s="35"/>
      <c r="AE3925" s="35"/>
      <c r="AF3925" s="35"/>
      <c r="AG3925" s="35"/>
      <c r="AH3925" s="35"/>
      <c r="AI3925" s="35"/>
      <c r="AJ3925" s="35"/>
      <c r="AK3925" s="35"/>
    </row>
    <row r="3926" spans="7:37" s="13" customFormat="1" ht="13.9" customHeight="1" x14ac:dyDescent="0.3">
      <c r="G3926" s="44"/>
      <c r="H3926" s="44"/>
      <c r="I3926" s="44"/>
      <c r="J3926" s="44"/>
      <c r="K3926" s="44"/>
      <c r="L3926" s="44"/>
      <c r="M3926" s="44"/>
      <c r="N3926" s="44"/>
      <c r="O3926" s="44"/>
      <c r="P3926" s="44"/>
      <c r="Q3926" s="44"/>
      <c r="R3926" s="44"/>
      <c r="S3926" s="44"/>
      <c r="T3926" s="44"/>
      <c r="U3926" s="44"/>
      <c r="V3926" s="44"/>
      <c r="W3926" s="44"/>
      <c r="X3926" s="44"/>
      <c r="Y3926" s="44"/>
      <c r="Z3926" s="44"/>
      <c r="AA3926" s="35"/>
      <c r="AB3926" s="35"/>
      <c r="AC3926" s="35"/>
      <c r="AD3926" s="35"/>
      <c r="AE3926" s="35"/>
      <c r="AF3926" s="35"/>
      <c r="AG3926" s="35"/>
      <c r="AH3926" s="35"/>
      <c r="AI3926" s="35"/>
      <c r="AJ3926" s="35"/>
      <c r="AK3926" s="35"/>
    </row>
    <row r="3927" spans="7:37" s="13" customFormat="1" ht="13.9" customHeight="1" x14ac:dyDescent="0.3">
      <c r="G3927" s="44"/>
      <c r="H3927" s="44"/>
      <c r="I3927" s="44"/>
      <c r="J3927" s="44"/>
      <c r="K3927" s="44"/>
      <c r="L3927" s="44"/>
      <c r="M3927" s="44"/>
      <c r="N3927" s="44"/>
      <c r="O3927" s="44"/>
      <c r="P3927" s="44"/>
      <c r="Q3927" s="44"/>
      <c r="R3927" s="44"/>
      <c r="S3927" s="44"/>
      <c r="T3927" s="44"/>
      <c r="U3927" s="44"/>
      <c r="V3927" s="44"/>
      <c r="W3927" s="44"/>
      <c r="X3927" s="44"/>
      <c r="Y3927" s="44"/>
      <c r="Z3927" s="44"/>
      <c r="AA3927" s="35"/>
      <c r="AB3927" s="35"/>
      <c r="AC3927" s="35"/>
      <c r="AD3927" s="35"/>
      <c r="AE3927" s="35"/>
      <c r="AF3927" s="35"/>
      <c r="AG3927" s="35"/>
      <c r="AH3927" s="35"/>
      <c r="AI3927" s="35"/>
      <c r="AJ3927" s="35"/>
      <c r="AK3927" s="35"/>
    </row>
    <row r="3928" spans="7:37" s="13" customFormat="1" ht="13.9" customHeight="1" x14ac:dyDescent="0.3">
      <c r="G3928" s="44"/>
      <c r="H3928" s="44"/>
      <c r="I3928" s="44"/>
      <c r="J3928" s="44"/>
      <c r="K3928" s="44"/>
      <c r="L3928" s="44"/>
      <c r="M3928" s="44"/>
      <c r="N3928" s="44"/>
      <c r="O3928" s="44"/>
      <c r="P3928" s="44"/>
      <c r="Q3928" s="44"/>
      <c r="R3928" s="44"/>
      <c r="S3928" s="44"/>
      <c r="T3928" s="44"/>
      <c r="U3928" s="44"/>
      <c r="V3928" s="44"/>
      <c r="W3928" s="44"/>
      <c r="X3928" s="44"/>
      <c r="Y3928" s="44"/>
      <c r="Z3928" s="44"/>
      <c r="AA3928" s="35"/>
      <c r="AB3928" s="35"/>
      <c r="AC3928" s="35"/>
      <c r="AD3928" s="35"/>
      <c r="AE3928" s="35"/>
      <c r="AF3928" s="35"/>
      <c r="AG3928" s="35"/>
      <c r="AH3928" s="35"/>
      <c r="AI3928" s="35"/>
      <c r="AJ3928" s="35"/>
      <c r="AK3928" s="35"/>
    </row>
    <row r="3929" spans="7:37" s="13" customFormat="1" ht="13.9" customHeight="1" x14ac:dyDescent="0.3">
      <c r="G3929" s="44"/>
      <c r="H3929" s="44"/>
      <c r="I3929" s="44"/>
      <c r="J3929" s="44"/>
      <c r="K3929" s="44"/>
      <c r="L3929" s="44"/>
      <c r="M3929" s="44"/>
      <c r="N3929" s="44"/>
      <c r="O3929" s="44"/>
      <c r="P3929" s="44"/>
      <c r="Q3929" s="44"/>
      <c r="R3929" s="44"/>
      <c r="S3929" s="44"/>
      <c r="T3929" s="44"/>
      <c r="U3929" s="44"/>
      <c r="V3929" s="44"/>
      <c r="W3929" s="44"/>
      <c r="X3929" s="44"/>
      <c r="Y3929" s="44"/>
      <c r="Z3929" s="44"/>
      <c r="AA3929" s="35"/>
      <c r="AB3929" s="35"/>
      <c r="AC3929" s="35"/>
      <c r="AD3929" s="35"/>
      <c r="AE3929" s="35"/>
      <c r="AF3929" s="35"/>
      <c r="AG3929" s="35"/>
      <c r="AH3929" s="35"/>
      <c r="AI3929" s="35"/>
      <c r="AJ3929" s="35"/>
      <c r="AK3929" s="35"/>
    </row>
    <row r="3930" spans="7:37" s="13" customFormat="1" ht="13.9" customHeight="1" x14ac:dyDescent="0.3">
      <c r="G3930" s="44"/>
      <c r="H3930" s="44"/>
      <c r="I3930" s="44"/>
      <c r="J3930" s="44"/>
      <c r="K3930" s="44"/>
      <c r="L3930" s="44"/>
      <c r="M3930" s="44"/>
      <c r="N3930" s="44"/>
      <c r="O3930" s="44"/>
      <c r="P3930" s="44"/>
      <c r="Q3930" s="44"/>
      <c r="R3930" s="44"/>
      <c r="S3930" s="44"/>
      <c r="T3930" s="44"/>
      <c r="U3930" s="44"/>
      <c r="V3930" s="44"/>
      <c r="W3930" s="44"/>
      <c r="X3930" s="44"/>
      <c r="Y3930" s="44"/>
      <c r="Z3930" s="44"/>
      <c r="AA3930" s="35"/>
      <c r="AB3930" s="35"/>
      <c r="AC3930" s="35"/>
      <c r="AD3930" s="35"/>
      <c r="AE3930" s="35"/>
      <c r="AF3930" s="35"/>
      <c r="AG3930" s="35"/>
      <c r="AH3930" s="35"/>
      <c r="AI3930" s="35"/>
      <c r="AJ3930" s="35"/>
      <c r="AK3930" s="35"/>
    </row>
    <row r="3931" spans="7:37" s="13" customFormat="1" ht="13.9" customHeight="1" x14ac:dyDescent="0.3">
      <c r="G3931" s="44"/>
      <c r="H3931" s="44"/>
      <c r="I3931" s="44"/>
      <c r="J3931" s="44"/>
      <c r="K3931" s="44"/>
      <c r="L3931" s="44"/>
      <c r="M3931" s="44"/>
      <c r="N3931" s="44"/>
      <c r="O3931" s="44"/>
      <c r="P3931" s="44"/>
      <c r="Q3931" s="44"/>
      <c r="R3931" s="44"/>
      <c r="S3931" s="44"/>
      <c r="T3931" s="44"/>
      <c r="U3931" s="44"/>
      <c r="V3931" s="44"/>
      <c r="W3931" s="44"/>
      <c r="X3931" s="44"/>
      <c r="Y3931" s="44"/>
      <c r="Z3931" s="44"/>
      <c r="AA3931" s="35"/>
      <c r="AB3931" s="35"/>
      <c r="AC3931" s="35"/>
      <c r="AD3931" s="35"/>
      <c r="AE3931" s="35"/>
      <c r="AF3931" s="35"/>
      <c r="AG3931" s="35"/>
      <c r="AH3931" s="35"/>
      <c r="AI3931" s="35"/>
      <c r="AJ3931" s="35"/>
      <c r="AK3931" s="35"/>
    </row>
    <row r="3932" spans="7:37" s="13" customFormat="1" ht="13.9" customHeight="1" x14ac:dyDescent="0.3">
      <c r="G3932" s="44"/>
      <c r="H3932" s="44"/>
      <c r="I3932" s="44"/>
      <c r="J3932" s="44"/>
      <c r="K3932" s="44"/>
      <c r="L3932" s="44"/>
      <c r="M3932" s="44"/>
      <c r="N3932" s="44"/>
      <c r="O3932" s="44"/>
      <c r="P3932" s="44"/>
      <c r="Q3932" s="44"/>
      <c r="R3932" s="44"/>
      <c r="S3932" s="44"/>
      <c r="T3932" s="44"/>
      <c r="U3932" s="44"/>
      <c r="V3932" s="44"/>
      <c r="W3932" s="44"/>
      <c r="X3932" s="44"/>
      <c r="Y3932" s="44"/>
      <c r="Z3932" s="44"/>
      <c r="AA3932" s="35"/>
      <c r="AB3932" s="35"/>
      <c r="AC3932" s="35"/>
      <c r="AD3932" s="35"/>
      <c r="AE3932" s="35"/>
      <c r="AF3932" s="35"/>
      <c r="AG3932" s="35"/>
      <c r="AH3932" s="35"/>
      <c r="AI3932" s="35"/>
      <c r="AJ3932" s="35"/>
      <c r="AK3932" s="35"/>
    </row>
    <row r="3933" spans="7:37" s="13" customFormat="1" ht="13.9" customHeight="1" x14ac:dyDescent="0.3">
      <c r="G3933" s="44"/>
      <c r="H3933" s="44"/>
      <c r="I3933" s="44"/>
      <c r="J3933" s="44"/>
      <c r="K3933" s="44"/>
      <c r="L3933" s="44"/>
      <c r="M3933" s="44"/>
      <c r="N3933" s="44"/>
      <c r="O3933" s="44"/>
      <c r="P3933" s="44"/>
      <c r="Q3933" s="44"/>
      <c r="R3933" s="44"/>
      <c r="S3933" s="44"/>
      <c r="T3933" s="44"/>
      <c r="U3933" s="44"/>
      <c r="V3933" s="44"/>
      <c r="W3933" s="44"/>
      <c r="X3933" s="44"/>
      <c r="Y3933" s="44"/>
      <c r="Z3933" s="44"/>
      <c r="AA3933" s="35"/>
      <c r="AB3933" s="35"/>
      <c r="AC3933" s="35"/>
      <c r="AD3933" s="35"/>
      <c r="AE3933" s="35"/>
      <c r="AF3933" s="35"/>
      <c r="AG3933" s="35"/>
      <c r="AH3933" s="35"/>
      <c r="AI3933" s="35"/>
      <c r="AJ3933" s="35"/>
      <c r="AK3933" s="35"/>
    </row>
    <row r="3934" spans="7:37" s="13" customFormat="1" ht="13.9" customHeight="1" x14ac:dyDescent="0.3">
      <c r="G3934" s="44"/>
      <c r="H3934" s="44"/>
      <c r="I3934" s="44"/>
      <c r="J3934" s="44"/>
      <c r="K3934" s="44"/>
      <c r="L3934" s="44"/>
      <c r="M3934" s="44"/>
      <c r="N3934" s="44"/>
      <c r="O3934" s="44"/>
      <c r="P3934" s="44"/>
      <c r="Q3934" s="44"/>
      <c r="R3934" s="44"/>
      <c r="S3934" s="44"/>
      <c r="T3934" s="44"/>
      <c r="U3934" s="44"/>
      <c r="V3934" s="44"/>
      <c r="W3934" s="44"/>
      <c r="X3934" s="44"/>
      <c r="Y3934" s="44"/>
      <c r="Z3934" s="44"/>
      <c r="AA3934" s="35"/>
      <c r="AB3934" s="35"/>
      <c r="AC3934" s="35"/>
      <c r="AD3934" s="35"/>
      <c r="AE3934" s="35"/>
      <c r="AF3934" s="35"/>
      <c r="AG3934" s="35"/>
      <c r="AH3934" s="35"/>
      <c r="AI3934" s="35"/>
      <c r="AJ3934" s="35"/>
      <c r="AK3934" s="35"/>
    </row>
    <row r="3935" spans="7:37" s="13" customFormat="1" ht="13.9" customHeight="1" x14ac:dyDescent="0.3">
      <c r="G3935" s="44"/>
      <c r="H3935" s="44"/>
      <c r="I3935" s="44"/>
      <c r="J3935" s="44"/>
      <c r="K3935" s="44"/>
      <c r="L3935" s="44"/>
      <c r="M3935" s="44"/>
      <c r="N3935" s="44"/>
      <c r="O3935" s="44"/>
      <c r="P3935" s="44"/>
      <c r="Q3935" s="44"/>
      <c r="R3935" s="44"/>
      <c r="S3935" s="44"/>
      <c r="T3935" s="44"/>
      <c r="U3935" s="44"/>
      <c r="V3935" s="44"/>
      <c r="W3935" s="44"/>
      <c r="X3935" s="44"/>
      <c r="Y3935" s="44"/>
      <c r="Z3935" s="44"/>
      <c r="AA3935" s="35"/>
      <c r="AB3935" s="35"/>
      <c r="AC3935" s="35"/>
      <c r="AD3935" s="35"/>
      <c r="AE3935" s="35"/>
      <c r="AF3935" s="35"/>
      <c r="AG3935" s="35"/>
      <c r="AH3935" s="35"/>
      <c r="AI3935" s="35"/>
      <c r="AJ3935" s="35"/>
      <c r="AK3935" s="35"/>
    </row>
    <row r="3936" spans="7:37" s="13" customFormat="1" ht="13.9" customHeight="1" x14ac:dyDescent="0.3">
      <c r="G3936" s="44"/>
      <c r="H3936" s="44"/>
      <c r="I3936" s="44"/>
      <c r="J3936" s="44"/>
      <c r="K3936" s="44"/>
      <c r="L3936" s="44"/>
      <c r="M3936" s="44"/>
      <c r="N3936" s="44"/>
      <c r="O3936" s="44"/>
      <c r="P3936" s="44"/>
      <c r="Q3936" s="44"/>
      <c r="R3936" s="44"/>
      <c r="S3936" s="44"/>
      <c r="T3936" s="44"/>
      <c r="U3936" s="44"/>
      <c r="V3936" s="44"/>
      <c r="W3936" s="44"/>
      <c r="X3936" s="44"/>
      <c r="Y3936" s="44"/>
      <c r="Z3936" s="44"/>
      <c r="AA3936" s="35"/>
      <c r="AB3936" s="35"/>
      <c r="AC3936" s="35"/>
      <c r="AD3936" s="35"/>
      <c r="AE3936" s="35"/>
      <c r="AF3936" s="35"/>
      <c r="AG3936" s="35"/>
      <c r="AH3936" s="35"/>
      <c r="AI3936" s="35"/>
      <c r="AJ3936" s="35"/>
      <c r="AK3936" s="35"/>
    </row>
    <row r="3937" spans="7:37" s="13" customFormat="1" ht="13.9" customHeight="1" x14ac:dyDescent="0.3">
      <c r="G3937" s="44"/>
      <c r="H3937" s="44"/>
      <c r="I3937" s="44"/>
      <c r="J3937" s="44"/>
      <c r="K3937" s="44"/>
      <c r="L3937" s="44"/>
      <c r="M3937" s="44"/>
      <c r="N3937" s="44"/>
      <c r="O3937" s="44"/>
      <c r="P3937" s="44"/>
      <c r="Q3937" s="44"/>
      <c r="R3937" s="44"/>
      <c r="S3937" s="44"/>
      <c r="T3937" s="44"/>
      <c r="U3937" s="44"/>
      <c r="V3937" s="44"/>
      <c r="W3937" s="44"/>
      <c r="X3937" s="44"/>
      <c r="Y3937" s="44"/>
      <c r="Z3937" s="44"/>
      <c r="AA3937" s="35"/>
      <c r="AB3937" s="35"/>
      <c r="AC3937" s="35"/>
      <c r="AD3937" s="35"/>
      <c r="AE3937" s="35"/>
      <c r="AF3937" s="35"/>
      <c r="AG3937" s="35"/>
      <c r="AH3937" s="35"/>
      <c r="AI3937" s="35"/>
      <c r="AJ3937" s="35"/>
      <c r="AK3937" s="35"/>
    </row>
    <row r="3938" spans="7:37" s="13" customFormat="1" ht="13.9" customHeight="1" x14ac:dyDescent="0.3">
      <c r="G3938" s="44"/>
      <c r="H3938" s="44"/>
      <c r="I3938" s="44"/>
      <c r="J3938" s="44"/>
      <c r="K3938" s="44"/>
      <c r="L3938" s="44"/>
      <c r="M3938" s="44"/>
      <c r="N3938" s="44"/>
      <c r="O3938" s="44"/>
      <c r="P3938" s="44"/>
      <c r="Q3938" s="44"/>
      <c r="R3938" s="44"/>
      <c r="S3938" s="44"/>
      <c r="T3938" s="44"/>
      <c r="U3938" s="44"/>
      <c r="V3938" s="44"/>
      <c r="W3938" s="44"/>
      <c r="X3938" s="44"/>
      <c r="Y3938" s="44"/>
      <c r="Z3938" s="44"/>
      <c r="AA3938" s="35"/>
      <c r="AB3938" s="35"/>
      <c r="AC3938" s="35"/>
      <c r="AD3938" s="35"/>
      <c r="AE3938" s="35"/>
      <c r="AF3938" s="35"/>
      <c r="AG3938" s="35"/>
      <c r="AH3938" s="35"/>
      <c r="AI3938" s="35"/>
      <c r="AJ3938" s="35"/>
      <c r="AK3938" s="35"/>
    </row>
    <row r="3939" spans="7:37" s="13" customFormat="1" ht="13.9" customHeight="1" x14ac:dyDescent="0.3">
      <c r="G3939" s="44"/>
      <c r="H3939" s="44"/>
      <c r="I3939" s="44"/>
      <c r="J3939" s="44"/>
      <c r="K3939" s="44"/>
      <c r="L3939" s="44"/>
      <c r="M3939" s="44"/>
      <c r="N3939" s="44"/>
      <c r="O3939" s="44"/>
      <c r="P3939" s="44"/>
      <c r="Q3939" s="44"/>
      <c r="R3939" s="44"/>
      <c r="S3939" s="44"/>
      <c r="T3939" s="44"/>
      <c r="U3939" s="44"/>
      <c r="V3939" s="44"/>
      <c r="W3939" s="44"/>
      <c r="X3939" s="44"/>
      <c r="Y3939" s="44"/>
      <c r="Z3939" s="44"/>
      <c r="AA3939" s="35"/>
      <c r="AB3939" s="35"/>
      <c r="AC3939" s="35"/>
      <c r="AD3939" s="35"/>
      <c r="AE3939" s="35"/>
      <c r="AF3939" s="35"/>
      <c r="AG3939" s="35"/>
      <c r="AH3939" s="35"/>
      <c r="AI3939" s="35"/>
      <c r="AJ3939" s="35"/>
      <c r="AK3939" s="35"/>
    </row>
    <row r="3940" spans="7:37" s="13" customFormat="1" ht="13.9" customHeight="1" x14ac:dyDescent="0.3">
      <c r="G3940" s="44"/>
      <c r="H3940" s="44"/>
      <c r="I3940" s="44"/>
      <c r="J3940" s="44"/>
      <c r="K3940" s="44"/>
      <c r="L3940" s="44"/>
      <c r="M3940" s="44"/>
      <c r="N3940" s="44"/>
      <c r="O3940" s="44"/>
      <c r="P3940" s="44"/>
      <c r="Q3940" s="44"/>
      <c r="R3940" s="44"/>
      <c r="S3940" s="44"/>
      <c r="T3940" s="44"/>
      <c r="U3940" s="44"/>
      <c r="V3940" s="44"/>
      <c r="W3940" s="44"/>
      <c r="X3940" s="44"/>
      <c r="Y3940" s="44"/>
      <c r="Z3940" s="44"/>
      <c r="AA3940" s="35"/>
      <c r="AB3940" s="35"/>
      <c r="AC3940" s="35"/>
      <c r="AD3940" s="35"/>
      <c r="AE3940" s="35"/>
      <c r="AF3940" s="35"/>
      <c r="AG3940" s="35"/>
      <c r="AH3940" s="35"/>
      <c r="AI3940" s="35"/>
      <c r="AJ3940" s="35"/>
      <c r="AK3940" s="35"/>
    </row>
    <row r="3941" spans="7:37" s="13" customFormat="1" ht="13.9" customHeight="1" x14ac:dyDescent="0.3">
      <c r="G3941" s="44"/>
      <c r="H3941" s="44"/>
      <c r="I3941" s="44"/>
      <c r="J3941" s="44"/>
      <c r="K3941" s="44"/>
      <c r="L3941" s="44"/>
      <c r="M3941" s="44"/>
      <c r="N3941" s="44"/>
      <c r="O3941" s="44"/>
      <c r="P3941" s="44"/>
      <c r="Q3941" s="44"/>
      <c r="R3941" s="44"/>
      <c r="S3941" s="44"/>
      <c r="T3941" s="44"/>
      <c r="U3941" s="44"/>
      <c r="V3941" s="44"/>
      <c r="W3941" s="44"/>
      <c r="X3941" s="44"/>
      <c r="Y3941" s="44"/>
      <c r="Z3941" s="44"/>
      <c r="AA3941" s="35"/>
      <c r="AB3941" s="35"/>
      <c r="AC3941" s="35"/>
      <c r="AD3941" s="35"/>
      <c r="AE3941" s="35"/>
      <c r="AF3941" s="35"/>
      <c r="AG3941" s="35"/>
      <c r="AH3941" s="35"/>
      <c r="AI3941" s="35"/>
      <c r="AJ3941" s="35"/>
      <c r="AK3941" s="35"/>
    </row>
    <row r="3942" spans="7:37" s="13" customFormat="1" ht="13.9" customHeight="1" x14ac:dyDescent="0.3">
      <c r="G3942" s="44"/>
      <c r="H3942" s="44"/>
      <c r="I3942" s="44"/>
      <c r="J3942" s="44"/>
      <c r="K3942" s="44"/>
      <c r="L3942" s="44"/>
      <c r="M3942" s="44"/>
      <c r="N3942" s="44"/>
      <c r="O3942" s="44"/>
      <c r="P3942" s="44"/>
      <c r="Q3942" s="44"/>
      <c r="R3942" s="44"/>
      <c r="S3942" s="44"/>
      <c r="T3942" s="44"/>
      <c r="U3942" s="44"/>
      <c r="V3942" s="44"/>
      <c r="W3942" s="44"/>
      <c r="X3942" s="44"/>
      <c r="Y3942" s="44"/>
      <c r="Z3942" s="44"/>
      <c r="AA3942" s="35"/>
      <c r="AB3942" s="35"/>
      <c r="AC3942" s="35"/>
      <c r="AD3942" s="35"/>
      <c r="AE3942" s="35"/>
      <c r="AF3942" s="35"/>
      <c r="AG3942" s="35"/>
      <c r="AH3942" s="35"/>
      <c r="AI3942" s="35"/>
      <c r="AJ3942" s="35"/>
      <c r="AK3942" s="35"/>
    </row>
    <row r="3943" spans="7:37" s="13" customFormat="1" ht="13.9" customHeight="1" x14ac:dyDescent="0.3">
      <c r="G3943" s="44"/>
      <c r="H3943" s="44"/>
      <c r="I3943" s="44"/>
      <c r="J3943" s="44"/>
      <c r="K3943" s="44"/>
      <c r="L3943" s="44"/>
      <c r="M3943" s="44"/>
      <c r="N3943" s="44"/>
      <c r="O3943" s="44"/>
      <c r="P3943" s="44"/>
      <c r="Q3943" s="44"/>
      <c r="R3943" s="44"/>
      <c r="S3943" s="44"/>
      <c r="T3943" s="44"/>
      <c r="U3943" s="44"/>
      <c r="V3943" s="44"/>
      <c r="W3943" s="44"/>
      <c r="X3943" s="44"/>
      <c r="Y3943" s="44"/>
      <c r="Z3943" s="44"/>
      <c r="AA3943" s="35"/>
      <c r="AB3943" s="35"/>
      <c r="AC3943" s="35"/>
      <c r="AD3943" s="35"/>
      <c r="AE3943" s="35"/>
      <c r="AF3943" s="35"/>
      <c r="AG3943" s="35"/>
      <c r="AH3943" s="35"/>
      <c r="AI3943" s="35"/>
      <c r="AJ3943" s="35"/>
      <c r="AK3943" s="35"/>
    </row>
    <row r="3944" spans="7:37" s="13" customFormat="1" ht="13.9" customHeight="1" x14ac:dyDescent="0.3">
      <c r="G3944" s="44"/>
      <c r="H3944" s="44"/>
      <c r="I3944" s="44"/>
      <c r="J3944" s="44"/>
      <c r="K3944" s="44"/>
      <c r="L3944" s="44"/>
      <c r="M3944" s="44"/>
      <c r="N3944" s="44"/>
      <c r="O3944" s="44"/>
      <c r="P3944" s="44"/>
      <c r="Q3944" s="44"/>
      <c r="R3944" s="44"/>
      <c r="S3944" s="44"/>
      <c r="T3944" s="44"/>
      <c r="U3944" s="44"/>
      <c r="V3944" s="44"/>
      <c r="W3944" s="44"/>
      <c r="X3944" s="44"/>
      <c r="Y3944" s="44"/>
      <c r="Z3944" s="44"/>
      <c r="AA3944" s="35"/>
      <c r="AB3944" s="35"/>
      <c r="AC3944" s="35"/>
      <c r="AD3944" s="35"/>
      <c r="AE3944" s="35"/>
      <c r="AF3944" s="35"/>
      <c r="AG3944" s="35"/>
      <c r="AH3944" s="35"/>
      <c r="AI3944" s="35"/>
      <c r="AJ3944" s="35"/>
      <c r="AK3944" s="35"/>
    </row>
    <row r="3945" spans="7:37" s="13" customFormat="1" ht="13.9" customHeight="1" x14ac:dyDescent="0.3">
      <c r="G3945" s="44"/>
      <c r="H3945" s="44"/>
      <c r="I3945" s="44"/>
      <c r="J3945" s="44"/>
      <c r="K3945" s="44"/>
      <c r="L3945" s="44"/>
      <c r="M3945" s="44"/>
      <c r="N3945" s="44"/>
      <c r="O3945" s="44"/>
      <c r="P3945" s="44"/>
      <c r="Q3945" s="44"/>
      <c r="R3945" s="44"/>
      <c r="S3945" s="44"/>
      <c r="T3945" s="44"/>
      <c r="U3945" s="44"/>
      <c r="V3945" s="44"/>
      <c r="W3945" s="44"/>
      <c r="X3945" s="44"/>
      <c r="Y3945" s="44"/>
      <c r="Z3945" s="44"/>
      <c r="AA3945" s="35"/>
      <c r="AB3945" s="35"/>
      <c r="AC3945" s="35"/>
      <c r="AD3945" s="35"/>
      <c r="AE3945" s="35"/>
      <c r="AF3945" s="35"/>
      <c r="AG3945" s="35"/>
      <c r="AH3945" s="35"/>
      <c r="AI3945" s="35"/>
      <c r="AJ3945" s="35"/>
      <c r="AK3945" s="35"/>
    </row>
    <row r="3946" spans="7:37" s="13" customFormat="1" ht="13.9" customHeight="1" x14ac:dyDescent="0.3">
      <c r="G3946" s="44"/>
      <c r="H3946" s="44"/>
      <c r="I3946" s="44"/>
      <c r="J3946" s="44"/>
      <c r="K3946" s="44"/>
      <c r="L3946" s="44"/>
      <c r="M3946" s="44"/>
      <c r="N3946" s="44"/>
      <c r="O3946" s="44"/>
      <c r="P3946" s="44"/>
      <c r="Q3946" s="44"/>
      <c r="R3946" s="44"/>
      <c r="S3946" s="44"/>
      <c r="T3946" s="44"/>
      <c r="U3946" s="44"/>
      <c r="V3946" s="44"/>
      <c r="W3946" s="44"/>
      <c r="X3946" s="44"/>
      <c r="Y3946" s="44"/>
      <c r="Z3946" s="44"/>
      <c r="AA3946" s="35"/>
      <c r="AB3946" s="35"/>
      <c r="AC3946" s="35"/>
      <c r="AD3946" s="35"/>
      <c r="AE3946" s="35"/>
      <c r="AF3946" s="35"/>
      <c r="AG3946" s="35"/>
      <c r="AH3946" s="35"/>
      <c r="AI3946" s="35"/>
      <c r="AJ3946" s="35"/>
      <c r="AK3946" s="35"/>
    </row>
    <row r="3947" spans="7:37" s="13" customFormat="1" ht="13.9" customHeight="1" x14ac:dyDescent="0.3">
      <c r="G3947" s="44"/>
      <c r="H3947" s="44"/>
      <c r="I3947" s="44"/>
      <c r="J3947" s="44"/>
      <c r="K3947" s="44"/>
      <c r="L3947" s="44"/>
      <c r="M3947" s="44"/>
      <c r="N3947" s="44"/>
      <c r="O3947" s="44"/>
      <c r="P3947" s="44"/>
      <c r="Q3947" s="44"/>
      <c r="R3947" s="44"/>
      <c r="S3947" s="44"/>
      <c r="T3947" s="44"/>
      <c r="U3947" s="44"/>
      <c r="V3947" s="44"/>
      <c r="W3947" s="44"/>
      <c r="X3947" s="44"/>
      <c r="Y3947" s="44"/>
      <c r="Z3947" s="44"/>
      <c r="AA3947" s="35"/>
      <c r="AB3947" s="35"/>
      <c r="AC3947" s="35"/>
      <c r="AD3947" s="35"/>
      <c r="AE3947" s="35"/>
      <c r="AF3947" s="35"/>
      <c r="AG3947" s="35"/>
      <c r="AH3947" s="35"/>
      <c r="AI3947" s="35"/>
      <c r="AJ3947" s="35"/>
      <c r="AK3947" s="35"/>
    </row>
    <row r="3948" spans="7:37" s="13" customFormat="1" ht="13.9" customHeight="1" x14ac:dyDescent="0.3">
      <c r="G3948" s="44"/>
      <c r="H3948" s="44"/>
      <c r="I3948" s="44"/>
      <c r="J3948" s="44"/>
      <c r="K3948" s="44"/>
      <c r="L3948" s="44"/>
      <c r="M3948" s="44"/>
      <c r="N3948" s="44"/>
      <c r="O3948" s="44"/>
      <c r="P3948" s="44"/>
      <c r="Q3948" s="44"/>
      <c r="R3948" s="44"/>
      <c r="S3948" s="44"/>
      <c r="T3948" s="44"/>
      <c r="U3948" s="44"/>
      <c r="V3948" s="44"/>
      <c r="W3948" s="44"/>
      <c r="X3948" s="44"/>
      <c r="Y3948" s="44"/>
      <c r="Z3948" s="44"/>
      <c r="AA3948" s="35"/>
      <c r="AB3948" s="35"/>
      <c r="AC3948" s="35"/>
      <c r="AD3948" s="35"/>
      <c r="AE3948" s="35"/>
      <c r="AF3948" s="35"/>
      <c r="AG3948" s="35"/>
      <c r="AH3948" s="35"/>
      <c r="AI3948" s="35"/>
      <c r="AJ3948" s="35"/>
      <c r="AK3948" s="35"/>
    </row>
    <row r="3949" spans="7:37" s="13" customFormat="1" ht="13.9" customHeight="1" x14ac:dyDescent="0.3">
      <c r="G3949" s="44"/>
      <c r="H3949" s="44"/>
      <c r="I3949" s="44"/>
      <c r="J3949" s="44"/>
      <c r="K3949" s="44"/>
      <c r="L3949" s="44"/>
      <c r="M3949" s="44"/>
      <c r="N3949" s="44"/>
      <c r="O3949" s="44"/>
      <c r="P3949" s="44"/>
      <c r="Q3949" s="44"/>
      <c r="R3949" s="44"/>
      <c r="S3949" s="44"/>
      <c r="T3949" s="44"/>
      <c r="U3949" s="44"/>
      <c r="V3949" s="44"/>
      <c r="W3949" s="44"/>
      <c r="X3949" s="44"/>
      <c r="Y3949" s="44"/>
      <c r="Z3949" s="44"/>
      <c r="AA3949" s="35"/>
      <c r="AB3949" s="35"/>
      <c r="AC3949" s="35"/>
      <c r="AD3949" s="35"/>
      <c r="AE3949" s="35"/>
      <c r="AF3949" s="35"/>
      <c r="AG3949" s="35"/>
      <c r="AH3949" s="35"/>
      <c r="AI3949" s="35"/>
      <c r="AJ3949" s="35"/>
      <c r="AK3949" s="35"/>
    </row>
    <row r="3950" spans="7:37" s="13" customFormat="1" ht="13.9" customHeight="1" x14ac:dyDescent="0.3">
      <c r="G3950" s="44"/>
      <c r="H3950" s="44"/>
      <c r="I3950" s="44"/>
      <c r="J3950" s="44"/>
      <c r="K3950" s="44"/>
      <c r="L3950" s="44"/>
      <c r="M3950" s="44"/>
      <c r="N3950" s="44"/>
      <c r="O3950" s="44"/>
      <c r="P3950" s="44"/>
      <c r="Q3950" s="44"/>
      <c r="R3950" s="44"/>
      <c r="S3950" s="44"/>
      <c r="T3950" s="44"/>
      <c r="U3950" s="44"/>
      <c r="V3950" s="44"/>
      <c r="W3950" s="44"/>
      <c r="X3950" s="44"/>
      <c r="Y3950" s="44"/>
      <c r="Z3950" s="44"/>
      <c r="AA3950" s="35"/>
      <c r="AB3950" s="35"/>
      <c r="AC3950" s="35"/>
      <c r="AD3950" s="35"/>
      <c r="AE3950" s="35"/>
      <c r="AF3950" s="35"/>
      <c r="AG3950" s="35"/>
      <c r="AH3950" s="35"/>
      <c r="AI3950" s="35"/>
      <c r="AJ3950" s="35"/>
      <c r="AK3950" s="35"/>
    </row>
    <row r="3951" spans="7:37" s="13" customFormat="1" ht="13.9" customHeight="1" x14ac:dyDescent="0.3">
      <c r="G3951" s="44"/>
      <c r="H3951" s="44"/>
      <c r="I3951" s="44"/>
      <c r="J3951" s="44"/>
      <c r="K3951" s="44"/>
      <c r="L3951" s="44"/>
      <c r="M3951" s="44"/>
      <c r="N3951" s="44"/>
      <c r="O3951" s="44"/>
      <c r="P3951" s="44"/>
      <c r="Q3951" s="44"/>
      <c r="R3951" s="44"/>
      <c r="S3951" s="44"/>
      <c r="T3951" s="44"/>
      <c r="U3951" s="44"/>
      <c r="V3951" s="44"/>
      <c r="W3951" s="44"/>
      <c r="X3951" s="44"/>
      <c r="Y3951" s="44"/>
      <c r="Z3951" s="44"/>
      <c r="AA3951" s="35"/>
      <c r="AB3951" s="35"/>
      <c r="AC3951" s="35"/>
      <c r="AD3951" s="35"/>
      <c r="AE3951" s="35"/>
      <c r="AF3951" s="35"/>
      <c r="AG3951" s="35"/>
      <c r="AH3951" s="35"/>
      <c r="AI3951" s="35"/>
      <c r="AJ3951" s="35"/>
      <c r="AK3951" s="35"/>
    </row>
    <row r="3952" spans="7:37" s="13" customFormat="1" ht="13.9" customHeight="1" x14ac:dyDescent="0.3">
      <c r="G3952" s="44"/>
      <c r="H3952" s="44"/>
      <c r="I3952" s="44"/>
      <c r="J3952" s="44"/>
      <c r="K3952" s="44"/>
      <c r="L3952" s="44"/>
      <c r="M3952" s="44"/>
      <c r="N3952" s="44"/>
      <c r="O3952" s="44"/>
      <c r="P3952" s="44"/>
      <c r="Q3952" s="44"/>
      <c r="R3952" s="44"/>
      <c r="S3952" s="44"/>
      <c r="T3952" s="44"/>
      <c r="U3952" s="44"/>
      <c r="V3952" s="44"/>
      <c r="W3952" s="44"/>
      <c r="X3952" s="44"/>
      <c r="Y3952" s="44"/>
      <c r="Z3952" s="44"/>
      <c r="AA3952" s="35"/>
      <c r="AB3952" s="35"/>
      <c r="AC3952" s="35"/>
      <c r="AD3952" s="35"/>
      <c r="AE3952" s="35"/>
      <c r="AF3952" s="35"/>
      <c r="AG3952" s="35"/>
      <c r="AH3952" s="35"/>
      <c r="AI3952" s="35"/>
      <c r="AJ3952" s="35"/>
      <c r="AK3952" s="35"/>
    </row>
    <row r="3953" spans="7:37" s="13" customFormat="1" ht="13.9" customHeight="1" x14ac:dyDescent="0.3">
      <c r="G3953" s="44"/>
      <c r="H3953" s="44"/>
      <c r="I3953" s="44"/>
      <c r="J3953" s="44"/>
      <c r="K3953" s="44"/>
      <c r="L3953" s="44"/>
      <c r="M3953" s="44"/>
      <c r="N3953" s="44"/>
      <c r="O3953" s="44"/>
      <c r="P3953" s="44"/>
      <c r="Q3953" s="44"/>
      <c r="R3953" s="44"/>
      <c r="S3953" s="44"/>
      <c r="T3953" s="44"/>
      <c r="U3953" s="44"/>
      <c r="V3953" s="44"/>
      <c r="W3953" s="44"/>
      <c r="X3953" s="44"/>
      <c r="Y3953" s="44"/>
      <c r="Z3953" s="44"/>
      <c r="AA3953" s="35"/>
      <c r="AB3953" s="35"/>
      <c r="AC3953" s="35"/>
      <c r="AD3953" s="35"/>
      <c r="AE3953" s="35"/>
      <c r="AF3953" s="35"/>
      <c r="AG3953" s="35"/>
      <c r="AH3953" s="35"/>
      <c r="AI3953" s="35"/>
      <c r="AJ3953" s="35"/>
      <c r="AK3953" s="35"/>
    </row>
    <row r="3954" spans="7:37" s="13" customFormat="1" ht="13.9" customHeight="1" x14ac:dyDescent="0.3">
      <c r="G3954" s="44"/>
      <c r="H3954" s="44"/>
      <c r="I3954" s="44"/>
      <c r="J3954" s="44"/>
      <c r="K3954" s="44"/>
      <c r="L3954" s="44"/>
      <c r="M3954" s="44"/>
      <c r="N3954" s="44"/>
      <c r="O3954" s="44"/>
      <c r="P3954" s="44"/>
      <c r="Q3954" s="44"/>
      <c r="R3954" s="44"/>
      <c r="S3954" s="44"/>
      <c r="T3954" s="44"/>
      <c r="U3954" s="44"/>
      <c r="V3954" s="44"/>
      <c r="W3954" s="44"/>
      <c r="X3954" s="44"/>
      <c r="Y3954" s="44"/>
      <c r="Z3954" s="44"/>
      <c r="AA3954" s="35"/>
      <c r="AB3954" s="35"/>
      <c r="AC3954" s="35"/>
      <c r="AD3954" s="35"/>
      <c r="AE3954" s="35"/>
      <c r="AF3954" s="35"/>
      <c r="AG3954" s="35"/>
      <c r="AH3954" s="35"/>
      <c r="AI3954" s="35"/>
      <c r="AJ3954" s="35"/>
      <c r="AK3954" s="35"/>
    </row>
    <row r="3955" spans="7:37" s="13" customFormat="1" ht="13.9" customHeight="1" x14ac:dyDescent="0.3">
      <c r="G3955" s="44"/>
      <c r="H3955" s="44"/>
      <c r="I3955" s="44"/>
      <c r="J3955" s="44"/>
      <c r="K3955" s="44"/>
      <c r="L3955" s="44"/>
      <c r="M3955" s="44"/>
      <c r="N3955" s="44"/>
      <c r="O3955" s="44"/>
      <c r="P3955" s="44"/>
      <c r="Q3955" s="44"/>
      <c r="R3955" s="44"/>
      <c r="S3955" s="44"/>
      <c r="T3955" s="44"/>
      <c r="U3955" s="44"/>
      <c r="V3955" s="44"/>
      <c r="W3955" s="44"/>
      <c r="X3955" s="44"/>
      <c r="Y3955" s="44"/>
      <c r="Z3955" s="44"/>
      <c r="AA3955" s="35"/>
      <c r="AB3955" s="35"/>
      <c r="AC3955" s="35"/>
      <c r="AD3955" s="35"/>
      <c r="AE3955" s="35"/>
      <c r="AF3955" s="35"/>
      <c r="AG3955" s="35"/>
      <c r="AH3955" s="35"/>
      <c r="AI3955" s="35"/>
      <c r="AJ3955" s="35"/>
      <c r="AK3955" s="35"/>
    </row>
    <row r="3956" spans="7:37" s="13" customFormat="1" ht="13.9" customHeight="1" x14ac:dyDescent="0.3">
      <c r="G3956" s="44"/>
      <c r="H3956" s="44"/>
      <c r="I3956" s="44"/>
      <c r="J3956" s="44"/>
      <c r="K3956" s="44"/>
      <c r="L3956" s="44"/>
      <c r="M3956" s="44"/>
      <c r="N3956" s="44"/>
      <c r="O3956" s="44"/>
      <c r="P3956" s="44"/>
      <c r="Q3956" s="44"/>
      <c r="R3956" s="44"/>
      <c r="S3956" s="44"/>
      <c r="T3956" s="44"/>
      <c r="U3956" s="44"/>
      <c r="V3956" s="44"/>
      <c r="W3956" s="44"/>
      <c r="X3956" s="44"/>
      <c r="Y3956" s="44"/>
      <c r="Z3956" s="44"/>
      <c r="AA3956" s="35"/>
      <c r="AB3956" s="35"/>
      <c r="AC3956" s="35"/>
      <c r="AD3956" s="35"/>
      <c r="AE3956" s="35"/>
      <c r="AF3956" s="35"/>
      <c r="AG3956" s="35"/>
      <c r="AH3956" s="35"/>
      <c r="AI3956" s="35"/>
      <c r="AJ3956" s="35"/>
      <c r="AK3956" s="35"/>
    </row>
    <row r="3957" spans="7:37" s="13" customFormat="1" ht="13.9" customHeight="1" x14ac:dyDescent="0.3">
      <c r="G3957" s="44"/>
      <c r="H3957" s="44"/>
      <c r="I3957" s="44"/>
      <c r="J3957" s="44"/>
      <c r="K3957" s="44"/>
      <c r="L3957" s="44"/>
      <c r="M3957" s="44"/>
      <c r="N3957" s="44"/>
      <c r="O3957" s="44"/>
      <c r="P3957" s="44"/>
      <c r="Q3957" s="44"/>
      <c r="R3957" s="44"/>
      <c r="S3957" s="44"/>
      <c r="T3957" s="44"/>
      <c r="U3957" s="44"/>
      <c r="V3957" s="44"/>
      <c r="W3957" s="44"/>
      <c r="X3957" s="44"/>
      <c r="Y3957" s="44"/>
      <c r="Z3957" s="44"/>
      <c r="AA3957" s="35"/>
      <c r="AB3957" s="35"/>
      <c r="AC3957" s="35"/>
      <c r="AD3957" s="35"/>
      <c r="AE3957" s="35"/>
      <c r="AF3957" s="35"/>
      <c r="AG3957" s="35"/>
      <c r="AH3957" s="35"/>
      <c r="AI3957" s="35"/>
      <c r="AJ3957" s="35"/>
      <c r="AK3957" s="35"/>
    </row>
    <row r="3958" spans="7:37" s="13" customFormat="1" ht="13.9" customHeight="1" x14ac:dyDescent="0.3">
      <c r="G3958" s="44"/>
      <c r="H3958" s="44"/>
      <c r="I3958" s="44"/>
      <c r="J3958" s="44"/>
      <c r="K3958" s="44"/>
      <c r="L3958" s="44"/>
      <c r="M3958" s="44"/>
      <c r="N3958" s="44"/>
      <c r="O3958" s="44"/>
      <c r="P3958" s="44"/>
      <c r="Q3958" s="44"/>
      <c r="R3958" s="44"/>
      <c r="S3958" s="44"/>
      <c r="T3958" s="44"/>
      <c r="U3958" s="44"/>
      <c r="V3958" s="44"/>
      <c r="W3958" s="44"/>
      <c r="X3958" s="44"/>
      <c r="Y3958" s="44"/>
      <c r="Z3958" s="44"/>
      <c r="AA3958" s="35"/>
      <c r="AB3958" s="35"/>
      <c r="AC3958" s="35"/>
      <c r="AD3958" s="35"/>
      <c r="AE3958" s="35"/>
      <c r="AF3958" s="35"/>
      <c r="AG3958" s="35"/>
      <c r="AH3958" s="35"/>
      <c r="AI3958" s="35"/>
      <c r="AJ3958" s="35"/>
      <c r="AK3958" s="35"/>
    </row>
    <row r="3959" spans="7:37" s="13" customFormat="1" ht="13.9" customHeight="1" x14ac:dyDescent="0.3">
      <c r="G3959" s="44"/>
      <c r="H3959" s="44"/>
      <c r="I3959" s="44"/>
      <c r="J3959" s="44"/>
      <c r="K3959" s="44"/>
      <c r="L3959" s="44"/>
      <c r="M3959" s="44"/>
      <c r="N3959" s="44"/>
      <c r="O3959" s="44"/>
      <c r="P3959" s="44"/>
      <c r="Q3959" s="44"/>
      <c r="R3959" s="44"/>
      <c r="S3959" s="44"/>
      <c r="T3959" s="44"/>
      <c r="U3959" s="44"/>
      <c r="V3959" s="44"/>
      <c r="W3959" s="44"/>
      <c r="X3959" s="44"/>
      <c r="Y3959" s="44"/>
      <c r="Z3959" s="44"/>
      <c r="AA3959" s="35"/>
      <c r="AB3959" s="35"/>
      <c r="AC3959" s="35"/>
      <c r="AD3959" s="35"/>
      <c r="AE3959" s="35"/>
      <c r="AF3959" s="35"/>
      <c r="AG3959" s="35"/>
      <c r="AH3959" s="35"/>
      <c r="AI3959" s="35"/>
      <c r="AJ3959" s="35"/>
      <c r="AK3959" s="35"/>
    </row>
    <row r="3960" spans="7:37" s="13" customFormat="1" ht="13.9" customHeight="1" x14ac:dyDescent="0.3">
      <c r="G3960" s="44"/>
      <c r="H3960" s="44"/>
      <c r="I3960" s="44"/>
      <c r="J3960" s="44"/>
      <c r="K3960" s="44"/>
      <c r="L3960" s="44"/>
      <c r="M3960" s="44"/>
      <c r="N3960" s="44"/>
      <c r="O3960" s="44"/>
      <c r="P3960" s="44"/>
      <c r="Q3960" s="44"/>
      <c r="R3960" s="44"/>
      <c r="S3960" s="44"/>
      <c r="T3960" s="44"/>
      <c r="U3960" s="44"/>
      <c r="V3960" s="44"/>
      <c r="W3960" s="44"/>
      <c r="X3960" s="44"/>
      <c r="Y3960" s="44"/>
      <c r="Z3960" s="44"/>
      <c r="AA3960" s="35"/>
      <c r="AB3960" s="35"/>
      <c r="AC3960" s="35"/>
      <c r="AD3960" s="35"/>
      <c r="AE3960" s="35"/>
      <c r="AF3960" s="35"/>
      <c r="AG3960" s="35"/>
      <c r="AH3960" s="35"/>
      <c r="AI3960" s="35"/>
      <c r="AJ3960" s="35"/>
      <c r="AK3960" s="35"/>
    </row>
    <row r="3961" spans="7:37" s="13" customFormat="1" ht="13.9" customHeight="1" x14ac:dyDescent="0.3">
      <c r="G3961" s="44"/>
      <c r="H3961" s="44"/>
      <c r="I3961" s="44"/>
      <c r="J3961" s="44"/>
      <c r="K3961" s="44"/>
      <c r="L3961" s="44"/>
      <c r="M3961" s="44"/>
      <c r="N3961" s="44"/>
      <c r="O3961" s="44"/>
      <c r="P3961" s="44"/>
      <c r="Q3961" s="44"/>
      <c r="R3961" s="44"/>
      <c r="S3961" s="44"/>
      <c r="T3961" s="44"/>
      <c r="U3961" s="44"/>
      <c r="V3961" s="44"/>
      <c r="W3961" s="44"/>
      <c r="X3961" s="44"/>
      <c r="Y3961" s="44"/>
      <c r="Z3961" s="44"/>
      <c r="AA3961" s="35"/>
      <c r="AB3961" s="35"/>
      <c r="AC3961" s="35"/>
      <c r="AD3961" s="35"/>
      <c r="AE3961" s="35"/>
      <c r="AF3961" s="35"/>
      <c r="AG3961" s="35"/>
      <c r="AH3961" s="35"/>
      <c r="AI3961" s="35"/>
      <c r="AJ3961" s="35"/>
      <c r="AK3961" s="35"/>
    </row>
    <row r="3962" spans="7:37" s="13" customFormat="1" ht="13.9" customHeight="1" x14ac:dyDescent="0.3">
      <c r="G3962" s="44"/>
      <c r="H3962" s="44"/>
      <c r="I3962" s="44"/>
      <c r="J3962" s="44"/>
      <c r="K3962" s="44"/>
      <c r="L3962" s="44"/>
      <c r="M3962" s="44"/>
      <c r="N3962" s="44"/>
      <c r="O3962" s="44"/>
      <c r="P3962" s="44"/>
      <c r="Q3962" s="44"/>
      <c r="R3962" s="44"/>
      <c r="S3962" s="44"/>
      <c r="T3962" s="44"/>
      <c r="U3962" s="44"/>
      <c r="V3962" s="44"/>
      <c r="W3962" s="44"/>
      <c r="X3962" s="44"/>
      <c r="Y3962" s="44"/>
      <c r="Z3962" s="44"/>
      <c r="AA3962" s="35"/>
      <c r="AB3962" s="35"/>
      <c r="AC3962" s="35"/>
      <c r="AD3962" s="35"/>
      <c r="AE3962" s="35"/>
      <c r="AF3962" s="35"/>
      <c r="AG3962" s="35"/>
      <c r="AH3962" s="35"/>
      <c r="AI3962" s="35"/>
      <c r="AJ3962" s="35"/>
      <c r="AK3962" s="35"/>
    </row>
    <row r="3963" spans="7:37" s="13" customFormat="1" ht="13.9" customHeight="1" x14ac:dyDescent="0.3">
      <c r="G3963" s="44"/>
      <c r="H3963" s="44"/>
      <c r="I3963" s="44"/>
      <c r="J3963" s="44"/>
      <c r="K3963" s="44"/>
      <c r="L3963" s="44"/>
      <c r="M3963" s="44"/>
      <c r="N3963" s="44"/>
      <c r="O3963" s="44"/>
      <c r="P3963" s="44"/>
      <c r="Q3963" s="44"/>
      <c r="R3963" s="44"/>
      <c r="S3963" s="44"/>
      <c r="T3963" s="44"/>
      <c r="U3963" s="44"/>
      <c r="V3963" s="44"/>
      <c r="W3963" s="44"/>
      <c r="X3963" s="44"/>
      <c r="Y3963" s="44"/>
      <c r="Z3963" s="44"/>
      <c r="AA3963" s="35"/>
      <c r="AB3963" s="35"/>
      <c r="AC3963" s="35"/>
      <c r="AD3963" s="35"/>
      <c r="AE3963" s="35"/>
      <c r="AF3963" s="35"/>
      <c r="AG3963" s="35"/>
      <c r="AH3963" s="35"/>
      <c r="AI3963" s="35"/>
      <c r="AJ3963" s="35"/>
      <c r="AK3963" s="35"/>
    </row>
    <row r="3964" spans="7:37" s="13" customFormat="1" ht="13.9" customHeight="1" x14ac:dyDescent="0.3">
      <c r="G3964" s="44"/>
      <c r="H3964" s="44"/>
      <c r="I3964" s="44"/>
      <c r="J3964" s="44"/>
      <c r="K3964" s="44"/>
      <c r="L3964" s="44"/>
      <c r="M3964" s="44"/>
      <c r="N3964" s="44"/>
      <c r="O3964" s="44"/>
      <c r="P3964" s="44"/>
      <c r="Q3964" s="44"/>
      <c r="R3964" s="44"/>
      <c r="S3964" s="44"/>
      <c r="T3964" s="44"/>
      <c r="U3964" s="44"/>
      <c r="V3964" s="44"/>
      <c r="W3964" s="44"/>
      <c r="X3964" s="44"/>
      <c r="Y3964" s="44"/>
      <c r="Z3964" s="44"/>
      <c r="AA3964" s="35"/>
      <c r="AB3964" s="35"/>
      <c r="AC3964" s="35"/>
      <c r="AD3964" s="35"/>
      <c r="AE3964" s="35"/>
      <c r="AF3964" s="35"/>
      <c r="AG3964" s="35"/>
      <c r="AH3964" s="35"/>
      <c r="AI3964" s="35"/>
      <c r="AJ3964" s="35"/>
      <c r="AK3964" s="35"/>
    </row>
    <row r="3965" spans="7:37" s="13" customFormat="1" ht="13.9" customHeight="1" x14ac:dyDescent="0.3">
      <c r="G3965" s="44"/>
      <c r="H3965" s="44"/>
      <c r="I3965" s="44"/>
      <c r="J3965" s="44"/>
      <c r="K3965" s="44"/>
      <c r="L3965" s="44"/>
      <c r="M3965" s="44"/>
      <c r="N3965" s="44"/>
      <c r="O3965" s="44"/>
      <c r="P3965" s="44"/>
      <c r="Q3965" s="44"/>
      <c r="R3965" s="44"/>
      <c r="S3965" s="44"/>
      <c r="T3965" s="44"/>
      <c r="U3965" s="44"/>
      <c r="V3965" s="44"/>
      <c r="W3965" s="44"/>
      <c r="X3965" s="44"/>
      <c r="Y3965" s="44"/>
      <c r="Z3965" s="44"/>
      <c r="AA3965" s="35"/>
      <c r="AB3965" s="35"/>
      <c r="AC3965" s="35"/>
      <c r="AD3965" s="35"/>
      <c r="AE3965" s="35"/>
      <c r="AF3965" s="35"/>
      <c r="AG3965" s="35"/>
      <c r="AH3965" s="35"/>
      <c r="AI3965" s="35"/>
      <c r="AJ3965" s="35"/>
      <c r="AK3965" s="35"/>
    </row>
    <row r="3966" spans="7:37" s="13" customFormat="1" ht="13.9" customHeight="1" x14ac:dyDescent="0.3">
      <c r="G3966" s="44"/>
      <c r="H3966" s="44"/>
      <c r="I3966" s="44"/>
      <c r="J3966" s="44"/>
      <c r="K3966" s="44"/>
      <c r="L3966" s="44"/>
      <c r="M3966" s="44"/>
      <c r="N3966" s="44"/>
      <c r="O3966" s="44"/>
      <c r="P3966" s="44"/>
      <c r="Q3966" s="44"/>
      <c r="R3966" s="44"/>
      <c r="S3966" s="44"/>
      <c r="T3966" s="44"/>
      <c r="U3966" s="44"/>
      <c r="V3966" s="44"/>
      <c r="W3966" s="44"/>
      <c r="X3966" s="44"/>
      <c r="Y3966" s="44"/>
      <c r="Z3966" s="44"/>
      <c r="AA3966" s="35"/>
      <c r="AB3966" s="35"/>
      <c r="AC3966" s="35"/>
      <c r="AD3966" s="35"/>
      <c r="AE3966" s="35"/>
      <c r="AF3966" s="35"/>
      <c r="AG3966" s="35"/>
      <c r="AH3966" s="35"/>
      <c r="AI3966" s="35"/>
      <c r="AJ3966" s="35"/>
      <c r="AK3966" s="35"/>
    </row>
    <row r="3967" spans="7:37" s="13" customFormat="1" ht="13.9" customHeight="1" x14ac:dyDescent="0.3">
      <c r="G3967" s="44"/>
      <c r="H3967" s="44"/>
      <c r="I3967" s="44"/>
      <c r="J3967" s="44"/>
      <c r="K3967" s="44"/>
      <c r="L3967" s="44"/>
      <c r="M3967" s="44"/>
      <c r="N3967" s="44"/>
      <c r="O3967" s="44"/>
      <c r="P3967" s="44"/>
      <c r="Q3967" s="44"/>
      <c r="R3967" s="44"/>
      <c r="S3967" s="44"/>
      <c r="T3967" s="44"/>
      <c r="U3967" s="44"/>
      <c r="V3967" s="44"/>
      <c r="W3967" s="44"/>
      <c r="X3967" s="44"/>
      <c r="Y3967" s="44"/>
      <c r="Z3967" s="44"/>
      <c r="AA3967" s="35"/>
      <c r="AB3967" s="35"/>
      <c r="AC3967" s="35"/>
      <c r="AD3967" s="35"/>
      <c r="AE3967" s="35"/>
      <c r="AF3967" s="35"/>
      <c r="AG3967" s="35"/>
      <c r="AH3967" s="35"/>
      <c r="AI3967" s="35"/>
      <c r="AJ3967" s="35"/>
      <c r="AK3967" s="35"/>
    </row>
    <row r="3968" spans="7:37" s="13" customFormat="1" ht="13.9" customHeight="1" x14ac:dyDescent="0.3">
      <c r="G3968" s="44"/>
      <c r="H3968" s="44"/>
      <c r="I3968" s="44"/>
      <c r="J3968" s="44"/>
      <c r="K3968" s="44"/>
      <c r="L3968" s="44"/>
      <c r="M3968" s="44"/>
      <c r="N3968" s="44"/>
      <c r="O3968" s="44"/>
      <c r="P3968" s="44"/>
      <c r="Q3968" s="44"/>
      <c r="R3968" s="44"/>
      <c r="S3968" s="44"/>
      <c r="T3968" s="44"/>
      <c r="U3968" s="44"/>
      <c r="V3968" s="44"/>
      <c r="W3968" s="44"/>
      <c r="X3968" s="44"/>
      <c r="Y3968" s="44"/>
      <c r="Z3968" s="44"/>
      <c r="AA3968" s="35"/>
      <c r="AB3968" s="35"/>
      <c r="AC3968" s="35"/>
      <c r="AD3968" s="35"/>
      <c r="AE3968" s="35"/>
      <c r="AF3968" s="35"/>
      <c r="AG3968" s="35"/>
      <c r="AH3968" s="35"/>
      <c r="AI3968" s="35"/>
      <c r="AJ3968" s="35"/>
      <c r="AK3968" s="35"/>
    </row>
    <row r="3969" spans="7:37" s="13" customFormat="1" ht="13.9" customHeight="1" x14ac:dyDescent="0.3">
      <c r="G3969" s="44"/>
      <c r="H3969" s="44"/>
      <c r="I3969" s="44"/>
      <c r="J3969" s="44"/>
      <c r="K3969" s="44"/>
      <c r="L3969" s="44"/>
      <c r="M3969" s="44"/>
      <c r="N3969" s="44"/>
      <c r="O3969" s="44"/>
      <c r="P3969" s="44"/>
      <c r="Q3969" s="44"/>
      <c r="R3969" s="44"/>
      <c r="S3969" s="44"/>
      <c r="T3969" s="44"/>
      <c r="U3969" s="44"/>
      <c r="V3969" s="44"/>
      <c r="W3969" s="44"/>
      <c r="X3969" s="44"/>
      <c r="Y3969" s="44"/>
      <c r="Z3969" s="44"/>
      <c r="AA3969" s="35"/>
      <c r="AB3969" s="35"/>
      <c r="AC3969" s="35"/>
      <c r="AD3969" s="35"/>
      <c r="AE3969" s="35"/>
      <c r="AF3969" s="35"/>
      <c r="AG3969" s="35"/>
      <c r="AH3969" s="35"/>
      <c r="AI3969" s="35"/>
      <c r="AJ3969" s="35"/>
      <c r="AK3969" s="35"/>
    </row>
    <row r="3970" spans="7:37" s="13" customFormat="1" ht="13.9" customHeight="1" x14ac:dyDescent="0.3">
      <c r="G3970" s="44"/>
      <c r="H3970" s="44"/>
      <c r="I3970" s="44"/>
      <c r="J3970" s="44"/>
      <c r="K3970" s="44"/>
      <c r="L3970" s="44"/>
      <c r="M3970" s="44"/>
      <c r="N3970" s="44"/>
      <c r="O3970" s="44"/>
      <c r="P3970" s="44"/>
      <c r="Q3970" s="44"/>
      <c r="R3970" s="44"/>
      <c r="S3970" s="44"/>
      <c r="T3970" s="44"/>
      <c r="U3970" s="44"/>
      <c r="V3970" s="44"/>
      <c r="W3970" s="44"/>
      <c r="X3970" s="44"/>
      <c r="Y3970" s="44"/>
      <c r="Z3970" s="44"/>
      <c r="AA3970" s="35"/>
      <c r="AB3970" s="35"/>
      <c r="AC3970" s="35"/>
      <c r="AD3970" s="35"/>
      <c r="AE3970" s="35"/>
      <c r="AF3970" s="35"/>
      <c r="AG3970" s="35"/>
      <c r="AH3970" s="35"/>
      <c r="AI3970" s="35"/>
      <c r="AJ3970" s="35"/>
      <c r="AK3970" s="35"/>
    </row>
    <row r="3971" spans="7:37" s="13" customFormat="1" ht="13.9" customHeight="1" x14ac:dyDescent="0.3">
      <c r="G3971" s="44"/>
      <c r="H3971" s="44"/>
      <c r="I3971" s="44"/>
      <c r="J3971" s="44"/>
      <c r="K3971" s="44"/>
      <c r="L3971" s="44"/>
      <c r="M3971" s="44"/>
      <c r="N3971" s="44"/>
      <c r="O3971" s="44"/>
      <c r="P3971" s="44"/>
      <c r="Q3971" s="44"/>
      <c r="R3971" s="44"/>
      <c r="S3971" s="44"/>
      <c r="T3971" s="44"/>
      <c r="U3971" s="44"/>
      <c r="V3971" s="44"/>
      <c r="W3971" s="44"/>
      <c r="X3971" s="44"/>
      <c r="Y3971" s="44"/>
      <c r="Z3971" s="44"/>
      <c r="AA3971" s="35"/>
      <c r="AB3971" s="35"/>
      <c r="AC3971" s="35"/>
      <c r="AD3971" s="35"/>
      <c r="AE3971" s="35"/>
      <c r="AF3971" s="35"/>
      <c r="AG3971" s="35"/>
      <c r="AH3971" s="35"/>
      <c r="AI3971" s="35"/>
      <c r="AJ3971" s="35"/>
      <c r="AK3971" s="35"/>
    </row>
    <row r="3972" spans="7:37" s="13" customFormat="1" ht="13.9" customHeight="1" x14ac:dyDescent="0.3">
      <c r="G3972" s="44"/>
      <c r="H3972" s="44"/>
      <c r="I3972" s="44"/>
      <c r="J3972" s="44"/>
      <c r="K3972" s="44"/>
      <c r="L3972" s="44"/>
      <c r="M3972" s="44"/>
      <c r="N3972" s="44"/>
      <c r="O3972" s="44"/>
      <c r="P3972" s="44"/>
      <c r="Q3972" s="44"/>
      <c r="R3972" s="44"/>
      <c r="S3972" s="44"/>
      <c r="T3972" s="44"/>
      <c r="U3972" s="44"/>
      <c r="V3972" s="44"/>
      <c r="W3972" s="44"/>
      <c r="X3972" s="44"/>
      <c r="Y3972" s="44"/>
      <c r="Z3972" s="44"/>
      <c r="AA3972" s="35"/>
      <c r="AB3972" s="35"/>
      <c r="AC3972" s="35"/>
      <c r="AD3972" s="35"/>
      <c r="AE3972" s="35"/>
      <c r="AF3972" s="35"/>
      <c r="AG3972" s="35"/>
      <c r="AH3972" s="35"/>
      <c r="AI3972" s="35"/>
      <c r="AJ3972" s="35"/>
      <c r="AK3972" s="35"/>
    </row>
    <row r="3973" spans="7:37" s="13" customFormat="1" ht="13.9" customHeight="1" x14ac:dyDescent="0.3">
      <c r="G3973" s="44"/>
      <c r="H3973" s="44"/>
      <c r="I3973" s="44"/>
      <c r="J3973" s="44"/>
      <c r="K3973" s="44"/>
      <c r="L3973" s="44"/>
      <c r="M3973" s="44"/>
      <c r="N3973" s="44"/>
      <c r="O3973" s="44"/>
      <c r="P3973" s="44"/>
      <c r="Q3973" s="44"/>
      <c r="R3973" s="44"/>
      <c r="S3973" s="44"/>
      <c r="T3973" s="44"/>
      <c r="U3973" s="44"/>
      <c r="V3973" s="44"/>
      <c r="W3973" s="44"/>
      <c r="X3973" s="44"/>
      <c r="Y3973" s="44"/>
      <c r="Z3973" s="44"/>
      <c r="AA3973" s="35"/>
      <c r="AB3973" s="35"/>
      <c r="AC3973" s="35"/>
      <c r="AD3973" s="35"/>
      <c r="AE3973" s="35"/>
      <c r="AF3973" s="35"/>
      <c r="AG3973" s="35"/>
      <c r="AH3973" s="35"/>
      <c r="AI3973" s="35"/>
      <c r="AJ3973" s="35"/>
      <c r="AK3973" s="35"/>
    </row>
    <row r="3974" spans="7:37" s="13" customFormat="1" ht="13.9" customHeight="1" x14ac:dyDescent="0.3">
      <c r="G3974" s="44"/>
      <c r="H3974" s="44"/>
      <c r="I3974" s="44"/>
      <c r="J3974" s="44"/>
      <c r="K3974" s="44"/>
      <c r="L3974" s="44"/>
      <c r="M3974" s="44"/>
      <c r="N3974" s="44"/>
      <c r="O3974" s="44"/>
      <c r="P3974" s="44"/>
      <c r="Q3974" s="44"/>
      <c r="R3974" s="44"/>
      <c r="S3974" s="44"/>
      <c r="T3974" s="44"/>
      <c r="U3974" s="44"/>
      <c r="V3974" s="44"/>
      <c r="W3974" s="44"/>
      <c r="X3974" s="44"/>
      <c r="Y3974" s="44"/>
      <c r="Z3974" s="44"/>
      <c r="AA3974" s="35"/>
      <c r="AB3974" s="35"/>
      <c r="AC3974" s="35"/>
      <c r="AD3974" s="35"/>
      <c r="AE3974" s="35"/>
      <c r="AF3974" s="35"/>
      <c r="AG3974" s="35"/>
      <c r="AH3974" s="35"/>
      <c r="AI3974" s="35"/>
      <c r="AJ3974" s="35"/>
      <c r="AK3974" s="35"/>
    </row>
    <row r="3975" spans="7:37" s="13" customFormat="1" ht="13.9" customHeight="1" x14ac:dyDescent="0.3">
      <c r="G3975" s="44"/>
      <c r="H3975" s="44"/>
      <c r="I3975" s="44"/>
      <c r="J3975" s="44"/>
      <c r="K3975" s="44"/>
      <c r="L3975" s="44"/>
      <c r="M3975" s="44"/>
      <c r="N3975" s="44"/>
      <c r="O3975" s="44"/>
      <c r="P3975" s="44"/>
      <c r="Q3975" s="44"/>
      <c r="R3975" s="44"/>
      <c r="S3975" s="44"/>
      <c r="T3975" s="44"/>
      <c r="U3975" s="44"/>
      <c r="V3975" s="44"/>
      <c r="W3975" s="44"/>
      <c r="X3975" s="44"/>
      <c r="Y3975" s="44"/>
      <c r="Z3975" s="44"/>
      <c r="AA3975" s="35"/>
      <c r="AB3975" s="35"/>
      <c r="AC3975" s="35"/>
      <c r="AD3975" s="35"/>
      <c r="AE3975" s="35"/>
      <c r="AF3975" s="35"/>
      <c r="AG3975" s="35"/>
      <c r="AH3975" s="35"/>
      <c r="AI3975" s="35"/>
      <c r="AJ3975" s="35"/>
      <c r="AK3975" s="35"/>
    </row>
    <row r="3976" spans="7:37" s="13" customFormat="1" ht="13.9" customHeight="1" x14ac:dyDescent="0.3">
      <c r="G3976" s="44"/>
      <c r="H3976" s="44"/>
      <c r="I3976" s="44"/>
      <c r="J3976" s="44"/>
      <c r="K3976" s="44"/>
      <c r="L3976" s="44"/>
      <c r="M3976" s="44"/>
      <c r="N3976" s="44"/>
      <c r="O3976" s="44"/>
      <c r="P3976" s="44"/>
      <c r="Q3976" s="44"/>
      <c r="R3976" s="44"/>
      <c r="S3976" s="44"/>
      <c r="T3976" s="44"/>
      <c r="U3976" s="44"/>
      <c r="V3976" s="44"/>
      <c r="W3976" s="44"/>
      <c r="X3976" s="44"/>
      <c r="Y3976" s="44"/>
      <c r="Z3976" s="44"/>
      <c r="AA3976" s="35"/>
      <c r="AB3976" s="35"/>
      <c r="AC3976" s="35"/>
      <c r="AD3976" s="35"/>
      <c r="AE3976" s="35"/>
      <c r="AF3976" s="35"/>
      <c r="AG3976" s="35"/>
      <c r="AH3976" s="35"/>
      <c r="AI3976" s="35"/>
      <c r="AJ3976" s="35"/>
      <c r="AK3976" s="35"/>
    </row>
    <row r="3977" spans="7:37" s="13" customFormat="1" ht="13.9" customHeight="1" x14ac:dyDescent="0.3">
      <c r="G3977" s="44"/>
      <c r="H3977" s="44"/>
      <c r="I3977" s="44"/>
      <c r="J3977" s="44"/>
      <c r="K3977" s="44"/>
      <c r="L3977" s="44"/>
      <c r="M3977" s="44"/>
      <c r="N3977" s="44"/>
      <c r="O3977" s="44"/>
      <c r="P3977" s="44"/>
      <c r="Q3977" s="44"/>
      <c r="R3977" s="44"/>
      <c r="S3977" s="44"/>
      <c r="T3977" s="44"/>
      <c r="U3977" s="44"/>
      <c r="V3977" s="44"/>
      <c r="W3977" s="44"/>
      <c r="X3977" s="44"/>
      <c r="Y3977" s="44"/>
      <c r="Z3977" s="44"/>
      <c r="AA3977" s="35"/>
      <c r="AB3977" s="35"/>
      <c r="AC3977" s="35"/>
      <c r="AD3977" s="35"/>
      <c r="AE3977" s="35"/>
      <c r="AF3977" s="35"/>
      <c r="AG3977" s="35"/>
      <c r="AH3977" s="35"/>
      <c r="AI3977" s="35"/>
      <c r="AJ3977" s="35"/>
      <c r="AK3977" s="35"/>
    </row>
    <row r="3978" spans="7:37" s="13" customFormat="1" ht="13.9" customHeight="1" x14ac:dyDescent="0.3">
      <c r="G3978" s="44"/>
      <c r="H3978" s="44"/>
      <c r="I3978" s="44"/>
      <c r="J3978" s="44"/>
      <c r="K3978" s="44"/>
      <c r="L3978" s="44"/>
      <c r="M3978" s="44"/>
      <c r="N3978" s="44"/>
      <c r="O3978" s="44"/>
      <c r="P3978" s="44"/>
      <c r="Q3978" s="44"/>
      <c r="R3978" s="44"/>
      <c r="S3978" s="44"/>
      <c r="T3978" s="44"/>
      <c r="U3978" s="44"/>
      <c r="V3978" s="44"/>
      <c r="W3978" s="44"/>
      <c r="X3978" s="44"/>
      <c r="Y3978" s="44"/>
      <c r="Z3978" s="44"/>
      <c r="AA3978" s="35"/>
      <c r="AB3978" s="35"/>
      <c r="AC3978" s="35"/>
      <c r="AD3978" s="35"/>
      <c r="AE3978" s="35"/>
      <c r="AF3978" s="35"/>
      <c r="AG3978" s="35"/>
      <c r="AH3978" s="35"/>
      <c r="AI3978" s="35"/>
      <c r="AJ3978" s="35"/>
      <c r="AK3978" s="35"/>
    </row>
    <row r="3979" spans="7:37" s="13" customFormat="1" ht="13.9" customHeight="1" x14ac:dyDescent="0.3">
      <c r="G3979" s="44"/>
      <c r="H3979" s="44"/>
      <c r="I3979" s="44"/>
      <c r="J3979" s="44"/>
      <c r="K3979" s="44"/>
      <c r="L3979" s="44"/>
      <c r="M3979" s="44"/>
      <c r="N3979" s="44"/>
      <c r="O3979" s="44"/>
      <c r="P3979" s="44"/>
      <c r="Q3979" s="44"/>
      <c r="R3979" s="44"/>
      <c r="S3979" s="44"/>
      <c r="T3979" s="44"/>
      <c r="U3979" s="44"/>
      <c r="V3979" s="44"/>
      <c r="W3979" s="44"/>
      <c r="X3979" s="44"/>
      <c r="Y3979" s="44"/>
      <c r="Z3979" s="44"/>
      <c r="AA3979" s="35"/>
      <c r="AB3979" s="35"/>
      <c r="AC3979" s="35"/>
      <c r="AD3979" s="35"/>
      <c r="AE3979" s="35"/>
      <c r="AF3979" s="35"/>
      <c r="AG3979" s="35"/>
      <c r="AH3979" s="35"/>
      <c r="AI3979" s="35"/>
      <c r="AJ3979" s="35"/>
      <c r="AK3979" s="35"/>
    </row>
    <row r="3980" spans="7:37" s="13" customFormat="1" ht="13.9" customHeight="1" x14ac:dyDescent="0.3">
      <c r="G3980" s="44"/>
      <c r="H3980" s="44"/>
      <c r="I3980" s="44"/>
      <c r="J3980" s="44"/>
      <c r="K3980" s="44"/>
      <c r="L3980" s="44"/>
      <c r="M3980" s="44"/>
      <c r="N3980" s="44"/>
      <c r="O3980" s="44"/>
      <c r="P3980" s="44"/>
      <c r="Q3980" s="44"/>
      <c r="R3980" s="44"/>
      <c r="S3980" s="44"/>
      <c r="T3980" s="44"/>
      <c r="U3980" s="44"/>
      <c r="V3980" s="44"/>
      <c r="W3980" s="44"/>
      <c r="X3980" s="44"/>
      <c r="Y3980" s="44"/>
      <c r="Z3980" s="44"/>
      <c r="AA3980" s="35"/>
      <c r="AB3980" s="35"/>
      <c r="AC3980" s="35"/>
      <c r="AD3980" s="35"/>
      <c r="AE3980" s="35"/>
      <c r="AF3980" s="35"/>
      <c r="AG3980" s="35"/>
      <c r="AH3980" s="35"/>
      <c r="AI3980" s="35"/>
      <c r="AJ3980" s="35"/>
      <c r="AK3980" s="35"/>
    </row>
    <row r="3981" spans="7:37" s="13" customFormat="1" ht="13.9" customHeight="1" x14ac:dyDescent="0.3">
      <c r="G3981" s="44"/>
      <c r="H3981" s="44"/>
      <c r="I3981" s="44"/>
      <c r="J3981" s="44"/>
      <c r="K3981" s="44"/>
      <c r="L3981" s="44"/>
      <c r="M3981" s="44"/>
      <c r="N3981" s="44"/>
      <c r="O3981" s="44"/>
      <c r="P3981" s="44"/>
      <c r="Q3981" s="44"/>
      <c r="R3981" s="44"/>
      <c r="S3981" s="44"/>
      <c r="T3981" s="44"/>
      <c r="U3981" s="44"/>
      <c r="V3981" s="44"/>
      <c r="W3981" s="44"/>
      <c r="X3981" s="44"/>
      <c r="Y3981" s="44"/>
      <c r="Z3981" s="44"/>
      <c r="AA3981" s="35"/>
      <c r="AB3981" s="35"/>
      <c r="AC3981" s="35"/>
      <c r="AD3981" s="35"/>
      <c r="AE3981" s="35"/>
      <c r="AF3981" s="35"/>
      <c r="AG3981" s="35"/>
      <c r="AH3981" s="35"/>
      <c r="AI3981" s="35"/>
      <c r="AJ3981" s="35"/>
      <c r="AK3981" s="35"/>
    </row>
    <row r="3982" spans="7:37" s="13" customFormat="1" ht="13.9" customHeight="1" x14ac:dyDescent="0.3">
      <c r="G3982" s="44"/>
      <c r="H3982" s="44"/>
      <c r="I3982" s="44"/>
      <c r="J3982" s="44"/>
      <c r="K3982" s="44"/>
      <c r="L3982" s="44"/>
      <c r="M3982" s="44"/>
      <c r="N3982" s="44"/>
      <c r="O3982" s="44"/>
      <c r="P3982" s="44"/>
      <c r="Q3982" s="44"/>
      <c r="R3982" s="44"/>
      <c r="S3982" s="44"/>
      <c r="T3982" s="44"/>
      <c r="U3982" s="44"/>
      <c r="V3982" s="44"/>
      <c r="W3982" s="44"/>
      <c r="X3982" s="44"/>
      <c r="Y3982" s="44"/>
      <c r="Z3982" s="44"/>
      <c r="AA3982" s="35"/>
      <c r="AB3982" s="35"/>
      <c r="AC3982" s="35"/>
      <c r="AD3982" s="35"/>
      <c r="AE3982" s="35"/>
      <c r="AF3982" s="35"/>
      <c r="AG3982" s="35"/>
      <c r="AH3982" s="35"/>
      <c r="AI3982" s="35"/>
      <c r="AJ3982" s="35"/>
      <c r="AK3982" s="35"/>
    </row>
    <row r="3983" spans="7:37" s="13" customFormat="1" ht="13.9" customHeight="1" x14ac:dyDescent="0.3">
      <c r="G3983" s="44"/>
      <c r="H3983" s="44"/>
      <c r="I3983" s="44"/>
      <c r="J3983" s="44"/>
      <c r="K3983" s="44"/>
      <c r="L3983" s="44"/>
      <c r="M3983" s="44"/>
      <c r="N3983" s="44"/>
      <c r="O3983" s="44"/>
      <c r="P3983" s="44"/>
      <c r="Q3983" s="44"/>
      <c r="R3983" s="44"/>
      <c r="S3983" s="44"/>
      <c r="T3983" s="44"/>
      <c r="U3983" s="44"/>
      <c r="V3983" s="44"/>
      <c r="W3983" s="44"/>
      <c r="X3983" s="44"/>
      <c r="Y3983" s="44"/>
      <c r="Z3983" s="44"/>
      <c r="AA3983" s="35"/>
      <c r="AB3983" s="35"/>
      <c r="AC3983" s="35"/>
      <c r="AD3983" s="35"/>
      <c r="AE3983" s="35"/>
      <c r="AF3983" s="35"/>
      <c r="AG3983" s="35"/>
      <c r="AH3983" s="35"/>
      <c r="AI3983" s="35"/>
      <c r="AJ3983" s="35"/>
      <c r="AK3983" s="35"/>
    </row>
    <row r="3984" spans="7:37" s="13" customFormat="1" ht="13.9" customHeight="1" x14ac:dyDescent="0.3">
      <c r="G3984" s="44"/>
      <c r="H3984" s="44"/>
      <c r="I3984" s="44"/>
      <c r="J3984" s="44"/>
      <c r="K3984" s="44"/>
      <c r="L3984" s="44"/>
      <c r="M3984" s="44"/>
      <c r="N3984" s="44"/>
      <c r="O3984" s="44"/>
      <c r="P3984" s="44"/>
      <c r="Q3984" s="44"/>
      <c r="R3984" s="44"/>
      <c r="S3984" s="44"/>
      <c r="T3984" s="44"/>
      <c r="U3984" s="44"/>
      <c r="V3984" s="44"/>
      <c r="W3984" s="44"/>
      <c r="X3984" s="44"/>
      <c r="Y3984" s="44"/>
      <c r="Z3984" s="44"/>
      <c r="AA3984" s="35"/>
      <c r="AB3984" s="35"/>
      <c r="AC3984" s="35"/>
      <c r="AD3984" s="35"/>
      <c r="AE3984" s="35"/>
      <c r="AF3984" s="35"/>
      <c r="AG3984" s="35"/>
      <c r="AH3984" s="35"/>
      <c r="AI3984" s="35"/>
      <c r="AJ3984" s="35"/>
      <c r="AK3984" s="35"/>
    </row>
    <row r="3985" spans="7:37" s="13" customFormat="1" ht="13.9" customHeight="1" x14ac:dyDescent="0.3">
      <c r="G3985" s="44"/>
      <c r="H3985" s="44"/>
      <c r="I3985" s="44"/>
      <c r="J3985" s="44"/>
      <c r="K3985" s="44"/>
      <c r="L3985" s="44"/>
      <c r="M3985" s="44"/>
      <c r="N3985" s="44"/>
      <c r="O3985" s="44"/>
      <c r="P3985" s="44"/>
      <c r="Q3985" s="44"/>
      <c r="R3985" s="44"/>
      <c r="S3985" s="44"/>
      <c r="T3985" s="44"/>
      <c r="U3985" s="44"/>
      <c r="V3985" s="44"/>
      <c r="W3985" s="44"/>
      <c r="X3985" s="44"/>
      <c r="Y3985" s="44"/>
      <c r="Z3985" s="44"/>
      <c r="AA3985" s="35"/>
      <c r="AB3985" s="35"/>
      <c r="AC3985" s="35"/>
      <c r="AD3985" s="35"/>
      <c r="AE3985" s="35"/>
      <c r="AF3985" s="35"/>
      <c r="AG3985" s="35"/>
      <c r="AH3985" s="35"/>
      <c r="AI3985" s="35"/>
      <c r="AJ3985" s="35"/>
      <c r="AK3985" s="35"/>
    </row>
    <row r="3986" spans="7:37" s="13" customFormat="1" ht="13.9" customHeight="1" x14ac:dyDescent="0.3">
      <c r="G3986" s="44"/>
      <c r="H3986" s="44"/>
      <c r="I3986" s="44"/>
      <c r="J3986" s="44"/>
      <c r="K3986" s="44"/>
      <c r="L3986" s="44"/>
      <c r="M3986" s="44"/>
      <c r="N3986" s="44"/>
      <c r="O3986" s="44"/>
      <c r="P3986" s="44"/>
      <c r="Q3986" s="44"/>
      <c r="R3986" s="44"/>
      <c r="S3986" s="44"/>
      <c r="T3986" s="44"/>
      <c r="U3986" s="44"/>
      <c r="V3986" s="44"/>
      <c r="W3986" s="44"/>
      <c r="X3986" s="44"/>
      <c r="Y3986" s="44"/>
      <c r="Z3986" s="44"/>
      <c r="AA3986" s="35"/>
      <c r="AB3986" s="35"/>
      <c r="AC3986" s="35"/>
      <c r="AD3986" s="35"/>
      <c r="AE3986" s="35"/>
      <c r="AF3986" s="35"/>
      <c r="AG3986" s="35"/>
      <c r="AH3986" s="35"/>
      <c r="AI3986" s="35"/>
      <c r="AJ3986" s="35"/>
      <c r="AK3986" s="35"/>
    </row>
    <row r="3987" spans="7:37" s="13" customFormat="1" ht="13.9" customHeight="1" x14ac:dyDescent="0.3">
      <c r="G3987" s="44"/>
      <c r="H3987" s="44"/>
      <c r="I3987" s="44"/>
      <c r="J3987" s="44"/>
      <c r="K3987" s="44"/>
      <c r="L3987" s="44"/>
      <c r="M3987" s="44"/>
      <c r="N3987" s="44"/>
      <c r="O3987" s="44"/>
      <c r="P3987" s="44"/>
      <c r="Q3987" s="44"/>
      <c r="R3987" s="44"/>
      <c r="S3987" s="44"/>
      <c r="T3987" s="44"/>
      <c r="U3987" s="44"/>
      <c r="V3987" s="44"/>
      <c r="W3987" s="44"/>
      <c r="X3987" s="44"/>
      <c r="Y3987" s="44"/>
      <c r="Z3987" s="44"/>
      <c r="AA3987" s="35"/>
      <c r="AB3987" s="35"/>
      <c r="AC3987" s="35"/>
      <c r="AD3987" s="35"/>
      <c r="AE3987" s="35"/>
      <c r="AF3987" s="35"/>
      <c r="AG3987" s="35"/>
      <c r="AH3987" s="35"/>
      <c r="AI3987" s="35"/>
      <c r="AJ3987" s="35"/>
      <c r="AK3987" s="35"/>
    </row>
    <row r="3988" spans="7:37" s="13" customFormat="1" ht="13.9" customHeight="1" x14ac:dyDescent="0.3">
      <c r="G3988" s="44"/>
      <c r="H3988" s="44"/>
      <c r="I3988" s="44"/>
      <c r="J3988" s="44"/>
      <c r="K3988" s="44"/>
      <c r="L3988" s="44"/>
      <c r="M3988" s="44"/>
      <c r="N3988" s="44"/>
      <c r="O3988" s="44"/>
      <c r="P3988" s="44"/>
      <c r="Q3988" s="44"/>
      <c r="R3988" s="44"/>
      <c r="S3988" s="44"/>
      <c r="T3988" s="44"/>
      <c r="U3988" s="44"/>
      <c r="V3988" s="44"/>
      <c r="W3988" s="44"/>
      <c r="X3988" s="44"/>
      <c r="Y3988" s="44"/>
      <c r="Z3988" s="44"/>
      <c r="AA3988" s="35"/>
      <c r="AB3988" s="35"/>
      <c r="AC3988" s="35"/>
      <c r="AD3988" s="35"/>
      <c r="AE3988" s="35"/>
      <c r="AF3988" s="35"/>
      <c r="AG3988" s="35"/>
      <c r="AH3988" s="35"/>
      <c r="AI3988" s="35"/>
      <c r="AJ3988" s="35"/>
      <c r="AK3988" s="35"/>
    </row>
    <row r="3989" spans="7:37" s="13" customFormat="1" ht="13.9" customHeight="1" x14ac:dyDescent="0.3">
      <c r="G3989" s="44"/>
      <c r="H3989" s="44"/>
      <c r="I3989" s="44"/>
      <c r="J3989" s="44"/>
      <c r="K3989" s="44"/>
      <c r="L3989" s="44"/>
      <c r="M3989" s="44"/>
      <c r="N3989" s="44"/>
      <c r="O3989" s="44"/>
      <c r="P3989" s="44"/>
      <c r="Q3989" s="44"/>
      <c r="R3989" s="44"/>
      <c r="S3989" s="44"/>
      <c r="T3989" s="44"/>
      <c r="U3989" s="44"/>
      <c r="V3989" s="44"/>
      <c r="W3989" s="44"/>
      <c r="X3989" s="44"/>
      <c r="Y3989" s="44"/>
      <c r="Z3989" s="44"/>
      <c r="AA3989" s="35"/>
      <c r="AB3989" s="35"/>
      <c r="AC3989" s="35"/>
      <c r="AD3989" s="35"/>
      <c r="AE3989" s="35"/>
      <c r="AF3989" s="35"/>
      <c r="AG3989" s="35"/>
      <c r="AH3989" s="35"/>
      <c r="AI3989" s="35"/>
      <c r="AJ3989" s="35"/>
      <c r="AK3989" s="35"/>
    </row>
    <row r="3990" spans="7:37" s="13" customFormat="1" ht="13.9" customHeight="1" x14ac:dyDescent="0.3">
      <c r="G3990" s="44"/>
      <c r="H3990" s="44"/>
      <c r="I3990" s="44"/>
      <c r="J3990" s="44"/>
      <c r="K3990" s="44"/>
      <c r="L3990" s="44"/>
      <c r="M3990" s="44"/>
      <c r="N3990" s="44"/>
      <c r="O3990" s="44"/>
      <c r="P3990" s="44"/>
      <c r="Q3990" s="44"/>
      <c r="R3990" s="44"/>
      <c r="S3990" s="44"/>
      <c r="T3990" s="44"/>
      <c r="U3990" s="44"/>
      <c r="V3990" s="44"/>
      <c r="W3990" s="44"/>
      <c r="X3990" s="44"/>
      <c r="Y3990" s="44"/>
      <c r="Z3990" s="44"/>
      <c r="AA3990" s="35"/>
      <c r="AB3990" s="35"/>
      <c r="AC3990" s="35"/>
      <c r="AD3990" s="35"/>
      <c r="AE3990" s="35"/>
      <c r="AF3990" s="35"/>
      <c r="AG3990" s="35"/>
      <c r="AH3990" s="35"/>
      <c r="AI3990" s="35"/>
      <c r="AJ3990" s="35"/>
      <c r="AK3990" s="35"/>
    </row>
    <row r="3991" spans="7:37" s="13" customFormat="1" ht="13.9" customHeight="1" x14ac:dyDescent="0.3">
      <c r="G3991" s="44"/>
      <c r="H3991" s="44"/>
      <c r="I3991" s="44"/>
      <c r="J3991" s="44"/>
      <c r="K3991" s="44"/>
      <c r="L3991" s="44"/>
      <c r="M3991" s="44"/>
      <c r="N3991" s="44"/>
      <c r="O3991" s="44"/>
      <c r="P3991" s="44"/>
      <c r="Q3991" s="44"/>
      <c r="R3991" s="44"/>
      <c r="S3991" s="44"/>
      <c r="T3991" s="44"/>
      <c r="U3991" s="44"/>
      <c r="V3991" s="44"/>
      <c r="W3991" s="44"/>
      <c r="X3991" s="44"/>
      <c r="Y3991" s="44"/>
      <c r="Z3991" s="44"/>
      <c r="AA3991" s="35"/>
      <c r="AB3991" s="35"/>
      <c r="AC3991" s="35"/>
      <c r="AD3991" s="35"/>
      <c r="AE3991" s="35"/>
      <c r="AF3991" s="35"/>
      <c r="AG3991" s="35"/>
      <c r="AH3991" s="35"/>
      <c r="AI3991" s="35"/>
      <c r="AJ3991" s="35"/>
      <c r="AK3991" s="35"/>
    </row>
    <row r="3992" spans="7:37" s="13" customFormat="1" ht="13.9" customHeight="1" x14ac:dyDescent="0.3">
      <c r="G3992" s="44"/>
      <c r="H3992" s="44"/>
      <c r="I3992" s="44"/>
      <c r="J3992" s="44"/>
      <c r="K3992" s="44"/>
      <c r="L3992" s="44"/>
      <c r="M3992" s="44"/>
      <c r="N3992" s="44"/>
      <c r="O3992" s="44"/>
      <c r="P3992" s="44"/>
      <c r="Q3992" s="44"/>
      <c r="R3992" s="44"/>
      <c r="S3992" s="44"/>
      <c r="T3992" s="44"/>
      <c r="U3992" s="44"/>
      <c r="V3992" s="44"/>
      <c r="W3992" s="44"/>
      <c r="X3992" s="44"/>
      <c r="Y3992" s="44"/>
      <c r="Z3992" s="44"/>
      <c r="AA3992" s="35"/>
      <c r="AB3992" s="35"/>
      <c r="AC3992" s="35"/>
      <c r="AD3992" s="35"/>
      <c r="AE3992" s="35"/>
      <c r="AF3992" s="35"/>
      <c r="AG3992" s="35"/>
      <c r="AH3992" s="35"/>
      <c r="AI3992" s="35"/>
      <c r="AJ3992" s="35"/>
      <c r="AK3992" s="35"/>
    </row>
    <row r="3993" spans="7:37" s="13" customFormat="1" ht="13.9" customHeight="1" x14ac:dyDescent="0.3">
      <c r="G3993" s="44"/>
      <c r="H3993" s="44"/>
      <c r="I3993" s="44"/>
      <c r="J3993" s="44"/>
      <c r="K3993" s="44"/>
      <c r="L3993" s="44"/>
      <c r="M3993" s="44"/>
      <c r="N3993" s="44"/>
      <c r="O3993" s="44"/>
      <c r="P3993" s="44"/>
      <c r="Q3993" s="44"/>
      <c r="R3993" s="44"/>
      <c r="S3993" s="44"/>
      <c r="T3993" s="44"/>
      <c r="U3993" s="44"/>
      <c r="V3993" s="44"/>
      <c r="W3993" s="44"/>
      <c r="X3993" s="44"/>
      <c r="Y3993" s="44"/>
      <c r="Z3993" s="44"/>
      <c r="AA3993" s="35"/>
      <c r="AB3993" s="35"/>
      <c r="AC3993" s="35"/>
      <c r="AD3993" s="35"/>
      <c r="AE3993" s="35"/>
      <c r="AF3993" s="35"/>
      <c r="AG3993" s="35"/>
      <c r="AH3993" s="35"/>
      <c r="AI3993" s="35"/>
      <c r="AJ3993" s="35"/>
      <c r="AK3993" s="35"/>
    </row>
    <row r="3994" spans="7:37" s="13" customFormat="1" ht="13.9" customHeight="1" x14ac:dyDescent="0.3">
      <c r="G3994" s="44"/>
      <c r="H3994" s="44"/>
      <c r="I3994" s="44"/>
      <c r="J3994" s="44"/>
      <c r="K3994" s="44"/>
      <c r="L3994" s="44"/>
      <c r="M3994" s="44"/>
      <c r="N3994" s="44"/>
      <c r="O3994" s="44"/>
      <c r="P3994" s="44"/>
      <c r="Q3994" s="44"/>
      <c r="R3994" s="44"/>
      <c r="S3994" s="44"/>
      <c r="T3994" s="44"/>
      <c r="U3994" s="44"/>
      <c r="V3994" s="44"/>
      <c r="W3994" s="44"/>
      <c r="X3994" s="44"/>
      <c r="Y3994" s="44"/>
      <c r="Z3994" s="44"/>
      <c r="AA3994" s="35"/>
      <c r="AB3994" s="35"/>
      <c r="AC3994" s="35"/>
      <c r="AD3994" s="35"/>
      <c r="AE3994" s="35"/>
      <c r="AF3994" s="35"/>
      <c r="AG3994" s="35"/>
      <c r="AH3994" s="35"/>
      <c r="AI3994" s="35"/>
      <c r="AJ3994" s="35"/>
      <c r="AK3994" s="35"/>
    </row>
    <row r="3995" spans="7:37" s="13" customFormat="1" ht="13.9" customHeight="1" x14ac:dyDescent="0.3">
      <c r="G3995" s="44"/>
      <c r="H3995" s="44"/>
      <c r="I3995" s="44"/>
      <c r="J3995" s="44"/>
      <c r="K3995" s="44"/>
      <c r="L3995" s="44"/>
      <c r="M3995" s="44"/>
      <c r="N3995" s="44"/>
      <c r="O3995" s="44"/>
      <c r="P3995" s="44"/>
      <c r="Q3995" s="44"/>
      <c r="R3995" s="44"/>
      <c r="S3995" s="44"/>
      <c r="T3995" s="44"/>
      <c r="U3995" s="44"/>
      <c r="V3995" s="44"/>
      <c r="W3995" s="44"/>
      <c r="X3995" s="44"/>
      <c r="Y3995" s="44"/>
      <c r="Z3995" s="44"/>
      <c r="AA3995" s="35"/>
      <c r="AB3995" s="35"/>
      <c r="AC3995" s="35"/>
      <c r="AD3995" s="35"/>
      <c r="AE3995" s="35"/>
      <c r="AF3995" s="35"/>
      <c r="AG3995" s="35"/>
      <c r="AH3995" s="35"/>
      <c r="AI3995" s="35"/>
      <c r="AJ3995" s="35"/>
      <c r="AK3995" s="35"/>
    </row>
    <row r="3996" spans="7:37" s="13" customFormat="1" ht="13.9" customHeight="1" x14ac:dyDescent="0.3">
      <c r="G3996" s="44"/>
      <c r="H3996" s="44"/>
      <c r="I3996" s="44"/>
      <c r="J3996" s="44"/>
      <c r="K3996" s="44"/>
      <c r="L3996" s="44"/>
      <c r="M3996" s="44"/>
      <c r="N3996" s="44"/>
      <c r="O3996" s="44"/>
      <c r="P3996" s="44"/>
      <c r="Q3996" s="44"/>
      <c r="R3996" s="44"/>
      <c r="S3996" s="44"/>
      <c r="T3996" s="44"/>
      <c r="U3996" s="44"/>
      <c r="V3996" s="44"/>
      <c r="W3996" s="44"/>
      <c r="X3996" s="44"/>
      <c r="Y3996" s="44"/>
      <c r="Z3996" s="44"/>
      <c r="AA3996" s="35"/>
      <c r="AB3996" s="35"/>
      <c r="AC3996" s="35"/>
      <c r="AD3996" s="35"/>
      <c r="AE3996" s="35"/>
      <c r="AF3996" s="35"/>
      <c r="AG3996" s="35"/>
      <c r="AH3996" s="35"/>
      <c r="AI3996" s="35"/>
      <c r="AJ3996" s="35"/>
      <c r="AK3996" s="35"/>
    </row>
    <row r="3997" spans="7:37" s="13" customFormat="1" ht="13.9" customHeight="1" x14ac:dyDescent="0.3">
      <c r="G3997" s="44"/>
      <c r="H3997" s="44"/>
      <c r="I3997" s="44"/>
      <c r="J3997" s="44"/>
      <c r="K3997" s="44"/>
      <c r="L3997" s="44"/>
      <c r="M3997" s="44"/>
      <c r="N3997" s="44"/>
      <c r="O3997" s="44"/>
      <c r="P3997" s="44"/>
      <c r="Q3997" s="44"/>
      <c r="R3997" s="44"/>
      <c r="S3997" s="44"/>
      <c r="T3997" s="44"/>
      <c r="U3997" s="44"/>
      <c r="V3997" s="44"/>
      <c r="W3997" s="44"/>
      <c r="X3997" s="44"/>
      <c r="Y3997" s="44"/>
      <c r="Z3997" s="44"/>
      <c r="AA3997" s="35"/>
      <c r="AB3997" s="35"/>
      <c r="AC3997" s="35"/>
      <c r="AD3997" s="35"/>
      <c r="AE3997" s="35"/>
      <c r="AF3997" s="35"/>
      <c r="AG3997" s="35"/>
      <c r="AH3997" s="35"/>
      <c r="AI3997" s="35"/>
      <c r="AJ3997" s="35"/>
      <c r="AK3997" s="35"/>
    </row>
    <row r="3998" spans="7:37" s="13" customFormat="1" ht="13.9" customHeight="1" x14ac:dyDescent="0.3">
      <c r="G3998" s="44"/>
      <c r="H3998" s="44"/>
      <c r="I3998" s="44"/>
      <c r="J3998" s="44"/>
      <c r="K3998" s="44"/>
      <c r="L3998" s="44"/>
      <c r="M3998" s="44"/>
      <c r="N3998" s="44"/>
      <c r="O3998" s="44"/>
      <c r="P3998" s="44"/>
      <c r="Q3998" s="44"/>
      <c r="R3998" s="44"/>
      <c r="S3998" s="44"/>
      <c r="T3998" s="44"/>
      <c r="U3998" s="44"/>
      <c r="V3998" s="44"/>
      <c r="W3998" s="44"/>
      <c r="X3998" s="44"/>
      <c r="Y3998" s="44"/>
      <c r="Z3998" s="44"/>
      <c r="AA3998" s="35"/>
      <c r="AB3998" s="35"/>
      <c r="AC3998" s="35"/>
      <c r="AD3998" s="35"/>
      <c r="AE3998" s="35"/>
      <c r="AF3998" s="35"/>
      <c r="AG3998" s="35"/>
      <c r="AH3998" s="35"/>
      <c r="AI3998" s="35"/>
      <c r="AJ3998" s="35"/>
      <c r="AK3998" s="35"/>
    </row>
    <row r="3999" spans="7:37" s="13" customFormat="1" ht="13.9" customHeight="1" x14ac:dyDescent="0.3">
      <c r="G3999" s="44"/>
      <c r="H3999" s="44"/>
      <c r="I3999" s="44"/>
      <c r="J3999" s="44"/>
      <c r="K3999" s="44"/>
      <c r="L3999" s="44"/>
      <c r="M3999" s="44"/>
      <c r="N3999" s="44"/>
      <c r="O3999" s="44"/>
      <c r="P3999" s="44"/>
      <c r="Q3999" s="44"/>
      <c r="R3999" s="44"/>
      <c r="S3999" s="44"/>
      <c r="T3999" s="44"/>
      <c r="U3999" s="44"/>
      <c r="V3999" s="44"/>
      <c r="W3999" s="44"/>
      <c r="X3999" s="44"/>
      <c r="Y3999" s="44"/>
      <c r="Z3999" s="44"/>
      <c r="AA3999" s="35"/>
      <c r="AB3999" s="35"/>
      <c r="AC3999" s="35"/>
      <c r="AD3999" s="35"/>
      <c r="AE3999" s="35"/>
      <c r="AF3999" s="35"/>
      <c r="AG3999" s="35"/>
      <c r="AH3999" s="35"/>
      <c r="AI3999" s="35"/>
      <c r="AJ3999" s="35"/>
      <c r="AK3999" s="35"/>
    </row>
    <row r="4000" spans="7:37" s="13" customFormat="1" ht="13.9" customHeight="1" x14ac:dyDescent="0.3">
      <c r="G4000" s="44"/>
      <c r="H4000" s="44"/>
      <c r="I4000" s="44"/>
      <c r="J4000" s="44"/>
      <c r="K4000" s="44"/>
      <c r="L4000" s="44"/>
      <c r="M4000" s="44"/>
      <c r="N4000" s="44"/>
      <c r="O4000" s="44"/>
      <c r="P4000" s="44"/>
      <c r="Q4000" s="44"/>
      <c r="R4000" s="44"/>
      <c r="S4000" s="44"/>
      <c r="T4000" s="44"/>
      <c r="U4000" s="44"/>
      <c r="V4000" s="44"/>
      <c r="W4000" s="44"/>
      <c r="X4000" s="44"/>
      <c r="Y4000" s="44"/>
      <c r="Z4000" s="44"/>
      <c r="AA4000" s="35"/>
      <c r="AB4000" s="35"/>
      <c r="AC4000" s="35"/>
      <c r="AD4000" s="35"/>
      <c r="AE4000" s="35"/>
      <c r="AF4000" s="35"/>
      <c r="AG4000" s="35"/>
      <c r="AH4000" s="35"/>
      <c r="AI4000" s="35"/>
      <c r="AJ4000" s="35"/>
      <c r="AK4000" s="35"/>
    </row>
  </sheetData>
  <mergeCells count="1">
    <mergeCell ref="A1:R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AA314-FD8A-4C4F-8F38-57EF78F8DE40}">
  <dimension ref="A1:BB4000"/>
  <sheetViews>
    <sheetView zoomScale="80" zoomScaleNormal="80" workbookViewId="0">
      <selection activeCell="C15" sqref="C15"/>
    </sheetView>
  </sheetViews>
  <sheetFormatPr defaultColWidth="8.81640625" defaultRowHeight="14.5" x14ac:dyDescent="0.35"/>
  <cols>
    <col min="1" max="1" width="2.7265625" style="6" customWidth="1"/>
    <col min="2" max="2" width="37.7265625" style="6" customWidth="1"/>
    <col min="3" max="3" width="18" style="6" customWidth="1"/>
    <col min="4" max="4" width="33.7265625" style="6" customWidth="1"/>
    <col min="5" max="5" width="14.1796875" style="6" customWidth="1"/>
    <col min="6" max="6" width="22" style="6" customWidth="1"/>
    <col min="7" max="78" width="9.7265625" style="6" customWidth="1"/>
    <col min="79" max="16384" width="8.81640625" style="6"/>
  </cols>
  <sheetData>
    <row r="1" spans="1:54" s="1" customFormat="1" ht="16.149999999999999" customHeight="1" x14ac:dyDescent="0.3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58" customFormat="1" ht="16.149999999999999" customHeight="1" x14ac:dyDescent="0.35">
      <c r="C2" s="1"/>
      <c r="D2" s="1"/>
      <c r="E2" s="1"/>
      <c r="F2" s="1"/>
      <c r="AZ2" s="58" t="s">
        <v>1</v>
      </c>
    </row>
    <row r="3" spans="1:54" s="58" customFormat="1" ht="16.149999999999999" customHeight="1" x14ac:dyDescent="0.35">
      <c r="B3" s="2" t="s">
        <v>106</v>
      </c>
      <c r="C3" s="3"/>
      <c r="D3" s="1"/>
      <c r="E3" s="3"/>
      <c r="F3" s="3"/>
      <c r="H3" s="59"/>
      <c r="I3" s="59"/>
      <c r="J3" s="60"/>
      <c r="K3" s="60"/>
      <c r="AZ3" s="58" t="s">
        <v>3</v>
      </c>
    </row>
    <row r="4" spans="1:54" s="58" customFormat="1" ht="16.149999999999999" hidden="1" customHeight="1" x14ac:dyDescent="0.35">
      <c r="B4" s="3" t="s">
        <v>4</v>
      </c>
      <c r="C4" s="3" t="s">
        <v>5</v>
      </c>
      <c r="D4" s="1"/>
      <c r="E4" s="1"/>
      <c r="F4" s="1"/>
      <c r="H4" s="59"/>
      <c r="I4" s="59"/>
      <c r="J4" s="60"/>
      <c r="K4" s="60"/>
      <c r="P4" s="6" t="s">
        <v>107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61" t="s">
        <v>12</v>
      </c>
    </row>
    <row r="5" spans="1:54" s="58" customFormat="1" ht="16.149999999999999" hidden="1" customHeight="1" x14ac:dyDescent="0.35">
      <c r="B5" s="3" t="s">
        <v>13</v>
      </c>
      <c r="C5" s="3" t="s">
        <v>14</v>
      </c>
      <c r="D5" s="1" t="s">
        <v>15</v>
      </c>
      <c r="E5" s="3"/>
      <c r="F5" s="3"/>
      <c r="H5" s="59"/>
      <c r="I5" s="59"/>
      <c r="J5" s="60"/>
      <c r="K5" s="60"/>
    </row>
    <row r="6" spans="1:54" s="58" customFormat="1" ht="16.149999999999999" hidden="1" customHeight="1" x14ac:dyDescent="0.35">
      <c r="B6" s="3" t="s">
        <v>16</v>
      </c>
      <c r="C6" s="3"/>
      <c r="D6" s="1" t="s">
        <v>108</v>
      </c>
      <c r="E6" s="3"/>
      <c r="F6" s="3"/>
      <c r="H6" s="62"/>
      <c r="I6" s="59"/>
      <c r="J6" s="60"/>
      <c r="K6" s="60"/>
    </row>
    <row r="7" spans="1:54" s="58" customFormat="1" ht="16.149999999999999" customHeight="1" x14ac:dyDescent="0.35">
      <c r="B7" s="63"/>
      <c r="C7" s="9"/>
      <c r="D7" s="1"/>
      <c r="E7" s="1"/>
      <c r="F7" s="1"/>
      <c r="G7" s="60"/>
      <c r="H7" s="60"/>
      <c r="I7" s="60"/>
      <c r="J7" s="60"/>
      <c r="K7" s="60"/>
    </row>
    <row r="8" spans="1:54" s="58" customFormat="1" ht="16.149999999999999" customHeight="1" x14ac:dyDescent="0.35">
      <c r="B8" s="2" t="s">
        <v>109</v>
      </c>
      <c r="C8" s="9"/>
      <c r="D8" s="10" t="s">
        <v>19</v>
      </c>
      <c r="E8" s="10" t="s">
        <v>20</v>
      </c>
      <c r="F8" s="1"/>
      <c r="T8" s="3"/>
      <c r="U8" s="3"/>
    </row>
    <row r="9" spans="1:54" s="58" customFormat="1" ht="16.149999999999999" hidden="1" customHeight="1" x14ac:dyDescent="0.35">
      <c r="B9" s="2" t="s">
        <v>21</v>
      </c>
      <c r="C9" s="9"/>
      <c r="D9" s="1"/>
      <c r="E9" s="1"/>
      <c r="F9" s="1"/>
      <c r="T9" s="3"/>
      <c r="U9" s="3"/>
    </row>
    <row r="10" spans="1:54" s="58" customFormat="1" ht="16.149999999999999" customHeight="1" x14ac:dyDescent="0.35">
      <c r="B10" s="66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73"/>
      <c r="N10" s="12" t="s">
        <v>23</v>
      </c>
      <c r="O10" s="12" t="s">
        <v>24</v>
      </c>
      <c r="P10" s="73"/>
      <c r="Q10" s="73"/>
      <c r="R10" s="73"/>
      <c r="S10" s="73"/>
      <c r="T10" s="73"/>
      <c r="U10" s="73"/>
    </row>
    <row r="11" spans="1:54" s="13" customFormat="1" ht="13.9" customHeight="1" x14ac:dyDescent="0.3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3.9" customHeight="1" x14ac:dyDescent="0.25">
      <c r="B12" s="13" t="str">
        <f>[2]Roster_Selection_Women!AB11&amp;" " &amp; "V "</f>
        <v xml:space="preserve">Aquinas College V </v>
      </c>
      <c r="C12" s="13" t="str">
        <f>[2]Roster_Selection_Women!AD11</f>
        <v>17-61027</v>
      </c>
      <c r="D12" s="13" t="str">
        <f>[2]Roster_Selection_Women!AE11</f>
        <v>Abby Pecynski</v>
      </c>
      <c r="E12" s="15" t="s">
        <v>1</v>
      </c>
      <c r="F12" s="13" t="str">
        <f>IF(ISERROR([2]Baker_Scores_Women_Var!E12), " ", IF([2]Baker_Scores_Women_Var!E12 = "Yes", "Yes", "  "))</f>
        <v xml:space="preserve">  </v>
      </c>
      <c r="G12" s="16">
        <v>0</v>
      </c>
      <c r="H12" s="16">
        <v>176</v>
      </c>
      <c r="I12" s="16">
        <v>0</v>
      </c>
      <c r="J12" s="16">
        <v>0</v>
      </c>
      <c r="K12" s="16">
        <v>137</v>
      </c>
      <c r="L12" s="16">
        <v>130</v>
      </c>
      <c r="M12" s="17">
        <f t="shared" ref="M12:M22" si="0">SUM(G12:L12)</f>
        <v>443</v>
      </c>
      <c r="N12" s="17">
        <f t="shared" ref="N12:N22" si="1">COUNTIF(G12:L12, "&gt;0" )</f>
        <v>3</v>
      </c>
      <c r="O12" s="17">
        <f t="shared" ref="O12:O22" si="2">IF(N12=0,0,M12/N12)</f>
        <v>147.66666666666666</v>
      </c>
    </row>
    <row r="13" spans="1:54" s="13" customFormat="1" ht="13.9" customHeight="1" x14ac:dyDescent="0.25">
      <c r="B13" s="13" t="str">
        <f>[2]Roster_Selection_Women!AB12&amp;" " &amp; "V "</f>
        <v xml:space="preserve">Aquinas College V </v>
      </c>
      <c r="C13" s="13" t="str">
        <f>[2]Roster_Selection_Women!AD12</f>
        <v>22-7521</v>
      </c>
      <c r="D13" s="13" t="str">
        <f>[2]Roster_Selection_Women!AE12</f>
        <v>Avery Burk</v>
      </c>
      <c r="E13" s="15" t="s">
        <v>1</v>
      </c>
      <c r="F13" s="13" t="str">
        <f>IF(ISERROR([2]Baker_Scores_Women_Var!E13), " ", IF([2]Baker_Scores_Women_Var!E13 = "Yes", "Yes", "  "))</f>
        <v xml:space="preserve">  </v>
      </c>
      <c r="G13" s="16">
        <v>0</v>
      </c>
      <c r="H13" s="16">
        <v>0</v>
      </c>
      <c r="I13" s="16">
        <v>132</v>
      </c>
      <c r="J13" s="16">
        <v>0</v>
      </c>
      <c r="K13" s="16">
        <v>0</v>
      </c>
      <c r="L13" s="16">
        <v>0</v>
      </c>
      <c r="M13" s="17">
        <f t="shared" si="0"/>
        <v>132</v>
      </c>
      <c r="N13" s="17">
        <f t="shared" si="1"/>
        <v>1</v>
      </c>
      <c r="O13" s="17">
        <f t="shared" si="2"/>
        <v>132</v>
      </c>
    </row>
    <row r="14" spans="1:54" s="13" customFormat="1" ht="13.9" customHeight="1" x14ac:dyDescent="0.25">
      <c r="B14" s="13" t="str">
        <f>[2]Roster_Selection_Women!AB13&amp;" " &amp; "V "</f>
        <v xml:space="preserve">Aquinas College V </v>
      </c>
      <c r="C14" s="13" t="str">
        <f>[2]Roster_Selection_Women!AD13</f>
        <v>15-256</v>
      </c>
      <c r="D14" s="13" t="str">
        <f>[2]Roster_Selection_Women!AE13</f>
        <v>Brynna Hanson</v>
      </c>
      <c r="E14" s="15" t="s">
        <v>1</v>
      </c>
      <c r="F14" s="13" t="str">
        <f>IF(ISERROR([2]Baker_Scores_Women_Var!E14), " ", IF([2]Baker_Scores_Women_Var!E14 = "Yes", "Yes", "  "))</f>
        <v xml:space="preserve">  </v>
      </c>
      <c r="G14" s="16">
        <v>202</v>
      </c>
      <c r="H14" s="16">
        <v>204</v>
      </c>
      <c r="I14" s="16">
        <v>211</v>
      </c>
      <c r="J14" s="16">
        <v>214</v>
      </c>
      <c r="K14" s="16">
        <v>136</v>
      </c>
      <c r="L14" s="16">
        <v>0</v>
      </c>
      <c r="M14" s="17">
        <f t="shared" si="0"/>
        <v>967</v>
      </c>
      <c r="N14" s="17">
        <f t="shared" si="1"/>
        <v>5</v>
      </c>
      <c r="O14" s="17">
        <f t="shared" si="2"/>
        <v>193.4</v>
      </c>
    </row>
    <row r="15" spans="1:54" s="13" customFormat="1" ht="13.9" customHeight="1" x14ac:dyDescent="0.25">
      <c r="B15" s="13" t="str">
        <f>[2]Roster_Selection_Women!AB14&amp;" " &amp; "V "</f>
        <v xml:space="preserve">Aquinas College V </v>
      </c>
      <c r="C15" s="13" t="str">
        <f>[2]Roster_Selection_Women!AD14</f>
        <v>5998-4682</v>
      </c>
      <c r="D15" s="13" t="str">
        <f>[2]Roster_Selection_Women!AE14</f>
        <v>Carley Blanchard</v>
      </c>
      <c r="E15" s="15" t="s">
        <v>1</v>
      </c>
      <c r="F15" s="13" t="str">
        <f>IF(ISERROR([2]Baker_Scores_Women_Var!E15), " ", IF([2]Baker_Scores_Women_Var!E15 = "Yes", "Yes", "  "))</f>
        <v xml:space="preserve">  </v>
      </c>
      <c r="G15" s="16">
        <v>162</v>
      </c>
      <c r="H15" s="16">
        <v>161</v>
      </c>
      <c r="I15" s="16">
        <v>0</v>
      </c>
      <c r="J15" s="16">
        <v>0</v>
      </c>
      <c r="K15" s="16">
        <v>154</v>
      </c>
      <c r="L15" s="16">
        <v>0</v>
      </c>
      <c r="M15" s="17">
        <f t="shared" si="0"/>
        <v>477</v>
      </c>
      <c r="N15" s="17">
        <f t="shared" si="1"/>
        <v>3</v>
      </c>
      <c r="O15" s="17">
        <f t="shared" si="2"/>
        <v>159</v>
      </c>
    </row>
    <row r="16" spans="1:54" s="13" customFormat="1" ht="13.9" customHeight="1" x14ac:dyDescent="0.25">
      <c r="B16" s="13" t="str">
        <f>[2]Roster_Selection_Women!AB15&amp;" " &amp; "V "</f>
        <v xml:space="preserve">Aquinas College V </v>
      </c>
      <c r="C16" s="13" t="str">
        <f>[2]Roster_Selection_Women!AD15</f>
        <v>11-421889</v>
      </c>
      <c r="D16" s="13" t="str">
        <f>[2]Roster_Selection_Women!AE15</f>
        <v>Chloe Fisk</v>
      </c>
      <c r="E16" s="15" t="s">
        <v>1</v>
      </c>
      <c r="F16" s="13" t="str">
        <f>IF(ISERROR([2]Baker_Scores_Women_Var!E16), " ", IF([2]Baker_Scores_Women_Var!E16 = "Yes", "Yes", "  "))</f>
        <v xml:space="preserve">  </v>
      </c>
      <c r="G16" s="16">
        <v>0</v>
      </c>
      <c r="H16" s="16">
        <v>0</v>
      </c>
      <c r="I16" s="16">
        <v>163</v>
      </c>
      <c r="J16" s="16">
        <v>138</v>
      </c>
      <c r="K16" s="16">
        <v>0</v>
      </c>
      <c r="L16" s="16">
        <v>133</v>
      </c>
      <c r="M16" s="17">
        <f t="shared" si="0"/>
        <v>434</v>
      </c>
      <c r="N16" s="17">
        <f t="shared" si="1"/>
        <v>3</v>
      </c>
      <c r="O16" s="17">
        <f t="shared" si="2"/>
        <v>144.66666666666666</v>
      </c>
    </row>
    <row r="17" spans="2:15" s="13" customFormat="1" ht="13.9" customHeight="1" x14ac:dyDescent="0.25">
      <c r="B17" s="13" t="str">
        <f>[2]Roster_Selection_Women!AB16&amp;" " &amp; "V "</f>
        <v xml:space="preserve">Aquinas College V </v>
      </c>
      <c r="C17" s="13" t="str">
        <f>[2]Roster_Selection_Women!AD16</f>
        <v>20-52022</v>
      </c>
      <c r="D17" s="13" t="str">
        <f>[2]Roster_Selection_Women!AE16</f>
        <v>Kayla VanLinden</v>
      </c>
      <c r="E17" s="15" t="s">
        <v>1</v>
      </c>
      <c r="F17" s="13" t="str">
        <f>IF(ISERROR([2]Baker_Scores_Women_Var!E17), " ", IF([2]Baker_Scores_Women_Var!E17 = "Yes", "Yes", "  "))</f>
        <v xml:space="preserve">  </v>
      </c>
      <c r="G17" s="16">
        <v>112</v>
      </c>
      <c r="H17" s="16">
        <v>0</v>
      </c>
      <c r="I17" s="16">
        <v>172</v>
      </c>
      <c r="J17" s="16">
        <v>149</v>
      </c>
      <c r="K17" s="16">
        <v>141</v>
      </c>
      <c r="L17" s="16">
        <v>178</v>
      </c>
      <c r="M17" s="17">
        <f t="shared" si="0"/>
        <v>752</v>
      </c>
      <c r="N17" s="17">
        <f t="shared" si="1"/>
        <v>5</v>
      </c>
      <c r="O17" s="17">
        <f t="shared" si="2"/>
        <v>150.4</v>
      </c>
    </row>
    <row r="18" spans="2:15" s="13" customFormat="1" ht="13.9" customHeight="1" x14ac:dyDescent="0.25">
      <c r="B18" s="13" t="str">
        <f>[2]Roster_Selection_Women!AB17&amp;" " &amp; "V "</f>
        <v xml:space="preserve">Aquinas College V </v>
      </c>
      <c r="C18" s="13" t="str">
        <f>[2]Roster_Selection_Women!AD17</f>
        <v>20-46531</v>
      </c>
      <c r="D18" s="13" t="str">
        <f>[2]Roster_Selection_Women!AE17</f>
        <v>Mary Brown</v>
      </c>
      <c r="E18" s="15" t="s">
        <v>1</v>
      </c>
      <c r="F18" s="13" t="str">
        <f>IF(ISERROR([2]Baker_Scores_Women_Var!E18), " ", IF([2]Baker_Scores_Women_Var!E18 = "Yes", "Yes", "  "))</f>
        <v xml:space="preserve">  </v>
      </c>
      <c r="G18" s="16">
        <v>159</v>
      </c>
      <c r="H18" s="16">
        <v>181</v>
      </c>
      <c r="I18" s="16">
        <v>178</v>
      </c>
      <c r="J18" s="16">
        <v>134</v>
      </c>
      <c r="K18" s="16">
        <v>0</v>
      </c>
      <c r="L18" s="16">
        <v>174</v>
      </c>
      <c r="M18" s="17">
        <f t="shared" si="0"/>
        <v>826</v>
      </c>
      <c r="N18" s="17">
        <f t="shared" si="1"/>
        <v>5</v>
      </c>
      <c r="O18" s="17">
        <f t="shared" si="2"/>
        <v>165.2</v>
      </c>
    </row>
    <row r="19" spans="2:15" s="13" customFormat="1" ht="13.9" customHeight="1" x14ac:dyDescent="0.25">
      <c r="B19" s="13" t="str">
        <f>[2]Roster_Selection_Women!AB18&amp;" " &amp; "V "</f>
        <v xml:space="preserve">Aquinas College V </v>
      </c>
      <c r="C19" s="13" t="str">
        <f>[2]Roster_Selection_Women!AD18</f>
        <v>15-164600</v>
      </c>
      <c r="D19" s="13" t="str">
        <f>[2]Roster_Selection_Women!AE18</f>
        <v>Morgan Jones</v>
      </c>
      <c r="E19" s="15" t="s">
        <v>1</v>
      </c>
      <c r="F19" s="13" t="str">
        <f>IF(ISERROR([2]Baker_Scores_Women_Var!E19), " ", IF([2]Baker_Scores_Women_Var!E19 = "Yes", "Yes", "  "))</f>
        <v xml:space="preserve">  </v>
      </c>
      <c r="G19" s="16">
        <v>152</v>
      </c>
      <c r="H19" s="16">
        <v>201</v>
      </c>
      <c r="I19" s="16">
        <v>0</v>
      </c>
      <c r="J19" s="16">
        <v>158</v>
      </c>
      <c r="K19" s="16">
        <v>181</v>
      </c>
      <c r="L19" s="16">
        <v>190</v>
      </c>
      <c r="M19" s="17">
        <f t="shared" si="0"/>
        <v>882</v>
      </c>
      <c r="N19" s="17">
        <f t="shared" si="1"/>
        <v>5</v>
      </c>
      <c r="O19" s="17">
        <f t="shared" si="2"/>
        <v>176.4</v>
      </c>
    </row>
    <row r="20" spans="2:15" s="13" customFormat="1" ht="13.9" customHeight="1" x14ac:dyDescent="0.25">
      <c r="B20" s="13" t="s">
        <v>32</v>
      </c>
      <c r="C20" s="18" t="s">
        <v>10</v>
      </c>
      <c r="D20" s="15" t="s">
        <v>10</v>
      </c>
      <c r="E20" s="15"/>
      <c r="F20" s="15"/>
      <c r="G20" s="16"/>
      <c r="H20" s="16"/>
      <c r="I20" s="16"/>
      <c r="J20" s="16"/>
      <c r="K20" s="16"/>
      <c r="L20" s="16"/>
      <c r="M20" s="17">
        <f t="shared" si="0"/>
        <v>0</v>
      </c>
      <c r="N20" s="17">
        <f t="shared" si="1"/>
        <v>0</v>
      </c>
      <c r="O20" s="17">
        <f t="shared" si="2"/>
        <v>0</v>
      </c>
    </row>
    <row r="21" spans="2:15" s="13" customFormat="1" ht="13.9" customHeight="1" x14ac:dyDescent="0.25">
      <c r="B21" s="13" t="s">
        <v>32</v>
      </c>
      <c r="C21" s="18" t="s">
        <v>10</v>
      </c>
      <c r="D21" s="15" t="s">
        <v>10</v>
      </c>
      <c r="E21" s="15"/>
      <c r="F21" s="15"/>
      <c r="G21" s="16"/>
      <c r="H21" s="16"/>
      <c r="I21" s="16"/>
      <c r="J21" s="16"/>
      <c r="K21" s="16"/>
      <c r="L21" s="16"/>
      <c r="M21" s="17">
        <f t="shared" si="0"/>
        <v>0</v>
      </c>
      <c r="N21" s="17">
        <f t="shared" si="1"/>
        <v>0</v>
      </c>
      <c r="O21" s="17">
        <f t="shared" si="2"/>
        <v>0</v>
      </c>
    </row>
    <row r="22" spans="2:15" s="13" customFormat="1" ht="13.9" customHeight="1" thickBot="1" x14ac:dyDescent="0.3">
      <c r="B22" s="13" t="s">
        <v>32</v>
      </c>
      <c r="C22" s="18" t="s">
        <v>10</v>
      </c>
      <c r="D22" s="15" t="s">
        <v>10</v>
      </c>
      <c r="E22" s="15"/>
      <c r="F22" s="15"/>
      <c r="G22" s="19"/>
      <c r="H22" s="19"/>
      <c r="I22" s="19"/>
      <c r="J22" s="19"/>
      <c r="K22" s="19"/>
      <c r="L22" s="19"/>
      <c r="M22" s="20">
        <f t="shared" si="0"/>
        <v>0</v>
      </c>
      <c r="N22" s="20">
        <f t="shared" si="1"/>
        <v>0</v>
      </c>
      <c r="O22" s="17">
        <f t="shared" si="2"/>
        <v>0</v>
      </c>
    </row>
    <row r="23" spans="2:15" s="13" customFormat="1" ht="13.9" customHeight="1" thickTop="1" thickBot="1" x14ac:dyDescent="0.35">
      <c r="B23" s="21"/>
      <c r="G23" s="17">
        <f t="shared" ref="G23:N23" si="3">SUM(G12:G22)</f>
        <v>787</v>
      </c>
      <c r="H23" s="17">
        <f t="shared" si="3"/>
        <v>923</v>
      </c>
      <c r="I23" s="17">
        <f t="shared" si="3"/>
        <v>856</v>
      </c>
      <c r="J23" s="17">
        <f t="shared" si="3"/>
        <v>793</v>
      </c>
      <c r="K23" s="17">
        <f t="shared" si="3"/>
        <v>749</v>
      </c>
      <c r="L23" s="17">
        <f t="shared" si="3"/>
        <v>805</v>
      </c>
      <c r="M23" s="22">
        <f t="shared" si="3"/>
        <v>4913</v>
      </c>
      <c r="N23" s="22">
        <f t="shared" si="3"/>
        <v>30</v>
      </c>
    </row>
    <row r="24" spans="2:15" s="13" customFormat="1" ht="13.9" customHeight="1" thickTop="1" x14ac:dyDescent="0.25"/>
    <row r="25" spans="2:15" s="13" customFormat="1" ht="13.9" customHeight="1" x14ac:dyDescent="0.25">
      <c r="B25" s="13" t="str">
        <f>[2]Roster_Selection_Women!AB23&amp;" " &amp; "V "</f>
        <v xml:space="preserve">Calumet College Of St. Joseph V </v>
      </c>
      <c r="C25" s="13" t="str">
        <f>[2]Roster_Selection_Women!AD23</f>
        <v>11-328022</v>
      </c>
      <c r="D25" s="13" t="str">
        <f>[2]Roster_Selection_Women!AE23</f>
        <v>Alyssa Olson</v>
      </c>
      <c r="E25" s="15" t="s">
        <v>1</v>
      </c>
      <c r="F25" s="13" t="str">
        <f>IF(ISERROR([2]Baker_Scores_Women_Var!E25), " ", IF([2]Baker_Scores_Women_Var!E25 = "Yes", "Yes", "  "))</f>
        <v xml:space="preserve">  </v>
      </c>
      <c r="G25" s="16">
        <v>0</v>
      </c>
      <c r="H25" s="16">
        <v>134</v>
      </c>
      <c r="I25" s="16">
        <v>0</v>
      </c>
      <c r="J25" s="16">
        <v>0</v>
      </c>
      <c r="K25" s="16">
        <v>0</v>
      </c>
      <c r="L25" s="16">
        <v>166</v>
      </c>
      <c r="M25" s="17">
        <f t="shared" ref="M25:M35" si="4">SUM(G25:L25)</f>
        <v>300</v>
      </c>
      <c r="N25" s="17">
        <f t="shared" ref="N25:N35" si="5">COUNTIF(G25:L25, "&gt;0" )</f>
        <v>2</v>
      </c>
      <c r="O25" s="17">
        <f t="shared" ref="O25:O35" si="6">IF(N25=0,0,M25/N25)</f>
        <v>150</v>
      </c>
    </row>
    <row r="26" spans="2:15" s="13" customFormat="1" ht="13.9" customHeight="1" x14ac:dyDescent="0.25">
      <c r="B26" s="13" t="str">
        <f>[2]Roster_Selection_Women!AB24&amp;" " &amp; "V "</f>
        <v xml:space="preserve">Calumet College Of St. Joseph V </v>
      </c>
      <c r="C26" s="13" t="str">
        <f>[2]Roster_Selection_Women!AD24</f>
        <v>11-403413</v>
      </c>
      <c r="D26" s="13" t="str">
        <f>[2]Roster_Selection_Women!AE24</f>
        <v>Brooklinn Chavez</v>
      </c>
      <c r="E26" s="15" t="s">
        <v>1</v>
      </c>
      <c r="F26" s="13" t="str">
        <f>IF(ISERROR([2]Baker_Scores_Women_Var!E26), " ", IF([2]Baker_Scores_Women_Var!E26 = "Yes", "Yes", "  "))</f>
        <v xml:space="preserve">  </v>
      </c>
      <c r="G26" s="16">
        <v>137</v>
      </c>
      <c r="H26" s="16">
        <v>167</v>
      </c>
      <c r="I26" s="16">
        <v>157</v>
      </c>
      <c r="J26" s="16">
        <v>0</v>
      </c>
      <c r="K26" s="16">
        <v>0</v>
      </c>
      <c r="L26" s="16">
        <v>0</v>
      </c>
      <c r="M26" s="17">
        <f t="shared" si="4"/>
        <v>461</v>
      </c>
      <c r="N26" s="17">
        <f t="shared" si="5"/>
        <v>3</v>
      </c>
      <c r="O26" s="17">
        <f t="shared" si="6"/>
        <v>153.66666666666666</v>
      </c>
    </row>
    <row r="27" spans="2:15" s="13" customFormat="1" ht="13.9" customHeight="1" x14ac:dyDescent="0.25">
      <c r="B27" s="13" t="str">
        <f>[2]Roster_Selection_Women!AB25&amp;" " &amp; "V "</f>
        <v xml:space="preserve">Calumet College Of St. Joseph V </v>
      </c>
      <c r="C27" s="13" t="str">
        <f>[2]Roster_Selection_Women!AD25</f>
        <v>7914-19772</v>
      </c>
      <c r="D27" s="13" t="str">
        <f>[2]Roster_Selection_Women!AE25</f>
        <v>Lauren Brown</v>
      </c>
      <c r="E27" s="15" t="s">
        <v>1</v>
      </c>
      <c r="F27" s="13" t="str">
        <f>IF(ISERROR([2]Baker_Scores_Women_Var!E27), " ", IF([2]Baker_Scores_Women_Var!E27 = "Yes", "Yes", "  "))</f>
        <v xml:space="preserve">  </v>
      </c>
      <c r="G27" s="16">
        <v>161</v>
      </c>
      <c r="H27" s="16">
        <v>161</v>
      </c>
      <c r="I27" s="16">
        <v>164</v>
      </c>
      <c r="J27" s="16">
        <v>202</v>
      </c>
      <c r="K27" s="16">
        <v>185</v>
      </c>
      <c r="L27" s="16">
        <v>175</v>
      </c>
      <c r="M27" s="17">
        <f t="shared" si="4"/>
        <v>1048</v>
      </c>
      <c r="N27" s="17">
        <f t="shared" si="5"/>
        <v>6</v>
      </c>
      <c r="O27" s="17">
        <f t="shared" si="6"/>
        <v>174.66666666666666</v>
      </c>
    </row>
    <row r="28" spans="2:15" s="13" customFormat="1" ht="13.9" customHeight="1" x14ac:dyDescent="0.25">
      <c r="B28" s="13" t="str">
        <f>[2]Roster_Selection_Women!AB26&amp;" " &amp; "V "</f>
        <v xml:space="preserve">Calumet College Of St. Joseph V </v>
      </c>
      <c r="C28" s="13" t="str">
        <f>[2]Roster_Selection_Women!AD26</f>
        <v>11-530351</v>
      </c>
      <c r="D28" s="13" t="str">
        <f>[2]Roster_Selection_Women!AE26</f>
        <v>Morgan Schoon</v>
      </c>
      <c r="E28" s="15" t="s">
        <v>1</v>
      </c>
      <c r="F28" s="13" t="str">
        <f>IF(ISERROR([2]Baker_Scores_Women_Var!E28), " ", IF([2]Baker_Scores_Women_Var!E28 = "Yes", "Yes", "  "))</f>
        <v xml:space="preserve">  </v>
      </c>
      <c r="G28" s="16">
        <v>139</v>
      </c>
      <c r="H28" s="16">
        <v>0</v>
      </c>
      <c r="I28" s="16">
        <v>153</v>
      </c>
      <c r="J28" s="16">
        <v>207</v>
      </c>
      <c r="K28" s="16">
        <v>171</v>
      </c>
      <c r="L28" s="16">
        <v>0</v>
      </c>
      <c r="M28" s="17">
        <f t="shared" si="4"/>
        <v>670</v>
      </c>
      <c r="N28" s="17">
        <f t="shared" si="5"/>
        <v>4</v>
      </c>
      <c r="O28" s="17">
        <f t="shared" si="6"/>
        <v>167.5</v>
      </c>
    </row>
    <row r="29" spans="2:15" s="13" customFormat="1" ht="13.9" customHeight="1" x14ac:dyDescent="0.25">
      <c r="B29" s="13" t="str">
        <f>[2]Roster_Selection_Women!AB27&amp;" " &amp; "V "</f>
        <v xml:space="preserve">Calumet College Of St. Joseph V </v>
      </c>
      <c r="C29" s="13" t="str">
        <f>[2]Roster_Selection_Women!AD27</f>
        <v>11-397639</v>
      </c>
      <c r="D29" s="13" t="str">
        <f>[2]Roster_Selection_Women!AE27</f>
        <v>Paige Plautz</v>
      </c>
      <c r="E29" s="15" t="s">
        <v>1</v>
      </c>
      <c r="F29" s="13" t="str">
        <f>IF(ISERROR([2]Baker_Scores_Women_Var!E29), " ", IF([2]Baker_Scores_Women_Var!E29 = "Yes", "Yes", "  "))</f>
        <v xml:space="preserve">  </v>
      </c>
      <c r="G29" s="16">
        <v>146</v>
      </c>
      <c r="H29" s="16">
        <v>290</v>
      </c>
      <c r="I29" s="16">
        <v>170</v>
      </c>
      <c r="J29" s="16">
        <v>196</v>
      </c>
      <c r="K29" s="16">
        <v>183</v>
      </c>
      <c r="L29" s="16">
        <v>184</v>
      </c>
      <c r="M29" s="17">
        <f t="shared" si="4"/>
        <v>1169</v>
      </c>
      <c r="N29" s="17">
        <f t="shared" si="5"/>
        <v>6</v>
      </c>
      <c r="O29" s="17">
        <f t="shared" si="6"/>
        <v>194.83333333333334</v>
      </c>
    </row>
    <row r="30" spans="2:15" s="13" customFormat="1" ht="13.9" customHeight="1" x14ac:dyDescent="0.25">
      <c r="B30" s="13" t="str">
        <f>[2]Roster_Selection_Women!AB28&amp;" " &amp; "V "</f>
        <v xml:space="preserve">Calumet College Of St. Joseph V </v>
      </c>
      <c r="C30" s="13" t="str">
        <f>[2]Roster_Selection_Women!AD28</f>
        <v>11-397634</v>
      </c>
      <c r="D30" s="13" t="str">
        <f>[2]Roster_Selection_Women!AE28</f>
        <v>Piper Plautz</v>
      </c>
      <c r="E30" s="15" t="s">
        <v>1</v>
      </c>
      <c r="F30" s="13" t="str">
        <f>IF(ISERROR([2]Baker_Scores_Women_Var!E30), " ", IF([2]Baker_Scores_Women_Var!E30 = "Yes", "Yes", "  "))</f>
        <v xml:space="preserve">  </v>
      </c>
      <c r="G30" s="16">
        <v>135</v>
      </c>
      <c r="H30" s="16">
        <v>161</v>
      </c>
      <c r="I30" s="16">
        <v>205</v>
      </c>
      <c r="J30" s="16">
        <v>191</v>
      </c>
      <c r="K30" s="16">
        <v>193</v>
      </c>
      <c r="L30" s="16">
        <v>186</v>
      </c>
      <c r="M30" s="17">
        <f t="shared" si="4"/>
        <v>1071</v>
      </c>
      <c r="N30" s="17">
        <f t="shared" si="5"/>
        <v>6</v>
      </c>
      <c r="O30" s="17">
        <f t="shared" si="6"/>
        <v>178.5</v>
      </c>
    </row>
    <row r="31" spans="2:15" s="13" customFormat="1" ht="13.9" customHeight="1" x14ac:dyDescent="0.25">
      <c r="B31" s="13" t="str">
        <f>[2]Roster_Selection_Women!AB29&amp;" " &amp; "V "</f>
        <v xml:space="preserve">Calumet College Of St. Joseph V </v>
      </c>
      <c r="C31" s="13" t="str">
        <f>[2]Roster_Selection_Women!AD29</f>
        <v>19-20304</v>
      </c>
      <c r="D31" s="13" t="str">
        <f>[2]Roster_Selection_Women!AE29</f>
        <v>Samantha Smolen</v>
      </c>
      <c r="E31" s="15" t="s">
        <v>1</v>
      </c>
      <c r="F31" s="13" t="str">
        <f>IF(ISERROR([2]Baker_Scores_Women_Var!E31), " ", IF([2]Baker_Scores_Women_Var!E31 = "Yes", "Yes", "  "))</f>
        <v xml:space="preserve">  </v>
      </c>
      <c r="G31" s="16">
        <v>0</v>
      </c>
      <c r="H31" s="16">
        <v>0</v>
      </c>
      <c r="I31" s="16">
        <v>0</v>
      </c>
      <c r="J31" s="16">
        <v>161</v>
      </c>
      <c r="K31" s="16">
        <v>181</v>
      </c>
      <c r="L31" s="16">
        <v>0</v>
      </c>
      <c r="M31" s="17">
        <f t="shared" si="4"/>
        <v>342</v>
      </c>
      <c r="N31" s="17">
        <f t="shared" si="5"/>
        <v>2</v>
      </c>
      <c r="O31" s="17">
        <f t="shared" si="6"/>
        <v>171</v>
      </c>
    </row>
    <row r="32" spans="2:15" s="13" customFormat="1" ht="13.9" customHeight="1" x14ac:dyDescent="0.25">
      <c r="B32" s="13" t="str">
        <f>[2]Roster_Selection_Women!AB30&amp;" " &amp; "V "</f>
        <v xml:space="preserve">Calumet College Of St. Joseph V </v>
      </c>
      <c r="C32" s="13" t="str">
        <f>[2]Roster_Selection_Women!AD30</f>
        <v>11-128258</v>
      </c>
      <c r="D32" s="13" t="str">
        <f>[2]Roster_Selection_Women!AE30</f>
        <v>Savanah Rodriguez</v>
      </c>
      <c r="E32" s="15" t="s">
        <v>1</v>
      </c>
      <c r="F32" s="13" t="str">
        <f>IF(ISERROR([2]Baker_Scores_Women_Var!E32), " ", IF([2]Baker_Scores_Women_Var!E32 = "Yes", "Yes", "  "))</f>
        <v xml:space="preserve">  </v>
      </c>
      <c r="G32" s="16">
        <v>0</v>
      </c>
      <c r="H32" s="16">
        <v>0</v>
      </c>
      <c r="I32" s="16">
        <v>0</v>
      </c>
      <c r="J32" s="16">
        <v>0</v>
      </c>
      <c r="K32" s="16">
        <v>0</v>
      </c>
      <c r="L32" s="16">
        <v>132</v>
      </c>
      <c r="M32" s="17">
        <f t="shared" si="4"/>
        <v>132</v>
      </c>
      <c r="N32" s="17">
        <f t="shared" si="5"/>
        <v>1</v>
      </c>
      <c r="O32" s="17">
        <f t="shared" si="6"/>
        <v>132</v>
      </c>
    </row>
    <row r="33" spans="2:15" s="13" customFormat="1" ht="13.9" customHeight="1" x14ac:dyDescent="0.25">
      <c r="B33" s="13" t="s">
        <v>34</v>
      </c>
      <c r="C33" s="18" t="s">
        <v>10</v>
      </c>
      <c r="D33" s="15" t="s">
        <v>10</v>
      </c>
      <c r="E33" s="15"/>
      <c r="F33" s="15"/>
      <c r="G33" s="16"/>
      <c r="H33" s="16"/>
      <c r="I33" s="16"/>
      <c r="J33" s="16"/>
      <c r="K33" s="16"/>
      <c r="L33" s="16"/>
      <c r="M33" s="17">
        <f t="shared" si="4"/>
        <v>0</v>
      </c>
      <c r="N33" s="17">
        <f t="shared" si="5"/>
        <v>0</v>
      </c>
      <c r="O33" s="17">
        <f t="shared" si="6"/>
        <v>0</v>
      </c>
    </row>
    <row r="34" spans="2:15" s="13" customFormat="1" ht="13.9" customHeight="1" x14ac:dyDescent="0.25">
      <c r="B34" s="13" t="s">
        <v>34</v>
      </c>
      <c r="C34" s="18" t="s">
        <v>10</v>
      </c>
      <c r="D34" s="15" t="s">
        <v>10</v>
      </c>
      <c r="E34" s="15"/>
      <c r="F34" s="15"/>
      <c r="G34" s="16"/>
      <c r="H34" s="16"/>
      <c r="I34" s="16"/>
      <c r="J34" s="16"/>
      <c r="K34" s="16"/>
      <c r="L34" s="16"/>
      <c r="M34" s="17">
        <f t="shared" si="4"/>
        <v>0</v>
      </c>
      <c r="N34" s="17">
        <f t="shared" si="5"/>
        <v>0</v>
      </c>
      <c r="O34" s="17">
        <f t="shared" si="6"/>
        <v>0</v>
      </c>
    </row>
    <row r="35" spans="2:15" s="13" customFormat="1" ht="13.9" customHeight="1" thickBot="1" x14ac:dyDescent="0.3">
      <c r="B35" s="13" t="s">
        <v>34</v>
      </c>
      <c r="C35" s="18" t="s">
        <v>10</v>
      </c>
      <c r="D35" s="15" t="s">
        <v>10</v>
      </c>
      <c r="E35" s="15"/>
      <c r="F35" s="15"/>
      <c r="G35" s="19"/>
      <c r="H35" s="19"/>
      <c r="I35" s="19"/>
      <c r="J35" s="19"/>
      <c r="K35" s="19"/>
      <c r="L35" s="19"/>
      <c r="M35" s="20">
        <f t="shared" si="4"/>
        <v>0</v>
      </c>
      <c r="N35" s="20">
        <f t="shared" si="5"/>
        <v>0</v>
      </c>
      <c r="O35" s="17">
        <f t="shared" si="6"/>
        <v>0</v>
      </c>
    </row>
    <row r="36" spans="2:15" s="13" customFormat="1" ht="13.9" customHeight="1" thickTop="1" thickBot="1" x14ac:dyDescent="0.35">
      <c r="B36" s="21"/>
      <c r="G36" s="17">
        <f t="shared" ref="G36:N36" si="7">SUM(G25:G35)</f>
        <v>718</v>
      </c>
      <c r="H36" s="17">
        <f t="shared" si="7"/>
        <v>913</v>
      </c>
      <c r="I36" s="17">
        <f t="shared" si="7"/>
        <v>849</v>
      </c>
      <c r="J36" s="17">
        <f t="shared" si="7"/>
        <v>957</v>
      </c>
      <c r="K36" s="17">
        <f t="shared" si="7"/>
        <v>913</v>
      </c>
      <c r="L36" s="17">
        <f t="shared" si="7"/>
        <v>843</v>
      </c>
      <c r="M36" s="22">
        <f t="shared" si="7"/>
        <v>5193</v>
      </c>
      <c r="N36" s="22">
        <f t="shared" si="7"/>
        <v>30</v>
      </c>
    </row>
    <row r="37" spans="2:15" s="13" customFormat="1" ht="13.9" customHeight="1" thickTop="1" x14ac:dyDescent="0.25"/>
    <row r="38" spans="2:15" s="13" customFormat="1" ht="13.9" customHeight="1" x14ac:dyDescent="0.25">
      <c r="B38" s="13" t="str">
        <f>[2]Roster_Selection_Women!AB35&amp;" " &amp; "V "</f>
        <v xml:space="preserve">Clarke University V </v>
      </c>
      <c r="C38" s="13" t="str">
        <f>[2]Roster_Selection_Women!AD35</f>
        <v>17-18731</v>
      </c>
      <c r="D38" s="13" t="str">
        <f>[2]Roster_Selection_Women!AE35</f>
        <v>Emma Clancy</v>
      </c>
      <c r="E38" s="15" t="s">
        <v>1</v>
      </c>
      <c r="F38" s="13" t="str">
        <f>IF(ISERROR([2]Baker_Scores_Women_Var!E38), " ", IF([2]Baker_Scores_Women_Var!E38 = "Yes", "Yes", "  "))</f>
        <v xml:space="preserve">  </v>
      </c>
      <c r="G38" s="16">
        <v>161</v>
      </c>
      <c r="H38" s="16">
        <v>253</v>
      </c>
      <c r="I38" s="16">
        <v>160</v>
      </c>
      <c r="J38" s="16">
        <v>203</v>
      </c>
      <c r="K38" s="16">
        <v>154</v>
      </c>
      <c r="L38" s="16">
        <v>203</v>
      </c>
      <c r="M38" s="17">
        <f t="shared" ref="M38:M48" si="8">SUM(G38:L38)</f>
        <v>1134</v>
      </c>
      <c r="N38" s="17">
        <f t="shared" ref="N38:N48" si="9">COUNTIF(G38:L38, "&gt;0" )</f>
        <v>6</v>
      </c>
      <c r="O38" s="17">
        <f t="shared" ref="O38:O48" si="10">IF(N38=0,0,M38/N38)</f>
        <v>189</v>
      </c>
    </row>
    <row r="39" spans="2:15" s="13" customFormat="1" ht="13.9" customHeight="1" x14ac:dyDescent="0.25">
      <c r="B39" s="13" t="str">
        <f>[2]Roster_Selection_Women!AB36&amp;" " &amp; "V "</f>
        <v xml:space="preserve">Clarke University V </v>
      </c>
      <c r="C39" s="13" t="str">
        <f>[2]Roster_Selection_Women!AD36</f>
        <v>18-54066</v>
      </c>
      <c r="D39" s="13" t="str">
        <f>[2]Roster_Selection_Women!AE36</f>
        <v>Jennifer Hayakawa</v>
      </c>
      <c r="E39" s="15" t="s">
        <v>1</v>
      </c>
      <c r="F39" s="13" t="str">
        <f>IF(ISERROR([2]Baker_Scores_Women_Var!E39), " ", IF([2]Baker_Scores_Women_Var!E39 = "Yes", "Yes", "  "))</f>
        <v xml:space="preserve">  </v>
      </c>
      <c r="G39" s="16">
        <v>174</v>
      </c>
      <c r="H39" s="16">
        <v>189</v>
      </c>
      <c r="I39" s="16">
        <v>146</v>
      </c>
      <c r="J39" s="16">
        <v>146</v>
      </c>
      <c r="K39" s="16">
        <v>164</v>
      </c>
      <c r="L39" s="16">
        <v>141</v>
      </c>
      <c r="M39" s="17">
        <f t="shared" si="8"/>
        <v>960</v>
      </c>
      <c r="N39" s="17">
        <f t="shared" si="9"/>
        <v>6</v>
      </c>
      <c r="O39" s="17">
        <f t="shared" si="10"/>
        <v>160</v>
      </c>
    </row>
    <row r="40" spans="2:15" s="13" customFormat="1" ht="13.9" customHeight="1" x14ac:dyDescent="0.25">
      <c r="B40" s="13" t="str">
        <f>[2]Roster_Selection_Women!AB37&amp;" " &amp; "V "</f>
        <v xml:space="preserve">Clarke University V </v>
      </c>
      <c r="C40" s="13" t="str">
        <f>[2]Roster_Selection_Women!AD37</f>
        <v>5832-2273</v>
      </c>
      <c r="D40" s="13" t="str">
        <f>[2]Roster_Selection_Women!AE37</f>
        <v>Kassidy Gerken</v>
      </c>
      <c r="E40" s="15" t="s">
        <v>1</v>
      </c>
      <c r="F40" s="13" t="str">
        <f>IF(ISERROR([2]Baker_Scores_Women_Var!E40), " ", IF([2]Baker_Scores_Women_Var!E40 = "Yes", "Yes", "  "))</f>
        <v xml:space="preserve">  </v>
      </c>
      <c r="G40" s="16">
        <v>148</v>
      </c>
      <c r="H40" s="16">
        <v>172</v>
      </c>
      <c r="I40" s="16">
        <v>205</v>
      </c>
      <c r="J40" s="16">
        <v>148</v>
      </c>
      <c r="K40" s="16">
        <v>155</v>
      </c>
      <c r="L40" s="16">
        <v>104</v>
      </c>
      <c r="M40" s="17">
        <f t="shared" si="8"/>
        <v>932</v>
      </c>
      <c r="N40" s="17">
        <f t="shared" si="9"/>
        <v>6</v>
      </c>
      <c r="O40" s="17">
        <f t="shared" si="10"/>
        <v>155.33333333333334</v>
      </c>
    </row>
    <row r="41" spans="2:15" s="13" customFormat="1" ht="13.9" customHeight="1" x14ac:dyDescent="0.25">
      <c r="B41" s="13" t="str">
        <f>[2]Roster_Selection_Women!AB38&amp;" " &amp; "V "</f>
        <v xml:space="preserve">Clarke University V </v>
      </c>
      <c r="C41" s="13" t="str">
        <f>[2]Roster_Selection_Women!AD38</f>
        <v>23-1552</v>
      </c>
      <c r="D41" s="13" t="str">
        <f>[2]Roster_Selection_Women!AE38</f>
        <v>Maya England</v>
      </c>
      <c r="E41" s="15" t="s">
        <v>1</v>
      </c>
      <c r="F41" s="13" t="str">
        <f>IF(ISERROR([2]Baker_Scores_Women_Var!E41), " ", IF([2]Baker_Scores_Women_Var!E41 = "Yes", "Yes", "  "))</f>
        <v xml:space="preserve">  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7">
        <f t="shared" si="8"/>
        <v>0</v>
      </c>
      <c r="N41" s="17">
        <f t="shared" si="9"/>
        <v>0</v>
      </c>
      <c r="O41" s="17">
        <f t="shared" si="10"/>
        <v>0</v>
      </c>
    </row>
    <row r="42" spans="2:15" s="13" customFormat="1" ht="13.9" customHeight="1" x14ac:dyDescent="0.25">
      <c r="B42" s="13" t="str">
        <f>[2]Roster_Selection_Women!AB39&amp;" " &amp; "V "</f>
        <v xml:space="preserve">Clarke University V </v>
      </c>
      <c r="C42" s="13" t="str">
        <f>[2]Roster_Selection_Women!AD39</f>
        <v>17-28566</v>
      </c>
      <c r="D42" s="13" t="str">
        <f>[2]Roster_Selection_Women!AE39</f>
        <v>Sidney Pawski</v>
      </c>
      <c r="E42" s="15" t="s">
        <v>1</v>
      </c>
      <c r="F42" s="13" t="str">
        <f>IF(ISERROR([2]Baker_Scores_Women_Var!E42), " ", IF([2]Baker_Scores_Women_Var!E42 = "Yes", "Yes", "  "))</f>
        <v xml:space="preserve">  </v>
      </c>
      <c r="G42" s="16">
        <v>0</v>
      </c>
      <c r="H42" s="16">
        <v>0</v>
      </c>
      <c r="I42" s="16">
        <v>172</v>
      </c>
      <c r="J42" s="16">
        <v>135</v>
      </c>
      <c r="K42" s="16">
        <v>0</v>
      </c>
      <c r="L42" s="16">
        <v>153</v>
      </c>
      <c r="M42" s="17">
        <f t="shared" si="8"/>
        <v>460</v>
      </c>
      <c r="N42" s="17">
        <f t="shared" si="9"/>
        <v>3</v>
      </c>
      <c r="O42" s="17">
        <f t="shared" si="10"/>
        <v>153.33333333333334</v>
      </c>
    </row>
    <row r="43" spans="2:15" s="13" customFormat="1" ht="13.9" customHeight="1" x14ac:dyDescent="0.25">
      <c r="B43" s="13" t="str">
        <f>[2]Roster_Selection_Women!AB40&amp;" " &amp; "V "</f>
        <v xml:space="preserve">Clarke University V </v>
      </c>
      <c r="C43" s="13" t="str">
        <f>[2]Roster_Selection_Women!AD40</f>
        <v>11-43463</v>
      </c>
      <c r="D43" s="13" t="str">
        <f>[2]Roster_Selection_Women!AE40</f>
        <v>Stephanie Thompson</v>
      </c>
      <c r="E43" s="15" t="s">
        <v>1</v>
      </c>
      <c r="F43" s="13" t="str">
        <f>IF(ISERROR([2]Baker_Scores_Women_Var!E43), " ", IF([2]Baker_Scores_Women_Var!E43 = "Yes", "Yes", "  "))</f>
        <v xml:space="preserve">  </v>
      </c>
      <c r="G43" s="16">
        <v>155</v>
      </c>
      <c r="H43" s="16">
        <v>158</v>
      </c>
      <c r="I43" s="16">
        <v>177</v>
      </c>
      <c r="J43" s="16">
        <v>170</v>
      </c>
      <c r="K43" s="16">
        <v>126</v>
      </c>
      <c r="L43" s="16">
        <v>0</v>
      </c>
      <c r="M43" s="17">
        <f t="shared" si="8"/>
        <v>786</v>
      </c>
      <c r="N43" s="17">
        <f t="shared" si="9"/>
        <v>5</v>
      </c>
      <c r="O43" s="17">
        <f t="shared" si="10"/>
        <v>157.19999999999999</v>
      </c>
    </row>
    <row r="44" spans="2:15" s="13" customFormat="1" ht="13.9" customHeight="1" x14ac:dyDescent="0.25">
      <c r="B44" s="13" t="str">
        <f>[2]Roster_Selection_Women!AB41&amp;" " &amp; "V "</f>
        <v xml:space="preserve">Clarke University V </v>
      </c>
      <c r="C44" s="13" t="str">
        <f>[2]Roster_Selection_Women!AD41</f>
        <v>11-37819</v>
      </c>
      <c r="D44" s="13" t="str">
        <f>[2]Roster_Selection_Women!AE41</f>
        <v>Zoe Schultz</v>
      </c>
      <c r="E44" s="15" t="s">
        <v>1</v>
      </c>
      <c r="F44" s="13" t="str">
        <f>IF(ISERROR([2]Baker_Scores_Women_Var!E44), " ", IF([2]Baker_Scores_Women_Var!E44 = "Yes", "Yes", "  "))</f>
        <v xml:space="preserve">  </v>
      </c>
      <c r="G44" s="16">
        <v>149</v>
      </c>
      <c r="H44" s="16">
        <v>148</v>
      </c>
      <c r="I44" s="16">
        <v>0</v>
      </c>
      <c r="J44" s="16">
        <v>0</v>
      </c>
      <c r="K44" s="16">
        <v>156</v>
      </c>
      <c r="L44" s="16">
        <v>169</v>
      </c>
      <c r="M44" s="17">
        <f t="shared" si="8"/>
        <v>622</v>
      </c>
      <c r="N44" s="17">
        <f t="shared" si="9"/>
        <v>4</v>
      </c>
      <c r="O44" s="17">
        <f t="shared" si="10"/>
        <v>155.5</v>
      </c>
    </row>
    <row r="45" spans="2:15" s="13" customFormat="1" ht="13.9" customHeight="1" x14ac:dyDescent="0.25">
      <c r="B45" s="13" t="str">
        <f>[2]Roster_Selection_Women!AB42&amp;" " &amp; "V "</f>
        <v xml:space="preserve"> V </v>
      </c>
      <c r="C45" s="13" t="str">
        <f>[2]Roster_Selection_Women!AD42</f>
        <v/>
      </c>
      <c r="D45" s="13" t="str">
        <f>[2]Roster_Selection_Women!AE42</f>
        <v/>
      </c>
      <c r="E45" s="15"/>
      <c r="F45" s="13" t="str">
        <f>IF(ISERROR([2]Baker_Scores_Women_Var!E45), " ", IF([2]Baker_Scores_Women_Var!E45 = "Yes", "Yes", "  "))</f>
        <v xml:space="preserve">  </v>
      </c>
      <c r="G45" s="16"/>
      <c r="H45" s="16"/>
      <c r="I45" s="16"/>
      <c r="J45" s="16"/>
      <c r="K45" s="16"/>
      <c r="L45" s="16"/>
      <c r="M45" s="17">
        <f t="shared" si="8"/>
        <v>0</v>
      </c>
      <c r="N45" s="17">
        <f t="shared" si="9"/>
        <v>0</v>
      </c>
      <c r="O45" s="17">
        <f t="shared" si="10"/>
        <v>0</v>
      </c>
    </row>
    <row r="46" spans="2:15" s="13" customFormat="1" ht="13.9" customHeight="1" x14ac:dyDescent="0.25">
      <c r="B46" s="13" t="s">
        <v>35</v>
      </c>
      <c r="C46" s="18" t="s">
        <v>10</v>
      </c>
      <c r="D46" s="15" t="s">
        <v>10</v>
      </c>
      <c r="E46" s="15"/>
      <c r="F46" s="15"/>
      <c r="G46" s="16"/>
      <c r="H46" s="16"/>
      <c r="I46" s="16"/>
      <c r="J46" s="16"/>
      <c r="K46" s="16"/>
      <c r="L46" s="16"/>
      <c r="M46" s="17">
        <f t="shared" si="8"/>
        <v>0</v>
      </c>
      <c r="N46" s="17">
        <f t="shared" si="9"/>
        <v>0</v>
      </c>
      <c r="O46" s="17">
        <f t="shared" si="10"/>
        <v>0</v>
      </c>
    </row>
    <row r="47" spans="2:15" s="13" customFormat="1" ht="13.9" customHeight="1" x14ac:dyDescent="0.25">
      <c r="B47" s="13" t="s">
        <v>35</v>
      </c>
      <c r="C47" s="18" t="s">
        <v>10</v>
      </c>
      <c r="D47" s="15" t="s">
        <v>10</v>
      </c>
      <c r="E47" s="15"/>
      <c r="F47" s="15"/>
      <c r="G47" s="16"/>
      <c r="H47" s="16"/>
      <c r="I47" s="16"/>
      <c r="J47" s="16"/>
      <c r="K47" s="16"/>
      <c r="L47" s="16"/>
      <c r="M47" s="17">
        <f t="shared" si="8"/>
        <v>0</v>
      </c>
      <c r="N47" s="17">
        <f t="shared" si="9"/>
        <v>0</v>
      </c>
      <c r="O47" s="17">
        <f t="shared" si="10"/>
        <v>0</v>
      </c>
    </row>
    <row r="48" spans="2:15" s="13" customFormat="1" ht="13.9" customHeight="1" thickBot="1" x14ac:dyDescent="0.3">
      <c r="B48" s="13" t="s">
        <v>35</v>
      </c>
      <c r="C48" s="18" t="s">
        <v>10</v>
      </c>
      <c r="D48" s="15" t="s">
        <v>10</v>
      </c>
      <c r="E48" s="15"/>
      <c r="F48" s="15"/>
      <c r="G48" s="19"/>
      <c r="H48" s="19"/>
      <c r="I48" s="19"/>
      <c r="J48" s="19"/>
      <c r="K48" s="19"/>
      <c r="L48" s="19"/>
      <c r="M48" s="20">
        <f t="shared" si="8"/>
        <v>0</v>
      </c>
      <c r="N48" s="20">
        <f t="shared" si="9"/>
        <v>0</v>
      </c>
      <c r="O48" s="17">
        <f t="shared" si="10"/>
        <v>0</v>
      </c>
    </row>
    <row r="49" spans="2:15" s="13" customFormat="1" ht="13.9" customHeight="1" thickTop="1" thickBot="1" x14ac:dyDescent="0.35">
      <c r="B49" s="21"/>
      <c r="G49" s="17">
        <f t="shared" ref="G49:N49" si="11">SUM(G38:G48)</f>
        <v>787</v>
      </c>
      <c r="H49" s="17">
        <f t="shared" si="11"/>
        <v>920</v>
      </c>
      <c r="I49" s="17">
        <f t="shared" si="11"/>
        <v>860</v>
      </c>
      <c r="J49" s="17">
        <f t="shared" si="11"/>
        <v>802</v>
      </c>
      <c r="K49" s="17">
        <f t="shared" si="11"/>
        <v>755</v>
      </c>
      <c r="L49" s="17">
        <f t="shared" si="11"/>
        <v>770</v>
      </c>
      <c r="M49" s="22">
        <f t="shared" si="11"/>
        <v>4894</v>
      </c>
      <c r="N49" s="22">
        <f t="shared" si="11"/>
        <v>30</v>
      </c>
    </row>
    <row r="50" spans="2:15" s="13" customFormat="1" ht="13.9" customHeight="1" thickTop="1" x14ac:dyDescent="0.25"/>
    <row r="51" spans="2:15" s="13" customFormat="1" ht="13.9" customHeight="1" x14ac:dyDescent="0.25">
      <c r="B51" s="13" t="str">
        <f>[2]Roster_Selection_Women!AB43&amp;" " &amp; "V "</f>
        <v xml:space="preserve">Cleary University V </v>
      </c>
      <c r="C51" s="13" t="str">
        <f>[2]Roster_Selection_Women!AD43</f>
        <v>11-402749</v>
      </c>
      <c r="D51" s="13" t="str">
        <f>[2]Roster_Selection_Women!AE43</f>
        <v>Amy Jackson</v>
      </c>
      <c r="E51" s="15" t="s">
        <v>1</v>
      </c>
      <c r="F51" s="13" t="str">
        <f>IF(ISERROR([2]Baker_Scores_Women_Var!E51), " ", IF([2]Baker_Scores_Women_Var!E51 = "Yes", "Yes", "  "))</f>
        <v xml:space="preserve">  </v>
      </c>
      <c r="G51" s="16">
        <v>167</v>
      </c>
      <c r="H51" s="16">
        <v>151</v>
      </c>
      <c r="I51" s="16">
        <v>188</v>
      </c>
      <c r="J51" s="16">
        <v>243</v>
      </c>
      <c r="K51" s="16">
        <v>179</v>
      </c>
      <c r="L51" s="16">
        <v>123</v>
      </c>
      <c r="M51" s="17">
        <f t="shared" ref="M51:M61" si="12">SUM(G51:L51)</f>
        <v>1051</v>
      </c>
      <c r="N51" s="17">
        <f t="shared" ref="N51:N61" si="13">COUNTIF(G51:L51, "&gt;0" )</f>
        <v>6</v>
      </c>
      <c r="O51" s="17">
        <f t="shared" ref="O51:O61" si="14">IF(N51=0,0,M51/N51)</f>
        <v>175.16666666666666</v>
      </c>
    </row>
    <row r="52" spans="2:15" s="13" customFormat="1" ht="13.9" customHeight="1" x14ac:dyDescent="0.25">
      <c r="B52" s="13" t="str">
        <f>[2]Roster_Selection_Women!AB44&amp;" " &amp; "V "</f>
        <v xml:space="preserve">Cleary University V </v>
      </c>
      <c r="C52" s="13" t="str">
        <f>[2]Roster_Selection_Women!AD44</f>
        <v>21-43259</v>
      </c>
      <c r="D52" s="13" t="str">
        <f>[2]Roster_Selection_Women!AE44</f>
        <v>Cali Hunter</v>
      </c>
      <c r="E52" s="15" t="s">
        <v>1</v>
      </c>
      <c r="F52" s="13" t="str">
        <f>IF(ISERROR([2]Baker_Scores_Women_Var!E52), " ", IF([2]Baker_Scores_Women_Var!E52 = "Yes", "Yes", "  "))</f>
        <v xml:space="preserve">  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7">
        <f t="shared" si="12"/>
        <v>0</v>
      </c>
      <c r="N52" s="17">
        <f t="shared" si="13"/>
        <v>0</v>
      </c>
      <c r="O52" s="17">
        <f t="shared" si="14"/>
        <v>0</v>
      </c>
    </row>
    <row r="53" spans="2:15" s="13" customFormat="1" ht="13.9" customHeight="1" x14ac:dyDescent="0.25">
      <c r="B53" s="13" t="str">
        <f>[2]Roster_Selection_Women!AB45&amp;" " &amp; "V "</f>
        <v xml:space="preserve">Cleary University V </v>
      </c>
      <c r="C53" s="13" t="str">
        <f>[2]Roster_Selection_Women!AD45</f>
        <v>7914-44554</v>
      </c>
      <c r="D53" s="13" t="str">
        <f>[2]Roster_Selection_Women!AE45</f>
        <v>Courtney Witten</v>
      </c>
      <c r="E53" s="15" t="s">
        <v>1</v>
      </c>
      <c r="F53" s="13" t="str">
        <f>IF(ISERROR([2]Baker_Scores_Women_Var!E53), " ", IF([2]Baker_Scores_Women_Var!E53 = "Yes", "Yes", "  "))</f>
        <v xml:space="preserve">  </v>
      </c>
      <c r="G53" s="16">
        <v>130</v>
      </c>
      <c r="H53" s="16">
        <v>0</v>
      </c>
      <c r="I53" s="16">
        <v>0</v>
      </c>
      <c r="J53" s="16">
        <v>138</v>
      </c>
      <c r="K53" s="16">
        <v>182</v>
      </c>
      <c r="L53" s="16">
        <v>156</v>
      </c>
      <c r="M53" s="17">
        <f t="shared" si="12"/>
        <v>606</v>
      </c>
      <c r="N53" s="17">
        <f t="shared" si="13"/>
        <v>4</v>
      </c>
      <c r="O53" s="17">
        <f t="shared" si="14"/>
        <v>151.5</v>
      </c>
    </row>
    <row r="54" spans="2:15" s="13" customFormat="1" ht="13.9" customHeight="1" x14ac:dyDescent="0.25">
      <c r="B54" s="13" t="str">
        <f>[2]Roster_Selection_Women!AB46&amp;" " &amp; "V "</f>
        <v xml:space="preserve">Cleary University V </v>
      </c>
      <c r="C54" s="13" t="str">
        <f>[2]Roster_Selection_Women!AD46</f>
        <v>11-396381</v>
      </c>
      <c r="D54" s="13" t="str">
        <f>[2]Roster_Selection_Women!AE46</f>
        <v>Erica Pyden</v>
      </c>
      <c r="E54" s="15" t="s">
        <v>1</v>
      </c>
      <c r="F54" s="13" t="str">
        <f>IF(ISERROR([2]Baker_Scores_Women_Var!E54), " ", IF([2]Baker_Scores_Women_Var!E54 = "Yes", "Yes", "  "))</f>
        <v xml:space="preserve">  </v>
      </c>
      <c r="G54" s="16">
        <v>0</v>
      </c>
      <c r="H54" s="16">
        <v>0</v>
      </c>
      <c r="I54" s="16">
        <v>0</v>
      </c>
      <c r="J54" s="16">
        <v>0</v>
      </c>
      <c r="K54" s="16">
        <v>0</v>
      </c>
      <c r="L54" s="16">
        <v>0</v>
      </c>
      <c r="M54" s="17">
        <f t="shared" si="12"/>
        <v>0</v>
      </c>
      <c r="N54" s="17">
        <f t="shared" si="13"/>
        <v>0</v>
      </c>
      <c r="O54" s="17">
        <f t="shared" si="14"/>
        <v>0</v>
      </c>
    </row>
    <row r="55" spans="2:15" s="13" customFormat="1" ht="13.9" customHeight="1" x14ac:dyDescent="0.25">
      <c r="B55" s="13" t="str">
        <f>[2]Roster_Selection_Women!AB47&amp;" " &amp; "V "</f>
        <v xml:space="preserve">Cleary University V </v>
      </c>
      <c r="C55" s="13" t="str">
        <f>[2]Roster_Selection_Women!AD47</f>
        <v>16-164469</v>
      </c>
      <c r="D55" s="13" t="str">
        <f>[2]Roster_Selection_Women!AE47</f>
        <v>Hailee Hale</v>
      </c>
      <c r="E55" s="15" t="s">
        <v>1</v>
      </c>
      <c r="F55" s="13" t="str">
        <f>IF(ISERROR([2]Baker_Scores_Women_Var!E55), " ", IF([2]Baker_Scores_Women_Var!E55 = "Yes", "Yes", "  "))</f>
        <v xml:space="preserve">  </v>
      </c>
      <c r="G55" s="16">
        <v>174</v>
      </c>
      <c r="H55" s="16">
        <v>142</v>
      </c>
      <c r="I55" s="16">
        <v>170</v>
      </c>
      <c r="J55" s="16">
        <v>201</v>
      </c>
      <c r="K55" s="16">
        <v>183</v>
      </c>
      <c r="L55" s="16">
        <v>146</v>
      </c>
      <c r="M55" s="17">
        <f t="shared" si="12"/>
        <v>1016</v>
      </c>
      <c r="N55" s="17">
        <f t="shared" si="13"/>
        <v>6</v>
      </c>
      <c r="O55" s="17">
        <f t="shared" si="14"/>
        <v>169.33333333333334</v>
      </c>
    </row>
    <row r="56" spans="2:15" s="13" customFormat="1" ht="13.9" customHeight="1" x14ac:dyDescent="0.25">
      <c r="B56" s="13" t="str">
        <f>[2]Roster_Selection_Women!AB48&amp;" " &amp; "V "</f>
        <v xml:space="preserve">Cleary University V </v>
      </c>
      <c r="C56" s="13" t="str">
        <f>[2]Roster_Selection_Women!AD48</f>
        <v>11-447967</v>
      </c>
      <c r="D56" s="13" t="str">
        <f>[2]Roster_Selection_Women!AE48</f>
        <v>Jamie Crandell</v>
      </c>
      <c r="E56" s="15" t="s">
        <v>1</v>
      </c>
      <c r="F56" s="13" t="str">
        <f>IF(ISERROR([2]Baker_Scores_Women_Var!E56), " ", IF([2]Baker_Scores_Women_Var!E56 = "Yes", "Yes", "  "))</f>
        <v xml:space="preserve">  </v>
      </c>
      <c r="G56" s="16">
        <v>0</v>
      </c>
      <c r="H56" s="16">
        <v>162</v>
      </c>
      <c r="I56" s="16">
        <v>152</v>
      </c>
      <c r="J56" s="16">
        <v>148</v>
      </c>
      <c r="K56" s="16">
        <v>0</v>
      </c>
      <c r="L56" s="16">
        <v>0</v>
      </c>
      <c r="M56" s="17">
        <f t="shared" si="12"/>
        <v>462</v>
      </c>
      <c r="N56" s="17">
        <f t="shared" si="13"/>
        <v>3</v>
      </c>
      <c r="O56" s="17">
        <f t="shared" si="14"/>
        <v>154</v>
      </c>
    </row>
    <row r="57" spans="2:15" s="13" customFormat="1" ht="13.9" customHeight="1" x14ac:dyDescent="0.25">
      <c r="B57" s="13" t="str">
        <f>[2]Roster_Selection_Women!AB49&amp;" " &amp; "V "</f>
        <v xml:space="preserve">Cleary University V </v>
      </c>
      <c r="C57" s="13" t="str">
        <f>[2]Roster_Selection_Women!AD49</f>
        <v>15-103776</v>
      </c>
      <c r="D57" s="13" t="str">
        <f>[2]Roster_Selection_Women!AE49</f>
        <v>Leigha Rue</v>
      </c>
      <c r="E57" s="15" t="s">
        <v>1</v>
      </c>
      <c r="F57" s="13" t="str">
        <f>IF(ISERROR([2]Baker_Scores_Women_Var!E57), " ", IF([2]Baker_Scores_Women_Var!E57 = "Yes", "Yes", "  "))</f>
        <v xml:space="preserve">  </v>
      </c>
      <c r="G57" s="16">
        <v>162</v>
      </c>
      <c r="H57" s="16">
        <v>169</v>
      </c>
      <c r="I57" s="16">
        <v>143</v>
      </c>
      <c r="J57" s="16">
        <v>0</v>
      </c>
      <c r="K57" s="16">
        <v>197</v>
      </c>
      <c r="L57" s="16">
        <v>203</v>
      </c>
      <c r="M57" s="17">
        <f t="shared" si="12"/>
        <v>874</v>
      </c>
      <c r="N57" s="17">
        <f t="shared" si="13"/>
        <v>5</v>
      </c>
      <c r="O57" s="17">
        <f t="shared" si="14"/>
        <v>174.8</v>
      </c>
    </row>
    <row r="58" spans="2:15" s="13" customFormat="1" ht="13.9" customHeight="1" x14ac:dyDescent="0.25">
      <c r="B58" s="13" t="str">
        <f>[2]Roster_Selection_Women!AB50&amp;" " &amp; "V "</f>
        <v xml:space="preserve">Cleary University V </v>
      </c>
      <c r="C58" s="13" t="str">
        <f>[2]Roster_Selection_Women!AD50</f>
        <v>17-73985</v>
      </c>
      <c r="D58" s="13" t="str">
        <f>[2]Roster_Selection_Women!AE50</f>
        <v>Samantha Dulz</v>
      </c>
      <c r="E58" s="15" t="s">
        <v>1</v>
      </c>
      <c r="F58" s="13" t="str">
        <f>IF(ISERROR([2]Baker_Scores_Women_Var!E58), " ", IF([2]Baker_Scores_Women_Var!E58 = "Yes", "Yes", "  "))</f>
        <v xml:space="preserve">  </v>
      </c>
      <c r="G58" s="16">
        <v>198</v>
      </c>
      <c r="H58" s="16">
        <v>178</v>
      </c>
      <c r="I58" s="16">
        <v>149</v>
      </c>
      <c r="J58" s="16">
        <v>244</v>
      </c>
      <c r="K58" s="16">
        <v>214</v>
      </c>
      <c r="L58" s="16">
        <v>198</v>
      </c>
      <c r="M58" s="17">
        <f t="shared" si="12"/>
        <v>1181</v>
      </c>
      <c r="N58" s="17">
        <f t="shared" si="13"/>
        <v>6</v>
      </c>
      <c r="O58" s="17">
        <f t="shared" si="14"/>
        <v>196.83333333333334</v>
      </c>
    </row>
    <row r="59" spans="2:15" s="13" customFormat="1" ht="13.9" customHeight="1" x14ac:dyDescent="0.25">
      <c r="B59" s="13" t="s">
        <v>36</v>
      </c>
      <c r="C59" s="18" t="s">
        <v>10</v>
      </c>
      <c r="D59" s="15" t="s">
        <v>10</v>
      </c>
      <c r="E59" s="15"/>
      <c r="F59" s="15"/>
      <c r="G59" s="16"/>
      <c r="H59" s="16"/>
      <c r="I59" s="16"/>
      <c r="J59" s="16"/>
      <c r="K59" s="16"/>
      <c r="L59" s="16"/>
      <c r="M59" s="17">
        <f t="shared" si="12"/>
        <v>0</v>
      </c>
      <c r="N59" s="17">
        <f t="shared" si="13"/>
        <v>0</v>
      </c>
      <c r="O59" s="17">
        <f t="shared" si="14"/>
        <v>0</v>
      </c>
    </row>
    <row r="60" spans="2:15" s="13" customFormat="1" ht="13.9" customHeight="1" x14ac:dyDescent="0.25">
      <c r="B60" s="13" t="s">
        <v>36</v>
      </c>
      <c r="C60" s="18" t="s">
        <v>10</v>
      </c>
      <c r="D60" s="15" t="s">
        <v>10</v>
      </c>
      <c r="E60" s="15"/>
      <c r="F60" s="15"/>
      <c r="G60" s="16"/>
      <c r="H60" s="16"/>
      <c r="I60" s="16"/>
      <c r="J60" s="16"/>
      <c r="K60" s="16"/>
      <c r="L60" s="16"/>
      <c r="M60" s="17">
        <f t="shared" si="12"/>
        <v>0</v>
      </c>
      <c r="N60" s="17">
        <f t="shared" si="13"/>
        <v>0</v>
      </c>
      <c r="O60" s="17">
        <f t="shared" si="14"/>
        <v>0</v>
      </c>
    </row>
    <row r="61" spans="2:15" s="13" customFormat="1" ht="13.9" customHeight="1" thickBot="1" x14ac:dyDescent="0.3">
      <c r="B61" s="13" t="s">
        <v>36</v>
      </c>
      <c r="C61" s="18" t="s">
        <v>10</v>
      </c>
      <c r="D61" s="15" t="s">
        <v>10</v>
      </c>
      <c r="E61" s="15"/>
      <c r="F61" s="15"/>
      <c r="G61" s="19"/>
      <c r="H61" s="19"/>
      <c r="I61" s="19"/>
      <c r="J61" s="19"/>
      <c r="K61" s="19"/>
      <c r="L61" s="19"/>
      <c r="M61" s="20">
        <f t="shared" si="12"/>
        <v>0</v>
      </c>
      <c r="N61" s="20">
        <f t="shared" si="13"/>
        <v>0</v>
      </c>
      <c r="O61" s="17">
        <f t="shared" si="14"/>
        <v>0</v>
      </c>
    </row>
    <row r="62" spans="2:15" s="13" customFormat="1" ht="13.9" customHeight="1" thickTop="1" thickBot="1" x14ac:dyDescent="0.35">
      <c r="B62" s="21"/>
      <c r="G62" s="17">
        <f t="shared" ref="G62:N62" si="15">SUM(G51:G61)</f>
        <v>831</v>
      </c>
      <c r="H62" s="17">
        <f t="shared" si="15"/>
        <v>802</v>
      </c>
      <c r="I62" s="17">
        <f t="shared" si="15"/>
        <v>802</v>
      </c>
      <c r="J62" s="17">
        <f t="shared" si="15"/>
        <v>974</v>
      </c>
      <c r="K62" s="17">
        <f t="shared" si="15"/>
        <v>955</v>
      </c>
      <c r="L62" s="17">
        <f t="shared" si="15"/>
        <v>826</v>
      </c>
      <c r="M62" s="22">
        <f t="shared" si="15"/>
        <v>5190</v>
      </c>
      <c r="N62" s="22">
        <f t="shared" si="15"/>
        <v>30</v>
      </c>
    </row>
    <row r="63" spans="2:15" s="13" customFormat="1" ht="13.9" customHeight="1" thickTop="1" x14ac:dyDescent="0.25"/>
    <row r="64" spans="2:15" s="13" customFormat="1" ht="13.9" customHeight="1" x14ac:dyDescent="0.25">
      <c r="B64" s="13" t="str">
        <f>[2]Roster_Selection_Women!AB52&amp;" " &amp; "V "</f>
        <v xml:space="preserve">Coe College V </v>
      </c>
      <c r="C64" s="13" t="str">
        <f>[2]Roster_Selection_Women!AD52</f>
        <v>18-48893</v>
      </c>
      <c r="D64" s="13" t="str">
        <f>[2]Roster_Selection_Women!AE52</f>
        <v>Christina Harrelson</v>
      </c>
      <c r="E64" s="15" t="s">
        <v>1</v>
      </c>
      <c r="F64" s="13" t="str">
        <f>IF(ISERROR([2]Baker_Scores_Women_Var!E64), " ", IF([2]Baker_Scores_Women_Var!E64 = "Yes", "Yes", "  "))</f>
        <v xml:space="preserve">  </v>
      </c>
      <c r="G64" s="16">
        <v>158</v>
      </c>
      <c r="H64" s="16">
        <v>211</v>
      </c>
      <c r="I64" s="16">
        <v>167</v>
      </c>
      <c r="J64" s="16">
        <v>213</v>
      </c>
      <c r="K64" s="16">
        <v>188</v>
      </c>
      <c r="L64" s="16">
        <v>0</v>
      </c>
      <c r="M64" s="17">
        <f t="shared" ref="M64:M74" si="16">SUM(G64:L64)</f>
        <v>937</v>
      </c>
      <c r="N64" s="17">
        <f t="shared" ref="N64:N74" si="17">COUNTIF(G64:L64, "&gt;0" )</f>
        <v>5</v>
      </c>
      <c r="O64" s="17">
        <f t="shared" ref="O64:O74" si="18">IF(N64=0,0,M64/N64)</f>
        <v>187.4</v>
      </c>
    </row>
    <row r="65" spans="2:15" s="13" customFormat="1" ht="13.9" customHeight="1" x14ac:dyDescent="0.25">
      <c r="B65" s="13" t="str">
        <f>[2]Roster_Selection_Women!AB53&amp;" " &amp; "V "</f>
        <v xml:space="preserve">Coe College V </v>
      </c>
      <c r="C65" s="13" t="str">
        <f>[2]Roster_Selection_Women!AD53</f>
        <v>15-29134</v>
      </c>
      <c r="D65" s="13" t="str">
        <f>[2]Roster_Selection_Women!AE53</f>
        <v>Kaitelin Konz</v>
      </c>
      <c r="E65" s="15" t="s">
        <v>1</v>
      </c>
      <c r="F65" s="13" t="str">
        <f>IF(ISERROR([2]Baker_Scores_Women_Var!E65), " ", IF([2]Baker_Scores_Women_Var!E65 = "Yes", "Yes", "  "))</f>
        <v xml:space="preserve">  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142</v>
      </c>
      <c r="M65" s="17">
        <f t="shared" si="16"/>
        <v>142</v>
      </c>
      <c r="N65" s="17">
        <f t="shared" si="17"/>
        <v>1</v>
      </c>
      <c r="O65" s="17">
        <f t="shared" si="18"/>
        <v>142</v>
      </c>
    </row>
    <row r="66" spans="2:15" s="13" customFormat="1" ht="13.9" customHeight="1" x14ac:dyDescent="0.25">
      <c r="B66" s="13" t="str">
        <f>[2]Roster_Selection_Women!AB54&amp;" " &amp; "V "</f>
        <v xml:space="preserve">Coe College V </v>
      </c>
      <c r="C66" s="13" t="str">
        <f>[2]Roster_Selection_Women!AD54</f>
        <v>16-27896</v>
      </c>
      <c r="D66" s="13" t="str">
        <f>[2]Roster_Selection_Women!AE54</f>
        <v>Kali Johnson</v>
      </c>
      <c r="E66" s="15" t="s">
        <v>1</v>
      </c>
      <c r="F66" s="13" t="str">
        <f>IF(ISERROR([2]Baker_Scores_Women_Var!E66), " ", IF([2]Baker_Scores_Women_Var!E66 = "Yes", "Yes", "  "))</f>
        <v xml:space="preserve">  </v>
      </c>
      <c r="G66" s="16">
        <v>0</v>
      </c>
      <c r="H66" s="16">
        <v>0</v>
      </c>
      <c r="I66" s="16">
        <v>0</v>
      </c>
      <c r="J66" s="16">
        <v>0</v>
      </c>
      <c r="K66" s="16">
        <v>0</v>
      </c>
      <c r="L66" s="16">
        <v>0</v>
      </c>
      <c r="M66" s="17">
        <f t="shared" si="16"/>
        <v>0</v>
      </c>
      <c r="N66" s="17">
        <f t="shared" si="17"/>
        <v>0</v>
      </c>
      <c r="O66" s="17">
        <f t="shared" si="18"/>
        <v>0</v>
      </c>
    </row>
    <row r="67" spans="2:15" s="13" customFormat="1" ht="13.9" customHeight="1" x14ac:dyDescent="0.25">
      <c r="B67" s="13" t="str">
        <f>[2]Roster_Selection_Women!AB55&amp;" " &amp; "V "</f>
        <v xml:space="preserve">Coe College V </v>
      </c>
      <c r="C67" s="13" t="str">
        <f>[2]Roster_Selection_Women!AD55</f>
        <v>19-80002</v>
      </c>
      <c r="D67" s="13" t="str">
        <f>[2]Roster_Selection_Women!AE55</f>
        <v>Kaliah Griffin</v>
      </c>
      <c r="E67" s="15" t="s">
        <v>1</v>
      </c>
      <c r="F67" s="13" t="str">
        <f>IF(ISERROR([2]Baker_Scores_Women_Var!E67), " ", IF([2]Baker_Scores_Women_Var!E67 = "Yes", "Yes", "  "))</f>
        <v xml:space="preserve">  </v>
      </c>
      <c r="G67" s="16">
        <v>0</v>
      </c>
      <c r="H67" s="16">
        <v>153</v>
      </c>
      <c r="I67" s="16">
        <v>0</v>
      </c>
      <c r="J67" s="16">
        <v>0</v>
      </c>
      <c r="K67" s="16">
        <v>0</v>
      </c>
      <c r="L67" s="16">
        <v>0</v>
      </c>
      <c r="M67" s="17">
        <f t="shared" si="16"/>
        <v>153</v>
      </c>
      <c r="N67" s="17">
        <f t="shared" si="17"/>
        <v>1</v>
      </c>
      <c r="O67" s="17">
        <f t="shared" si="18"/>
        <v>153</v>
      </c>
    </row>
    <row r="68" spans="2:15" s="13" customFormat="1" ht="13.9" customHeight="1" x14ac:dyDescent="0.25">
      <c r="B68" s="13" t="str">
        <f>[2]Roster_Selection_Women!AB56&amp;" " &amp; "V "</f>
        <v xml:space="preserve">Coe College V </v>
      </c>
      <c r="C68" s="13" t="str">
        <f>[2]Roster_Selection_Women!AD56</f>
        <v>16-124494</v>
      </c>
      <c r="D68" s="13" t="str">
        <f>[2]Roster_Selection_Women!AE56</f>
        <v>Katrina Kendle</v>
      </c>
      <c r="E68" s="15" t="s">
        <v>1</v>
      </c>
      <c r="F68" s="13" t="str">
        <f>IF(ISERROR([2]Baker_Scores_Women_Var!E68), " ", IF([2]Baker_Scores_Women_Var!E68 = "Yes", "Yes", "  "))</f>
        <v xml:space="preserve">  </v>
      </c>
      <c r="G68" s="16">
        <v>177</v>
      </c>
      <c r="H68" s="16">
        <v>170</v>
      </c>
      <c r="I68" s="16">
        <v>202</v>
      </c>
      <c r="J68" s="16">
        <v>184</v>
      </c>
      <c r="K68" s="16">
        <v>217</v>
      </c>
      <c r="L68" s="16">
        <v>140</v>
      </c>
      <c r="M68" s="17">
        <f t="shared" si="16"/>
        <v>1090</v>
      </c>
      <c r="N68" s="17">
        <f t="shared" si="17"/>
        <v>6</v>
      </c>
      <c r="O68" s="17">
        <f t="shared" si="18"/>
        <v>181.66666666666666</v>
      </c>
    </row>
    <row r="69" spans="2:15" s="13" customFormat="1" ht="13.9" customHeight="1" x14ac:dyDescent="0.25">
      <c r="B69" s="13" t="str">
        <f>[2]Roster_Selection_Women!AB57&amp;" " &amp; "V "</f>
        <v xml:space="preserve">Coe College V </v>
      </c>
      <c r="C69" s="13" t="str">
        <f>[2]Roster_Selection_Women!AD57</f>
        <v>11-381940</v>
      </c>
      <c r="D69" s="13" t="str">
        <f>[2]Roster_Selection_Women!AE57</f>
        <v>Lauren Bodman</v>
      </c>
      <c r="E69" s="15" t="s">
        <v>1</v>
      </c>
      <c r="F69" s="13" t="str">
        <f>IF(ISERROR([2]Baker_Scores_Women_Var!E69), " ", IF([2]Baker_Scores_Women_Var!E69 = "Yes", "Yes", "  "))</f>
        <v xml:space="preserve">  </v>
      </c>
      <c r="G69" s="16">
        <v>174</v>
      </c>
      <c r="H69" s="16">
        <v>203</v>
      </c>
      <c r="I69" s="16">
        <v>147</v>
      </c>
      <c r="J69" s="16">
        <v>167</v>
      </c>
      <c r="K69" s="16">
        <v>198</v>
      </c>
      <c r="L69" s="16">
        <v>187</v>
      </c>
      <c r="M69" s="17">
        <f t="shared" si="16"/>
        <v>1076</v>
      </c>
      <c r="N69" s="17">
        <f t="shared" si="17"/>
        <v>6</v>
      </c>
      <c r="O69" s="17">
        <f t="shared" si="18"/>
        <v>179.33333333333334</v>
      </c>
    </row>
    <row r="70" spans="2:15" s="13" customFormat="1" ht="13.9" customHeight="1" x14ac:dyDescent="0.25">
      <c r="B70" s="13" t="str">
        <f>[2]Roster_Selection_Women!AB58&amp;" " &amp; "V "</f>
        <v xml:space="preserve">Coe College V </v>
      </c>
      <c r="C70" s="13" t="str">
        <f>[2]Roster_Selection_Women!AD58</f>
        <v>11-341614</v>
      </c>
      <c r="D70" s="13" t="str">
        <f>[2]Roster_Selection_Women!AE58</f>
        <v>Shelby Logston</v>
      </c>
      <c r="E70" s="15" t="s">
        <v>1</v>
      </c>
      <c r="F70" s="13" t="str">
        <f>IF(ISERROR([2]Baker_Scores_Women_Var!E70), " ", IF([2]Baker_Scores_Women_Var!E70 = "Yes", "Yes", "  "))</f>
        <v xml:space="preserve">  </v>
      </c>
      <c r="G70" s="16">
        <v>145</v>
      </c>
      <c r="H70" s="16">
        <v>0</v>
      </c>
      <c r="I70" s="16">
        <v>207</v>
      </c>
      <c r="J70" s="16">
        <v>183</v>
      </c>
      <c r="K70" s="16">
        <v>202</v>
      </c>
      <c r="L70" s="16">
        <v>163</v>
      </c>
      <c r="M70" s="17">
        <f t="shared" si="16"/>
        <v>900</v>
      </c>
      <c r="N70" s="17">
        <f t="shared" si="17"/>
        <v>5</v>
      </c>
      <c r="O70" s="17">
        <f t="shared" si="18"/>
        <v>180</v>
      </c>
    </row>
    <row r="71" spans="2:15" s="13" customFormat="1" ht="13.9" customHeight="1" x14ac:dyDescent="0.25">
      <c r="B71" s="13" t="str">
        <f>[2]Roster_Selection_Women!AB59&amp;" " &amp; "V "</f>
        <v xml:space="preserve">Coe College V </v>
      </c>
      <c r="C71" s="13" t="str">
        <f>[2]Roster_Selection_Women!AD59</f>
        <v>11-35371</v>
      </c>
      <c r="D71" s="13" t="str">
        <f>[2]Roster_Selection_Women!AE59</f>
        <v>Whittney Morse</v>
      </c>
      <c r="E71" s="15" t="s">
        <v>1</v>
      </c>
      <c r="F71" s="13" t="str">
        <f>IF(ISERROR([2]Baker_Scores_Women_Var!E71), " ", IF([2]Baker_Scores_Women_Var!E71 = "Yes", "Yes", "  "))</f>
        <v xml:space="preserve">  </v>
      </c>
      <c r="G71" s="16">
        <v>178</v>
      </c>
      <c r="H71" s="16">
        <v>197</v>
      </c>
      <c r="I71" s="16">
        <v>189</v>
      </c>
      <c r="J71" s="16">
        <v>203</v>
      </c>
      <c r="K71" s="16">
        <v>186</v>
      </c>
      <c r="L71" s="16">
        <v>203</v>
      </c>
      <c r="M71" s="17">
        <f t="shared" si="16"/>
        <v>1156</v>
      </c>
      <c r="N71" s="17">
        <f t="shared" si="17"/>
        <v>6</v>
      </c>
      <c r="O71" s="17">
        <f t="shared" si="18"/>
        <v>192.66666666666666</v>
      </c>
    </row>
    <row r="72" spans="2:15" s="13" customFormat="1" ht="13.9" customHeight="1" x14ac:dyDescent="0.25">
      <c r="B72" s="13" t="s">
        <v>37</v>
      </c>
      <c r="C72" s="18" t="s">
        <v>10</v>
      </c>
      <c r="D72" s="15" t="s">
        <v>10</v>
      </c>
      <c r="E72" s="15"/>
      <c r="F72" s="15"/>
      <c r="G72" s="16"/>
      <c r="H72" s="16"/>
      <c r="I72" s="16"/>
      <c r="J72" s="16"/>
      <c r="K72" s="16"/>
      <c r="L72" s="16"/>
      <c r="M72" s="17">
        <f t="shared" si="16"/>
        <v>0</v>
      </c>
      <c r="N72" s="17">
        <f t="shared" si="17"/>
        <v>0</v>
      </c>
      <c r="O72" s="17">
        <f t="shared" si="18"/>
        <v>0</v>
      </c>
    </row>
    <row r="73" spans="2:15" s="13" customFormat="1" ht="13.9" customHeight="1" x14ac:dyDescent="0.25">
      <c r="B73" s="13" t="s">
        <v>37</v>
      </c>
      <c r="C73" s="18" t="s">
        <v>10</v>
      </c>
      <c r="D73" s="15" t="s">
        <v>10</v>
      </c>
      <c r="E73" s="15"/>
      <c r="F73" s="15"/>
      <c r="G73" s="16"/>
      <c r="H73" s="16"/>
      <c r="I73" s="16"/>
      <c r="J73" s="16"/>
      <c r="K73" s="16"/>
      <c r="L73" s="16"/>
      <c r="M73" s="17">
        <f t="shared" si="16"/>
        <v>0</v>
      </c>
      <c r="N73" s="17">
        <f t="shared" si="17"/>
        <v>0</v>
      </c>
      <c r="O73" s="17">
        <f t="shared" si="18"/>
        <v>0</v>
      </c>
    </row>
    <row r="74" spans="2:15" s="13" customFormat="1" ht="13.9" customHeight="1" thickBot="1" x14ac:dyDescent="0.3">
      <c r="B74" s="13" t="s">
        <v>37</v>
      </c>
      <c r="C74" s="18" t="s">
        <v>10</v>
      </c>
      <c r="D74" s="15" t="s">
        <v>10</v>
      </c>
      <c r="E74" s="15"/>
      <c r="F74" s="15"/>
      <c r="G74" s="19"/>
      <c r="H74" s="19"/>
      <c r="I74" s="19"/>
      <c r="J74" s="19"/>
      <c r="K74" s="19"/>
      <c r="L74" s="19"/>
      <c r="M74" s="20">
        <f t="shared" si="16"/>
        <v>0</v>
      </c>
      <c r="N74" s="20">
        <f t="shared" si="17"/>
        <v>0</v>
      </c>
      <c r="O74" s="17">
        <f t="shared" si="18"/>
        <v>0</v>
      </c>
    </row>
    <row r="75" spans="2:15" s="13" customFormat="1" ht="13.9" customHeight="1" thickTop="1" thickBot="1" x14ac:dyDescent="0.35">
      <c r="B75" s="21"/>
      <c r="G75" s="17">
        <f t="shared" ref="G75:N75" si="19">SUM(G64:G74)</f>
        <v>832</v>
      </c>
      <c r="H75" s="17">
        <f t="shared" si="19"/>
        <v>934</v>
      </c>
      <c r="I75" s="17">
        <f t="shared" si="19"/>
        <v>912</v>
      </c>
      <c r="J75" s="17">
        <f t="shared" si="19"/>
        <v>950</v>
      </c>
      <c r="K75" s="17">
        <f t="shared" si="19"/>
        <v>991</v>
      </c>
      <c r="L75" s="17">
        <f t="shared" si="19"/>
        <v>835</v>
      </c>
      <c r="M75" s="22">
        <f t="shared" si="19"/>
        <v>5454</v>
      </c>
      <c r="N75" s="22">
        <f t="shared" si="19"/>
        <v>30</v>
      </c>
    </row>
    <row r="76" spans="2:15" s="13" customFormat="1" ht="13.9" customHeight="1" thickTop="1" x14ac:dyDescent="0.25"/>
    <row r="77" spans="2:15" s="13" customFormat="1" ht="13.9" customHeight="1" x14ac:dyDescent="0.25">
      <c r="B77" s="13" t="str">
        <f>[2]Roster_Selection_Women!AB66&amp;" " &amp; "V "</f>
        <v xml:space="preserve">Concordia University V </v>
      </c>
      <c r="C77" s="13" t="str">
        <f>[2]Roster_Selection_Women!AD66</f>
        <v>19-32062</v>
      </c>
      <c r="D77" s="13" t="str">
        <f>[2]Roster_Selection_Women!AE66</f>
        <v>Amanda Fisher</v>
      </c>
      <c r="E77" s="15" t="s">
        <v>1</v>
      </c>
      <c r="F77" s="13" t="str">
        <f>IF(ISERROR([2]Baker_Scores_Women_Var!E77), " ", IF([2]Baker_Scores_Women_Var!E77 = "Yes", "Yes", "  "))</f>
        <v xml:space="preserve">  </v>
      </c>
      <c r="G77" s="16">
        <v>164</v>
      </c>
      <c r="H77" s="16">
        <v>165</v>
      </c>
      <c r="I77" s="16">
        <v>161</v>
      </c>
      <c r="J77" s="16">
        <v>178</v>
      </c>
      <c r="K77" s="16">
        <v>135</v>
      </c>
      <c r="L77" s="16">
        <v>199</v>
      </c>
      <c r="M77" s="17">
        <f t="shared" ref="M77:M87" si="20">SUM(G77:L77)</f>
        <v>1002</v>
      </c>
      <c r="N77" s="17">
        <f t="shared" ref="N77:N87" si="21">COUNTIF(G77:L77, "&gt;0" )</f>
        <v>6</v>
      </c>
      <c r="O77" s="17">
        <f t="shared" ref="O77:O87" si="22">IF(N77=0,0,M77/N77)</f>
        <v>167</v>
      </c>
    </row>
    <row r="78" spans="2:15" s="13" customFormat="1" ht="13.9" customHeight="1" x14ac:dyDescent="0.25">
      <c r="B78" s="13" t="str">
        <f>[2]Roster_Selection_Women!AB67&amp;" " &amp; "V "</f>
        <v xml:space="preserve">Concordia University V </v>
      </c>
      <c r="C78" s="13" t="str">
        <f>[2]Roster_Selection_Women!AD67</f>
        <v>11-252184</v>
      </c>
      <c r="D78" s="13" t="str">
        <f>[2]Roster_Selection_Women!AE67</f>
        <v>Bailey VanMeter</v>
      </c>
      <c r="E78" s="15" t="s">
        <v>1</v>
      </c>
      <c r="F78" s="13" t="str">
        <f>IF(ISERROR([2]Baker_Scores_Women_Var!E78), " ", IF([2]Baker_Scores_Women_Var!E78 = "Yes", "Yes", "  "))</f>
        <v xml:space="preserve">  </v>
      </c>
      <c r="G78" s="16">
        <v>153</v>
      </c>
      <c r="H78" s="16">
        <v>0</v>
      </c>
      <c r="I78" s="16">
        <v>0</v>
      </c>
      <c r="J78" s="16">
        <v>0</v>
      </c>
      <c r="K78" s="16">
        <v>0</v>
      </c>
      <c r="L78" s="16">
        <v>0</v>
      </c>
      <c r="M78" s="17">
        <f t="shared" si="20"/>
        <v>153</v>
      </c>
      <c r="N78" s="17">
        <f t="shared" si="21"/>
        <v>1</v>
      </c>
      <c r="O78" s="17">
        <f t="shared" si="22"/>
        <v>153</v>
      </c>
    </row>
    <row r="79" spans="2:15" s="13" customFormat="1" ht="13.9" customHeight="1" x14ac:dyDescent="0.25">
      <c r="B79" s="13" t="str">
        <f>[2]Roster_Selection_Women!AB68&amp;" " &amp; "V "</f>
        <v xml:space="preserve">Concordia University V </v>
      </c>
      <c r="C79" s="13" t="str">
        <f>[2]Roster_Selection_Women!AD68</f>
        <v>11-388021</v>
      </c>
      <c r="D79" s="13" t="str">
        <f>[2]Roster_Selection_Women!AE68</f>
        <v>Brooke Binder</v>
      </c>
      <c r="E79" s="15" t="s">
        <v>1</v>
      </c>
      <c r="F79" s="13" t="str">
        <f>IF(ISERROR([2]Baker_Scores_Women_Var!E79), " ", IF([2]Baker_Scores_Women_Var!E79 = "Yes", "Yes", "  "))</f>
        <v xml:space="preserve">  </v>
      </c>
      <c r="G79" s="16">
        <v>189</v>
      </c>
      <c r="H79" s="16">
        <v>0</v>
      </c>
      <c r="I79" s="16">
        <v>0</v>
      </c>
      <c r="J79" s="16">
        <v>0</v>
      </c>
      <c r="K79" s="16">
        <v>0</v>
      </c>
      <c r="L79" s="16">
        <v>0</v>
      </c>
      <c r="M79" s="17">
        <f t="shared" si="20"/>
        <v>189</v>
      </c>
      <c r="N79" s="17">
        <f t="shared" si="21"/>
        <v>1</v>
      </c>
      <c r="O79" s="17">
        <f t="shared" si="22"/>
        <v>189</v>
      </c>
    </row>
    <row r="80" spans="2:15" s="13" customFormat="1" ht="13.9" customHeight="1" x14ac:dyDescent="0.25">
      <c r="B80" s="13" t="str">
        <f>[2]Roster_Selection_Women!AB69&amp;" " &amp; "V "</f>
        <v xml:space="preserve">Concordia University V </v>
      </c>
      <c r="C80" s="13" t="str">
        <f>[2]Roster_Selection_Women!AD69</f>
        <v>18-84897</v>
      </c>
      <c r="D80" s="13" t="str">
        <f>[2]Roster_Selection_Women!AE69</f>
        <v>Emilee Hughes</v>
      </c>
      <c r="E80" s="15" t="s">
        <v>1</v>
      </c>
      <c r="F80" s="13" t="str">
        <f>IF(ISERROR([2]Baker_Scores_Women_Var!E80), " ", IF([2]Baker_Scores_Women_Var!E80 = "Yes", "Yes", "  "))</f>
        <v xml:space="preserve">  </v>
      </c>
      <c r="G80" s="16">
        <v>148</v>
      </c>
      <c r="H80" s="16">
        <v>169</v>
      </c>
      <c r="I80" s="16">
        <v>214</v>
      </c>
      <c r="J80" s="16">
        <v>183</v>
      </c>
      <c r="K80" s="16">
        <v>236</v>
      </c>
      <c r="L80" s="16">
        <v>225</v>
      </c>
      <c r="M80" s="17">
        <f t="shared" si="20"/>
        <v>1175</v>
      </c>
      <c r="N80" s="17">
        <f t="shared" si="21"/>
        <v>6</v>
      </c>
      <c r="O80" s="17">
        <f t="shared" si="22"/>
        <v>195.83333333333334</v>
      </c>
    </row>
    <row r="81" spans="2:15" s="13" customFormat="1" ht="13.9" customHeight="1" x14ac:dyDescent="0.25">
      <c r="B81" s="13" t="str">
        <f>[2]Roster_Selection_Women!AB70&amp;" " &amp; "V "</f>
        <v xml:space="preserve">Concordia University V </v>
      </c>
      <c r="C81" s="13" t="str">
        <f>[2]Roster_Selection_Women!AD70</f>
        <v>5999-7548</v>
      </c>
      <c r="D81" s="13" t="str">
        <f>[2]Roster_Selection_Women!AE70</f>
        <v>Gabriella VanHorn</v>
      </c>
      <c r="E81" s="15" t="s">
        <v>1</v>
      </c>
      <c r="F81" s="13" t="str">
        <f>IF(ISERROR([2]Baker_Scores_Women_Var!E81), " ", IF([2]Baker_Scores_Women_Var!E81 = "Yes", "Yes", "  "))</f>
        <v xml:space="preserve">  </v>
      </c>
      <c r="G81" s="16">
        <v>178</v>
      </c>
      <c r="H81" s="16">
        <v>125</v>
      </c>
      <c r="I81" s="16">
        <v>185</v>
      </c>
      <c r="J81" s="16">
        <v>229</v>
      </c>
      <c r="K81" s="16">
        <v>195</v>
      </c>
      <c r="L81" s="16">
        <v>196</v>
      </c>
      <c r="M81" s="17">
        <f t="shared" si="20"/>
        <v>1108</v>
      </c>
      <c r="N81" s="17">
        <f t="shared" si="21"/>
        <v>6</v>
      </c>
      <c r="O81" s="17">
        <f t="shared" si="22"/>
        <v>184.66666666666666</v>
      </c>
    </row>
    <row r="82" spans="2:15" s="13" customFormat="1" ht="13.9" customHeight="1" x14ac:dyDescent="0.25">
      <c r="B82" s="13" t="str">
        <f>[2]Roster_Selection_Women!AB71&amp;" " &amp; "V "</f>
        <v xml:space="preserve">Concordia University V </v>
      </c>
      <c r="C82" s="13" t="str">
        <f>[2]Roster_Selection_Women!AD71</f>
        <v>17-17225</v>
      </c>
      <c r="D82" s="13" t="str">
        <f>[2]Roster_Selection_Women!AE71</f>
        <v>Kyla Peterson</v>
      </c>
      <c r="E82" s="15" t="s">
        <v>1</v>
      </c>
      <c r="F82" s="13" t="str">
        <f>IF(ISERROR([2]Baker_Scores_Women_Var!E82), " ", IF([2]Baker_Scores_Women_Var!E82 = "Yes", "Yes", "  "))</f>
        <v xml:space="preserve">  </v>
      </c>
      <c r="G82" s="16">
        <v>0</v>
      </c>
      <c r="H82" s="16">
        <v>184</v>
      </c>
      <c r="I82" s="16">
        <v>184</v>
      </c>
      <c r="J82" s="16">
        <v>174</v>
      </c>
      <c r="K82" s="16">
        <v>141</v>
      </c>
      <c r="L82" s="16">
        <v>0</v>
      </c>
      <c r="M82" s="17">
        <f t="shared" si="20"/>
        <v>683</v>
      </c>
      <c r="N82" s="17">
        <f t="shared" si="21"/>
        <v>4</v>
      </c>
      <c r="O82" s="17">
        <f t="shared" si="22"/>
        <v>170.75</v>
      </c>
    </row>
    <row r="83" spans="2:15" s="13" customFormat="1" ht="13.9" customHeight="1" x14ac:dyDescent="0.25">
      <c r="B83" s="13" t="str">
        <f>[2]Roster_Selection_Women!AB72&amp;" " &amp; "V "</f>
        <v xml:space="preserve">Concordia University V </v>
      </c>
      <c r="C83" s="13" t="str">
        <f>[2]Roster_Selection_Women!AD72</f>
        <v>22-23695</v>
      </c>
      <c r="D83" s="13" t="str">
        <f>[2]Roster_Selection_Women!AE72</f>
        <v>Megan Redmond</v>
      </c>
      <c r="E83" s="15" t="s">
        <v>1</v>
      </c>
      <c r="F83" s="13" t="str">
        <f>IF(ISERROR([2]Baker_Scores_Women_Var!E83), " ", IF([2]Baker_Scores_Women_Var!E83 = "Yes", "Yes", "  "))</f>
        <v xml:space="preserve">  </v>
      </c>
      <c r="G83" s="16">
        <v>0</v>
      </c>
      <c r="H83" s="16">
        <v>159</v>
      </c>
      <c r="I83" s="16">
        <v>133</v>
      </c>
      <c r="J83" s="16">
        <v>0</v>
      </c>
      <c r="K83" s="16">
        <v>0</v>
      </c>
      <c r="L83" s="16">
        <v>158</v>
      </c>
      <c r="M83" s="17">
        <f t="shared" si="20"/>
        <v>450</v>
      </c>
      <c r="N83" s="17">
        <f t="shared" si="21"/>
        <v>3</v>
      </c>
      <c r="O83" s="17">
        <f t="shared" si="22"/>
        <v>150</v>
      </c>
    </row>
    <row r="84" spans="2:15" s="13" customFormat="1" ht="13.9" customHeight="1" x14ac:dyDescent="0.25">
      <c r="B84" s="13" t="str">
        <f>[2]Roster_Selection_Women!AB73&amp;" " &amp; "V "</f>
        <v xml:space="preserve">Concordia University V </v>
      </c>
      <c r="C84" s="13" t="str">
        <f>[2]Roster_Selection_Women!AD73</f>
        <v>11-666975</v>
      </c>
      <c r="D84" s="13" t="str">
        <f>[2]Roster_Selection_Women!AE73</f>
        <v>Ryan Giese</v>
      </c>
      <c r="E84" s="15" t="s">
        <v>1</v>
      </c>
      <c r="F84" s="13" t="str">
        <f>IF(ISERROR([2]Baker_Scores_Women_Var!E84), " ", IF([2]Baker_Scores_Women_Var!E84 = "Yes", "Yes", "  "))</f>
        <v xml:space="preserve">  </v>
      </c>
      <c r="G84" s="16">
        <v>0</v>
      </c>
      <c r="H84" s="16">
        <v>0</v>
      </c>
      <c r="I84" s="16">
        <v>0</v>
      </c>
      <c r="J84" s="16">
        <v>203</v>
      </c>
      <c r="K84" s="16">
        <v>171</v>
      </c>
      <c r="L84" s="16">
        <v>220</v>
      </c>
      <c r="M84" s="17">
        <f t="shared" si="20"/>
        <v>594</v>
      </c>
      <c r="N84" s="17">
        <f t="shared" si="21"/>
        <v>3</v>
      </c>
      <c r="O84" s="17">
        <f t="shared" si="22"/>
        <v>198</v>
      </c>
    </row>
    <row r="85" spans="2:15" s="13" customFormat="1" ht="13.9" customHeight="1" x14ac:dyDescent="0.25">
      <c r="B85" s="13" t="s">
        <v>38</v>
      </c>
      <c r="C85" s="18" t="s">
        <v>10</v>
      </c>
      <c r="D85" s="15" t="s">
        <v>10</v>
      </c>
      <c r="E85" s="15"/>
      <c r="F85" s="15"/>
      <c r="G85" s="16"/>
      <c r="H85" s="16"/>
      <c r="I85" s="16"/>
      <c r="J85" s="16"/>
      <c r="K85" s="16"/>
      <c r="L85" s="16"/>
      <c r="M85" s="17">
        <f t="shared" si="20"/>
        <v>0</v>
      </c>
      <c r="N85" s="17">
        <f t="shared" si="21"/>
        <v>0</v>
      </c>
      <c r="O85" s="17">
        <f t="shared" si="22"/>
        <v>0</v>
      </c>
    </row>
    <row r="86" spans="2:15" s="13" customFormat="1" ht="13.9" customHeight="1" x14ac:dyDescent="0.25">
      <c r="B86" s="13" t="s">
        <v>38</v>
      </c>
      <c r="C86" s="18" t="s">
        <v>10</v>
      </c>
      <c r="D86" s="15" t="s">
        <v>10</v>
      </c>
      <c r="E86" s="15"/>
      <c r="F86" s="15"/>
      <c r="G86" s="16"/>
      <c r="H86" s="16"/>
      <c r="I86" s="16"/>
      <c r="J86" s="16"/>
      <c r="K86" s="16"/>
      <c r="L86" s="16"/>
      <c r="M86" s="17">
        <f t="shared" si="20"/>
        <v>0</v>
      </c>
      <c r="N86" s="17">
        <f t="shared" si="21"/>
        <v>0</v>
      </c>
      <c r="O86" s="17">
        <f t="shared" si="22"/>
        <v>0</v>
      </c>
    </row>
    <row r="87" spans="2:15" s="13" customFormat="1" ht="13.9" customHeight="1" thickBot="1" x14ac:dyDescent="0.3">
      <c r="B87" s="13" t="s">
        <v>38</v>
      </c>
      <c r="C87" s="18" t="s">
        <v>10</v>
      </c>
      <c r="D87" s="15" t="s">
        <v>10</v>
      </c>
      <c r="E87" s="15"/>
      <c r="F87" s="15"/>
      <c r="G87" s="19"/>
      <c r="H87" s="19"/>
      <c r="I87" s="19"/>
      <c r="J87" s="19"/>
      <c r="K87" s="19"/>
      <c r="L87" s="19"/>
      <c r="M87" s="20">
        <f t="shared" si="20"/>
        <v>0</v>
      </c>
      <c r="N87" s="20">
        <f t="shared" si="21"/>
        <v>0</v>
      </c>
      <c r="O87" s="17">
        <f t="shared" si="22"/>
        <v>0</v>
      </c>
    </row>
    <row r="88" spans="2:15" s="13" customFormat="1" ht="13.9" customHeight="1" thickTop="1" thickBot="1" x14ac:dyDescent="0.35">
      <c r="B88" s="21"/>
      <c r="G88" s="17">
        <f t="shared" ref="G88:N88" si="23">SUM(G77:G87)</f>
        <v>832</v>
      </c>
      <c r="H88" s="17">
        <f t="shared" si="23"/>
        <v>802</v>
      </c>
      <c r="I88" s="17">
        <f t="shared" si="23"/>
        <v>877</v>
      </c>
      <c r="J88" s="17">
        <f t="shared" si="23"/>
        <v>967</v>
      </c>
      <c r="K88" s="17">
        <f t="shared" si="23"/>
        <v>878</v>
      </c>
      <c r="L88" s="17">
        <f t="shared" si="23"/>
        <v>998</v>
      </c>
      <c r="M88" s="22">
        <f t="shared" si="23"/>
        <v>5354</v>
      </c>
      <c r="N88" s="22">
        <f t="shared" si="23"/>
        <v>30</v>
      </c>
    </row>
    <row r="89" spans="2:15" s="13" customFormat="1" ht="13.9" customHeight="1" thickTop="1" x14ac:dyDescent="0.25"/>
    <row r="90" spans="2:15" s="13" customFormat="1" ht="13.9" customHeight="1" x14ac:dyDescent="0.25">
      <c r="B90" s="13" t="str">
        <f>[2]Roster_Selection_Women!AB84&amp;" " &amp; "V "</f>
        <v xml:space="preserve">Culver-Stockton College V </v>
      </c>
      <c r="C90" s="13" t="str">
        <f>[2]Roster_Selection_Women!AD84</f>
        <v>17-45685</v>
      </c>
      <c r="D90" s="13" t="str">
        <f>[2]Roster_Selection_Women!AE84</f>
        <v>Jasmine Saunders</v>
      </c>
      <c r="E90" s="15" t="s">
        <v>1</v>
      </c>
      <c r="F90" s="13" t="str">
        <f>IF(ISERROR([2]Baker_Scores_Women_Var!E90), " ", IF([2]Baker_Scores_Women_Var!E90 = "Yes", "Yes", "  "))</f>
        <v xml:space="preserve">  </v>
      </c>
      <c r="G90" s="16">
        <v>234</v>
      </c>
      <c r="H90" s="16">
        <v>171</v>
      </c>
      <c r="I90" s="16">
        <v>171</v>
      </c>
      <c r="J90" s="16">
        <v>173</v>
      </c>
      <c r="K90" s="16">
        <v>166</v>
      </c>
      <c r="L90" s="16">
        <v>194</v>
      </c>
      <c r="M90" s="17">
        <f t="shared" ref="M90:M100" si="24">SUM(G90:L90)</f>
        <v>1109</v>
      </c>
      <c r="N90" s="17">
        <f t="shared" ref="N90:N100" si="25">COUNTIF(G90:L90, "&gt;0" )</f>
        <v>6</v>
      </c>
      <c r="O90" s="17">
        <f t="shared" ref="O90:O100" si="26">IF(N90=0,0,M90/N90)</f>
        <v>184.83333333333334</v>
      </c>
    </row>
    <row r="91" spans="2:15" s="13" customFormat="1" ht="13.9" customHeight="1" x14ac:dyDescent="0.25">
      <c r="B91" s="13" t="str">
        <f>[2]Roster_Selection_Women!AB85&amp;" " &amp; "V "</f>
        <v xml:space="preserve">Culver-Stockton College V </v>
      </c>
      <c r="C91" s="13" t="str">
        <f>[2]Roster_Selection_Women!AD85</f>
        <v>11-381963</v>
      </c>
      <c r="D91" s="13" t="str">
        <f>[2]Roster_Selection_Women!AE85</f>
        <v>Jersey Lessenger</v>
      </c>
      <c r="E91" s="15" t="s">
        <v>1</v>
      </c>
      <c r="F91" s="13" t="str">
        <f>IF(ISERROR([2]Baker_Scores_Women_Var!E91), " ", IF([2]Baker_Scores_Women_Var!E91 = "Yes", "Yes", "  "))</f>
        <v xml:space="preserve">  </v>
      </c>
      <c r="G91" s="16">
        <v>149</v>
      </c>
      <c r="H91" s="16">
        <v>156</v>
      </c>
      <c r="I91" s="16">
        <v>209</v>
      </c>
      <c r="J91" s="16">
        <v>150</v>
      </c>
      <c r="K91" s="16">
        <v>155</v>
      </c>
      <c r="L91" s="16">
        <v>177</v>
      </c>
      <c r="M91" s="17">
        <f t="shared" si="24"/>
        <v>996</v>
      </c>
      <c r="N91" s="17">
        <f t="shared" si="25"/>
        <v>6</v>
      </c>
      <c r="O91" s="17">
        <f t="shared" si="26"/>
        <v>166</v>
      </c>
    </row>
    <row r="92" spans="2:15" s="13" customFormat="1" ht="13.9" customHeight="1" x14ac:dyDescent="0.25">
      <c r="B92" s="13" t="str">
        <f>[2]Roster_Selection_Women!AB86&amp;" " &amp; "V "</f>
        <v xml:space="preserve">Culver-Stockton College V </v>
      </c>
      <c r="C92" s="13" t="str">
        <f>[2]Roster_Selection_Women!AD86</f>
        <v>20-27294</v>
      </c>
      <c r="D92" s="13" t="str">
        <f>[2]Roster_Selection_Women!AE86</f>
        <v>Madison Shontz</v>
      </c>
      <c r="E92" s="15" t="s">
        <v>1</v>
      </c>
      <c r="F92" s="13" t="str">
        <f>IF(ISERROR([2]Baker_Scores_Women_Var!E92), " ", IF([2]Baker_Scores_Women_Var!E92 = "Yes", "Yes", "  "))</f>
        <v xml:space="preserve">  </v>
      </c>
      <c r="G92" s="16">
        <v>191</v>
      </c>
      <c r="H92" s="16">
        <v>124</v>
      </c>
      <c r="I92" s="16">
        <v>171</v>
      </c>
      <c r="J92" s="16">
        <v>157</v>
      </c>
      <c r="K92" s="16">
        <v>215</v>
      </c>
      <c r="L92" s="16">
        <v>144</v>
      </c>
      <c r="M92" s="17">
        <f t="shared" si="24"/>
        <v>1002</v>
      </c>
      <c r="N92" s="17">
        <f t="shared" si="25"/>
        <v>6</v>
      </c>
      <c r="O92" s="17">
        <f t="shared" si="26"/>
        <v>167</v>
      </c>
    </row>
    <row r="93" spans="2:15" s="13" customFormat="1" ht="13.9" customHeight="1" x14ac:dyDescent="0.25">
      <c r="B93" s="13" t="str">
        <f>[2]Roster_Selection_Women!AB87&amp;" " &amp; "V "</f>
        <v xml:space="preserve">Culver-Stockton College V </v>
      </c>
      <c r="C93" s="13" t="str">
        <f>[2]Roster_Selection_Women!AD87</f>
        <v>5853-321</v>
      </c>
      <c r="D93" s="13" t="str">
        <f>[2]Roster_Selection_Women!AE87</f>
        <v>Rachel Moore</v>
      </c>
      <c r="E93" s="15" t="s">
        <v>1</v>
      </c>
      <c r="F93" s="13" t="str">
        <f>IF(ISERROR([2]Baker_Scores_Women_Var!E93), " ", IF([2]Baker_Scores_Women_Var!E93 = "Yes", "Yes", "  "))</f>
        <v xml:space="preserve">  </v>
      </c>
      <c r="G93" s="16">
        <v>223</v>
      </c>
      <c r="H93" s="16">
        <v>161</v>
      </c>
      <c r="I93" s="16">
        <v>164</v>
      </c>
      <c r="J93" s="16">
        <v>182</v>
      </c>
      <c r="K93" s="16">
        <v>201</v>
      </c>
      <c r="L93" s="16">
        <v>187</v>
      </c>
      <c r="M93" s="17">
        <f t="shared" si="24"/>
        <v>1118</v>
      </c>
      <c r="N93" s="17">
        <f t="shared" si="25"/>
        <v>6</v>
      </c>
      <c r="O93" s="17">
        <f t="shared" si="26"/>
        <v>186.33333333333334</v>
      </c>
    </row>
    <row r="94" spans="2:15" s="13" customFormat="1" ht="13.9" customHeight="1" x14ac:dyDescent="0.25">
      <c r="B94" s="13" t="str">
        <f>[2]Roster_Selection_Women!AB88&amp;" " &amp; "V "</f>
        <v xml:space="preserve">Culver-Stockton College V </v>
      </c>
      <c r="C94" s="13" t="str">
        <f>[2]Roster_Selection_Women!AD88</f>
        <v>11-531608</v>
      </c>
      <c r="D94" s="13" t="str">
        <f>[2]Roster_Selection_Women!AE88</f>
        <v>Rilee Allen</v>
      </c>
      <c r="E94" s="15" t="s">
        <v>1</v>
      </c>
      <c r="F94" s="13" t="str">
        <f>IF(ISERROR([2]Baker_Scores_Women_Var!E94), " ", IF([2]Baker_Scores_Women_Var!E94 = "Yes", "Yes", "  "))</f>
        <v xml:space="preserve">  </v>
      </c>
      <c r="G94" s="16">
        <v>141</v>
      </c>
      <c r="H94" s="16">
        <v>159</v>
      </c>
      <c r="I94" s="16">
        <v>161</v>
      </c>
      <c r="J94" s="16">
        <v>157</v>
      </c>
      <c r="K94" s="16">
        <v>167</v>
      </c>
      <c r="L94" s="16">
        <v>128</v>
      </c>
      <c r="M94" s="17">
        <f t="shared" si="24"/>
        <v>913</v>
      </c>
      <c r="N94" s="17">
        <f t="shared" si="25"/>
        <v>6</v>
      </c>
      <c r="O94" s="17">
        <f t="shared" si="26"/>
        <v>152.16666666666666</v>
      </c>
    </row>
    <row r="95" spans="2:15" s="13" customFormat="1" ht="13.9" customHeight="1" x14ac:dyDescent="0.25">
      <c r="B95" s="13" t="str">
        <f>[2]Roster_Selection_Women!AB89&amp;" " &amp; "V "</f>
        <v xml:space="preserve"> V </v>
      </c>
      <c r="C95" s="13" t="str">
        <f>[2]Roster_Selection_Women!AD89</f>
        <v/>
      </c>
      <c r="D95" s="13" t="str">
        <f>[2]Roster_Selection_Women!AE89</f>
        <v/>
      </c>
      <c r="E95" s="15"/>
      <c r="F95" s="13" t="str">
        <f>IF(ISERROR([2]Baker_Scores_Women_Var!E95), " ", IF([2]Baker_Scores_Women_Var!E95 = "Yes", "Yes", "  "))</f>
        <v xml:space="preserve">  </v>
      </c>
      <c r="G95" s="15"/>
      <c r="H95" s="15"/>
      <c r="I95" s="15"/>
      <c r="J95" s="15"/>
      <c r="K95" s="15"/>
      <c r="L95" s="15"/>
      <c r="M95" s="17">
        <f>SUM(G96:L96)</f>
        <v>0</v>
      </c>
      <c r="N95" s="17">
        <f>COUNTIF(G96:L96, "&gt;0" )</f>
        <v>0</v>
      </c>
      <c r="O95" s="17">
        <f t="shared" si="26"/>
        <v>0</v>
      </c>
    </row>
    <row r="96" spans="2:15" s="13" customFormat="1" ht="13.9" customHeight="1" x14ac:dyDescent="0.25">
      <c r="B96" s="13" t="str">
        <f>[2]Roster_Selection_Women!AB90&amp;" " &amp; "V "</f>
        <v xml:space="preserve"> V </v>
      </c>
      <c r="C96" s="13" t="str">
        <f>[2]Roster_Selection_Women!AD90</f>
        <v/>
      </c>
      <c r="D96" s="13" t="str">
        <f>[2]Roster_Selection_Women!AE90</f>
        <v/>
      </c>
      <c r="E96" s="15"/>
      <c r="F96" s="13" t="str">
        <f>IF(ISERROR([2]Baker_Scores_Women_Var!E96), " ", IF([2]Baker_Scores_Women_Var!E96 = "Yes", "Yes", "  "))</f>
        <v xml:space="preserve">  </v>
      </c>
      <c r="G96" s="16"/>
      <c r="H96" s="16"/>
      <c r="I96" s="16"/>
      <c r="J96" s="16"/>
      <c r="K96" s="16"/>
      <c r="L96" s="16"/>
      <c r="M96" s="17">
        <f>SUM(G97:L97)</f>
        <v>0</v>
      </c>
      <c r="N96" s="17">
        <f>COUNTIF(G97:L97, "&gt;0" )</f>
        <v>0</v>
      </c>
      <c r="O96" s="17">
        <f t="shared" si="26"/>
        <v>0</v>
      </c>
    </row>
    <row r="97" spans="2:15" s="13" customFormat="1" ht="13.9" customHeight="1" x14ac:dyDescent="0.25">
      <c r="B97" s="13" t="str">
        <f>[2]Roster_Selection_Women!AB91&amp;" " &amp; "V "</f>
        <v xml:space="preserve"> V </v>
      </c>
      <c r="C97" s="13" t="str">
        <f>[2]Roster_Selection_Women!AD91</f>
        <v/>
      </c>
      <c r="D97" s="13" t="str">
        <f>[2]Roster_Selection_Women!AE91</f>
        <v/>
      </c>
      <c r="E97" s="15"/>
      <c r="F97" s="13" t="str">
        <f>IF(ISERROR([2]Baker_Scores_Women_Var!E97), " ", IF([2]Baker_Scores_Women_Var!E97 = "Yes", "Yes", "  "))</f>
        <v xml:space="preserve">  </v>
      </c>
      <c r="G97" s="16"/>
      <c r="H97" s="16"/>
      <c r="I97" s="16"/>
      <c r="J97" s="16"/>
      <c r="K97" s="16"/>
      <c r="L97" s="16"/>
      <c r="M97" s="17">
        <f>SUM(G98:L98)</f>
        <v>0</v>
      </c>
      <c r="N97" s="17">
        <f>COUNTIF(G98:L98, "&gt;0" )</f>
        <v>0</v>
      </c>
      <c r="O97" s="17">
        <f t="shared" si="26"/>
        <v>0</v>
      </c>
    </row>
    <row r="98" spans="2:15" s="13" customFormat="1" ht="13.9" customHeight="1" x14ac:dyDescent="0.25">
      <c r="B98" s="13" t="s">
        <v>39</v>
      </c>
      <c r="C98" s="18" t="s">
        <v>10</v>
      </c>
      <c r="D98" s="15" t="s">
        <v>10</v>
      </c>
      <c r="E98" s="15"/>
      <c r="F98" s="15"/>
      <c r="G98" s="16"/>
      <c r="H98" s="16"/>
      <c r="I98" s="16"/>
      <c r="J98" s="16"/>
      <c r="K98" s="16"/>
      <c r="L98" s="16"/>
      <c r="M98" s="17" t="e">
        <f>SUM(#REF!)</f>
        <v>#REF!</v>
      </c>
      <c r="N98" s="17" t="e">
        <f>COUNTIF(#REF!, "&gt;0" )</f>
        <v>#REF!</v>
      </c>
      <c r="O98" s="17" t="e">
        <f t="shared" si="26"/>
        <v>#REF!</v>
      </c>
    </row>
    <row r="99" spans="2:15" s="13" customFormat="1" ht="13.9" customHeight="1" x14ac:dyDescent="0.25">
      <c r="B99" s="13" t="s">
        <v>39</v>
      </c>
      <c r="C99" s="18" t="s">
        <v>10</v>
      </c>
      <c r="D99" s="15" t="s">
        <v>10</v>
      </c>
      <c r="E99" s="15"/>
      <c r="F99" s="15"/>
      <c r="G99" s="16"/>
      <c r="H99" s="16"/>
      <c r="I99" s="16"/>
      <c r="J99" s="16"/>
      <c r="K99" s="16"/>
      <c r="L99" s="16"/>
      <c r="M99" s="17">
        <f t="shared" si="24"/>
        <v>0</v>
      </c>
      <c r="N99" s="17">
        <f t="shared" si="25"/>
        <v>0</v>
      </c>
      <c r="O99" s="17">
        <f t="shared" si="26"/>
        <v>0</v>
      </c>
    </row>
    <row r="100" spans="2:15" s="13" customFormat="1" ht="13.9" customHeight="1" thickBot="1" x14ac:dyDescent="0.3">
      <c r="B100" s="13" t="s">
        <v>39</v>
      </c>
      <c r="C100" s="18" t="s">
        <v>10</v>
      </c>
      <c r="D100" s="15" t="s">
        <v>10</v>
      </c>
      <c r="E100" s="15"/>
      <c r="F100" s="15"/>
      <c r="G100" s="19"/>
      <c r="H100" s="19"/>
      <c r="I100" s="19"/>
      <c r="J100" s="19"/>
      <c r="K100" s="19"/>
      <c r="L100" s="19"/>
      <c r="M100" s="20">
        <f t="shared" si="24"/>
        <v>0</v>
      </c>
      <c r="N100" s="20">
        <f t="shared" si="25"/>
        <v>0</v>
      </c>
      <c r="O100" s="17">
        <f t="shared" si="26"/>
        <v>0</v>
      </c>
    </row>
    <row r="101" spans="2:15" s="13" customFormat="1" ht="13.9" customHeight="1" thickTop="1" thickBot="1" x14ac:dyDescent="0.35">
      <c r="B101" s="21"/>
      <c r="G101" s="17">
        <f t="shared" ref="G101:N101" si="27">SUM(G90:G100)</f>
        <v>938</v>
      </c>
      <c r="H101" s="17">
        <f t="shared" si="27"/>
        <v>771</v>
      </c>
      <c r="I101" s="17">
        <f t="shared" si="27"/>
        <v>876</v>
      </c>
      <c r="J101" s="17">
        <f t="shared" si="27"/>
        <v>819</v>
      </c>
      <c r="K101" s="17">
        <f t="shared" si="27"/>
        <v>904</v>
      </c>
      <c r="L101" s="17">
        <f t="shared" si="27"/>
        <v>830</v>
      </c>
      <c r="M101" s="22" t="e">
        <f t="shared" si="27"/>
        <v>#REF!</v>
      </c>
      <c r="N101" s="22" t="e">
        <f t="shared" si="27"/>
        <v>#REF!</v>
      </c>
    </row>
    <row r="102" spans="2:15" s="13" customFormat="1" ht="13.9" customHeight="1" thickTop="1" x14ac:dyDescent="0.25"/>
    <row r="103" spans="2:15" s="13" customFormat="1" ht="13.9" customHeight="1" x14ac:dyDescent="0.25">
      <c r="B103" s="13" t="str">
        <f>[2]Roster_Selection_Women!AB92&amp;" " &amp; "V "</f>
        <v xml:space="preserve">Davenport University V </v>
      </c>
      <c r="C103" s="13" t="str">
        <f>[2]Roster_Selection_Women!AD92</f>
        <v>11-441757</v>
      </c>
      <c r="D103" s="13" t="str">
        <f>[2]Roster_Selection_Women!AE92</f>
        <v>Carly Snyder</v>
      </c>
      <c r="E103" s="15" t="s">
        <v>1</v>
      </c>
      <c r="F103" s="13" t="str">
        <f>IF(ISERROR([2]Baker_Scores_Women_Var!E103), " ", IF([2]Baker_Scores_Women_Var!E103 = "Yes", "Yes", "  "))</f>
        <v xml:space="preserve">  </v>
      </c>
      <c r="G103" s="16">
        <v>186</v>
      </c>
      <c r="H103" s="16">
        <v>208</v>
      </c>
      <c r="I103" s="16">
        <v>189</v>
      </c>
      <c r="J103" s="16">
        <v>196</v>
      </c>
      <c r="K103" s="16">
        <v>189</v>
      </c>
      <c r="L103" s="16">
        <v>244</v>
      </c>
      <c r="M103" s="17">
        <f t="shared" ref="M103:M113" si="28">SUM(G103:L103)</f>
        <v>1212</v>
      </c>
      <c r="N103" s="17">
        <f t="shared" ref="N103:N113" si="29">COUNTIF(G103:L103, "&gt;0" )</f>
        <v>6</v>
      </c>
      <c r="O103" s="17">
        <f t="shared" ref="O103:O113" si="30">IF(N103=0,0,M103/N103)</f>
        <v>202</v>
      </c>
    </row>
    <row r="104" spans="2:15" s="13" customFormat="1" ht="13.9" customHeight="1" x14ac:dyDescent="0.25">
      <c r="B104" s="13" t="str">
        <f>[2]Roster_Selection_Women!AB93&amp;" " &amp; "V "</f>
        <v xml:space="preserve">Davenport University V </v>
      </c>
      <c r="C104" s="13" t="str">
        <f>[2]Roster_Selection_Women!AD93</f>
        <v>11-707760</v>
      </c>
      <c r="D104" s="13" t="str">
        <f>[2]Roster_Selection_Women!AE93</f>
        <v>Isabella Harnish</v>
      </c>
      <c r="E104" s="15" t="s">
        <v>1</v>
      </c>
      <c r="F104" s="13" t="str">
        <f>IF(ISERROR([2]Baker_Scores_Women_Var!E104), " ", IF([2]Baker_Scores_Women_Var!E104 = "Yes", "Yes", "  "))</f>
        <v xml:space="preserve">  </v>
      </c>
      <c r="G104" s="16">
        <v>188</v>
      </c>
      <c r="H104" s="16">
        <v>160</v>
      </c>
      <c r="I104" s="16">
        <v>196</v>
      </c>
      <c r="J104" s="16">
        <v>147</v>
      </c>
      <c r="K104" s="16">
        <v>222</v>
      </c>
      <c r="L104" s="16">
        <v>144</v>
      </c>
      <c r="M104" s="17">
        <f t="shared" si="28"/>
        <v>1057</v>
      </c>
      <c r="N104" s="17">
        <f t="shared" si="29"/>
        <v>6</v>
      </c>
      <c r="O104" s="17">
        <f t="shared" si="30"/>
        <v>176.16666666666666</v>
      </c>
    </row>
    <row r="105" spans="2:15" s="13" customFormat="1" ht="13.9" customHeight="1" x14ac:dyDescent="0.25">
      <c r="B105" s="13" t="str">
        <f>[2]Roster_Selection_Women!AB94&amp;" " &amp; "V "</f>
        <v xml:space="preserve">Davenport University V </v>
      </c>
      <c r="C105" s="13" t="str">
        <f>[2]Roster_Selection_Women!AD94</f>
        <v>11-776708</v>
      </c>
      <c r="D105" s="13" t="str">
        <f>[2]Roster_Selection_Women!AE94</f>
        <v>Kadence Bottrall</v>
      </c>
      <c r="E105" s="15" t="s">
        <v>1</v>
      </c>
      <c r="F105" s="13" t="str">
        <f>IF(ISERROR([2]Baker_Scores_Women_Var!E105), " ", IF([2]Baker_Scores_Women_Var!E105 = "Yes", "Yes", "  "))</f>
        <v xml:space="preserve">  </v>
      </c>
      <c r="G105" s="16">
        <v>197</v>
      </c>
      <c r="H105" s="16">
        <v>200</v>
      </c>
      <c r="I105" s="16">
        <v>186</v>
      </c>
      <c r="J105" s="16">
        <v>196</v>
      </c>
      <c r="K105" s="16">
        <v>187</v>
      </c>
      <c r="L105" s="16">
        <v>157</v>
      </c>
      <c r="M105" s="17">
        <f t="shared" si="28"/>
        <v>1123</v>
      </c>
      <c r="N105" s="17">
        <f t="shared" si="29"/>
        <v>6</v>
      </c>
      <c r="O105" s="17">
        <f t="shared" si="30"/>
        <v>187.16666666666666</v>
      </c>
    </row>
    <row r="106" spans="2:15" s="13" customFormat="1" ht="13.9" customHeight="1" x14ac:dyDescent="0.25">
      <c r="B106" s="13" t="str">
        <f>[2]Roster_Selection_Women!AB95&amp;" " &amp; "V "</f>
        <v xml:space="preserve">Davenport University V </v>
      </c>
      <c r="C106" s="13" t="str">
        <f>[2]Roster_Selection_Women!AD95</f>
        <v>7915-1060</v>
      </c>
      <c r="D106" s="13" t="str">
        <f>[2]Roster_Selection_Women!AE95</f>
        <v>Karine Bouchard</v>
      </c>
      <c r="E106" s="15"/>
      <c r="F106" s="13" t="str">
        <f>IF(ISERROR([2]Baker_Scores_Women_Var!E106), " ", IF([2]Baker_Scores_Women_Var!E106 = "Yes", "Yes", "  "))</f>
        <v xml:space="preserve">  </v>
      </c>
      <c r="G106" s="16">
        <v>0</v>
      </c>
      <c r="H106" s="16">
        <v>0</v>
      </c>
      <c r="I106" s="16">
        <v>0</v>
      </c>
      <c r="J106" s="16">
        <v>0</v>
      </c>
      <c r="K106" s="16">
        <v>0</v>
      </c>
      <c r="L106" s="16">
        <v>0</v>
      </c>
      <c r="M106" s="17">
        <f t="shared" si="28"/>
        <v>0</v>
      </c>
      <c r="N106" s="17">
        <f t="shared" si="29"/>
        <v>0</v>
      </c>
      <c r="O106" s="17">
        <f t="shared" si="30"/>
        <v>0</v>
      </c>
    </row>
    <row r="107" spans="2:15" s="13" customFormat="1" ht="13.9" customHeight="1" x14ac:dyDescent="0.25">
      <c r="B107" s="13" t="str">
        <f>[2]Roster_Selection_Women!AB96&amp;" " &amp; "V "</f>
        <v xml:space="preserve">Davenport University V </v>
      </c>
      <c r="C107" s="13" t="str">
        <f>[2]Roster_Selection_Women!AD96</f>
        <v>5993-1927</v>
      </c>
      <c r="D107" s="13" t="str">
        <f>[2]Roster_Selection_Women!AE96</f>
        <v>Kasey Eaton</v>
      </c>
      <c r="E107" s="15" t="s">
        <v>1</v>
      </c>
      <c r="F107" s="13" t="str">
        <f>IF(ISERROR([2]Baker_Scores_Women_Var!E107), " ", IF([2]Baker_Scores_Women_Var!E107 = "Yes", "Yes", "  "))</f>
        <v xml:space="preserve">  </v>
      </c>
      <c r="G107" s="16">
        <v>191</v>
      </c>
      <c r="H107" s="16">
        <v>213</v>
      </c>
      <c r="I107" s="16">
        <v>207</v>
      </c>
      <c r="J107" s="16">
        <v>192</v>
      </c>
      <c r="K107" s="16">
        <v>146</v>
      </c>
      <c r="L107" s="16">
        <v>182</v>
      </c>
      <c r="M107" s="17">
        <f t="shared" si="28"/>
        <v>1131</v>
      </c>
      <c r="N107" s="17">
        <f t="shared" si="29"/>
        <v>6</v>
      </c>
      <c r="O107" s="17">
        <f t="shared" si="30"/>
        <v>188.5</v>
      </c>
    </row>
    <row r="108" spans="2:15" s="13" customFormat="1" ht="13.9" customHeight="1" x14ac:dyDescent="0.25">
      <c r="B108" s="13" t="str">
        <f>[2]Roster_Selection_Women!AB97&amp;" " &amp; "V "</f>
        <v xml:space="preserve">Davenport University V </v>
      </c>
      <c r="C108" s="13" t="str">
        <f>[2]Roster_Selection_Women!AD97</f>
        <v>8778-36711</v>
      </c>
      <c r="D108" s="13" t="str">
        <f>[2]Roster_Selection_Women!AE97</f>
        <v>Omani Morales</v>
      </c>
      <c r="E108" s="15" t="s">
        <v>1</v>
      </c>
      <c r="F108" s="13" t="str">
        <f>IF(ISERROR([2]Baker_Scores_Women_Var!E108), " ", IF([2]Baker_Scores_Women_Var!E108 = "Yes", "Yes", "  "))</f>
        <v xml:space="preserve">  </v>
      </c>
      <c r="G108" s="16">
        <v>145</v>
      </c>
      <c r="H108" s="16">
        <v>200</v>
      </c>
      <c r="I108" s="16">
        <v>178</v>
      </c>
      <c r="J108" s="16">
        <v>190</v>
      </c>
      <c r="K108" s="16">
        <v>172</v>
      </c>
      <c r="L108" s="16">
        <v>176</v>
      </c>
      <c r="M108" s="17">
        <f t="shared" si="28"/>
        <v>1061</v>
      </c>
      <c r="N108" s="17">
        <f t="shared" si="29"/>
        <v>6</v>
      </c>
      <c r="O108" s="17">
        <f t="shared" si="30"/>
        <v>176.83333333333334</v>
      </c>
    </row>
    <row r="109" spans="2:15" s="13" customFormat="1" ht="13.9" customHeight="1" x14ac:dyDescent="0.25">
      <c r="B109" s="13" t="str">
        <f>[2]Roster_Selection_Women!AB98&amp;" " &amp; "V "</f>
        <v xml:space="preserve"> V </v>
      </c>
      <c r="C109" s="13" t="str">
        <f>[2]Roster_Selection_Women!AD98</f>
        <v/>
      </c>
      <c r="D109" s="13" t="str">
        <f>[2]Roster_Selection_Women!AE98</f>
        <v/>
      </c>
      <c r="E109" s="15"/>
      <c r="F109" s="13" t="str">
        <f>IF(ISERROR([2]Baker_Scores_Women_Var!E109), " ", IF([2]Baker_Scores_Women_Var!E109 = "Yes", "Yes", "  "))</f>
        <v xml:space="preserve">  </v>
      </c>
      <c r="G109" s="16"/>
      <c r="H109" s="16"/>
      <c r="I109" s="16"/>
      <c r="J109" s="16"/>
      <c r="K109" s="16"/>
      <c r="L109" s="16"/>
      <c r="M109" s="17">
        <f t="shared" si="28"/>
        <v>0</v>
      </c>
      <c r="N109" s="17">
        <f t="shared" si="29"/>
        <v>0</v>
      </c>
      <c r="O109" s="17">
        <f t="shared" si="30"/>
        <v>0</v>
      </c>
    </row>
    <row r="110" spans="2:15" s="13" customFormat="1" ht="13.9" customHeight="1" x14ac:dyDescent="0.25">
      <c r="B110" s="13" t="str">
        <f>[2]Roster_Selection_Women!AB99&amp;" " &amp; "V "</f>
        <v xml:space="preserve"> V </v>
      </c>
      <c r="C110" s="13" t="str">
        <f>[2]Roster_Selection_Women!AD99</f>
        <v/>
      </c>
      <c r="D110" s="13" t="str">
        <f>[2]Roster_Selection_Women!AE99</f>
        <v/>
      </c>
      <c r="E110" s="15"/>
      <c r="F110" s="13" t="str">
        <f>IF(ISERROR([2]Baker_Scores_Women_Var!E110), " ", IF([2]Baker_Scores_Women_Var!E110 = "Yes", "Yes", "  "))</f>
        <v xml:space="preserve">  </v>
      </c>
      <c r="G110" s="16"/>
      <c r="H110" s="16"/>
      <c r="I110" s="16"/>
      <c r="J110" s="16"/>
      <c r="K110" s="16"/>
      <c r="L110" s="16"/>
      <c r="M110" s="17">
        <f t="shared" si="28"/>
        <v>0</v>
      </c>
      <c r="N110" s="17">
        <f t="shared" si="29"/>
        <v>0</v>
      </c>
      <c r="O110" s="17">
        <f t="shared" si="30"/>
        <v>0</v>
      </c>
    </row>
    <row r="111" spans="2:15" s="13" customFormat="1" ht="13.9" customHeight="1" x14ac:dyDescent="0.25">
      <c r="B111" s="13" t="s">
        <v>40</v>
      </c>
      <c r="C111" s="18" t="s">
        <v>10</v>
      </c>
      <c r="D111" s="15" t="s">
        <v>10</v>
      </c>
      <c r="E111" s="15"/>
      <c r="F111" s="15"/>
      <c r="G111" s="16"/>
      <c r="H111" s="16"/>
      <c r="I111" s="16"/>
      <c r="J111" s="16"/>
      <c r="K111" s="16"/>
      <c r="L111" s="16"/>
      <c r="M111" s="17">
        <f t="shared" si="28"/>
        <v>0</v>
      </c>
      <c r="N111" s="17">
        <f t="shared" si="29"/>
        <v>0</v>
      </c>
      <c r="O111" s="17">
        <f t="shared" si="30"/>
        <v>0</v>
      </c>
    </row>
    <row r="112" spans="2:15" s="13" customFormat="1" ht="13.9" customHeight="1" x14ac:dyDescent="0.25">
      <c r="B112" s="13" t="s">
        <v>40</v>
      </c>
      <c r="C112" s="18" t="s">
        <v>10</v>
      </c>
      <c r="D112" s="15" t="s">
        <v>10</v>
      </c>
      <c r="E112" s="15"/>
      <c r="F112" s="15"/>
      <c r="G112" s="16"/>
      <c r="H112" s="16"/>
      <c r="I112" s="16"/>
      <c r="J112" s="16"/>
      <c r="K112" s="16"/>
      <c r="L112" s="16"/>
      <c r="M112" s="17">
        <f t="shared" si="28"/>
        <v>0</v>
      </c>
      <c r="N112" s="17">
        <f t="shared" si="29"/>
        <v>0</v>
      </c>
      <c r="O112" s="17">
        <f t="shared" si="30"/>
        <v>0</v>
      </c>
    </row>
    <row r="113" spans="2:15" s="13" customFormat="1" ht="13.9" customHeight="1" thickBot="1" x14ac:dyDescent="0.3">
      <c r="B113" s="13" t="s">
        <v>40</v>
      </c>
      <c r="C113" s="18" t="s">
        <v>10</v>
      </c>
      <c r="D113" s="15" t="s">
        <v>10</v>
      </c>
      <c r="E113" s="15"/>
      <c r="F113" s="15"/>
      <c r="G113" s="19"/>
      <c r="H113" s="19"/>
      <c r="I113" s="19"/>
      <c r="J113" s="19"/>
      <c r="K113" s="19"/>
      <c r="L113" s="19"/>
      <c r="M113" s="20">
        <f t="shared" si="28"/>
        <v>0</v>
      </c>
      <c r="N113" s="20">
        <f t="shared" si="29"/>
        <v>0</v>
      </c>
      <c r="O113" s="17">
        <f t="shared" si="30"/>
        <v>0</v>
      </c>
    </row>
    <row r="114" spans="2:15" s="13" customFormat="1" ht="13.9" customHeight="1" thickTop="1" thickBot="1" x14ac:dyDescent="0.35">
      <c r="B114" s="21"/>
      <c r="G114" s="17">
        <f t="shared" ref="G114:N114" si="31">SUM(G103:G113)</f>
        <v>907</v>
      </c>
      <c r="H114" s="17">
        <f t="shared" si="31"/>
        <v>981</v>
      </c>
      <c r="I114" s="17">
        <f t="shared" si="31"/>
        <v>956</v>
      </c>
      <c r="J114" s="17">
        <f t="shared" si="31"/>
        <v>921</v>
      </c>
      <c r="K114" s="17">
        <f t="shared" si="31"/>
        <v>916</v>
      </c>
      <c r="L114" s="17">
        <f t="shared" si="31"/>
        <v>903</v>
      </c>
      <c r="M114" s="22">
        <f t="shared" si="31"/>
        <v>5584</v>
      </c>
      <c r="N114" s="22">
        <f t="shared" si="31"/>
        <v>30</v>
      </c>
    </row>
    <row r="115" spans="2:15" s="13" customFormat="1" ht="13.9" customHeight="1" thickTop="1" x14ac:dyDescent="0.25"/>
    <row r="116" spans="2:15" s="13" customFormat="1" ht="13.9" customHeight="1" x14ac:dyDescent="0.25">
      <c r="B116" s="13" t="str">
        <f>[2]Roster_Selection_Women!AB100&amp;" " &amp; "V "</f>
        <v xml:space="preserve">Governors State University V </v>
      </c>
      <c r="C116" s="13" t="str">
        <f>[2]Roster_Selection_Women!AD100</f>
        <v>22-16929</v>
      </c>
      <c r="D116" s="13" t="str">
        <f>[2]Roster_Selection_Women!AE100</f>
        <v>Jillian Brinkmann</v>
      </c>
      <c r="E116" s="15" t="s">
        <v>1</v>
      </c>
      <c r="F116" s="13" t="str">
        <f>IF(ISERROR([2]Baker_Scores_Women_Var!E116), " ", IF([2]Baker_Scores_Women_Var!E116 = "Yes", "Yes", "  "))</f>
        <v xml:space="preserve">  </v>
      </c>
      <c r="G116" s="16">
        <v>203</v>
      </c>
      <c r="H116" s="16">
        <v>145</v>
      </c>
      <c r="I116" s="16">
        <v>157</v>
      </c>
      <c r="J116" s="16">
        <v>157</v>
      </c>
      <c r="K116" s="16">
        <v>103</v>
      </c>
      <c r="L116" s="16">
        <v>124</v>
      </c>
      <c r="M116" s="17">
        <f t="shared" ref="M116:M126" si="32">SUM(G116:L116)</f>
        <v>889</v>
      </c>
      <c r="N116" s="17">
        <f t="shared" ref="N116:N126" si="33">COUNTIF(G116:L116, "&gt;0" )</f>
        <v>6</v>
      </c>
      <c r="O116" s="17">
        <f t="shared" ref="O116:O126" si="34">IF(N116=0,0,M116/N116)</f>
        <v>148.16666666666666</v>
      </c>
    </row>
    <row r="117" spans="2:15" s="13" customFormat="1" ht="13.9" customHeight="1" x14ac:dyDescent="0.25">
      <c r="B117" s="13" t="str">
        <f>[2]Roster_Selection_Women!AB101&amp;" " &amp; "V "</f>
        <v xml:space="preserve">Governors State University V </v>
      </c>
      <c r="C117" s="13" t="str">
        <f>[2]Roster_Selection_Women!AD101</f>
        <v>5730-31620</v>
      </c>
      <c r="D117" s="13" t="str">
        <f>[2]Roster_Selection_Women!AE101</f>
        <v>Katie Strache</v>
      </c>
      <c r="E117" s="15" t="s">
        <v>1</v>
      </c>
      <c r="F117" s="13" t="str">
        <f>IF(ISERROR([2]Baker_Scores_Women_Var!E117), " ", IF([2]Baker_Scores_Women_Var!E117 = "Yes", "Yes", "  "))</f>
        <v xml:space="preserve">  </v>
      </c>
      <c r="G117" s="16">
        <v>191</v>
      </c>
      <c r="H117" s="16">
        <v>140</v>
      </c>
      <c r="I117" s="16">
        <v>193</v>
      </c>
      <c r="J117" s="16">
        <v>179</v>
      </c>
      <c r="K117" s="16">
        <v>155</v>
      </c>
      <c r="L117" s="16">
        <v>178</v>
      </c>
      <c r="M117" s="17">
        <f t="shared" si="32"/>
        <v>1036</v>
      </c>
      <c r="N117" s="17">
        <f t="shared" si="33"/>
        <v>6</v>
      </c>
      <c r="O117" s="17">
        <f t="shared" si="34"/>
        <v>172.66666666666666</v>
      </c>
    </row>
    <row r="118" spans="2:15" s="13" customFormat="1" ht="13.9" customHeight="1" x14ac:dyDescent="0.25">
      <c r="B118" s="13" t="str">
        <f>[2]Roster_Selection_Women!AB102&amp;" " &amp; "V "</f>
        <v xml:space="preserve">Governors State University V </v>
      </c>
      <c r="C118" s="13" t="str">
        <f>[2]Roster_Selection_Women!AD102</f>
        <v>17-98873</v>
      </c>
      <c r="D118" s="13" t="str">
        <f>[2]Roster_Selection_Women!AE102</f>
        <v>Samantha Mann</v>
      </c>
      <c r="E118" s="15" t="s">
        <v>1</v>
      </c>
      <c r="F118" s="13" t="str">
        <f>IF(ISERROR([2]Baker_Scores_Women_Var!E118), " ", IF([2]Baker_Scores_Women_Var!E118 = "Yes", "Yes", "  "))</f>
        <v xml:space="preserve">  </v>
      </c>
      <c r="G118" s="16">
        <v>139</v>
      </c>
      <c r="H118" s="16">
        <v>181</v>
      </c>
      <c r="I118" s="16">
        <v>160</v>
      </c>
      <c r="J118" s="16">
        <v>141</v>
      </c>
      <c r="K118" s="16">
        <v>149</v>
      </c>
      <c r="L118" s="16">
        <v>181</v>
      </c>
      <c r="M118" s="17">
        <f t="shared" si="32"/>
        <v>951</v>
      </c>
      <c r="N118" s="17">
        <f t="shared" si="33"/>
        <v>6</v>
      </c>
      <c r="O118" s="17">
        <f t="shared" si="34"/>
        <v>158.5</v>
      </c>
    </row>
    <row r="119" spans="2:15" s="13" customFormat="1" ht="13.9" customHeight="1" x14ac:dyDescent="0.25">
      <c r="B119" s="13" t="str">
        <f>[2]Roster_Selection_Women!AB103&amp;" " &amp; "V "</f>
        <v xml:space="preserve">Governors State University V </v>
      </c>
      <c r="C119" s="13" t="str">
        <f>[2]Roster_Selection_Women!AD103</f>
        <v>17-84111</v>
      </c>
      <c r="D119" s="13" t="str">
        <f>[2]Roster_Selection_Women!AE103</f>
        <v>Shayna Long</v>
      </c>
      <c r="E119" s="15" t="s">
        <v>1</v>
      </c>
      <c r="F119" s="13" t="str">
        <f>IF(ISERROR([2]Baker_Scores_Women_Var!E119), " ", IF([2]Baker_Scores_Women_Var!E119 = "Yes", "Yes", "  "))</f>
        <v xml:space="preserve">  </v>
      </c>
      <c r="G119" s="16">
        <v>143</v>
      </c>
      <c r="H119" s="16">
        <v>172</v>
      </c>
      <c r="I119" s="16">
        <v>170</v>
      </c>
      <c r="J119" s="16">
        <v>188</v>
      </c>
      <c r="K119" s="16">
        <v>196</v>
      </c>
      <c r="L119" s="16">
        <v>165</v>
      </c>
      <c r="M119" s="17">
        <f t="shared" si="32"/>
        <v>1034</v>
      </c>
      <c r="N119" s="17">
        <f t="shared" si="33"/>
        <v>6</v>
      </c>
      <c r="O119" s="17">
        <f t="shared" si="34"/>
        <v>172.33333333333334</v>
      </c>
    </row>
    <row r="120" spans="2:15" s="13" customFormat="1" ht="13.9" customHeight="1" x14ac:dyDescent="0.25">
      <c r="B120" s="13" t="str">
        <f>[2]Roster_Selection_Women!AB104&amp;" " &amp; "V "</f>
        <v xml:space="preserve">Governors State University V </v>
      </c>
      <c r="C120" s="13" t="str">
        <f>[2]Roster_Selection_Women!AD104</f>
        <v>8754-9660</v>
      </c>
      <c r="D120" s="13" t="str">
        <f>[2]Roster_Selection_Women!AE104</f>
        <v>Taylor Ellison</v>
      </c>
      <c r="E120" s="15" t="s">
        <v>1</v>
      </c>
      <c r="F120" s="13" t="str">
        <f>IF(ISERROR([2]Baker_Scores_Women_Var!E120), " ", IF([2]Baker_Scores_Women_Var!E120 = "Yes", "Yes", "  "))</f>
        <v xml:space="preserve">  </v>
      </c>
      <c r="G120" s="16">
        <v>178</v>
      </c>
      <c r="H120" s="16">
        <v>187</v>
      </c>
      <c r="I120" s="16">
        <v>179</v>
      </c>
      <c r="J120" s="16">
        <v>185</v>
      </c>
      <c r="K120" s="16">
        <v>185</v>
      </c>
      <c r="L120" s="16">
        <v>181</v>
      </c>
      <c r="M120" s="17">
        <f t="shared" si="32"/>
        <v>1095</v>
      </c>
      <c r="N120" s="17">
        <f t="shared" si="33"/>
        <v>6</v>
      </c>
      <c r="O120" s="17">
        <f t="shared" si="34"/>
        <v>182.5</v>
      </c>
    </row>
    <row r="121" spans="2:15" s="13" customFormat="1" ht="13.9" customHeight="1" x14ac:dyDescent="0.25">
      <c r="B121" s="13" t="str">
        <f>[2]Roster_Selection_Women!AB105&amp;" " &amp; "V "</f>
        <v xml:space="preserve"> V </v>
      </c>
      <c r="C121" s="13" t="str">
        <f>[2]Roster_Selection_Women!AD105</f>
        <v/>
      </c>
      <c r="D121" s="13" t="str">
        <f>[2]Roster_Selection_Women!AE105</f>
        <v/>
      </c>
      <c r="E121" s="15"/>
      <c r="F121" s="13" t="str">
        <f>IF(ISERROR([2]Baker_Scores_Women_Var!E121), " ", IF([2]Baker_Scores_Women_Var!E121 = "Yes", "Yes", "  "))</f>
        <v xml:space="preserve">  </v>
      </c>
      <c r="G121" s="16"/>
      <c r="H121" s="16"/>
      <c r="I121" s="16"/>
      <c r="J121" s="16"/>
      <c r="K121" s="16"/>
      <c r="L121" s="16"/>
      <c r="M121" s="17">
        <f t="shared" si="32"/>
        <v>0</v>
      </c>
      <c r="N121" s="17">
        <f t="shared" si="33"/>
        <v>0</v>
      </c>
      <c r="O121" s="17">
        <f t="shared" si="34"/>
        <v>0</v>
      </c>
    </row>
    <row r="122" spans="2:15" s="13" customFormat="1" ht="13.9" customHeight="1" x14ac:dyDescent="0.25">
      <c r="B122" s="13" t="str">
        <f>[2]Roster_Selection_Women!AB106&amp;" " &amp; "V "</f>
        <v xml:space="preserve"> V </v>
      </c>
      <c r="C122" s="13" t="str">
        <f>[2]Roster_Selection_Women!AD106</f>
        <v/>
      </c>
      <c r="D122" s="13" t="str">
        <f>[2]Roster_Selection_Women!AE106</f>
        <v/>
      </c>
      <c r="E122" s="15"/>
      <c r="F122" s="13" t="str">
        <f>IF(ISERROR([2]Baker_Scores_Women_Var!E122), " ", IF([2]Baker_Scores_Women_Var!E122 = "Yes", "Yes", "  "))</f>
        <v xml:space="preserve">  </v>
      </c>
      <c r="G122" s="16"/>
      <c r="H122" s="16"/>
      <c r="I122" s="16"/>
      <c r="J122" s="16"/>
      <c r="K122" s="16"/>
      <c r="L122" s="16"/>
      <c r="M122" s="17">
        <f t="shared" si="32"/>
        <v>0</v>
      </c>
      <c r="N122" s="17">
        <f t="shared" si="33"/>
        <v>0</v>
      </c>
      <c r="O122" s="17">
        <f t="shared" si="34"/>
        <v>0</v>
      </c>
    </row>
    <row r="123" spans="2:15" s="13" customFormat="1" ht="13.9" customHeight="1" x14ac:dyDescent="0.25">
      <c r="B123" s="13" t="str">
        <f>[2]Roster_Selection_Women!AB107&amp;" " &amp; "V "</f>
        <v xml:space="preserve"> V </v>
      </c>
      <c r="C123" s="13" t="str">
        <f>[2]Roster_Selection_Women!AD107</f>
        <v/>
      </c>
      <c r="D123" s="13" t="str">
        <f>[2]Roster_Selection_Women!AE107</f>
        <v/>
      </c>
      <c r="E123" s="15"/>
      <c r="F123" s="13" t="str">
        <f>IF(ISERROR([2]Baker_Scores_Women_Var!E123), " ", IF([2]Baker_Scores_Women_Var!E123 = "Yes", "Yes", "  "))</f>
        <v xml:space="preserve">  </v>
      </c>
      <c r="G123" s="16"/>
      <c r="H123" s="16"/>
      <c r="I123" s="16"/>
      <c r="J123" s="16"/>
      <c r="K123" s="16"/>
      <c r="L123" s="16"/>
      <c r="M123" s="17">
        <f t="shared" si="32"/>
        <v>0</v>
      </c>
      <c r="N123" s="17">
        <f t="shared" si="33"/>
        <v>0</v>
      </c>
      <c r="O123" s="17">
        <f t="shared" si="34"/>
        <v>0</v>
      </c>
    </row>
    <row r="124" spans="2:15" s="13" customFormat="1" ht="13.9" customHeight="1" x14ac:dyDescent="0.25">
      <c r="B124" s="13" t="s">
        <v>110</v>
      </c>
      <c r="C124" s="18" t="s">
        <v>10</v>
      </c>
      <c r="D124" s="15" t="s">
        <v>10</v>
      </c>
      <c r="E124" s="15"/>
      <c r="F124" s="15"/>
      <c r="G124" s="16"/>
      <c r="H124" s="16"/>
      <c r="I124" s="16"/>
      <c r="J124" s="16"/>
      <c r="K124" s="16"/>
      <c r="L124" s="16"/>
      <c r="M124" s="17">
        <f t="shared" si="32"/>
        <v>0</v>
      </c>
      <c r="N124" s="17">
        <f t="shared" si="33"/>
        <v>0</v>
      </c>
      <c r="O124" s="17">
        <f t="shared" si="34"/>
        <v>0</v>
      </c>
    </row>
    <row r="125" spans="2:15" s="13" customFormat="1" ht="13.9" customHeight="1" x14ac:dyDescent="0.25">
      <c r="B125" s="13" t="s">
        <v>110</v>
      </c>
      <c r="C125" s="18" t="s">
        <v>10</v>
      </c>
      <c r="D125" s="15" t="s">
        <v>10</v>
      </c>
      <c r="E125" s="15"/>
      <c r="F125" s="15"/>
      <c r="G125" s="16"/>
      <c r="H125" s="16"/>
      <c r="I125" s="16"/>
      <c r="J125" s="16"/>
      <c r="K125" s="16"/>
      <c r="L125" s="16"/>
      <c r="M125" s="17">
        <f t="shared" si="32"/>
        <v>0</v>
      </c>
      <c r="N125" s="17">
        <f t="shared" si="33"/>
        <v>0</v>
      </c>
      <c r="O125" s="17">
        <f t="shared" si="34"/>
        <v>0</v>
      </c>
    </row>
    <row r="126" spans="2:15" s="13" customFormat="1" ht="13.9" customHeight="1" thickBot="1" x14ac:dyDescent="0.3">
      <c r="B126" s="13" t="s">
        <v>110</v>
      </c>
      <c r="C126" s="18" t="s">
        <v>10</v>
      </c>
      <c r="D126" s="15" t="s">
        <v>10</v>
      </c>
      <c r="E126" s="15"/>
      <c r="F126" s="15"/>
      <c r="G126" s="19"/>
      <c r="H126" s="19"/>
      <c r="I126" s="19"/>
      <c r="J126" s="19"/>
      <c r="K126" s="19"/>
      <c r="L126" s="19"/>
      <c r="M126" s="20">
        <f t="shared" si="32"/>
        <v>0</v>
      </c>
      <c r="N126" s="20">
        <f t="shared" si="33"/>
        <v>0</v>
      </c>
      <c r="O126" s="17">
        <f t="shared" si="34"/>
        <v>0</v>
      </c>
    </row>
    <row r="127" spans="2:15" s="13" customFormat="1" ht="13.9" customHeight="1" thickTop="1" thickBot="1" x14ac:dyDescent="0.35">
      <c r="B127" s="21"/>
      <c r="G127" s="17">
        <f t="shared" ref="G127:N127" si="35">SUM(G116:G126)</f>
        <v>854</v>
      </c>
      <c r="H127" s="17">
        <f t="shared" si="35"/>
        <v>825</v>
      </c>
      <c r="I127" s="17">
        <f t="shared" si="35"/>
        <v>859</v>
      </c>
      <c r="J127" s="17">
        <f t="shared" si="35"/>
        <v>850</v>
      </c>
      <c r="K127" s="17">
        <f t="shared" si="35"/>
        <v>788</v>
      </c>
      <c r="L127" s="17">
        <f t="shared" si="35"/>
        <v>829</v>
      </c>
      <c r="M127" s="22">
        <f t="shared" si="35"/>
        <v>5005</v>
      </c>
      <c r="N127" s="22">
        <f t="shared" si="35"/>
        <v>30</v>
      </c>
    </row>
    <row r="128" spans="2:15" s="13" customFormat="1" ht="13.9" customHeight="1" thickTop="1" x14ac:dyDescent="0.25"/>
    <row r="129" spans="2:15" s="13" customFormat="1" ht="13.9" customHeight="1" x14ac:dyDescent="0.25">
      <c r="B129" s="13" t="str">
        <f>[2]Roster_Selection_Women!AB108&amp;" " &amp; "V "</f>
        <v xml:space="preserve">Grace College V </v>
      </c>
      <c r="C129" s="13" t="str">
        <f>[2]Roster_Selection_Women!AD108</f>
        <v>17-83383</v>
      </c>
      <c r="D129" s="13" t="str">
        <f>[2]Roster_Selection_Women!AE108</f>
        <v>Bre'anna Redden</v>
      </c>
      <c r="E129" s="15" t="s">
        <v>1</v>
      </c>
      <c r="F129" s="13" t="str">
        <f>IF(ISERROR([2]Baker_Scores_Women_Var!E129), " ", IF([2]Baker_Scores_Women_Var!E129 = "Yes", "Yes", "  "))</f>
        <v xml:space="preserve">  </v>
      </c>
      <c r="G129" s="16">
        <v>122</v>
      </c>
      <c r="H129" s="16">
        <v>0</v>
      </c>
      <c r="I129" s="16">
        <v>0</v>
      </c>
      <c r="J129" s="16">
        <v>147</v>
      </c>
      <c r="K129" s="16">
        <v>136</v>
      </c>
      <c r="L129" s="16">
        <v>0</v>
      </c>
      <c r="M129" s="17">
        <f t="shared" ref="M129:M139" si="36">SUM(G129:L129)</f>
        <v>405</v>
      </c>
      <c r="N129" s="17">
        <f t="shared" ref="N129:N139" si="37">COUNTIF(G129:L129, "&gt;0" )</f>
        <v>3</v>
      </c>
      <c r="O129" s="17">
        <f t="shared" ref="O129:O139" si="38">IF(N129=0,0,M129/N129)</f>
        <v>135</v>
      </c>
    </row>
    <row r="130" spans="2:15" s="13" customFormat="1" ht="13.9" customHeight="1" x14ac:dyDescent="0.25">
      <c r="B130" s="13" t="str">
        <f>[2]Roster_Selection_Women!AB109&amp;" " &amp; "V "</f>
        <v xml:space="preserve">Grace College V </v>
      </c>
      <c r="C130" s="13" t="str">
        <f>[2]Roster_Selection_Women!AD109</f>
        <v>19-39242</v>
      </c>
      <c r="D130" s="13" t="str">
        <f>[2]Roster_Selection_Women!AE109</f>
        <v>Cheyenne Clouse</v>
      </c>
      <c r="E130" s="15" t="s">
        <v>1</v>
      </c>
      <c r="F130" s="13" t="str">
        <f>IF(ISERROR([2]Baker_Scores_Women_Var!E130), " ", IF([2]Baker_Scores_Women_Var!E130 = "Yes", "Yes", "  "))</f>
        <v xml:space="preserve">  </v>
      </c>
      <c r="G130" s="16">
        <v>0</v>
      </c>
      <c r="H130" s="16">
        <v>136</v>
      </c>
      <c r="I130" s="16">
        <v>129</v>
      </c>
      <c r="J130" s="16">
        <v>121</v>
      </c>
      <c r="K130" s="16">
        <v>157</v>
      </c>
      <c r="L130" s="16">
        <v>112</v>
      </c>
      <c r="M130" s="17">
        <f t="shared" si="36"/>
        <v>655</v>
      </c>
      <c r="N130" s="17">
        <f t="shared" si="37"/>
        <v>5</v>
      </c>
      <c r="O130" s="17">
        <f t="shared" si="38"/>
        <v>131</v>
      </c>
    </row>
    <row r="131" spans="2:15" s="13" customFormat="1" ht="13.9" customHeight="1" x14ac:dyDescent="0.25">
      <c r="B131" s="13" t="str">
        <f>[2]Roster_Selection_Women!AB110&amp;" " &amp; "V "</f>
        <v xml:space="preserve">Grace College V </v>
      </c>
      <c r="C131" s="13" t="str">
        <f>[2]Roster_Selection_Women!AD110</f>
        <v>18-54639</v>
      </c>
      <c r="D131" s="13" t="str">
        <f>[2]Roster_Selection_Women!AE110</f>
        <v>Kit Sprunger</v>
      </c>
      <c r="E131" s="15" t="s">
        <v>1</v>
      </c>
      <c r="F131" s="13" t="str">
        <f>IF(ISERROR([2]Baker_Scores_Women_Var!E131), " ", IF([2]Baker_Scores_Women_Var!E131 = "Yes", "Yes", "  "))</f>
        <v xml:space="preserve">  </v>
      </c>
      <c r="G131" s="16">
        <v>132</v>
      </c>
      <c r="H131" s="16">
        <v>171</v>
      </c>
      <c r="I131" s="16">
        <v>138</v>
      </c>
      <c r="J131" s="16">
        <v>0</v>
      </c>
      <c r="K131" s="16">
        <v>135</v>
      </c>
      <c r="L131" s="16">
        <v>106</v>
      </c>
      <c r="M131" s="17">
        <f t="shared" si="36"/>
        <v>682</v>
      </c>
      <c r="N131" s="17">
        <f t="shared" si="37"/>
        <v>5</v>
      </c>
      <c r="O131" s="17">
        <f t="shared" si="38"/>
        <v>136.4</v>
      </c>
    </row>
    <row r="132" spans="2:15" s="13" customFormat="1" ht="13.9" customHeight="1" x14ac:dyDescent="0.25">
      <c r="B132" s="13" t="str">
        <f>[2]Roster_Selection_Women!AB111&amp;" " &amp; "V "</f>
        <v xml:space="preserve">Grace College V </v>
      </c>
      <c r="C132" s="13" t="str">
        <f>[2]Roster_Selection_Women!AD111</f>
        <v>7914-631</v>
      </c>
      <c r="D132" s="13" t="str">
        <f>[2]Roster_Selection_Women!AE111</f>
        <v>Lillian Kelly</v>
      </c>
      <c r="E132" s="15" t="s">
        <v>1</v>
      </c>
      <c r="F132" s="13" t="str">
        <f>IF(ISERROR([2]Baker_Scores_Women_Var!E132), " ", IF([2]Baker_Scores_Women_Var!E132 = "Yes", "Yes", "  "))</f>
        <v xml:space="preserve">  </v>
      </c>
      <c r="G132" s="16">
        <v>0</v>
      </c>
      <c r="H132" s="16">
        <v>146</v>
      </c>
      <c r="I132" s="16">
        <v>117</v>
      </c>
      <c r="J132" s="16">
        <v>0</v>
      </c>
      <c r="K132" s="16">
        <v>0</v>
      </c>
      <c r="L132" s="16">
        <v>174</v>
      </c>
      <c r="M132" s="17">
        <f t="shared" si="36"/>
        <v>437</v>
      </c>
      <c r="N132" s="17">
        <f t="shared" si="37"/>
        <v>3</v>
      </c>
      <c r="O132" s="17">
        <f t="shared" si="38"/>
        <v>145.66666666666666</v>
      </c>
    </row>
    <row r="133" spans="2:15" s="13" customFormat="1" ht="13.9" customHeight="1" x14ac:dyDescent="0.25">
      <c r="B133" s="13" t="str">
        <f>[2]Roster_Selection_Women!AB112&amp;" " &amp; "V "</f>
        <v xml:space="preserve">Grace College V </v>
      </c>
      <c r="C133" s="13" t="str">
        <f>[2]Roster_Selection_Women!AD112</f>
        <v>20-50986</v>
      </c>
      <c r="D133" s="13" t="str">
        <f>[2]Roster_Selection_Women!AE112</f>
        <v>Madison Anderson</v>
      </c>
      <c r="E133" s="15" t="s">
        <v>1</v>
      </c>
      <c r="F133" s="13" t="str">
        <f>IF(ISERROR([2]Baker_Scores_Women_Var!E133), " ", IF([2]Baker_Scores_Women_Var!E133 = "Yes", "Yes", "  "))</f>
        <v xml:space="preserve">  </v>
      </c>
      <c r="G133" s="16">
        <v>0</v>
      </c>
      <c r="H133" s="16">
        <v>0</v>
      </c>
      <c r="I133" s="16">
        <v>0</v>
      </c>
      <c r="J133" s="16">
        <v>104</v>
      </c>
      <c r="K133" s="16">
        <v>0</v>
      </c>
      <c r="L133" s="16">
        <v>152</v>
      </c>
      <c r="M133" s="17">
        <f t="shared" si="36"/>
        <v>256</v>
      </c>
      <c r="N133" s="17">
        <f t="shared" si="37"/>
        <v>2</v>
      </c>
      <c r="O133" s="17">
        <f t="shared" si="38"/>
        <v>128</v>
      </c>
    </row>
    <row r="134" spans="2:15" s="13" customFormat="1" ht="13.9" customHeight="1" x14ac:dyDescent="0.25">
      <c r="B134" s="13" t="str">
        <f>[2]Roster_Selection_Women!AB113&amp;" " &amp; "V "</f>
        <v xml:space="preserve">Grace College V </v>
      </c>
      <c r="C134" s="13" t="str">
        <f>[2]Roster_Selection_Women!AD113</f>
        <v>11-127873</v>
      </c>
      <c r="D134" s="13" t="str">
        <f>[2]Roster_Selection_Women!AE113</f>
        <v>Madysen Turley</v>
      </c>
      <c r="E134" s="15" t="s">
        <v>1</v>
      </c>
      <c r="F134" s="13" t="str">
        <f>IF(ISERROR([2]Baker_Scores_Women_Var!E134), " ", IF([2]Baker_Scores_Women_Var!E134 = "Yes", "Yes", "  "))</f>
        <v xml:space="preserve">  </v>
      </c>
      <c r="G134" s="16">
        <v>162</v>
      </c>
      <c r="H134" s="16">
        <v>186</v>
      </c>
      <c r="I134" s="16">
        <v>196</v>
      </c>
      <c r="J134" s="16">
        <v>143</v>
      </c>
      <c r="K134" s="16">
        <v>149</v>
      </c>
      <c r="L134" s="16">
        <v>0</v>
      </c>
      <c r="M134" s="17">
        <f t="shared" si="36"/>
        <v>836</v>
      </c>
      <c r="N134" s="17">
        <f t="shared" si="37"/>
        <v>5</v>
      </c>
      <c r="O134" s="17">
        <f t="shared" si="38"/>
        <v>167.2</v>
      </c>
    </row>
    <row r="135" spans="2:15" s="13" customFormat="1" ht="13.9" customHeight="1" x14ac:dyDescent="0.25">
      <c r="B135" s="13" t="str">
        <f>[2]Roster_Selection_Women!AB114&amp;" " &amp; "V "</f>
        <v xml:space="preserve">Grace College V </v>
      </c>
      <c r="C135" s="13" t="str">
        <f>[2]Roster_Selection_Women!AD114</f>
        <v>11-465012</v>
      </c>
      <c r="D135" s="13" t="str">
        <f>[2]Roster_Selection_Women!AE114</f>
        <v>McKenzie Tracy</v>
      </c>
      <c r="E135" s="15" t="s">
        <v>1</v>
      </c>
      <c r="F135" s="13" t="str">
        <f>IF(ISERROR([2]Baker_Scores_Women_Var!E135), " ", IF([2]Baker_Scores_Women_Var!E135 = "Yes", "Yes", "  "))</f>
        <v xml:space="preserve">  </v>
      </c>
      <c r="G135" s="16">
        <v>157</v>
      </c>
      <c r="H135" s="16">
        <v>166</v>
      </c>
      <c r="I135" s="16">
        <v>167</v>
      </c>
      <c r="J135" s="16">
        <v>0</v>
      </c>
      <c r="K135" s="16">
        <v>0</v>
      </c>
      <c r="L135" s="16">
        <v>146</v>
      </c>
      <c r="M135" s="17">
        <f t="shared" si="36"/>
        <v>636</v>
      </c>
      <c r="N135" s="17">
        <f t="shared" si="37"/>
        <v>4</v>
      </c>
      <c r="O135" s="17">
        <f t="shared" si="38"/>
        <v>159</v>
      </c>
    </row>
    <row r="136" spans="2:15" s="13" customFormat="1" ht="13.9" customHeight="1" x14ac:dyDescent="0.25">
      <c r="B136" s="13" t="str">
        <f>[2]Roster_Selection_Women!AB115&amp;" " &amp; "V "</f>
        <v xml:space="preserve">Grace College V </v>
      </c>
      <c r="C136" s="13" t="str">
        <f>[2]Roster_Selection_Women!AD115</f>
        <v>17-83401</v>
      </c>
      <c r="D136" s="13" t="str">
        <f>[2]Roster_Selection_Women!AE115</f>
        <v>Sarah Redden</v>
      </c>
      <c r="E136" s="15" t="s">
        <v>1</v>
      </c>
      <c r="F136" s="13" t="str">
        <f>IF(ISERROR([2]Baker_Scores_Women_Var!E136), " ", IF([2]Baker_Scores_Women_Var!E136 = "Yes", "Yes", "  "))</f>
        <v xml:space="preserve">  </v>
      </c>
      <c r="G136" s="16">
        <v>128</v>
      </c>
      <c r="H136" s="16">
        <v>0</v>
      </c>
      <c r="I136" s="16">
        <v>0</v>
      </c>
      <c r="J136" s="16">
        <v>131</v>
      </c>
      <c r="K136" s="16">
        <v>134</v>
      </c>
      <c r="L136" s="16">
        <v>0</v>
      </c>
      <c r="M136" s="17">
        <f t="shared" si="36"/>
        <v>393</v>
      </c>
      <c r="N136" s="17">
        <f t="shared" si="37"/>
        <v>3</v>
      </c>
      <c r="O136" s="17">
        <f t="shared" si="38"/>
        <v>131</v>
      </c>
    </row>
    <row r="137" spans="2:15" s="13" customFormat="1" ht="13.9" customHeight="1" x14ac:dyDescent="0.25">
      <c r="B137" s="13" t="s">
        <v>41</v>
      </c>
      <c r="C137" s="18" t="s">
        <v>10</v>
      </c>
      <c r="D137" s="15" t="s">
        <v>10</v>
      </c>
      <c r="E137" s="15"/>
      <c r="F137" s="15"/>
      <c r="G137" s="16"/>
      <c r="H137" s="16"/>
      <c r="I137" s="16"/>
      <c r="J137" s="16"/>
      <c r="K137" s="16"/>
      <c r="L137" s="16"/>
      <c r="M137" s="17">
        <f t="shared" si="36"/>
        <v>0</v>
      </c>
      <c r="N137" s="17">
        <f t="shared" si="37"/>
        <v>0</v>
      </c>
      <c r="O137" s="17">
        <f t="shared" si="38"/>
        <v>0</v>
      </c>
    </row>
    <row r="138" spans="2:15" s="13" customFormat="1" ht="13.9" customHeight="1" x14ac:dyDescent="0.25">
      <c r="B138" s="13" t="s">
        <v>41</v>
      </c>
      <c r="C138" s="18" t="s">
        <v>10</v>
      </c>
      <c r="D138" s="15" t="s">
        <v>10</v>
      </c>
      <c r="E138" s="15"/>
      <c r="F138" s="15"/>
      <c r="G138" s="16"/>
      <c r="H138" s="16"/>
      <c r="I138" s="16"/>
      <c r="J138" s="16"/>
      <c r="K138" s="16"/>
      <c r="L138" s="16"/>
      <c r="M138" s="17">
        <f t="shared" si="36"/>
        <v>0</v>
      </c>
      <c r="N138" s="17">
        <f t="shared" si="37"/>
        <v>0</v>
      </c>
      <c r="O138" s="17">
        <f t="shared" si="38"/>
        <v>0</v>
      </c>
    </row>
    <row r="139" spans="2:15" s="13" customFormat="1" ht="13.9" customHeight="1" thickBot="1" x14ac:dyDescent="0.3">
      <c r="B139" s="13" t="s">
        <v>41</v>
      </c>
      <c r="C139" s="18" t="s">
        <v>10</v>
      </c>
      <c r="D139" s="15" t="s">
        <v>10</v>
      </c>
      <c r="E139" s="15"/>
      <c r="F139" s="15"/>
      <c r="G139" s="19"/>
      <c r="H139" s="19"/>
      <c r="I139" s="19"/>
      <c r="J139" s="19"/>
      <c r="K139" s="19"/>
      <c r="L139" s="19"/>
      <c r="M139" s="20">
        <f t="shared" si="36"/>
        <v>0</v>
      </c>
      <c r="N139" s="20">
        <f t="shared" si="37"/>
        <v>0</v>
      </c>
      <c r="O139" s="17">
        <f t="shared" si="38"/>
        <v>0</v>
      </c>
    </row>
    <row r="140" spans="2:15" s="13" customFormat="1" ht="13.9" customHeight="1" thickTop="1" thickBot="1" x14ac:dyDescent="0.35">
      <c r="B140" s="21"/>
      <c r="G140" s="17">
        <f t="shared" ref="G140:N140" si="39">SUM(G129:G139)</f>
        <v>701</v>
      </c>
      <c r="H140" s="17">
        <f t="shared" si="39"/>
        <v>805</v>
      </c>
      <c r="I140" s="17">
        <f t="shared" si="39"/>
        <v>747</v>
      </c>
      <c r="J140" s="17">
        <f t="shared" si="39"/>
        <v>646</v>
      </c>
      <c r="K140" s="17">
        <f t="shared" si="39"/>
        <v>711</v>
      </c>
      <c r="L140" s="17">
        <f t="shared" si="39"/>
        <v>690</v>
      </c>
      <c r="M140" s="22">
        <f t="shared" si="39"/>
        <v>4300</v>
      </c>
      <c r="N140" s="22">
        <f t="shared" si="39"/>
        <v>30</v>
      </c>
    </row>
    <row r="141" spans="2:15" s="13" customFormat="1" ht="13.9" customHeight="1" thickTop="1" x14ac:dyDescent="0.25"/>
    <row r="142" spans="2:15" s="13" customFormat="1" ht="13.9" customHeight="1" x14ac:dyDescent="0.25">
      <c r="B142" s="13" t="str">
        <f>[2]Roster_Selection_Women!AB116&amp;" " &amp; "V "</f>
        <v xml:space="preserve">Grand View University V </v>
      </c>
      <c r="C142" s="13" t="str">
        <f>[2]Roster_Selection_Women!AD116</f>
        <v>7914-27984</v>
      </c>
      <c r="D142" s="13" t="str">
        <f>[2]Roster_Selection_Women!AE116</f>
        <v>Emilee Hall</v>
      </c>
      <c r="E142" s="15" t="s">
        <v>1</v>
      </c>
      <c r="F142" s="13" t="str">
        <f>IF(ISERROR([2]Baker_Scores_Women_Var!E142), " ", IF([2]Baker_Scores_Women_Var!E142 = "Yes", "Yes", "  "))</f>
        <v xml:space="preserve">  </v>
      </c>
      <c r="G142" s="16">
        <v>150</v>
      </c>
      <c r="H142" s="16">
        <v>184</v>
      </c>
      <c r="I142" s="16">
        <v>169</v>
      </c>
      <c r="J142" s="16">
        <v>185</v>
      </c>
      <c r="K142" s="16">
        <v>174</v>
      </c>
      <c r="L142" s="16">
        <v>194</v>
      </c>
      <c r="M142" s="17">
        <f t="shared" ref="M142:M152" si="40">SUM(G142:L142)</f>
        <v>1056</v>
      </c>
      <c r="N142" s="17">
        <f t="shared" ref="N142:N152" si="41">COUNTIF(G142:L142, "&gt;0" )</f>
        <v>6</v>
      </c>
      <c r="O142" s="17">
        <f t="shared" ref="O142:O152" si="42">IF(N142=0,0,M142/N142)</f>
        <v>176</v>
      </c>
    </row>
    <row r="143" spans="2:15" s="13" customFormat="1" ht="13.9" customHeight="1" x14ac:dyDescent="0.25">
      <c r="B143" s="13" t="str">
        <f>[2]Roster_Selection_Women!AB117&amp;" " &amp; "V "</f>
        <v xml:space="preserve">Grand View University V </v>
      </c>
      <c r="C143" s="13" t="str">
        <f>[2]Roster_Selection_Women!AD117</f>
        <v>11-232057</v>
      </c>
      <c r="D143" s="13" t="str">
        <f>[2]Roster_Selection_Women!AE117</f>
        <v>Isabel Tetmeyer</v>
      </c>
      <c r="E143" s="15" t="s">
        <v>1</v>
      </c>
      <c r="F143" s="13" t="str">
        <f>IF(ISERROR([2]Baker_Scores_Women_Var!E143), " ", IF([2]Baker_Scores_Women_Var!E143 = "Yes", "Yes", "  "))</f>
        <v xml:space="preserve">  </v>
      </c>
      <c r="G143" s="16">
        <v>128</v>
      </c>
      <c r="H143" s="16">
        <v>167</v>
      </c>
      <c r="I143" s="16">
        <v>151</v>
      </c>
      <c r="J143" s="16">
        <v>200</v>
      </c>
      <c r="K143" s="16">
        <v>179</v>
      </c>
      <c r="L143" s="16">
        <v>221</v>
      </c>
      <c r="M143" s="17">
        <f t="shared" si="40"/>
        <v>1046</v>
      </c>
      <c r="N143" s="17">
        <f t="shared" si="41"/>
        <v>6</v>
      </c>
      <c r="O143" s="17">
        <f t="shared" si="42"/>
        <v>174.33333333333334</v>
      </c>
    </row>
    <row r="144" spans="2:15" s="13" customFormat="1" ht="13.9" customHeight="1" x14ac:dyDescent="0.25">
      <c r="B144" s="13" t="str">
        <f>[2]Roster_Selection_Women!AB118&amp;" " &amp; "V "</f>
        <v xml:space="preserve">Grand View University V </v>
      </c>
      <c r="C144" s="13" t="str">
        <f>[2]Roster_Selection_Women!AD118</f>
        <v>7914-7770</v>
      </c>
      <c r="D144" s="13" t="str">
        <f>[2]Roster_Selection_Women!AE118</f>
        <v>Kaytlyn Andrews</v>
      </c>
      <c r="E144" s="15" t="s">
        <v>1</v>
      </c>
      <c r="F144" s="13" t="str">
        <f>IF(ISERROR([2]Baker_Scores_Women_Var!E144), " ", IF([2]Baker_Scores_Women_Var!E144 = "Yes", "Yes", "  "))</f>
        <v xml:space="preserve">  </v>
      </c>
      <c r="G144" s="16">
        <v>149</v>
      </c>
      <c r="H144" s="16">
        <v>200</v>
      </c>
      <c r="I144" s="16">
        <v>153</v>
      </c>
      <c r="J144" s="16">
        <v>164</v>
      </c>
      <c r="K144" s="16">
        <v>190</v>
      </c>
      <c r="L144" s="16">
        <v>160</v>
      </c>
      <c r="M144" s="17">
        <f t="shared" si="40"/>
        <v>1016</v>
      </c>
      <c r="N144" s="17">
        <f t="shared" si="41"/>
        <v>6</v>
      </c>
      <c r="O144" s="17">
        <f t="shared" si="42"/>
        <v>169.33333333333334</v>
      </c>
    </row>
    <row r="145" spans="2:15" s="13" customFormat="1" ht="13.9" customHeight="1" x14ac:dyDescent="0.25">
      <c r="B145" s="13" t="str">
        <f>[2]Roster_Selection_Women!AB119&amp;" " &amp; "V "</f>
        <v xml:space="preserve">Grand View University V </v>
      </c>
      <c r="C145" s="13" t="str">
        <f>[2]Roster_Selection_Women!AD119</f>
        <v>18-34841</v>
      </c>
      <c r="D145" s="13" t="str">
        <f>[2]Roster_Selection_Women!AE119</f>
        <v>Kylie Arai</v>
      </c>
      <c r="E145" s="15" t="s">
        <v>1</v>
      </c>
      <c r="F145" s="13" t="str">
        <f>IF(ISERROR([2]Baker_Scores_Women_Var!E145), " ", IF([2]Baker_Scores_Women_Var!E145 = "Yes", "Yes", "  "))</f>
        <v xml:space="preserve">  </v>
      </c>
      <c r="G145" s="16">
        <v>0</v>
      </c>
      <c r="H145" s="16">
        <v>0</v>
      </c>
      <c r="I145" s="16">
        <v>0</v>
      </c>
      <c r="J145" s="16">
        <v>155</v>
      </c>
      <c r="K145" s="16">
        <v>123</v>
      </c>
      <c r="L145" s="16">
        <v>0</v>
      </c>
      <c r="M145" s="17">
        <f t="shared" si="40"/>
        <v>278</v>
      </c>
      <c r="N145" s="17">
        <f t="shared" si="41"/>
        <v>2</v>
      </c>
      <c r="O145" s="17">
        <f t="shared" si="42"/>
        <v>139</v>
      </c>
    </row>
    <row r="146" spans="2:15" s="13" customFormat="1" ht="13.9" customHeight="1" x14ac:dyDescent="0.25">
      <c r="B146" s="13" t="str">
        <f>[2]Roster_Selection_Women!AB120&amp;" " &amp; "V "</f>
        <v xml:space="preserve">Grand View University V </v>
      </c>
      <c r="C146" s="13" t="str">
        <f>[2]Roster_Selection_Women!AD120</f>
        <v>11-242164</v>
      </c>
      <c r="D146" s="13" t="str">
        <f>[2]Roster_Selection_Women!AE120</f>
        <v>Madison Pickett</v>
      </c>
      <c r="E146" s="15" t="s">
        <v>1</v>
      </c>
      <c r="F146" s="13" t="str">
        <f>IF(ISERROR([2]Baker_Scores_Women_Var!E146), " ", IF([2]Baker_Scores_Women_Var!E146 = "Yes", "Yes", "  "))</f>
        <v xml:space="preserve">  </v>
      </c>
      <c r="G146" s="16">
        <v>0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7">
        <f t="shared" si="40"/>
        <v>0</v>
      </c>
      <c r="N146" s="17">
        <f t="shared" si="41"/>
        <v>0</v>
      </c>
      <c r="O146" s="17">
        <f t="shared" si="42"/>
        <v>0</v>
      </c>
    </row>
    <row r="147" spans="2:15" s="13" customFormat="1" ht="13.9" customHeight="1" x14ac:dyDescent="0.25">
      <c r="B147" s="13" t="str">
        <f>[2]Roster_Selection_Women!AB121&amp;" " &amp; "V "</f>
        <v xml:space="preserve">Grand View University V </v>
      </c>
      <c r="C147" s="13" t="str">
        <f>[2]Roster_Selection_Women!AD121</f>
        <v>11-307190</v>
      </c>
      <c r="D147" s="13" t="str">
        <f>[2]Roster_Selection_Women!AE121</f>
        <v>Michelle Stewart</v>
      </c>
      <c r="E147" s="15" t="s">
        <v>1</v>
      </c>
      <c r="F147" s="13" t="str">
        <f>IF(ISERROR([2]Baker_Scores_Women_Var!E147), " ", IF([2]Baker_Scores_Women_Var!E147 = "Yes", "Yes", "  "))</f>
        <v xml:space="preserve">  </v>
      </c>
      <c r="G147" s="16">
        <v>158</v>
      </c>
      <c r="H147" s="16">
        <v>134</v>
      </c>
      <c r="I147" s="16">
        <v>135</v>
      </c>
      <c r="J147" s="16">
        <v>0</v>
      </c>
      <c r="K147" s="16">
        <v>0</v>
      </c>
      <c r="L147" s="16">
        <v>148</v>
      </c>
      <c r="M147" s="17">
        <f t="shared" si="40"/>
        <v>575</v>
      </c>
      <c r="N147" s="17">
        <f t="shared" si="41"/>
        <v>4</v>
      </c>
      <c r="O147" s="17">
        <f t="shared" si="42"/>
        <v>143.75</v>
      </c>
    </row>
    <row r="148" spans="2:15" s="13" customFormat="1" ht="13.9" customHeight="1" x14ac:dyDescent="0.25">
      <c r="B148" s="13" t="str">
        <f>[2]Roster_Selection_Women!AB122&amp;" " &amp; "V "</f>
        <v xml:space="preserve">Grand View University V </v>
      </c>
      <c r="C148" s="13" t="str">
        <f>[2]Roster_Selection_Women!AD122</f>
        <v>5730-33858</v>
      </c>
      <c r="D148" s="13" t="str">
        <f>[2]Roster_Selection_Women!AE122</f>
        <v>Rachel Gore</v>
      </c>
      <c r="E148" s="15" t="s">
        <v>1</v>
      </c>
      <c r="F148" s="13" t="str">
        <f>IF(ISERROR([2]Baker_Scores_Women_Var!E148), " ", IF([2]Baker_Scores_Women_Var!E148 = "Yes", "Yes", "  "))</f>
        <v xml:space="preserve">  </v>
      </c>
      <c r="G148" s="16">
        <v>147</v>
      </c>
      <c r="H148" s="16">
        <v>165</v>
      </c>
      <c r="I148" s="16">
        <v>165</v>
      </c>
      <c r="J148" s="16">
        <v>151</v>
      </c>
      <c r="K148" s="16">
        <v>185</v>
      </c>
      <c r="L148" s="16">
        <v>139</v>
      </c>
      <c r="M148" s="17">
        <f t="shared" si="40"/>
        <v>952</v>
      </c>
      <c r="N148" s="17">
        <f t="shared" si="41"/>
        <v>6</v>
      </c>
      <c r="O148" s="17">
        <f t="shared" si="42"/>
        <v>158.66666666666666</v>
      </c>
    </row>
    <row r="149" spans="2:15" s="13" customFormat="1" ht="13.9" customHeight="1" x14ac:dyDescent="0.25">
      <c r="B149" s="13" t="str">
        <f>[2]Roster_Selection_Women!AB123&amp;" " &amp; "V "</f>
        <v xml:space="preserve"> V </v>
      </c>
      <c r="C149" s="13" t="str">
        <f>[2]Roster_Selection_Women!AD123</f>
        <v/>
      </c>
      <c r="D149" s="13" t="str">
        <f>[2]Roster_Selection_Women!AE123</f>
        <v/>
      </c>
      <c r="E149" s="15"/>
      <c r="F149" s="13" t="str">
        <f>IF(ISERROR([2]Baker_Scores_Women_Var!E149), " ", IF([2]Baker_Scores_Women_Var!E149 = "Yes", "Yes", "  "))</f>
        <v xml:space="preserve">  </v>
      </c>
      <c r="G149" s="16"/>
      <c r="H149" s="16"/>
      <c r="I149" s="16"/>
      <c r="J149" s="16"/>
      <c r="K149" s="16"/>
      <c r="L149" s="16"/>
      <c r="M149" s="17">
        <f t="shared" si="40"/>
        <v>0</v>
      </c>
      <c r="N149" s="17">
        <f t="shared" si="41"/>
        <v>0</v>
      </c>
      <c r="O149" s="17">
        <f t="shared" si="42"/>
        <v>0</v>
      </c>
    </row>
    <row r="150" spans="2:15" s="13" customFormat="1" ht="13.9" customHeight="1" x14ac:dyDescent="0.25">
      <c r="B150" s="13" t="s">
        <v>42</v>
      </c>
      <c r="C150" s="18" t="s">
        <v>10</v>
      </c>
      <c r="D150" s="15" t="s">
        <v>10</v>
      </c>
      <c r="E150" s="15"/>
      <c r="F150" s="15"/>
      <c r="G150" s="16"/>
      <c r="H150" s="16"/>
      <c r="I150" s="16"/>
      <c r="J150" s="16"/>
      <c r="K150" s="16"/>
      <c r="L150" s="16"/>
      <c r="M150" s="17">
        <f t="shared" si="40"/>
        <v>0</v>
      </c>
      <c r="N150" s="17">
        <f t="shared" si="41"/>
        <v>0</v>
      </c>
      <c r="O150" s="17">
        <f t="shared" si="42"/>
        <v>0</v>
      </c>
    </row>
    <row r="151" spans="2:15" s="13" customFormat="1" ht="13.9" customHeight="1" x14ac:dyDescent="0.25">
      <c r="B151" s="13" t="s">
        <v>42</v>
      </c>
      <c r="C151" s="18" t="s">
        <v>10</v>
      </c>
      <c r="D151" s="15" t="s">
        <v>10</v>
      </c>
      <c r="E151" s="15"/>
      <c r="F151" s="15"/>
      <c r="G151" s="16"/>
      <c r="H151" s="16"/>
      <c r="I151" s="16"/>
      <c r="J151" s="16"/>
      <c r="K151" s="16"/>
      <c r="L151" s="16"/>
      <c r="M151" s="17">
        <f t="shared" si="40"/>
        <v>0</v>
      </c>
      <c r="N151" s="17">
        <f t="shared" si="41"/>
        <v>0</v>
      </c>
      <c r="O151" s="17">
        <f t="shared" si="42"/>
        <v>0</v>
      </c>
    </row>
    <row r="152" spans="2:15" s="13" customFormat="1" ht="13.9" customHeight="1" thickBot="1" x14ac:dyDescent="0.3">
      <c r="B152" s="13" t="s">
        <v>42</v>
      </c>
      <c r="C152" s="18" t="s">
        <v>10</v>
      </c>
      <c r="D152" s="15" t="s">
        <v>10</v>
      </c>
      <c r="E152" s="15"/>
      <c r="F152" s="15"/>
      <c r="G152" s="19"/>
      <c r="H152" s="19"/>
      <c r="I152" s="19"/>
      <c r="J152" s="19"/>
      <c r="K152" s="19"/>
      <c r="L152" s="19"/>
      <c r="M152" s="20">
        <f t="shared" si="40"/>
        <v>0</v>
      </c>
      <c r="N152" s="20">
        <f t="shared" si="41"/>
        <v>0</v>
      </c>
      <c r="O152" s="17">
        <f t="shared" si="42"/>
        <v>0</v>
      </c>
    </row>
    <row r="153" spans="2:15" s="13" customFormat="1" ht="13.9" customHeight="1" thickTop="1" thickBot="1" x14ac:dyDescent="0.35">
      <c r="B153" s="21"/>
      <c r="G153" s="17">
        <f t="shared" ref="G153:N153" si="43">SUM(G142:G152)</f>
        <v>732</v>
      </c>
      <c r="H153" s="17">
        <f t="shared" si="43"/>
        <v>850</v>
      </c>
      <c r="I153" s="17">
        <f t="shared" si="43"/>
        <v>773</v>
      </c>
      <c r="J153" s="17">
        <f t="shared" si="43"/>
        <v>855</v>
      </c>
      <c r="K153" s="17">
        <f t="shared" si="43"/>
        <v>851</v>
      </c>
      <c r="L153" s="17">
        <f t="shared" si="43"/>
        <v>862</v>
      </c>
      <c r="M153" s="22">
        <f t="shared" si="43"/>
        <v>4923</v>
      </c>
      <c r="N153" s="22">
        <f t="shared" si="43"/>
        <v>30</v>
      </c>
    </row>
    <row r="154" spans="2:15" s="13" customFormat="1" ht="13.9" customHeight="1" thickTop="1" x14ac:dyDescent="0.25"/>
    <row r="155" spans="2:15" s="13" customFormat="1" ht="13.9" customHeight="1" x14ac:dyDescent="0.25">
      <c r="B155" s="13" t="str">
        <f>[2]Roster_Selection_Women!AB130&amp;" " &amp; "V "</f>
        <v xml:space="preserve"> V </v>
      </c>
      <c r="C155" s="13" t="str">
        <f>[2]Roster_Selection_Women!AD130</f>
        <v/>
      </c>
      <c r="D155" s="13" t="str">
        <f>[2]Roster_Selection_Women!AE130</f>
        <v/>
      </c>
      <c r="E155" s="15"/>
      <c r="F155" s="13" t="str">
        <f>IF(ISERROR([2]Baker_Scores_Women_Var!E155), " ", IF([2]Baker_Scores_Women_Var!E155 = "Yes", "Yes", "  "))</f>
        <v xml:space="preserve">  </v>
      </c>
      <c r="G155" s="16"/>
      <c r="H155" s="16"/>
      <c r="I155" s="16"/>
      <c r="J155" s="16"/>
      <c r="K155" s="16"/>
      <c r="L155" s="16"/>
      <c r="M155" s="17">
        <f t="shared" ref="M155:M165" si="44">SUM(G155:L155)</f>
        <v>0</v>
      </c>
      <c r="N155" s="17">
        <f t="shared" ref="N155:N165" si="45">COUNTIF(G155:L155, "&gt;0" )</f>
        <v>0</v>
      </c>
      <c r="O155" s="17">
        <f t="shared" ref="O155:O165" si="46">IF(N155=0,0,M155/N155)</f>
        <v>0</v>
      </c>
    </row>
    <row r="156" spans="2:15" s="13" customFormat="1" ht="13.9" customHeight="1" x14ac:dyDescent="0.25">
      <c r="B156" s="13" t="str">
        <f>[2]Roster_Selection_Women!AB131&amp;" " &amp; "V "</f>
        <v xml:space="preserve"> V </v>
      </c>
      <c r="C156" s="13" t="str">
        <f>[2]Roster_Selection_Women!AD131</f>
        <v/>
      </c>
      <c r="D156" s="13" t="str">
        <f>[2]Roster_Selection_Women!AE131</f>
        <v/>
      </c>
      <c r="E156" s="15"/>
      <c r="F156" s="13" t="str">
        <f>IF(ISERROR([2]Baker_Scores_Women_Var!E156), " ", IF([2]Baker_Scores_Women_Var!E156 = "Yes", "Yes", "  "))</f>
        <v xml:space="preserve">  </v>
      </c>
      <c r="G156" s="16"/>
      <c r="H156" s="16"/>
      <c r="I156" s="16"/>
      <c r="J156" s="16"/>
      <c r="K156" s="16"/>
      <c r="L156" s="16"/>
      <c r="M156" s="17">
        <f t="shared" si="44"/>
        <v>0</v>
      </c>
      <c r="N156" s="17">
        <f t="shared" si="45"/>
        <v>0</v>
      </c>
      <c r="O156" s="17">
        <f t="shared" si="46"/>
        <v>0</v>
      </c>
    </row>
    <row r="157" spans="2:15" s="13" customFormat="1" ht="13.9" customHeight="1" x14ac:dyDescent="0.25">
      <c r="B157" s="13" t="str">
        <f>[2]Roster_Selection_Women!AB132&amp;" " &amp; "V "</f>
        <v xml:space="preserve"> V </v>
      </c>
      <c r="C157" s="13" t="str">
        <f>[2]Roster_Selection_Women!AD132</f>
        <v/>
      </c>
      <c r="D157" s="13" t="str">
        <f>[2]Roster_Selection_Women!AE132</f>
        <v/>
      </c>
      <c r="E157" s="15"/>
      <c r="F157" s="13" t="str">
        <f>IF(ISERROR([2]Baker_Scores_Women_Var!E157), " ", IF([2]Baker_Scores_Women_Var!E157 = "Yes", "Yes", "  "))</f>
        <v xml:space="preserve">  </v>
      </c>
      <c r="G157" s="16"/>
      <c r="H157" s="16"/>
      <c r="I157" s="16"/>
      <c r="J157" s="16"/>
      <c r="K157" s="16"/>
      <c r="L157" s="16"/>
      <c r="M157" s="17">
        <f t="shared" si="44"/>
        <v>0</v>
      </c>
      <c r="N157" s="17">
        <f t="shared" si="45"/>
        <v>0</v>
      </c>
      <c r="O157" s="17">
        <f t="shared" si="46"/>
        <v>0</v>
      </c>
    </row>
    <row r="158" spans="2:15" s="13" customFormat="1" ht="13.9" customHeight="1" x14ac:dyDescent="0.25">
      <c r="B158" s="13" t="str">
        <f>[2]Roster_Selection_Women!AB133&amp;" " &amp; "V "</f>
        <v xml:space="preserve"> V </v>
      </c>
      <c r="C158" s="13" t="str">
        <f>[2]Roster_Selection_Women!AD133</f>
        <v/>
      </c>
      <c r="D158" s="13" t="str">
        <f>[2]Roster_Selection_Women!AE133</f>
        <v/>
      </c>
      <c r="E158" s="15"/>
      <c r="F158" s="13" t="str">
        <f>IF(ISERROR([2]Baker_Scores_Women_Var!E158), " ", IF([2]Baker_Scores_Women_Var!E158 = "Yes", "Yes", "  "))</f>
        <v xml:space="preserve">  </v>
      </c>
      <c r="G158" s="16"/>
      <c r="H158" s="16"/>
      <c r="I158" s="16"/>
      <c r="J158" s="16"/>
      <c r="K158" s="16"/>
      <c r="L158" s="16"/>
      <c r="M158" s="17">
        <f t="shared" si="44"/>
        <v>0</v>
      </c>
      <c r="N158" s="17">
        <f t="shared" si="45"/>
        <v>0</v>
      </c>
      <c r="O158" s="17">
        <f t="shared" si="46"/>
        <v>0</v>
      </c>
    </row>
    <row r="159" spans="2:15" s="13" customFormat="1" ht="13.9" customHeight="1" x14ac:dyDescent="0.25">
      <c r="B159" s="13" t="str">
        <f>[2]Roster_Selection_Women!AB134&amp;" " &amp; "V "</f>
        <v xml:space="preserve"> V </v>
      </c>
      <c r="C159" s="13" t="str">
        <f>[2]Roster_Selection_Women!AD134</f>
        <v/>
      </c>
      <c r="D159" s="13" t="str">
        <f>[2]Roster_Selection_Women!AE134</f>
        <v/>
      </c>
      <c r="E159" s="15"/>
      <c r="F159" s="13" t="str">
        <f>IF(ISERROR([2]Baker_Scores_Women_Var!E159), " ", IF([2]Baker_Scores_Women_Var!E159 = "Yes", "Yes", "  "))</f>
        <v xml:space="preserve">  </v>
      </c>
      <c r="G159" s="16"/>
      <c r="H159" s="16"/>
      <c r="I159" s="16"/>
      <c r="J159" s="16"/>
      <c r="K159" s="16"/>
      <c r="L159" s="16"/>
      <c r="M159" s="17">
        <f t="shared" si="44"/>
        <v>0</v>
      </c>
      <c r="N159" s="17">
        <f t="shared" si="45"/>
        <v>0</v>
      </c>
      <c r="O159" s="17">
        <f t="shared" si="46"/>
        <v>0</v>
      </c>
    </row>
    <row r="160" spans="2:15" s="13" customFormat="1" ht="13.9" customHeight="1" x14ac:dyDescent="0.25">
      <c r="B160" s="13" t="str">
        <f>[2]Roster_Selection_Women!AB135&amp;" " &amp; "V "</f>
        <v xml:space="preserve"> V </v>
      </c>
      <c r="C160" s="13" t="str">
        <f>[2]Roster_Selection_Women!AD135</f>
        <v/>
      </c>
      <c r="D160" s="13" t="str">
        <f>[2]Roster_Selection_Women!AE135</f>
        <v/>
      </c>
      <c r="E160" s="15"/>
      <c r="F160" s="13" t="str">
        <f>IF(ISERROR([2]Baker_Scores_Women_Var!E160), " ", IF([2]Baker_Scores_Women_Var!E160 = "Yes", "Yes", "  "))</f>
        <v xml:space="preserve">  </v>
      </c>
      <c r="G160" s="16"/>
      <c r="H160" s="16"/>
      <c r="I160" s="16"/>
      <c r="J160" s="16"/>
      <c r="K160" s="16"/>
      <c r="L160" s="16"/>
      <c r="M160" s="17">
        <f t="shared" si="44"/>
        <v>0</v>
      </c>
      <c r="N160" s="17">
        <f t="shared" si="45"/>
        <v>0</v>
      </c>
      <c r="O160" s="17">
        <f t="shared" si="46"/>
        <v>0</v>
      </c>
    </row>
    <row r="161" spans="2:15" s="13" customFormat="1" ht="13.9" customHeight="1" x14ac:dyDescent="0.25">
      <c r="B161" s="13" t="str">
        <f>[2]Roster_Selection_Women!AB136&amp;" " &amp; "V "</f>
        <v xml:space="preserve"> V </v>
      </c>
      <c r="C161" s="13" t="str">
        <f>[2]Roster_Selection_Women!AD136</f>
        <v/>
      </c>
      <c r="D161" s="13" t="str">
        <f>[2]Roster_Selection_Women!AE136</f>
        <v/>
      </c>
      <c r="E161" s="15"/>
      <c r="F161" s="13" t="str">
        <f>IF(ISERROR([2]Baker_Scores_Women_Var!E161), " ", IF([2]Baker_Scores_Women_Var!E161 = "Yes", "Yes", "  "))</f>
        <v xml:space="preserve">  </v>
      </c>
      <c r="G161" s="16"/>
      <c r="H161" s="16"/>
      <c r="I161" s="16"/>
      <c r="J161" s="16"/>
      <c r="K161" s="16"/>
      <c r="L161" s="16"/>
      <c r="M161" s="17">
        <f t="shared" si="44"/>
        <v>0</v>
      </c>
      <c r="N161" s="17">
        <f t="shared" si="45"/>
        <v>0</v>
      </c>
      <c r="O161" s="17">
        <f t="shared" si="46"/>
        <v>0</v>
      </c>
    </row>
    <row r="162" spans="2:15" s="13" customFormat="1" ht="13.9" customHeight="1" x14ac:dyDescent="0.25">
      <c r="B162" s="13" t="str">
        <f>[2]Roster_Selection_Women!AB137&amp;" " &amp; "V "</f>
        <v xml:space="preserve"> V </v>
      </c>
      <c r="C162" s="13" t="str">
        <f>[2]Roster_Selection_Women!AD137</f>
        <v/>
      </c>
      <c r="D162" s="13" t="str">
        <f>[2]Roster_Selection_Women!AE137</f>
        <v/>
      </c>
      <c r="E162" s="15"/>
      <c r="F162" s="13" t="str">
        <f>IF(ISERROR([2]Baker_Scores_Women_Var!E162), " ", IF([2]Baker_Scores_Women_Var!E162 = "Yes", "Yes", "  "))</f>
        <v xml:space="preserve">  </v>
      </c>
      <c r="G162" s="16"/>
      <c r="H162" s="16"/>
      <c r="I162" s="16"/>
      <c r="J162" s="16"/>
      <c r="K162" s="16"/>
      <c r="L162" s="16"/>
      <c r="M162" s="17">
        <f t="shared" si="44"/>
        <v>0</v>
      </c>
      <c r="N162" s="17">
        <f t="shared" si="45"/>
        <v>0</v>
      </c>
      <c r="O162" s="17">
        <f t="shared" si="46"/>
        <v>0</v>
      </c>
    </row>
    <row r="163" spans="2:15" s="13" customFormat="1" ht="13.9" customHeight="1" x14ac:dyDescent="0.25">
      <c r="B163" s="13" t="s">
        <v>43</v>
      </c>
      <c r="C163" s="18" t="s">
        <v>10</v>
      </c>
      <c r="D163" s="15" t="s">
        <v>10</v>
      </c>
      <c r="E163" s="15"/>
      <c r="F163" s="15"/>
      <c r="G163" s="16"/>
      <c r="H163" s="16"/>
      <c r="I163" s="16"/>
      <c r="J163" s="16"/>
      <c r="K163" s="16"/>
      <c r="L163" s="16"/>
      <c r="M163" s="17">
        <f t="shared" si="44"/>
        <v>0</v>
      </c>
      <c r="N163" s="17">
        <f t="shared" si="45"/>
        <v>0</v>
      </c>
      <c r="O163" s="17">
        <f t="shared" si="46"/>
        <v>0</v>
      </c>
    </row>
    <row r="164" spans="2:15" s="13" customFormat="1" ht="13.9" customHeight="1" x14ac:dyDescent="0.25">
      <c r="B164" s="13" t="s">
        <v>43</v>
      </c>
      <c r="C164" s="18" t="s">
        <v>10</v>
      </c>
      <c r="D164" s="15" t="s">
        <v>10</v>
      </c>
      <c r="E164" s="15"/>
      <c r="F164" s="15"/>
      <c r="G164" s="16"/>
      <c r="H164" s="16"/>
      <c r="I164" s="16"/>
      <c r="J164" s="16"/>
      <c r="K164" s="16"/>
      <c r="L164" s="16"/>
      <c r="M164" s="17">
        <f t="shared" si="44"/>
        <v>0</v>
      </c>
      <c r="N164" s="17">
        <f t="shared" si="45"/>
        <v>0</v>
      </c>
      <c r="O164" s="17">
        <f t="shared" si="46"/>
        <v>0</v>
      </c>
    </row>
    <row r="165" spans="2:15" s="13" customFormat="1" ht="13.9" customHeight="1" thickBot="1" x14ac:dyDescent="0.3">
      <c r="B165" s="13" t="s">
        <v>43</v>
      </c>
      <c r="C165" s="18" t="s">
        <v>10</v>
      </c>
      <c r="D165" s="15" t="s">
        <v>10</v>
      </c>
      <c r="E165" s="15"/>
      <c r="F165" s="15"/>
      <c r="G165" s="19"/>
      <c r="H165" s="19"/>
      <c r="I165" s="19"/>
      <c r="J165" s="19"/>
      <c r="K165" s="19"/>
      <c r="L165" s="19"/>
      <c r="M165" s="20">
        <f t="shared" si="44"/>
        <v>0</v>
      </c>
      <c r="N165" s="20">
        <f t="shared" si="45"/>
        <v>0</v>
      </c>
      <c r="O165" s="17">
        <f t="shared" si="46"/>
        <v>0</v>
      </c>
    </row>
    <row r="166" spans="2:15" s="13" customFormat="1" ht="13.9" customHeight="1" thickTop="1" thickBot="1" x14ac:dyDescent="0.35">
      <c r="B166" s="21"/>
      <c r="G166" s="17">
        <f t="shared" ref="G166:N166" si="47">SUM(G155:G165)</f>
        <v>0</v>
      </c>
      <c r="H166" s="17">
        <f t="shared" si="47"/>
        <v>0</v>
      </c>
      <c r="I166" s="17">
        <f t="shared" si="47"/>
        <v>0</v>
      </c>
      <c r="J166" s="17">
        <f t="shared" si="47"/>
        <v>0</v>
      </c>
      <c r="K166" s="17">
        <f t="shared" si="47"/>
        <v>0</v>
      </c>
      <c r="L166" s="17">
        <f t="shared" si="47"/>
        <v>0</v>
      </c>
      <c r="M166" s="22">
        <f t="shared" si="47"/>
        <v>0</v>
      </c>
      <c r="N166" s="22">
        <f t="shared" si="47"/>
        <v>0</v>
      </c>
    </row>
    <row r="167" spans="2:15" s="13" customFormat="1" ht="13.9" customHeight="1" thickTop="1" x14ac:dyDescent="0.25"/>
    <row r="168" spans="2:15" s="13" customFormat="1" ht="13.9" customHeight="1" x14ac:dyDescent="0.25">
      <c r="B168" s="13" t="str">
        <f>[2]Roster_Selection_Women!AB142&amp;" " &amp; "V "</f>
        <v xml:space="preserve">Illinois State University V </v>
      </c>
      <c r="C168" s="13" t="str">
        <f>[2]Roster_Selection_Women!AD142</f>
        <v>20-35045</v>
      </c>
      <c r="D168" s="13" t="str">
        <f>[2]Roster_Selection_Women!AE142</f>
        <v>Aryka DeRohan</v>
      </c>
      <c r="E168" s="15" t="s">
        <v>1</v>
      </c>
      <c r="F168" s="13" t="str">
        <f>IF(ISERROR([2]Baker_Scores_Women_Var!E168), " ", IF([2]Baker_Scores_Women_Var!E168 = "Yes", "Yes", "  "))</f>
        <v xml:space="preserve">  </v>
      </c>
      <c r="G168" s="16">
        <v>189</v>
      </c>
      <c r="H168" s="16">
        <v>123</v>
      </c>
      <c r="I168" s="16">
        <v>0</v>
      </c>
      <c r="J168" s="16">
        <v>0</v>
      </c>
      <c r="K168" s="16">
        <v>155</v>
      </c>
      <c r="L168" s="16">
        <v>135</v>
      </c>
      <c r="M168" s="17">
        <f t="shared" ref="M168:M178" si="48">SUM(G168:L168)</f>
        <v>602</v>
      </c>
      <c r="N168" s="17">
        <f t="shared" ref="N168:N178" si="49">COUNTIF(G168:L168, "&gt;0" )</f>
        <v>4</v>
      </c>
      <c r="O168" s="17">
        <f t="shared" ref="O168:O178" si="50">IF(N168=0,0,M168/N168)</f>
        <v>150.5</v>
      </c>
    </row>
    <row r="169" spans="2:15" s="13" customFormat="1" ht="13.9" customHeight="1" x14ac:dyDescent="0.25">
      <c r="B169" s="13" t="str">
        <f>[2]Roster_Selection_Women!AB143&amp;" " &amp; "V "</f>
        <v xml:space="preserve">Illinois State University V </v>
      </c>
      <c r="C169" s="13" t="str">
        <f>[2]Roster_Selection_Women!AD143</f>
        <v>18-65551</v>
      </c>
      <c r="D169" s="13" t="str">
        <f>[2]Roster_Selection_Women!AE143</f>
        <v>Emma Harris</v>
      </c>
      <c r="E169" s="15" t="s">
        <v>1</v>
      </c>
      <c r="F169" s="13" t="str">
        <f>IF(ISERROR([2]Baker_Scores_Women_Var!E169), " ", IF([2]Baker_Scores_Women_Var!E169 = "Yes", "Yes", "  "))</f>
        <v xml:space="preserve">  </v>
      </c>
      <c r="G169" s="16">
        <v>147</v>
      </c>
      <c r="H169" s="16">
        <v>192</v>
      </c>
      <c r="I169" s="16">
        <v>170</v>
      </c>
      <c r="J169" s="16">
        <v>175</v>
      </c>
      <c r="K169" s="16">
        <v>121</v>
      </c>
      <c r="L169" s="16">
        <v>0</v>
      </c>
      <c r="M169" s="17">
        <f t="shared" si="48"/>
        <v>805</v>
      </c>
      <c r="N169" s="17">
        <f t="shared" si="49"/>
        <v>5</v>
      </c>
      <c r="O169" s="17">
        <f t="shared" si="50"/>
        <v>161</v>
      </c>
    </row>
    <row r="170" spans="2:15" s="13" customFormat="1" ht="13.9" customHeight="1" x14ac:dyDescent="0.25">
      <c r="B170" s="13" t="str">
        <f>[2]Roster_Selection_Women!AB144&amp;" " &amp; "V "</f>
        <v xml:space="preserve">Illinois State University V </v>
      </c>
      <c r="C170" s="13" t="str">
        <f>[2]Roster_Selection_Women!AD144</f>
        <v>11-239464</v>
      </c>
      <c r="D170" s="13" t="str">
        <f>[2]Roster_Selection_Women!AE144</f>
        <v>Erin Klasing</v>
      </c>
      <c r="E170" s="15" t="s">
        <v>1</v>
      </c>
      <c r="F170" s="13" t="str">
        <f>IF(ISERROR([2]Baker_Scores_Women_Var!E170), " ", IF([2]Baker_Scores_Women_Var!E170 = "Yes", "Yes", "  "))</f>
        <v xml:space="preserve">  </v>
      </c>
      <c r="G170" s="16">
        <v>171</v>
      </c>
      <c r="H170" s="16">
        <v>119</v>
      </c>
      <c r="I170" s="16">
        <v>162</v>
      </c>
      <c r="J170" s="16">
        <v>177</v>
      </c>
      <c r="K170" s="16">
        <v>161</v>
      </c>
      <c r="L170" s="16">
        <v>138</v>
      </c>
      <c r="M170" s="17">
        <f t="shared" si="48"/>
        <v>928</v>
      </c>
      <c r="N170" s="17">
        <f t="shared" si="49"/>
        <v>6</v>
      </c>
      <c r="O170" s="17">
        <f t="shared" si="50"/>
        <v>154.66666666666666</v>
      </c>
    </row>
    <row r="171" spans="2:15" s="13" customFormat="1" ht="13.9" customHeight="1" x14ac:dyDescent="0.25">
      <c r="B171" s="13" t="str">
        <f>[2]Roster_Selection_Women!AB145&amp;" " &amp; "V "</f>
        <v xml:space="preserve">Illinois State University V </v>
      </c>
      <c r="C171" s="13" t="str">
        <f>[2]Roster_Selection_Women!AD145</f>
        <v>11-528603</v>
      </c>
      <c r="D171" s="13" t="str">
        <f>[2]Roster_Selection_Women!AE145</f>
        <v>Jazzmine Rivera</v>
      </c>
      <c r="E171" s="15" t="s">
        <v>1</v>
      </c>
      <c r="F171" s="13" t="str">
        <f>IF(ISERROR([2]Baker_Scores_Women_Var!E171), " ", IF([2]Baker_Scores_Women_Var!E171 = "Yes", "Yes", "  "))</f>
        <v xml:space="preserve">  </v>
      </c>
      <c r="G171" s="16">
        <v>154</v>
      </c>
      <c r="H171" s="16">
        <v>156</v>
      </c>
      <c r="I171" s="16">
        <v>153</v>
      </c>
      <c r="J171" s="16">
        <v>176</v>
      </c>
      <c r="K171" s="16">
        <v>179</v>
      </c>
      <c r="L171" s="16">
        <v>162</v>
      </c>
      <c r="M171" s="17">
        <f t="shared" si="48"/>
        <v>980</v>
      </c>
      <c r="N171" s="17">
        <f t="shared" si="49"/>
        <v>6</v>
      </c>
      <c r="O171" s="17">
        <f t="shared" si="50"/>
        <v>163.33333333333334</v>
      </c>
    </row>
    <row r="172" spans="2:15" s="13" customFormat="1" ht="13.9" customHeight="1" x14ac:dyDescent="0.25">
      <c r="B172" s="13" t="str">
        <f>[2]Roster_Selection_Women!AB146&amp;" " &amp; "V "</f>
        <v xml:space="preserve">Illinois State University V </v>
      </c>
      <c r="C172" s="13" t="str">
        <f>[2]Roster_Selection_Women!AD146</f>
        <v>23-6356</v>
      </c>
      <c r="D172" s="13" t="str">
        <f>[2]Roster_Selection_Women!AE146</f>
        <v>Jessica Roberts</v>
      </c>
      <c r="E172" s="15"/>
      <c r="F172" s="13" t="str">
        <f>IF(ISERROR([2]Baker_Scores_Women_Var!E172), " ", IF([2]Baker_Scores_Women_Var!E172 = "Yes", "Yes", "  "))</f>
        <v xml:space="preserve">  </v>
      </c>
      <c r="G172" s="16">
        <v>0</v>
      </c>
      <c r="H172" s="16">
        <v>0</v>
      </c>
      <c r="I172" s="16">
        <v>0</v>
      </c>
      <c r="J172" s="16">
        <v>0</v>
      </c>
      <c r="K172" s="16">
        <v>0</v>
      </c>
      <c r="L172" s="16">
        <v>0</v>
      </c>
      <c r="M172" s="17">
        <f t="shared" si="48"/>
        <v>0</v>
      </c>
      <c r="N172" s="17">
        <f t="shared" si="49"/>
        <v>0</v>
      </c>
      <c r="O172" s="17">
        <f t="shared" si="50"/>
        <v>0</v>
      </c>
    </row>
    <row r="173" spans="2:15" s="13" customFormat="1" ht="13.9" customHeight="1" x14ac:dyDescent="0.25">
      <c r="B173" s="13" t="str">
        <f>[2]Roster_Selection_Women!AB147&amp;" " &amp; "V "</f>
        <v xml:space="preserve">Illinois State University V </v>
      </c>
      <c r="C173" s="13" t="str">
        <f>[2]Roster_Selection_Women!AD147</f>
        <v>9874-2763</v>
      </c>
      <c r="D173" s="13" t="str">
        <f>[2]Roster_Selection_Women!AE147</f>
        <v>Makenzy Sympson</v>
      </c>
      <c r="E173" s="15" t="s">
        <v>1</v>
      </c>
      <c r="F173" s="13" t="str">
        <f>IF(ISERROR([2]Baker_Scores_Women_Var!E173), " ", IF([2]Baker_Scores_Women_Var!E173 = "Yes", "Yes", "  "))</f>
        <v xml:space="preserve">  </v>
      </c>
      <c r="G173" s="16">
        <v>0</v>
      </c>
      <c r="H173" s="16">
        <v>0</v>
      </c>
      <c r="I173" s="16">
        <v>143</v>
      </c>
      <c r="J173" s="16">
        <v>132</v>
      </c>
      <c r="K173" s="16">
        <v>0</v>
      </c>
      <c r="L173" s="16">
        <v>144</v>
      </c>
      <c r="M173" s="17">
        <f t="shared" si="48"/>
        <v>419</v>
      </c>
      <c r="N173" s="17">
        <f t="shared" si="49"/>
        <v>3</v>
      </c>
      <c r="O173" s="17">
        <f t="shared" si="50"/>
        <v>139.66666666666666</v>
      </c>
    </row>
    <row r="174" spans="2:15" s="13" customFormat="1" ht="13.9" customHeight="1" x14ac:dyDescent="0.25">
      <c r="B174" s="13" t="str">
        <f>[2]Roster_Selection_Women!AB148&amp;" " &amp; "V "</f>
        <v xml:space="preserve">Illinois State University V </v>
      </c>
      <c r="C174" s="13" t="str">
        <f>[2]Roster_Selection_Women!AD148</f>
        <v>15-196109</v>
      </c>
      <c r="D174" s="13" t="str">
        <f>[2]Roster_Selection_Women!AE148</f>
        <v>Sydney Lewis</v>
      </c>
      <c r="E174" s="15" t="s">
        <v>1</v>
      </c>
      <c r="F174" s="13" t="str">
        <f>IF(ISERROR([2]Baker_Scores_Women_Var!E174), " ", IF([2]Baker_Scores_Women_Var!E174 = "Yes", "Yes", "  "))</f>
        <v xml:space="preserve">  </v>
      </c>
      <c r="G174" s="16">
        <v>157</v>
      </c>
      <c r="H174" s="16">
        <v>167</v>
      </c>
      <c r="I174" s="16">
        <v>155</v>
      </c>
      <c r="J174" s="16">
        <v>147</v>
      </c>
      <c r="K174" s="16">
        <v>183</v>
      </c>
      <c r="L174" s="16">
        <v>124</v>
      </c>
      <c r="M174" s="17">
        <f t="shared" si="48"/>
        <v>933</v>
      </c>
      <c r="N174" s="17">
        <f t="shared" si="49"/>
        <v>6</v>
      </c>
      <c r="O174" s="17">
        <f t="shared" si="50"/>
        <v>155.5</v>
      </c>
    </row>
    <row r="175" spans="2:15" s="13" customFormat="1" ht="13.9" customHeight="1" x14ac:dyDescent="0.25">
      <c r="B175" s="13" t="str">
        <f>[2]Roster_Selection_Women!AB149&amp;" " &amp; "V "</f>
        <v xml:space="preserve"> V </v>
      </c>
      <c r="C175" s="13" t="str">
        <f>[2]Roster_Selection_Women!AD149</f>
        <v/>
      </c>
      <c r="D175" s="13" t="str">
        <f>[2]Roster_Selection_Women!AE149</f>
        <v/>
      </c>
      <c r="E175" s="15"/>
      <c r="F175" s="13" t="str">
        <f>IF(ISERROR([2]Baker_Scores_Women_Var!E175), " ", IF([2]Baker_Scores_Women_Var!E175 = "Yes", "Yes", "  "))</f>
        <v xml:space="preserve">  </v>
      </c>
      <c r="G175" s="16"/>
      <c r="H175" s="16"/>
      <c r="I175" s="16"/>
      <c r="J175" s="16"/>
      <c r="K175" s="16"/>
      <c r="L175" s="16"/>
      <c r="M175" s="17">
        <f t="shared" si="48"/>
        <v>0</v>
      </c>
      <c r="N175" s="17">
        <f t="shared" si="49"/>
        <v>0</v>
      </c>
      <c r="O175" s="17">
        <f t="shared" si="50"/>
        <v>0</v>
      </c>
    </row>
    <row r="176" spans="2:15" s="13" customFormat="1" ht="13.9" customHeight="1" x14ac:dyDescent="0.25">
      <c r="B176" s="13" t="s">
        <v>44</v>
      </c>
      <c r="C176" s="18" t="s">
        <v>10</v>
      </c>
      <c r="D176" s="15" t="s">
        <v>10</v>
      </c>
      <c r="E176" s="15"/>
      <c r="F176" s="15"/>
      <c r="G176" s="16"/>
      <c r="H176" s="16"/>
      <c r="I176" s="16"/>
      <c r="J176" s="16"/>
      <c r="K176" s="16"/>
      <c r="L176" s="16"/>
      <c r="M176" s="17">
        <f t="shared" si="48"/>
        <v>0</v>
      </c>
      <c r="N176" s="17">
        <f t="shared" si="49"/>
        <v>0</v>
      </c>
      <c r="O176" s="17">
        <f t="shared" si="50"/>
        <v>0</v>
      </c>
    </row>
    <row r="177" spans="2:15" s="13" customFormat="1" ht="13.9" customHeight="1" x14ac:dyDescent="0.25">
      <c r="B177" s="13" t="s">
        <v>44</v>
      </c>
      <c r="C177" s="18" t="s">
        <v>10</v>
      </c>
      <c r="D177" s="15" t="s">
        <v>10</v>
      </c>
      <c r="E177" s="15"/>
      <c r="F177" s="15"/>
      <c r="G177" s="16"/>
      <c r="H177" s="16"/>
      <c r="I177" s="16"/>
      <c r="J177" s="16"/>
      <c r="K177" s="16"/>
      <c r="L177" s="16"/>
      <c r="M177" s="17">
        <f t="shared" si="48"/>
        <v>0</v>
      </c>
      <c r="N177" s="17">
        <f t="shared" si="49"/>
        <v>0</v>
      </c>
      <c r="O177" s="17">
        <f t="shared" si="50"/>
        <v>0</v>
      </c>
    </row>
    <row r="178" spans="2:15" s="13" customFormat="1" ht="13.9" customHeight="1" thickBot="1" x14ac:dyDescent="0.3">
      <c r="B178" s="13" t="s">
        <v>44</v>
      </c>
      <c r="C178" s="18" t="s">
        <v>10</v>
      </c>
      <c r="D178" s="15" t="s">
        <v>10</v>
      </c>
      <c r="E178" s="15"/>
      <c r="F178" s="15"/>
      <c r="G178" s="19"/>
      <c r="H178" s="19"/>
      <c r="I178" s="19"/>
      <c r="J178" s="19"/>
      <c r="K178" s="19"/>
      <c r="L178" s="19"/>
      <c r="M178" s="20">
        <f t="shared" si="48"/>
        <v>0</v>
      </c>
      <c r="N178" s="20">
        <f t="shared" si="49"/>
        <v>0</v>
      </c>
      <c r="O178" s="17">
        <f t="shared" si="50"/>
        <v>0</v>
      </c>
    </row>
    <row r="179" spans="2:15" s="13" customFormat="1" ht="13.9" customHeight="1" thickTop="1" thickBot="1" x14ac:dyDescent="0.35">
      <c r="B179" s="21"/>
      <c r="G179" s="17">
        <f t="shared" ref="G179:N179" si="51">SUM(G168:G178)</f>
        <v>818</v>
      </c>
      <c r="H179" s="17">
        <f t="shared" si="51"/>
        <v>757</v>
      </c>
      <c r="I179" s="17">
        <f t="shared" si="51"/>
        <v>783</v>
      </c>
      <c r="J179" s="17">
        <f t="shared" si="51"/>
        <v>807</v>
      </c>
      <c r="K179" s="17">
        <f t="shared" si="51"/>
        <v>799</v>
      </c>
      <c r="L179" s="17">
        <f t="shared" si="51"/>
        <v>703</v>
      </c>
      <c r="M179" s="22">
        <f t="shared" si="51"/>
        <v>4667</v>
      </c>
      <c r="N179" s="22">
        <f t="shared" si="51"/>
        <v>30</v>
      </c>
    </row>
    <row r="180" spans="2:15" s="13" customFormat="1" ht="13.9" customHeight="1" thickTop="1" x14ac:dyDescent="0.25"/>
    <row r="181" spans="2:15" s="13" customFormat="1" ht="13.9" customHeight="1" x14ac:dyDescent="0.25">
      <c r="B181" s="13" t="str">
        <f>[2]Roster_Selection_Women!AB151&amp;" " &amp; "V "</f>
        <v xml:space="preserve">Indiana Institute Of Technology V </v>
      </c>
      <c r="C181" s="13" t="str">
        <f>[2]Roster_Selection_Women!AD151</f>
        <v>11-404183</v>
      </c>
      <c r="D181" s="13" t="str">
        <f>[2]Roster_Selection_Women!AE151</f>
        <v>Jillian Treska</v>
      </c>
      <c r="E181" s="15" t="s">
        <v>1</v>
      </c>
      <c r="F181" s="13" t="str">
        <f>IF(ISERROR([2]Baker_Scores_Women_Var!E181), " ", IF([2]Baker_Scores_Women_Var!E181 = "Yes", "Yes", "  "))</f>
        <v xml:space="preserve">  </v>
      </c>
      <c r="G181" s="16">
        <v>0</v>
      </c>
      <c r="H181" s="16">
        <v>0</v>
      </c>
      <c r="I181" s="16">
        <v>233</v>
      </c>
      <c r="J181" s="16">
        <v>152</v>
      </c>
      <c r="K181" s="16">
        <v>178</v>
      </c>
      <c r="L181" s="16">
        <v>171</v>
      </c>
      <c r="M181" s="17">
        <f t="shared" ref="M181:M191" si="52">SUM(G181:L181)</f>
        <v>734</v>
      </c>
      <c r="N181" s="17">
        <f t="shared" ref="N181:N191" si="53">COUNTIF(G181:L181, "&gt;0" )</f>
        <v>4</v>
      </c>
      <c r="O181" s="17">
        <f t="shared" ref="O181:O191" si="54">IF(N181=0,0,M181/N181)</f>
        <v>183.5</v>
      </c>
    </row>
    <row r="182" spans="2:15" s="13" customFormat="1" ht="13.9" customHeight="1" x14ac:dyDescent="0.25">
      <c r="B182" s="13" t="str">
        <f>[2]Roster_Selection_Women!AB152&amp;" " &amp; "V "</f>
        <v xml:space="preserve">Indiana Institute Of Technology V </v>
      </c>
      <c r="C182" s="13" t="str">
        <f>[2]Roster_Selection_Women!AD152</f>
        <v>16-157794</v>
      </c>
      <c r="D182" s="13" t="str">
        <f>[2]Roster_Selection_Women!AE152</f>
        <v>Jordan Downham</v>
      </c>
      <c r="E182" s="15" t="s">
        <v>1</v>
      </c>
      <c r="F182" s="13" t="str">
        <f>IF(ISERROR([2]Baker_Scores_Women_Var!E182), " ", IF([2]Baker_Scores_Women_Var!E182 = "Yes", "Yes", "  "))</f>
        <v xml:space="preserve">  </v>
      </c>
      <c r="G182" s="16">
        <v>184</v>
      </c>
      <c r="H182" s="16">
        <v>172</v>
      </c>
      <c r="I182" s="16">
        <v>169</v>
      </c>
      <c r="J182" s="16">
        <v>175</v>
      </c>
      <c r="K182" s="16">
        <v>171</v>
      </c>
      <c r="L182" s="16">
        <v>234</v>
      </c>
      <c r="M182" s="17">
        <f t="shared" si="52"/>
        <v>1105</v>
      </c>
      <c r="N182" s="17">
        <f t="shared" si="53"/>
        <v>6</v>
      </c>
      <c r="O182" s="17">
        <f t="shared" si="54"/>
        <v>184.16666666666666</v>
      </c>
    </row>
    <row r="183" spans="2:15" s="13" customFormat="1" ht="13.9" customHeight="1" x14ac:dyDescent="0.25">
      <c r="B183" s="13" t="str">
        <f>[2]Roster_Selection_Women!AB153&amp;" " &amp; "V "</f>
        <v xml:space="preserve">Indiana Institute Of Technology V </v>
      </c>
      <c r="C183" s="13" t="str">
        <f>[2]Roster_Selection_Women!AD153</f>
        <v>7920-188</v>
      </c>
      <c r="D183" s="13" t="str">
        <f>[2]Roster_Selection_Women!AE153</f>
        <v>Josephine Cehelnik</v>
      </c>
      <c r="E183" s="15"/>
      <c r="F183" s="13" t="str">
        <f>IF(ISERROR([2]Baker_Scores_Women_Var!E183), " ", IF([2]Baker_Scores_Women_Var!E183 = "Yes", "Yes", "  "))</f>
        <v xml:space="preserve">  </v>
      </c>
      <c r="G183" s="16">
        <v>0</v>
      </c>
      <c r="H183" s="16">
        <v>0</v>
      </c>
      <c r="I183" s="16">
        <v>0</v>
      </c>
      <c r="J183" s="16">
        <v>0</v>
      </c>
      <c r="K183" s="16">
        <v>0</v>
      </c>
      <c r="L183" s="16">
        <v>0</v>
      </c>
      <c r="M183" s="17">
        <f t="shared" si="52"/>
        <v>0</v>
      </c>
      <c r="N183" s="17">
        <f t="shared" si="53"/>
        <v>0</v>
      </c>
      <c r="O183" s="17">
        <f t="shared" si="54"/>
        <v>0</v>
      </c>
    </row>
    <row r="184" spans="2:15" s="13" customFormat="1" ht="13.9" customHeight="1" x14ac:dyDescent="0.25">
      <c r="B184" s="13" t="str">
        <f>[2]Roster_Selection_Women!AB154&amp;" " &amp; "V "</f>
        <v xml:space="preserve">Indiana Institute Of Technology V </v>
      </c>
      <c r="C184" s="13" t="str">
        <f>[2]Roster_Selection_Women!AD154</f>
        <v>15-44994</v>
      </c>
      <c r="D184" s="13" t="str">
        <f>[2]Roster_Selection_Women!AE154</f>
        <v>Leah Brazier</v>
      </c>
      <c r="E184" s="15" t="s">
        <v>1</v>
      </c>
      <c r="F184" s="13" t="str">
        <f>IF(ISERROR([2]Baker_Scores_Women_Var!E184), " ", IF([2]Baker_Scores_Women_Var!E184 = "Yes", "Yes", "  "))</f>
        <v xml:space="preserve">  </v>
      </c>
      <c r="G184" s="16">
        <v>177</v>
      </c>
      <c r="H184" s="16">
        <v>185</v>
      </c>
      <c r="I184" s="16">
        <v>186</v>
      </c>
      <c r="J184" s="16">
        <v>244</v>
      </c>
      <c r="K184" s="16">
        <v>193</v>
      </c>
      <c r="L184" s="16">
        <v>158</v>
      </c>
      <c r="M184" s="17">
        <f t="shared" si="52"/>
        <v>1143</v>
      </c>
      <c r="N184" s="17">
        <f t="shared" si="53"/>
        <v>6</v>
      </c>
      <c r="O184" s="17">
        <f t="shared" si="54"/>
        <v>190.5</v>
      </c>
    </row>
    <row r="185" spans="2:15" s="13" customFormat="1" ht="13.9" customHeight="1" x14ac:dyDescent="0.25">
      <c r="B185" s="13" t="str">
        <f>[2]Roster_Selection_Women!AB155&amp;" " &amp; "V "</f>
        <v xml:space="preserve">Indiana Institute Of Technology V </v>
      </c>
      <c r="C185" s="13" t="str">
        <f>[2]Roster_Selection_Women!AD155</f>
        <v>11-352594</v>
      </c>
      <c r="D185" s="13" t="str">
        <f>[2]Roster_Selection_Women!AE155</f>
        <v>Meagan Kennedy</v>
      </c>
      <c r="E185" s="15" t="s">
        <v>1</v>
      </c>
      <c r="F185" s="13" t="str">
        <f>IF(ISERROR([2]Baker_Scores_Women_Var!E185), " ", IF([2]Baker_Scores_Women_Var!E185 = "Yes", "Yes", "  "))</f>
        <v xml:space="preserve">  </v>
      </c>
      <c r="G185" s="16">
        <v>178</v>
      </c>
      <c r="H185" s="16">
        <v>220</v>
      </c>
      <c r="I185" s="16">
        <v>169</v>
      </c>
      <c r="J185" s="16">
        <v>138</v>
      </c>
      <c r="K185" s="16">
        <v>198</v>
      </c>
      <c r="L185" s="16">
        <v>181</v>
      </c>
      <c r="M185" s="17">
        <f t="shared" si="52"/>
        <v>1084</v>
      </c>
      <c r="N185" s="17">
        <f t="shared" si="53"/>
        <v>6</v>
      </c>
      <c r="O185" s="17">
        <f t="shared" si="54"/>
        <v>180.66666666666666</v>
      </c>
    </row>
    <row r="186" spans="2:15" s="13" customFormat="1" ht="13.9" customHeight="1" x14ac:dyDescent="0.25">
      <c r="B186" s="13" t="str">
        <f>[2]Roster_Selection_Women!AB156&amp;" " &amp; "V "</f>
        <v xml:space="preserve">Indiana Institute Of Technology V </v>
      </c>
      <c r="C186" s="13" t="str">
        <f>[2]Roster_Selection_Women!AD156</f>
        <v>11-337626</v>
      </c>
      <c r="D186" s="13" t="str">
        <f>[2]Roster_Selection_Women!AE156</f>
        <v>Morgan Nunn</v>
      </c>
      <c r="E186" s="15" t="s">
        <v>1</v>
      </c>
      <c r="F186" s="13" t="str">
        <f>IF(ISERROR([2]Baker_Scores_Women_Var!E186), " ", IF([2]Baker_Scores_Women_Var!E186 = "Yes", "Yes", "  "))</f>
        <v xml:space="preserve">  </v>
      </c>
      <c r="G186" s="16">
        <v>202</v>
      </c>
      <c r="H186" s="16">
        <v>212</v>
      </c>
      <c r="I186" s="16">
        <v>191</v>
      </c>
      <c r="J186" s="16">
        <v>190</v>
      </c>
      <c r="K186" s="16">
        <v>184</v>
      </c>
      <c r="L186" s="16">
        <v>203</v>
      </c>
      <c r="M186" s="17">
        <f t="shared" si="52"/>
        <v>1182</v>
      </c>
      <c r="N186" s="17">
        <f t="shared" si="53"/>
        <v>6</v>
      </c>
      <c r="O186" s="17">
        <f t="shared" si="54"/>
        <v>197</v>
      </c>
    </row>
    <row r="187" spans="2:15" s="13" customFormat="1" ht="13.9" customHeight="1" x14ac:dyDescent="0.25">
      <c r="B187" s="13" t="str">
        <f>[2]Roster_Selection_Women!AB157&amp;" " &amp; "V "</f>
        <v xml:space="preserve">Indiana Institute Of Technology V </v>
      </c>
      <c r="C187" s="13" t="str">
        <f>[2]Roster_Selection_Women!AD157</f>
        <v>18-57048</v>
      </c>
      <c r="D187" s="13" t="str">
        <f>[2]Roster_Selection_Women!AE157</f>
        <v>Natalie Schildhouse</v>
      </c>
      <c r="E187" s="15" t="s">
        <v>1</v>
      </c>
      <c r="F187" s="13" t="str">
        <f>IF(ISERROR([2]Baker_Scores_Women_Var!E187), " ", IF([2]Baker_Scores_Women_Var!E187 = "Yes", "Yes", "  "))</f>
        <v xml:space="preserve">  </v>
      </c>
      <c r="G187" s="16">
        <v>0</v>
      </c>
      <c r="H187" s="16">
        <v>0</v>
      </c>
      <c r="I187" s="16">
        <v>0</v>
      </c>
      <c r="J187" s="16">
        <v>0</v>
      </c>
      <c r="K187" s="16">
        <v>0</v>
      </c>
      <c r="L187" s="16">
        <v>0</v>
      </c>
      <c r="M187" s="17">
        <f t="shared" si="52"/>
        <v>0</v>
      </c>
      <c r="N187" s="17">
        <f t="shared" si="53"/>
        <v>0</v>
      </c>
      <c r="O187" s="17">
        <f t="shared" si="54"/>
        <v>0</v>
      </c>
    </row>
    <row r="188" spans="2:15" s="13" customFormat="1" ht="13.9" customHeight="1" x14ac:dyDescent="0.25">
      <c r="B188" s="13" t="str">
        <f>[2]Roster_Selection_Women!AB158&amp;" " &amp; "V "</f>
        <v xml:space="preserve">Indiana Institute Of Technology V </v>
      </c>
      <c r="C188" s="13" t="str">
        <f>[2]Roster_Selection_Women!AD158</f>
        <v>11-689811</v>
      </c>
      <c r="D188" s="13" t="str">
        <f>[2]Roster_Selection_Women!AE158</f>
        <v>Ryleigh Hanicq</v>
      </c>
      <c r="E188" s="15" t="s">
        <v>1</v>
      </c>
      <c r="F188" s="13" t="str">
        <f>IF(ISERROR([2]Baker_Scores_Women_Var!E188), " ", IF([2]Baker_Scores_Women_Var!E188 = "Yes", "Yes", "  "))</f>
        <v xml:space="preserve">  </v>
      </c>
      <c r="G188" s="16">
        <v>183</v>
      </c>
      <c r="H188" s="16">
        <v>146</v>
      </c>
      <c r="I188" s="16">
        <v>0</v>
      </c>
      <c r="J188" s="16">
        <v>0</v>
      </c>
      <c r="K188" s="16">
        <v>0</v>
      </c>
      <c r="L188" s="16">
        <v>0</v>
      </c>
      <c r="M188" s="17">
        <f t="shared" si="52"/>
        <v>329</v>
      </c>
      <c r="N188" s="17">
        <f t="shared" si="53"/>
        <v>2</v>
      </c>
      <c r="O188" s="17">
        <f t="shared" si="54"/>
        <v>164.5</v>
      </c>
    </row>
    <row r="189" spans="2:15" s="13" customFormat="1" ht="13.9" customHeight="1" x14ac:dyDescent="0.25">
      <c r="B189" s="13" t="s">
        <v>45</v>
      </c>
      <c r="C189" s="18" t="s">
        <v>10</v>
      </c>
      <c r="D189" s="15" t="s">
        <v>10</v>
      </c>
      <c r="E189" s="15"/>
      <c r="F189" s="15"/>
      <c r="G189" s="16"/>
      <c r="H189" s="16"/>
      <c r="I189" s="16"/>
      <c r="J189" s="16"/>
      <c r="K189" s="16"/>
      <c r="L189" s="16"/>
      <c r="M189" s="17">
        <f t="shared" si="52"/>
        <v>0</v>
      </c>
      <c r="N189" s="17">
        <f t="shared" si="53"/>
        <v>0</v>
      </c>
      <c r="O189" s="17">
        <f t="shared" si="54"/>
        <v>0</v>
      </c>
    </row>
    <row r="190" spans="2:15" s="13" customFormat="1" ht="13.9" customHeight="1" x14ac:dyDescent="0.25">
      <c r="B190" s="13" t="s">
        <v>45</v>
      </c>
      <c r="C190" s="18" t="s">
        <v>10</v>
      </c>
      <c r="D190" s="15" t="s">
        <v>10</v>
      </c>
      <c r="E190" s="15"/>
      <c r="F190" s="15"/>
      <c r="G190" s="16"/>
      <c r="H190" s="16"/>
      <c r="I190" s="16"/>
      <c r="J190" s="16"/>
      <c r="K190" s="16"/>
      <c r="L190" s="16"/>
      <c r="M190" s="17">
        <f t="shared" si="52"/>
        <v>0</v>
      </c>
      <c r="N190" s="17">
        <f t="shared" si="53"/>
        <v>0</v>
      </c>
      <c r="O190" s="17">
        <f t="shared" si="54"/>
        <v>0</v>
      </c>
    </row>
    <row r="191" spans="2:15" s="13" customFormat="1" ht="13.9" customHeight="1" thickBot="1" x14ac:dyDescent="0.3">
      <c r="B191" s="13" t="s">
        <v>45</v>
      </c>
      <c r="C191" s="18" t="s">
        <v>10</v>
      </c>
      <c r="D191" s="15" t="s">
        <v>10</v>
      </c>
      <c r="E191" s="15"/>
      <c r="F191" s="15"/>
      <c r="G191" s="19"/>
      <c r="H191" s="19"/>
      <c r="I191" s="19"/>
      <c r="J191" s="19"/>
      <c r="K191" s="19"/>
      <c r="L191" s="19"/>
      <c r="M191" s="20">
        <f t="shared" si="52"/>
        <v>0</v>
      </c>
      <c r="N191" s="20">
        <f t="shared" si="53"/>
        <v>0</v>
      </c>
      <c r="O191" s="17">
        <f t="shared" si="54"/>
        <v>0</v>
      </c>
    </row>
    <row r="192" spans="2:15" s="13" customFormat="1" ht="13.9" customHeight="1" thickTop="1" thickBot="1" x14ac:dyDescent="0.35">
      <c r="B192" s="21"/>
      <c r="G192" s="17">
        <f t="shared" ref="G192:N192" si="55">SUM(G181:G191)</f>
        <v>924</v>
      </c>
      <c r="H192" s="17">
        <f t="shared" si="55"/>
        <v>935</v>
      </c>
      <c r="I192" s="17">
        <f t="shared" si="55"/>
        <v>948</v>
      </c>
      <c r="J192" s="17">
        <f t="shared" si="55"/>
        <v>899</v>
      </c>
      <c r="K192" s="17">
        <f t="shared" si="55"/>
        <v>924</v>
      </c>
      <c r="L192" s="17">
        <f t="shared" si="55"/>
        <v>947</v>
      </c>
      <c r="M192" s="22">
        <f t="shared" si="55"/>
        <v>5577</v>
      </c>
      <c r="N192" s="22">
        <f t="shared" si="55"/>
        <v>30</v>
      </c>
    </row>
    <row r="193" spans="2:15" s="13" customFormat="1" ht="13.9" customHeight="1" thickTop="1" x14ac:dyDescent="0.25"/>
    <row r="194" spans="2:15" s="13" customFormat="1" ht="13.9" customHeight="1" x14ac:dyDescent="0.25">
      <c r="B194" s="13" t="str">
        <f>[2]Roster_Selection_Women!AB159&amp;" " &amp; "V "</f>
        <v xml:space="preserve">Iowa Central Community College V </v>
      </c>
      <c r="C194" s="13" t="str">
        <f>[2]Roster_Selection_Women!AD159</f>
        <v>22-19526</v>
      </c>
      <c r="D194" s="13" t="str">
        <f>[2]Roster_Selection_Women!AE159</f>
        <v>Alexa Klaasen</v>
      </c>
      <c r="E194" s="15" t="s">
        <v>1</v>
      </c>
      <c r="F194" s="13" t="str">
        <f>IF(ISERROR([2]Baker_Scores_Women_Var!E194), " ", IF([2]Baker_Scores_Women_Var!E194 = "Yes", "Yes", "  "))</f>
        <v xml:space="preserve">  </v>
      </c>
      <c r="G194" s="16">
        <v>136</v>
      </c>
      <c r="H194" s="16">
        <v>160</v>
      </c>
      <c r="I194" s="16">
        <v>157</v>
      </c>
      <c r="J194" s="16">
        <v>171</v>
      </c>
      <c r="K194" s="16">
        <v>130</v>
      </c>
      <c r="L194" s="16">
        <v>156</v>
      </c>
      <c r="M194" s="17">
        <f t="shared" ref="M194:M204" si="56">SUM(G194:L194)</f>
        <v>910</v>
      </c>
      <c r="N194" s="17">
        <f t="shared" ref="N194:N204" si="57">COUNTIF(G194:L194, "&gt;0" )</f>
        <v>6</v>
      </c>
      <c r="O194" s="17">
        <f t="shared" ref="O194:O204" si="58">IF(N194=0,0,M194/N194)</f>
        <v>151.66666666666666</v>
      </c>
    </row>
    <row r="195" spans="2:15" s="13" customFormat="1" ht="13.9" customHeight="1" x14ac:dyDescent="0.25">
      <c r="B195" s="13" t="str">
        <f>[2]Roster_Selection_Women!AB160&amp;" " &amp; "V "</f>
        <v xml:space="preserve">Iowa Central Community College V </v>
      </c>
      <c r="C195" s="13" t="str">
        <f>[2]Roster_Selection_Women!AD160</f>
        <v>11-234943</v>
      </c>
      <c r="D195" s="13" t="str">
        <f>[2]Roster_Selection_Women!AE160</f>
        <v>Anna Frahm</v>
      </c>
      <c r="E195" s="15" t="s">
        <v>1</v>
      </c>
      <c r="F195" s="13" t="str">
        <f>IF(ISERROR([2]Baker_Scores_Women_Var!E195), " ", IF([2]Baker_Scores_Women_Var!E195 = "Yes", "Yes", "  "))</f>
        <v xml:space="preserve">  </v>
      </c>
      <c r="G195" s="16">
        <v>0</v>
      </c>
      <c r="H195" s="16">
        <v>0</v>
      </c>
      <c r="I195" s="16">
        <v>164</v>
      </c>
      <c r="J195" s="16">
        <v>174</v>
      </c>
      <c r="K195" s="16">
        <v>153</v>
      </c>
      <c r="L195" s="16">
        <v>159</v>
      </c>
      <c r="M195" s="17">
        <f t="shared" si="56"/>
        <v>650</v>
      </c>
      <c r="N195" s="17">
        <f t="shared" si="57"/>
        <v>4</v>
      </c>
      <c r="O195" s="17">
        <f t="shared" si="58"/>
        <v>162.5</v>
      </c>
    </row>
    <row r="196" spans="2:15" s="13" customFormat="1" ht="13.9" customHeight="1" x14ac:dyDescent="0.25">
      <c r="B196" s="13" t="str">
        <f>[2]Roster_Selection_Women!AB161&amp;" " &amp; "V "</f>
        <v xml:space="preserve">Iowa Central Community College V </v>
      </c>
      <c r="C196" s="13" t="str">
        <f>[2]Roster_Selection_Women!AD161</f>
        <v>16-34282</v>
      </c>
      <c r="D196" s="13" t="str">
        <f>[2]Roster_Selection_Women!AE161</f>
        <v>Jade Wilcox</v>
      </c>
      <c r="E196" s="15" t="s">
        <v>1</v>
      </c>
      <c r="F196" s="13" t="str">
        <f>IF(ISERROR([2]Baker_Scores_Women_Var!E196), " ", IF([2]Baker_Scores_Women_Var!E196 = "Yes", "Yes", "  "))</f>
        <v xml:space="preserve">  </v>
      </c>
      <c r="G196" s="16">
        <v>190</v>
      </c>
      <c r="H196" s="16">
        <v>138</v>
      </c>
      <c r="I196" s="16">
        <v>0</v>
      </c>
      <c r="J196" s="16">
        <v>0</v>
      </c>
      <c r="K196" s="16">
        <v>0</v>
      </c>
      <c r="L196" s="16">
        <v>0</v>
      </c>
      <c r="M196" s="17">
        <f t="shared" si="56"/>
        <v>328</v>
      </c>
      <c r="N196" s="17">
        <f t="shared" si="57"/>
        <v>2</v>
      </c>
      <c r="O196" s="17">
        <f t="shared" si="58"/>
        <v>164</v>
      </c>
    </row>
    <row r="197" spans="2:15" s="13" customFormat="1" ht="13.9" customHeight="1" x14ac:dyDescent="0.25">
      <c r="B197" s="13" t="str">
        <f>[2]Roster_Selection_Women!AB162&amp;" " &amp; "V "</f>
        <v xml:space="preserve">Iowa Central Community College V </v>
      </c>
      <c r="C197" s="13" t="str">
        <f>[2]Roster_Selection_Women!AD162</f>
        <v>11-424124</v>
      </c>
      <c r="D197" s="13" t="str">
        <f>[2]Roster_Selection_Women!AE162</f>
        <v>Katelynn Edmundson</v>
      </c>
      <c r="E197" s="15" t="s">
        <v>1</v>
      </c>
      <c r="F197" s="13" t="str">
        <f>IF(ISERROR([2]Baker_Scores_Women_Var!E197), " ", IF([2]Baker_Scores_Women_Var!E197 = "Yes", "Yes", "  "))</f>
        <v xml:space="preserve">  </v>
      </c>
      <c r="G197" s="16">
        <v>128</v>
      </c>
      <c r="H197" s="16">
        <v>0</v>
      </c>
      <c r="I197" s="16">
        <v>0</v>
      </c>
      <c r="J197" s="16">
        <v>130</v>
      </c>
      <c r="K197" s="16">
        <v>0</v>
      </c>
      <c r="L197" s="16">
        <v>0</v>
      </c>
      <c r="M197" s="17">
        <f t="shared" si="56"/>
        <v>258</v>
      </c>
      <c r="N197" s="17">
        <f t="shared" si="57"/>
        <v>2</v>
      </c>
      <c r="O197" s="17">
        <f t="shared" si="58"/>
        <v>129</v>
      </c>
    </row>
    <row r="198" spans="2:15" s="13" customFormat="1" ht="13.9" customHeight="1" x14ac:dyDescent="0.25">
      <c r="B198" s="13" t="str">
        <f>[2]Roster_Selection_Women!AB163&amp;" " &amp; "V "</f>
        <v xml:space="preserve">Iowa Central Community College V </v>
      </c>
      <c r="C198" s="13" t="str">
        <f>[2]Roster_Selection_Women!AD163</f>
        <v>7914-5277</v>
      </c>
      <c r="D198" s="13" t="str">
        <f>[2]Roster_Selection_Women!AE163</f>
        <v>Kendra Huitt</v>
      </c>
      <c r="E198" s="15" t="s">
        <v>1</v>
      </c>
      <c r="F198" s="13" t="str">
        <f>IF(ISERROR([2]Baker_Scores_Women_Var!E198), " ", IF([2]Baker_Scores_Women_Var!E198 = "Yes", "Yes", "  "))</f>
        <v xml:space="preserve">  </v>
      </c>
      <c r="G198" s="16">
        <v>0</v>
      </c>
      <c r="H198" s="16">
        <v>136</v>
      </c>
      <c r="I198" s="16">
        <v>0</v>
      </c>
      <c r="J198" s="16">
        <v>0</v>
      </c>
      <c r="K198" s="16">
        <v>0</v>
      </c>
      <c r="L198" s="16">
        <v>0</v>
      </c>
      <c r="M198" s="17">
        <f t="shared" si="56"/>
        <v>136</v>
      </c>
      <c r="N198" s="17">
        <f t="shared" si="57"/>
        <v>1</v>
      </c>
      <c r="O198" s="17">
        <f t="shared" si="58"/>
        <v>136</v>
      </c>
    </row>
    <row r="199" spans="2:15" s="13" customFormat="1" ht="13.9" customHeight="1" x14ac:dyDescent="0.25">
      <c r="B199" s="13" t="str">
        <f>[2]Roster_Selection_Women!AB164&amp;" " &amp; "V "</f>
        <v xml:space="preserve">Iowa Central Community College V </v>
      </c>
      <c r="C199" s="13" t="str">
        <f>[2]Roster_Selection_Women!AD164</f>
        <v>11-678127</v>
      </c>
      <c r="D199" s="13" t="str">
        <f>[2]Roster_Selection_Women!AE164</f>
        <v>Libby Leach</v>
      </c>
      <c r="E199" s="15" t="s">
        <v>1</v>
      </c>
      <c r="F199" s="13" t="str">
        <f>IF(ISERROR([2]Baker_Scores_Women_Var!E199), " ", IF([2]Baker_Scores_Women_Var!E199 = "Yes", "Yes", "  "))</f>
        <v xml:space="preserve">  </v>
      </c>
      <c r="G199" s="16">
        <v>168</v>
      </c>
      <c r="H199" s="16">
        <v>215</v>
      </c>
      <c r="I199" s="16">
        <v>130</v>
      </c>
      <c r="J199" s="16">
        <v>195</v>
      </c>
      <c r="K199" s="16">
        <v>133</v>
      </c>
      <c r="L199" s="16">
        <v>137</v>
      </c>
      <c r="M199" s="17">
        <f t="shared" si="56"/>
        <v>978</v>
      </c>
      <c r="N199" s="17">
        <f t="shared" si="57"/>
        <v>6</v>
      </c>
      <c r="O199" s="17">
        <f t="shared" si="58"/>
        <v>163</v>
      </c>
    </row>
    <row r="200" spans="2:15" s="13" customFormat="1" ht="13.9" customHeight="1" x14ac:dyDescent="0.25">
      <c r="B200" s="13" t="str">
        <f>[2]Roster_Selection_Women!AB165&amp;" " &amp; "V "</f>
        <v xml:space="preserve">Iowa Central Community College V </v>
      </c>
      <c r="C200" s="13" t="str">
        <f>[2]Roster_Selection_Women!AD165</f>
        <v>22-28437</v>
      </c>
      <c r="D200" s="13" t="str">
        <f>[2]Roster_Selection_Women!AE165</f>
        <v>Maeci Williamson</v>
      </c>
      <c r="E200" s="15" t="s">
        <v>1</v>
      </c>
      <c r="F200" s="13" t="str">
        <f>IF(ISERROR([2]Baker_Scores_Women_Var!E200), " ", IF([2]Baker_Scores_Women_Var!E200 = "Yes", "Yes", "  "))</f>
        <v xml:space="preserve">  </v>
      </c>
      <c r="G200" s="16">
        <v>0</v>
      </c>
      <c r="H200" s="16">
        <v>0</v>
      </c>
      <c r="I200" s="16">
        <v>136</v>
      </c>
      <c r="J200" s="16">
        <v>0</v>
      </c>
      <c r="K200" s="16">
        <v>165</v>
      </c>
      <c r="L200" s="16">
        <v>195</v>
      </c>
      <c r="M200" s="17">
        <f t="shared" si="56"/>
        <v>496</v>
      </c>
      <c r="N200" s="17">
        <f t="shared" si="57"/>
        <v>3</v>
      </c>
      <c r="O200" s="17">
        <f t="shared" si="58"/>
        <v>165.33333333333334</v>
      </c>
    </row>
    <row r="201" spans="2:15" s="13" customFormat="1" ht="13.9" customHeight="1" x14ac:dyDescent="0.25">
      <c r="B201" s="13" t="str">
        <f>[2]Roster_Selection_Women!AB166&amp;" " &amp; "V "</f>
        <v xml:space="preserve">Iowa Central Community College V </v>
      </c>
      <c r="C201" s="13" t="str">
        <f>[2]Roster_Selection_Women!AD166</f>
        <v>8898-8879</v>
      </c>
      <c r="D201" s="13" t="str">
        <f>[2]Roster_Selection_Women!AE166</f>
        <v>Sydney Wilson</v>
      </c>
      <c r="E201" s="15" t="s">
        <v>1</v>
      </c>
      <c r="F201" s="13" t="str">
        <f>IF(ISERROR([2]Baker_Scores_Women_Var!E201), " ", IF([2]Baker_Scores_Women_Var!E201 = "Yes", "Yes", "  "))</f>
        <v xml:space="preserve">  </v>
      </c>
      <c r="G201" s="16">
        <v>150</v>
      </c>
      <c r="H201" s="16">
        <v>140</v>
      </c>
      <c r="I201" s="16">
        <v>182</v>
      </c>
      <c r="J201" s="16">
        <v>207</v>
      </c>
      <c r="K201" s="16">
        <v>179</v>
      </c>
      <c r="L201" s="16">
        <v>150</v>
      </c>
      <c r="M201" s="17">
        <f t="shared" si="56"/>
        <v>1008</v>
      </c>
      <c r="N201" s="17">
        <f t="shared" si="57"/>
        <v>6</v>
      </c>
      <c r="O201" s="17">
        <f t="shared" si="58"/>
        <v>168</v>
      </c>
    </row>
    <row r="202" spans="2:15" s="13" customFormat="1" ht="13.9" customHeight="1" x14ac:dyDescent="0.25">
      <c r="B202" s="13" t="s">
        <v>46</v>
      </c>
      <c r="C202" s="18" t="s">
        <v>10</v>
      </c>
      <c r="D202" s="15" t="s">
        <v>10</v>
      </c>
      <c r="E202" s="15"/>
      <c r="F202" s="15"/>
      <c r="G202" s="16"/>
      <c r="H202" s="16"/>
      <c r="I202" s="16"/>
      <c r="J202" s="16"/>
      <c r="K202" s="16"/>
      <c r="L202" s="16"/>
      <c r="M202" s="17">
        <f t="shared" si="56"/>
        <v>0</v>
      </c>
      <c r="N202" s="17">
        <f t="shared" si="57"/>
        <v>0</v>
      </c>
      <c r="O202" s="17">
        <f t="shared" si="58"/>
        <v>0</v>
      </c>
    </row>
    <row r="203" spans="2:15" s="13" customFormat="1" ht="13.9" customHeight="1" x14ac:dyDescent="0.25">
      <c r="B203" s="13" t="s">
        <v>46</v>
      </c>
      <c r="C203" s="18" t="s">
        <v>10</v>
      </c>
      <c r="D203" s="15" t="s">
        <v>10</v>
      </c>
      <c r="E203" s="15"/>
      <c r="F203" s="15"/>
      <c r="G203" s="16"/>
      <c r="H203" s="16"/>
      <c r="I203" s="16"/>
      <c r="J203" s="16"/>
      <c r="K203" s="16"/>
      <c r="L203" s="16"/>
      <c r="M203" s="17">
        <f t="shared" si="56"/>
        <v>0</v>
      </c>
      <c r="N203" s="17">
        <f t="shared" si="57"/>
        <v>0</v>
      </c>
      <c r="O203" s="17">
        <f t="shared" si="58"/>
        <v>0</v>
      </c>
    </row>
    <row r="204" spans="2:15" s="13" customFormat="1" ht="13.9" customHeight="1" thickBot="1" x14ac:dyDescent="0.3">
      <c r="B204" s="13" t="s">
        <v>46</v>
      </c>
      <c r="C204" s="18" t="s">
        <v>10</v>
      </c>
      <c r="D204" s="15" t="s">
        <v>10</v>
      </c>
      <c r="E204" s="15"/>
      <c r="F204" s="15"/>
      <c r="G204" s="19"/>
      <c r="H204" s="19"/>
      <c r="I204" s="19"/>
      <c r="J204" s="19"/>
      <c r="K204" s="19"/>
      <c r="L204" s="19"/>
      <c r="M204" s="20">
        <f t="shared" si="56"/>
        <v>0</v>
      </c>
      <c r="N204" s="20">
        <f t="shared" si="57"/>
        <v>0</v>
      </c>
      <c r="O204" s="17">
        <f t="shared" si="58"/>
        <v>0</v>
      </c>
    </row>
    <row r="205" spans="2:15" s="13" customFormat="1" ht="13.9" customHeight="1" thickTop="1" thickBot="1" x14ac:dyDescent="0.35">
      <c r="B205" s="21"/>
      <c r="G205" s="17">
        <f t="shared" ref="G205:N205" si="59">SUM(G194:G204)</f>
        <v>772</v>
      </c>
      <c r="H205" s="17">
        <f t="shared" si="59"/>
        <v>789</v>
      </c>
      <c r="I205" s="17">
        <f t="shared" si="59"/>
        <v>769</v>
      </c>
      <c r="J205" s="17">
        <f t="shared" si="59"/>
        <v>877</v>
      </c>
      <c r="K205" s="17">
        <f t="shared" si="59"/>
        <v>760</v>
      </c>
      <c r="L205" s="17">
        <f t="shared" si="59"/>
        <v>797</v>
      </c>
      <c r="M205" s="22">
        <f t="shared" si="59"/>
        <v>4764</v>
      </c>
      <c r="N205" s="22">
        <f t="shared" si="59"/>
        <v>30</v>
      </c>
    </row>
    <row r="206" spans="2:15" s="13" customFormat="1" ht="13.9" customHeight="1" thickTop="1" x14ac:dyDescent="0.25"/>
    <row r="207" spans="2:15" s="13" customFormat="1" ht="13.9" customHeight="1" x14ac:dyDescent="0.25">
      <c r="B207" s="13" t="str">
        <f>[2]Roster_Selection_Women!AB169&amp;" " &amp; "V "</f>
        <v xml:space="preserve">Iowa Western Community College V </v>
      </c>
      <c r="C207" s="13" t="str">
        <f>[2]Roster_Selection_Women!AD169</f>
        <v>23-741</v>
      </c>
      <c r="D207" s="13" t="str">
        <f>[2]Roster_Selection_Women!AE169</f>
        <v>Cecilia Hammermeister</v>
      </c>
      <c r="E207" s="15"/>
      <c r="F207" s="13" t="str">
        <f>IF(ISERROR([2]Baker_Scores_Women_Var!E207), " ", IF([2]Baker_Scores_Women_Var!E207 = "Yes", "Yes", "  "))</f>
        <v xml:space="preserve">  </v>
      </c>
      <c r="G207" s="16">
        <v>0</v>
      </c>
      <c r="H207" s="16">
        <v>0</v>
      </c>
      <c r="I207" s="16">
        <v>0</v>
      </c>
      <c r="J207" s="16">
        <v>0</v>
      </c>
      <c r="K207" s="16">
        <v>0</v>
      </c>
      <c r="L207" s="16">
        <v>0</v>
      </c>
      <c r="M207" s="17">
        <f t="shared" ref="M207:M217" si="60">SUM(G207:L207)</f>
        <v>0</v>
      </c>
      <c r="N207" s="17">
        <f t="shared" ref="N207:N217" si="61">COUNTIF(G207:L207, "&gt;0" )</f>
        <v>0</v>
      </c>
      <c r="O207" s="17">
        <f t="shared" ref="O207:O217" si="62">IF(N207=0,0,M207/N207)</f>
        <v>0</v>
      </c>
    </row>
    <row r="208" spans="2:15" s="13" customFormat="1" ht="13.9" customHeight="1" x14ac:dyDescent="0.25">
      <c r="B208" s="13" t="str">
        <f>[2]Roster_Selection_Women!AB170&amp;" " &amp; "V "</f>
        <v xml:space="preserve">Iowa Western Community College V </v>
      </c>
      <c r="C208" s="13" t="str">
        <f>[2]Roster_Selection_Women!AD170</f>
        <v>23-740</v>
      </c>
      <c r="D208" s="13" t="str">
        <f>[2]Roster_Selection_Women!AE170</f>
        <v>Chassidy Brittain</v>
      </c>
      <c r="E208" s="15"/>
      <c r="F208" s="13" t="str">
        <f>IF(ISERROR([2]Baker_Scores_Women_Var!E208), " ", IF([2]Baker_Scores_Women_Var!E208 = "Yes", "Yes", "  "))</f>
        <v xml:space="preserve">  </v>
      </c>
      <c r="G208" s="16">
        <v>0</v>
      </c>
      <c r="H208" s="16">
        <v>0</v>
      </c>
      <c r="I208" s="16">
        <v>0</v>
      </c>
      <c r="J208" s="16">
        <v>0</v>
      </c>
      <c r="K208" s="16">
        <v>0</v>
      </c>
      <c r="L208" s="16">
        <v>0</v>
      </c>
      <c r="M208" s="17">
        <f t="shared" si="60"/>
        <v>0</v>
      </c>
      <c r="N208" s="17">
        <f t="shared" si="61"/>
        <v>0</v>
      </c>
      <c r="O208" s="17">
        <f t="shared" si="62"/>
        <v>0</v>
      </c>
    </row>
    <row r="209" spans="2:15" s="13" customFormat="1" ht="13.9" customHeight="1" x14ac:dyDescent="0.25">
      <c r="B209" s="13" t="str">
        <f>[2]Roster_Selection_Women!AB171&amp;" " &amp; "V "</f>
        <v xml:space="preserve">Iowa Western Community College V </v>
      </c>
      <c r="C209" s="13" t="str">
        <f>[2]Roster_Selection_Women!AD171</f>
        <v>19-86489</v>
      </c>
      <c r="D209" s="13" t="str">
        <f>[2]Roster_Selection_Women!AE171</f>
        <v>Gabbi McCarthy</v>
      </c>
      <c r="E209" s="15" t="s">
        <v>1</v>
      </c>
      <c r="F209" s="13" t="str">
        <f>IF(ISERROR([2]Baker_Scores_Women_Var!E209), " ", IF([2]Baker_Scores_Women_Var!E209 = "Yes", "Yes", "  "))</f>
        <v xml:space="preserve">  </v>
      </c>
      <c r="G209" s="16">
        <v>171</v>
      </c>
      <c r="H209" s="16">
        <v>153</v>
      </c>
      <c r="I209" s="16">
        <v>179</v>
      </c>
      <c r="J209" s="16">
        <v>126</v>
      </c>
      <c r="K209" s="16">
        <v>146</v>
      </c>
      <c r="L209" s="16">
        <v>129</v>
      </c>
      <c r="M209" s="17">
        <f t="shared" si="60"/>
        <v>904</v>
      </c>
      <c r="N209" s="17">
        <f t="shared" si="61"/>
        <v>6</v>
      </c>
      <c r="O209" s="17">
        <f t="shared" si="62"/>
        <v>150.66666666666666</v>
      </c>
    </row>
    <row r="210" spans="2:15" s="13" customFormat="1" ht="13.9" customHeight="1" x14ac:dyDescent="0.25">
      <c r="B210" s="13" t="str">
        <f>[2]Roster_Selection_Women!AB172&amp;" " &amp; "V "</f>
        <v xml:space="preserve">Iowa Western Community College V </v>
      </c>
      <c r="C210" s="13" t="str">
        <f>[2]Roster_Selection_Women!AD172</f>
        <v>11-666402</v>
      </c>
      <c r="D210" s="13" t="str">
        <f>[2]Roster_Selection_Women!AE172</f>
        <v>Kasey Pleas</v>
      </c>
      <c r="E210" s="15" t="s">
        <v>1</v>
      </c>
      <c r="F210" s="13" t="str">
        <f>IF(ISERROR([2]Baker_Scores_Women_Var!E210), " ", IF([2]Baker_Scores_Women_Var!E210 = "Yes", "Yes", "  "))</f>
        <v xml:space="preserve">  </v>
      </c>
      <c r="G210" s="16">
        <v>187</v>
      </c>
      <c r="H210" s="16">
        <v>166</v>
      </c>
      <c r="I210" s="16">
        <v>155</v>
      </c>
      <c r="J210" s="16">
        <v>149</v>
      </c>
      <c r="K210" s="16">
        <v>138</v>
      </c>
      <c r="L210" s="16">
        <v>165</v>
      </c>
      <c r="M210" s="17">
        <f t="shared" si="60"/>
        <v>960</v>
      </c>
      <c r="N210" s="17">
        <f t="shared" si="61"/>
        <v>6</v>
      </c>
      <c r="O210" s="17">
        <f t="shared" si="62"/>
        <v>160</v>
      </c>
    </row>
    <row r="211" spans="2:15" s="13" customFormat="1" ht="13.9" customHeight="1" x14ac:dyDescent="0.25">
      <c r="B211" s="13" t="str">
        <f>[2]Roster_Selection_Women!AB173&amp;" " &amp; "V "</f>
        <v xml:space="preserve">Iowa Western Community College V </v>
      </c>
      <c r="C211" s="13" t="str">
        <f>[2]Roster_Selection_Women!AD173</f>
        <v>11-292967</v>
      </c>
      <c r="D211" s="13" t="str">
        <f>[2]Roster_Selection_Women!AE173</f>
        <v>Katherine Perez</v>
      </c>
      <c r="E211" s="15" t="s">
        <v>1</v>
      </c>
      <c r="F211" s="13" t="str">
        <f>IF(ISERROR([2]Baker_Scores_Women_Var!E211), " ", IF([2]Baker_Scores_Women_Var!E211 = "Yes", "Yes", "  "))</f>
        <v xml:space="preserve">  </v>
      </c>
      <c r="G211" s="16">
        <v>206</v>
      </c>
      <c r="H211" s="16">
        <v>172</v>
      </c>
      <c r="I211" s="16">
        <v>199</v>
      </c>
      <c r="J211" s="16">
        <v>157</v>
      </c>
      <c r="K211" s="16">
        <v>181</v>
      </c>
      <c r="L211" s="16">
        <v>150</v>
      </c>
      <c r="M211" s="17">
        <f t="shared" si="60"/>
        <v>1065</v>
      </c>
      <c r="N211" s="17">
        <f t="shared" si="61"/>
        <v>6</v>
      </c>
      <c r="O211" s="17">
        <f t="shared" si="62"/>
        <v>177.5</v>
      </c>
    </row>
    <row r="212" spans="2:15" s="13" customFormat="1" ht="13.9" customHeight="1" x14ac:dyDescent="0.25">
      <c r="B212" s="13" t="str">
        <f>[2]Roster_Selection_Women!AB174&amp;" " &amp; "V "</f>
        <v xml:space="preserve">Iowa Western Community College V </v>
      </c>
      <c r="C212" s="13" t="str">
        <f>[2]Roster_Selection_Women!AD174</f>
        <v>9130-1913</v>
      </c>
      <c r="D212" s="13" t="str">
        <f>[2]Roster_Selection_Women!AE174</f>
        <v>Kerry Crossman</v>
      </c>
      <c r="E212" s="15" t="s">
        <v>1</v>
      </c>
      <c r="F212" s="13" t="str">
        <f>IF(ISERROR([2]Baker_Scores_Women_Var!E212), " ", IF([2]Baker_Scores_Women_Var!E212 = "Yes", "Yes", "  "))</f>
        <v xml:space="preserve">  </v>
      </c>
      <c r="G212" s="16">
        <v>157</v>
      </c>
      <c r="H212" s="16">
        <v>168</v>
      </c>
      <c r="I212" s="16">
        <v>187</v>
      </c>
      <c r="J212" s="16">
        <v>183</v>
      </c>
      <c r="K212" s="16">
        <v>189</v>
      </c>
      <c r="L212" s="16">
        <v>145</v>
      </c>
      <c r="M212" s="17">
        <f t="shared" si="60"/>
        <v>1029</v>
      </c>
      <c r="N212" s="17">
        <f t="shared" si="61"/>
        <v>6</v>
      </c>
      <c r="O212" s="17">
        <f t="shared" si="62"/>
        <v>171.5</v>
      </c>
    </row>
    <row r="213" spans="2:15" s="13" customFormat="1" ht="13.9" customHeight="1" x14ac:dyDescent="0.25">
      <c r="B213" s="13" t="str">
        <f>[2]Roster_Selection_Women!AB175&amp;" " &amp; "V "</f>
        <v xml:space="preserve">Iowa Western Community College V </v>
      </c>
      <c r="C213" s="13" t="str">
        <f>[2]Roster_Selection_Women!AD175</f>
        <v>11-395382</v>
      </c>
      <c r="D213" s="13" t="str">
        <f>[2]Roster_Selection_Women!AE175</f>
        <v>Theresa De Werth</v>
      </c>
      <c r="E213" s="15" t="s">
        <v>1</v>
      </c>
      <c r="F213" s="13" t="str">
        <f>IF(ISERROR([2]Baker_Scores_Women_Var!E213), " ", IF([2]Baker_Scores_Women_Var!E213 = "Yes", "Yes", "  "))</f>
        <v xml:space="preserve">  </v>
      </c>
      <c r="G213" s="16">
        <v>180</v>
      </c>
      <c r="H213" s="16">
        <v>210</v>
      </c>
      <c r="I213" s="16">
        <v>164</v>
      </c>
      <c r="J213" s="16">
        <v>152</v>
      </c>
      <c r="K213" s="16">
        <v>190</v>
      </c>
      <c r="L213" s="16">
        <v>196</v>
      </c>
      <c r="M213" s="17">
        <f t="shared" si="60"/>
        <v>1092</v>
      </c>
      <c r="N213" s="17">
        <f t="shared" si="61"/>
        <v>6</v>
      </c>
      <c r="O213" s="17">
        <f t="shared" si="62"/>
        <v>182</v>
      </c>
    </row>
    <row r="214" spans="2:15" s="13" customFormat="1" ht="13.9" customHeight="1" x14ac:dyDescent="0.25">
      <c r="B214" s="13" t="str">
        <f>[2]Roster_Selection_Women!AB176&amp;" " &amp; "V "</f>
        <v xml:space="preserve"> V </v>
      </c>
      <c r="C214" s="13" t="str">
        <f>[2]Roster_Selection_Women!AD176</f>
        <v/>
      </c>
      <c r="D214" s="13" t="str">
        <f>[2]Roster_Selection_Women!AE176</f>
        <v/>
      </c>
      <c r="E214" s="15"/>
      <c r="F214" s="13" t="str">
        <f>IF(ISERROR([2]Baker_Scores_Women_Var!E214), " ", IF([2]Baker_Scores_Women_Var!E214 = "Yes", "Yes", "  "))</f>
        <v xml:space="preserve">  </v>
      </c>
      <c r="G214" s="16"/>
      <c r="H214" s="16"/>
      <c r="I214" s="16"/>
      <c r="J214" s="16"/>
      <c r="K214" s="16"/>
      <c r="L214" s="16"/>
      <c r="M214" s="17">
        <f t="shared" si="60"/>
        <v>0</v>
      </c>
      <c r="N214" s="17">
        <f t="shared" si="61"/>
        <v>0</v>
      </c>
      <c r="O214" s="17">
        <f t="shared" si="62"/>
        <v>0</v>
      </c>
    </row>
    <row r="215" spans="2:15" s="13" customFormat="1" ht="13.9" customHeight="1" x14ac:dyDescent="0.25">
      <c r="B215" s="13" t="s">
        <v>47</v>
      </c>
      <c r="C215" s="18" t="s">
        <v>10</v>
      </c>
      <c r="D215" s="15" t="s">
        <v>10</v>
      </c>
      <c r="E215" s="15"/>
      <c r="F215" s="15"/>
      <c r="G215" s="16"/>
      <c r="H215" s="16"/>
      <c r="I215" s="16"/>
      <c r="J215" s="16"/>
      <c r="K215" s="16"/>
      <c r="L215" s="16"/>
      <c r="M215" s="17">
        <f t="shared" si="60"/>
        <v>0</v>
      </c>
      <c r="N215" s="17">
        <f t="shared" si="61"/>
        <v>0</v>
      </c>
      <c r="O215" s="17">
        <f t="shared" si="62"/>
        <v>0</v>
      </c>
    </row>
    <row r="216" spans="2:15" s="13" customFormat="1" ht="13.9" customHeight="1" x14ac:dyDescent="0.25">
      <c r="B216" s="13" t="s">
        <v>47</v>
      </c>
      <c r="C216" s="18" t="s">
        <v>10</v>
      </c>
      <c r="D216" s="15" t="s">
        <v>10</v>
      </c>
      <c r="E216" s="15"/>
      <c r="F216" s="15"/>
      <c r="G216" s="16"/>
      <c r="H216" s="16"/>
      <c r="I216" s="16"/>
      <c r="J216" s="16"/>
      <c r="K216" s="16"/>
      <c r="L216" s="16"/>
      <c r="M216" s="17">
        <f t="shared" si="60"/>
        <v>0</v>
      </c>
      <c r="N216" s="17">
        <f t="shared" si="61"/>
        <v>0</v>
      </c>
      <c r="O216" s="17">
        <f t="shared" si="62"/>
        <v>0</v>
      </c>
    </row>
    <row r="217" spans="2:15" s="13" customFormat="1" ht="13.9" customHeight="1" thickBot="1" x14ac:dyDescent="0.3">
      <c r="B217" s="13" t="s">
        <v>47</v>
      </c>
      <c r="C217" s="18" t="s">
        <v>10</v>
      </c>
      <c r="D217" s="15" t="s">
        <v>10</v>
      </c>
      <c r="E217" s="15"/>
      <c r="F217" s="15"/>
      <c r="G217" s="19"/>
      <c r="H217" s="19"/>
      <c r="I217" s="19"/>
      <c r="J217" s="19"/>
      <c r="K217" s="19"/>
      <c r="L217" s="19"/>
      <c r="M217" s="20">
        <f t="shared" si="60"/>
        <v>0</v>
      </c>
      <c r="N217" s="20">
        <f t="shared" si="61"/>
        <v>0</v>
      </c>
      <c r="O217" s="17">
        <f t="shared" si="62"/>
        <v>0</v>
      </c>
    </row>
    <row r="218" spans="2:15" s="13" customFormat="1" ht="13.9" customHeight="1" thickTop="1" thickBot="1" x14ac:dyDescent="0.35">
      <c r="B218" s="21"/>
      <c r="G218" s="17">
        <f t="shared" ref="G218:N218" si="63">SUM(G207:G217)</f>
        <v>901</v>
      </c>
      <c r="H218" s="17">
        <f t="shared" si="63"/>
        <v>869</v>
      </c>
      <c r="I218" s="17">
        <f t="shared" si="63"/>
        <v>884</v>
      </c>
      <c r="J218" s="17">
        <f t="shared" si="63"/>
        <v>767</v>
      </c>
      <c r="K218" s="17">
        <f t="shared" si="63"/>
        <v>844</v>
      </c>
      <c r="L218" s="17">
        <f t="shared" si="63"/>
        <v>785</v>
      </c>
      <c r="M218" s="22">
        <f t="shared" si="63"/>
        <v>5050</v>
      </c>
      <c r="N218" s="22">
        <f t="shared" si="63"/>
        <v>30</v>
      </c>
    </row>
    <row r="219" spans="2:15" s="13" customFormat="1" ht="13.9" customHeight="1" thickTop="1" x14ac:dyDescent="0.25"/>
    <row r="220" spans="2:15" s="13" customFormat="1" ht="13.9" customHeight="1" x14ac:dyDescent="0.25">
      <c r="B220" s="13" t="str">
        <f>[2]Roster_Selection_Women!AB178&amp;" " &amp; "V "</f>
        <v xml:space="preserve">Judson University V </v>
      </c>
      <c r="C220" s="13" t="str">
        <f>[2]Roster_Selection_Women!AD178</f>
        <v>5686-2431</v>
      </c>
      <c r="D220" s="13" t="str">
        <f>[2]Roster_Selection_Women!AE178</f>
        <v>Chloe Siezega</v>
      </c>
      <c r="E220" s="15" t="s">
        <v>1</v>
      </c>
      <c r="F220" s="13" t="str">
        <f>IF(ISERROR([2]Baker_Scores_Women_Var!E220), " ", IF([2]Baker_Scores_Women_Var!E220 = "Yes", "Yes", "  "))</f>
        <v xml:space="preserve">  </v>
      </c>
      <c r="G220" s="16">
        <v>194</v>
      </c>
      <c r="H220" s="16">
        <v>200</v>
      </c>
      <c r="I220" s="16">
        <v>205</v>
      </c>
      <c r="J220" s="16">
        <v>173</v>
      </c>
      <c r="K220" s="16">
        <v>225</v>
      </c>
      <c r="L220" s="16">
        <v>148</v>
      </c>
      <c r="M220" s="17">
        <f t="shared" ref="M220:M230" si="64">SUM(G220:L220)</f>
        <v>1145</v>
      </c>
      <c r="N220" s="17">
        <f t="shared" ref="N220:N230" si="65">COUNTIF(G220:L220, "&gt;0" )</f>
        <v>6</v>
      </c>
      <c r="O220" s="17">
        <f t="shared" ref="O220:O230" si="66">IF(N220=0,0,M220/N220)</f>
        <v>190.83333333333334</v>
      </c>
    </row>
    <row r="221" spans="2:15" s="13" customFormat="1" ht="13.9" customHeight="1" x14ac:dyDescent="0.25">
      <c r="B221" s="13" t="str">
        <f>[2]Roster_Selection_Women!AB179&amp;" " &amp; "V "</f>
        <v xml:space="preserve">Judson University V </v>
      </c>
      <c r="C221" s="13" t="str">
        <f>[2]Roster_Selection_Women!AD179</f>
        <v>11-174643</v>
      </c>
      <c r="D221" s="13" t="str">
        <f>[2]Roster_Selection_Women!AE179</f>
        <v>Darian Mobley</v>
      </c>
      <c r="E221" s="15" t="s">
        <v>1</v>
      </c>
      <c r="F221" s="13" t="str">
        <f>IF(ISERROR([2]Baker_Scores_Women_Var!E221), " ", IF([2]Baker_Scores_Women_Var!E221 = "Yes", "Yes", "  "))</f>
        <v xml:space="preserve">  </v>
      </c>
      <c r="G221" s="16">
        <v>0</v>
      </c>
      <c r="H221" s="16">
        <v>0</v>
      </c>
      <c r="I221" s="16">
        <v>179</v>
      </c>
      <c r="J221" s="16">
        <v>211</v>
      </c>
      <c r="K221" s="16">
        <v>202</v>
      </c>
      <c r="L221" s="16">
        <v>167</v>
      </c>
      <c r="M221" s="17">
        <f t="shared" si="64"/>
        <v>759</v>
      </c>
      <c r="N221" s="17">
        <f t="shared" si="65"/>
        <v>4</v>
      </c>
      <c r="O221" s="17">
        <f t="shared" si="66"/>
        <v>189.75</v>
      </c>
    </row>
    <row r="222" spans="2:15" s="13" customFormat="1" ht="13.9" customHeight="1" x14ac:dyDescent="0.25">
      <c r="B222" s="13" t="str">
        <f>[2]Roster_Selection_Women!AB180&amp;" " &amp; "V "</f>
        <v xml:space="preserve">Judson University V </v>
      </c>
      <c r="C222" s="13" t="str">
        <f>[2]Roster_Selection_Women!AD180</f>
        <v>16-65460</v>
      </c>
      <c r="D222" s="13" t="str">
        <f>[2]Roster_Selection_Women!AE180</f>
        <v>Demi Kontos</v>
      </c>
      <c r="E222" s="15" t="s">
        <v>1</v>
      </c>
      <c r="F222" s="13" t="str">
        <f>IF(ISERROR([2]Baker_Scores_Women_Var!E222), " ", IF([2]Baker_Scores_Women_Var!E222 = "Yes", "Yes", "  "))</f>
        <v xml:space="preserve">  </v>
      </c>
      <c r="G222" s="16">
        <v>203</v>
      </c>
      <c r="H222" s="16">
        <v>176</v>
      </c>
      <c r="I222" s="16">
        <v>168</v>
      </c>
      <c r="J222" s="16">
        <v>225</v>
      </c>
      <c r="K222" s="16">
        <v>168</v>
      </c>
      <c r="L222" s="16">
        <v>181</v>
      </c>
      <c r="M222" s="17">
        <f t="shared" si="64"/>
        <v>1121</v>
      </c>
      <c r="N222" s="17">
        <f t="shared" si="65"/>
        <v>6</v>
      </c>
      <c r="O222" s="17">
        <f t="shared" si="66"/>
        <v>186.83333333333334</v>
      </c>
    </row>
    <row r="223" spans="2:15" s="13" customFormat="1" ht="13.9" customHeight="1" x14ac:dyDescent="0.25">
      <c r="B223" s="13" t="str">
        <f>[2]Roster_Selection_Women!AB181&amp;" " &amp; "V "</f>
        <v xml:space="preserve">Judson University V </v>
      </c>
      <c r="C223" s="13" t="str">
        <f>[2]Roster_Selection_Women!AD181</f>
        <v>16-154883</v>
      </c>
      <c r="D223" s="13" t="str">
        <f>[2]Roster_Selection_Women!AE181</f>
        <v>Isabell Cooley</v>
      </c>
      <c r="E223" s="15" t="s">
        <v>1</v>
      </c>
      <c r="F223" s="13" t="str">
        <f>IF(ISERROR([2]Baker_Scores_Women_Var!E223), " ", IF([2]Baker_Scores_Women_Var!E223 = "Yes", "Yes", "  "))</f>
        <v xml:space="preserve">  </v>
      </c>
      <c r="G223" s="16">
        <v>154</v>
      </c>
      <c r="H223" s="16">
        <v>0</v>
      </c>
      <c r="I223" s="16">
        <v>0</v>
      </c>
      <c r="J223" s="16">
        <v>0</v>
      </c>
      <c r="K223" s="16">
        <v>0</v>
      </c>
      <c r="L223" s="16">
        <v>0</v>
      </c>
      <c r="M223" s="17">
        <f t="shared" si="64"/>
        <v>154</v>
      </c>
      <c r="N223" s="17">
        <f t="shared" si="65"/>
        <v>1</v>
      </c>
      <c r="O223" s="17">
        <f t="shared" si="66"/>
        <v>154</v>
      </c>
    </row>
    <row r="224" spans="2:15" s="13" customFormat="1" ht="13.9" customHeight="1" x14ac:dyDescent="0.25">
      <c r="B224" s="13" t="str">
        <f>[2]Roster_Selection_Women!AB182&amp;" " &amp; "V "</f>
        <v xml:space="preserve">Judson University V </v>
      </c>
      <c r="C224" s="13" t="str">
        <f>[2]Roster_Selection_Women!AD182</f>
        <v>15-128973</v>
      </c>
      <c r="D224" s="13" t="str">
        <f>[2]Roster_Selection_Women!AE182</f>
        <v>Michele Chancey</v>
      </c>
      <c r="E224" s="15" t="s">
        <v>1</v>
      </c>
      <c r="F224" s="13" t="str">
        <f>IF(ISERROR([2]Baker_Scores_Women_Var!E224), " ", IF([2]Baker_Scores_Women_Var!E224 = "Yes", "Yes", "  "))</f>
        <v xml:space="preserve">  </v>
      </c>
      <c r="G224" s="16">
        <v>0</v>
      </c>
      <c r="H224" s="16">
        <v>0</v>
      </c>
      <c r="I224" s="16">
        <v>0</v>
      </c>
      <c r="J224" s="16">
        <v>0</v>
      </c>
      <c r="K224" s="16">
        <v>0</v>
      </c>
      <c r="L224" s="16">
        <v>0</v>
      </c>
      <c r="M224" s="17">
        <f t="shared" si="64"/>
        <v>0</v>
      </c>
      <c r="N224" s="17">
        <f t="shared" si="65"/>
        <v>0</v>
      </c>
      <c r="O224" s="17">
        <f t="shared" si="66"/>
        <v>0</v>
      </c>
    </row>
    <row r="225" spans="2:15" s="13" customFormat="1" ht="13.9" customHeight="1" x14ac:dyDescent="0.25">
      <c r="B225" s="13" t="str">
        <f>[2]Roster_Selection_Women!AB183&amp;" " &amp; "V "</f>
        <v xml:space="preserve">Judson University V </v>
      </c>
      <c r="C225" s="13" t="str">
        <f>[2]Roster_Selection_Women!AD183</f>
        <v>11-702539</v>
      </c>
      <c r="D225" s="13" t="str">
        <f>[2]Roster_Selection_Women!AE183</f>
        <v>Neena Dingillo</v>
      </c>
      <c r="E225" s="15" t="s">
        <v>1</v>
      </c>
      <c r="F225" s="13" t="str">
        <f>IF(ISERROR([2]Baker_Scores_Women_Var!E225), " ", IF([2]Baker_Scores_Women_Var!E225 = "Yes", "Yes", "  "))</f>
        <v xml:space="preserve">  </v>
      </c>
      <c r="G225" s="16">
        <v>0</v>
      </c>
      <c r="H225" s="16">
        <v>139</v>
      </c>
      <c r="I225" s="16">
        <v>0</v>
      </c>
      <c r="J225" s="16">
        <v>0</v>
      </c>
      <c r="K225" s="16">
        <v>0</v>
      </c>
      <c r="L225" s="16">
        <v>0</v>
      </c>
      <c r="M225" s="17">
        <f t="shared" si="64"/>
        <v>139</v>
      </c>
      <c r="N225" s="17">
        <f t="shared" si="65"/>
        <v>1</v>
      </c>
      <c r="O225" s="17">
        <f t="shared" si="66"/>
        <v>139</v>
      </c>
    </row>
    <row r="226" spans="2:15" s="13" customFormat="1" ht="13.9" customHeight="1" x14ac:dyDescent="0.25">
      <c r="B226" s="13" t="str">
        <f>[2]Roster_Selection_Women!AB184&amp;" " &amp; "V "</f>
        <v xml:space="preserve">Judson University V </v>
      </c>
      <c r="C226" s="13" t="str">
        <f>[2]Roster_Selection_Women!AD184</f>
        <v>11-396899</v>
      </c>
      <c r="D226" s="13" t="str">
        <f>[2]Roster_Selection_Women!AE184</f>
        <v>Paige Carpenter</v>
      </c>
      <c r="E226" s="15" t="s">
        <v>1</v>
      </c>
      <c r="F226" s="13" t="str">
        <f>IF(ISERROR([2]Baker_Scores_Women_Var!E226), " ", IF([2]Baker_Scores_Women_Var!E226 = "Yes", "Yes", "  "))</f>
        <v xml:space="preserve">  </v>
      </c>
      <c r="G226" s="16">
        <v>179</v>
      </c>
      <c r="H226" s="16">
        <v>155</v>
      </c>
      <c r="I226" s="16">
        <v>214</v>
      </c>
      <c r="J226" s="16">
        <v>169</v>
      </c>
      <c r="K226" s="16">
        <v>197</v>
      </c>
      <c r="L226" s="16">
        <v>179</v>
      </c>
      <c r="M226" s="17">
        <f t="shared" si="64"/>
        <v>1093</v>
      </c>
      <c r="N226" s="17">
        <f t="shared" si="65"/>
        <v>6</v>
      </c>
      <c r="O226" s="17">
        <f t="shared" si="66"/>
        <v>182.16666666666666</v>
      </c>
    </row>
    <row r="227" spans="2:15" s="13" customFormat="1" ht="13.9" customHeight="1" x14ac:dyDescent="0.25">
      <c r="B227" s="13" t="str">
        <f>[2]Roster_Selection_Women!AB185&amp;" " &amp; "V "</f>
        <v xml:space="preserve">Judson University V </v>
      </c>
      <c r="C227" s="13" t="str">
        <f>[2]Roster_Selection_Women!AD185</f>
        <v>16-156097</v>
      </c>
      <c r="D227" s="13" t="str">
        <f>[2]Roster_Selection_Women!AE185</f>
        <v>Tina Tindall</v>
      </c>
      <c r="E227" s="15" t="s">
        <v>1</v>
      </c>
      <c r="F227" s="13" t="str">
        <f>IF(ISERROR([2]Baker_Scores_Women_Var!E227), " ", IF([2]Baker_Scores_Women_Var!E227 = "Yes", "Yes", "  "))</f>
        <v xml:space="preserve">  </v>
      </c>
      <c r="G227" s="16">
        <v>187</v>
      </c>
      <c r="H227" s="16">
        <v>182</v>
      </c>
      <c r="I227" s="16">
        <v>162</v>
      </c>
      <c r="J227" s="16">
        <v>252</v>
      </c>
      <c r="K227" s="16">
        <v>198</v>
      </c>
      <c r="L227" s="16">
        <v>188</v>
      </c>
      <c r="M227" s="17">
        <f t="shared" si="64"/>
        <v>1169</v>
      </c>
      <c r="N227" s="17">
        <f t="shared" si="65"/>
        <v>6</v>
      </c>
      <c r="O227" s="17">
        <f t="shared" si="66"/>
        <v>194.83333333333334</v>
      </c>
    </row>
    <row r="228" spans="2:15" s="13" customFormat="1" ht="13.9" customHeight="1" x14ac:dyDescent="0.25">
      <c r="B228" s="13" t="s">
        <v>48</v>
      </c>
      <c r="C228" s="18" t="s">
        <v>10</v>
      </c>
      <c r="D228" s="15" t="s">
        <v>10</v>
      </c>
      <c r="E228" s="15"/>
      <c r="F228" s="15"/>
      <c r="G228" s="16"/>
      <c r="H228" s="16"/>
      <c r="I228" s="16"/>
      <c r="J228" s="16"/>
      <c r="K228" s="16"/>
      <c r="L228" s="16"/>
      <c r="M228" s="17">
        <f t="shared" si="64"/>
        <v>0</v>
      </c>
      <c r="N228" s="17">
        <f t="shared" si="65"/>
        <v>0</v>
      </c>
      <c r="O228" s="17">
        <f t="shared" si="66"/>
        <v>0</v>
      </c>
    </row>
    <row r="229" spans="2:15" s="13" customFormat="1" ht="13.9" customHeight="1" x14ac:dyDescent="0.25">
      <c r="B229" s="13" t="s">
        <v>48</v>
      </c>
      <c r="C229" s="18" t="s">
        <v>10</v>
      </c>
      <c r="D229" s="15" t="s">
        <v>10</v>
      </c>
      <c r="E229" s="15"/>
      <c r="F229" s="15"/>
      <c r="G229" s="16"/>
      <c r="H229" s="16"/>
      <c r="I229" s="16"/>
      <c r="J229" s="16"/>
      <c r="K229" s="16"/>
      <c r="L229" s="16"/>
      <c r="M229" s="17">
        <f t="shared" si="64"/>
        <v>0</v>
      </c>
      <c r="N229" s="17">
        <f t="shared" si="65"/>
        <v>0</v>
      </c>
      <c r="O229" s="17">
        <f t="shared" si="66"/>
        <v>0</v>
      </c>
    </row>
    <row r="230" spans="2:15" s="13" customFormat="1" ht="13.9" customHeight="1" thickBot="1" x14ac:dyDescent="0.3">
      <c r="B230" s="13" t="s">
        <v>48</v>
      </c>
      <c r="C230" s="18" t="s">
        <v>10</v>
      </c>
      <c r="D230" s="15" t="s">
        <v>10</v>
      </c>
      <c r="E230" s="15"/>
      <c r="F230" s="15"/>
      <c r="G230" s="19"/>
      <c r="H230" s="19"/>
      <c r="I230" s="19"/>
      <c r="J230" s="19"/>
      <c r="K230" s="19"/>
      <c r="L230" s="19"/>
      <c r="M230" s="20">
        <f t="shared" si="64"/>
        <v>0</v>
      </c>
      <c r="N230" s="20">
        <f t="shared" si="65"/>
        <v>0</v>
      </c>
      <c r="O230" s="17">
        <f t="shared" si="66"/>
        <v>0</v>
      </c>
    </row>
    <row r="231" spans="2:15" s="13" customFormat="1" ht="13.9" customHeight="1" thickTop="1" thickBot="1" x14ac:dyDescent="0.35">
      <c r="B231" s="21"/>
      <c r="G231" s="17">
        <f t="shared" ref="G231:N231" si="67">SUM(G220:G230)</f>
        <v>917</v>
      </c>
      <c r="H231" s="17">
        <f t="shared" si="67"/>
        <v>852</v>
      </c>
      <c r="I231" s="17">
        <f t="shared" si="67"/>
        <v>928</v>
      </c>
      <c r="J231" s="17">
        <f t="shared" si="67"/>
        <v>1030</v>
      </c>
      <c r="K231" s="17">
        <f t="shared" si="67"/>
        <v>990</v>
      </c>
      <c r="L231" s="17">
        <f t="shared" si="67"/>
        <v>863</v>
      </c>
      <c r="M231" s="22">
        <f t="shared" si="67"/>
        <v>5580</v>
      </c>
      <c r="N231" s="22">
        <f t="shared" si="67"/>
        <v>30</v>
      </c>
    </row>
    <row r="232" spans="2:15" s="13" customFormat="1" ht="13.9" customHeight="1" thickTop="1" x14ac:dyDescent="0.25"/>
    <row r="233" spans="2:15" s="13" customFormat="1" ht="13.9" customHeight="1" x14ac:dyDescent="0.25">
      <c r="B233" s="13" t="str">
        <f>[2]Roster_Selection_Women!AB192&amp;" " &amp; "V "</f>
        <v xml:space="preserve">Lawrence Technological University V </v>
      </c>
      <c r="C233" s="13" t="str">
        <f>[2]Roster_Selection_Women!AD192</f>
        <v>11-738600</v>
      </c>
      <c r="D233" s="13" t="str">
        <f>[2]Roster_Selection_Women!AE192</f>
        <v>Amelia (Mia) Adams</v>
      </c>
      <c r="E233" s="15" t="s">
        <v>1</v>
      </c>
      <c r="F233" s="13" t="str">
        <f>IF(ISERROR([2]Baker_Scores_Women_Var!E233), " ", IF([2]Baker_Scores_Women_Var!E233 = "Yes", "Yes", "  "))</f>
        <v xml:space="preserve">  </v>
      </c>
      <c r="G233" s="16">
        <v>145</v>
      </c>
      <c r="H233" s="16">
        <v>0</v>
      </c>
      <c r="I233" s="16">
        <v>217</v>
      </c>
      <c r="J233" s="16">
        <v>151</v>
      </c>
      <c r="K233" s="16">
        <v>0</v>
      </c>
      <c r="L233" s="16">
        <v>154</v>
      </c>
      <c r="M233" s="17">
        <f t="shared" ref="M233:M243" si="68">SUM(G233:L233)</f>
        <v>667</v>
      </c>
      <c r="N233" s="17">
        <f t="shared" ref="N233:N243" si="69">COUNTIF(G233:L233, "&gt;0" )</f>
        <v>4</v>
      </c>
      <c r="O233" s="17">
        <f t="shared" ref="O233:O243" si="70">IF(N233=0,0,M233/N233)</f>
        <v>166.75</v>
      </c>
    </row>
    <row r="234" spans="2:15" s="13" customFormat="1" ht="13.9" customHeight="1" x14ac:dyDescent="0.25">
      <c r="B234" s="13" t="str">
        <f>[2]Roster_Selection_Women!AB193&amp;" " &amp; "V "</f>
        <v xml:space="preserve">Lawrence Technological University V </v>
      </c>
      <c r="C234" s="13" t="str">
        <f>[2]Roster_Selection_Women!AD193</f>
        <v>11-122331</v>
      </c>
      <c r="D234" s="13" t="str">
        <f>[2]Roster_Selection_Women!AE193</f>
        <v>Aubrie Svilar</v>
      </c>
      <c r="E234" s="15" t="s">
        <v>1</v>
      </c>
      <c r="F234" s="13" t="str">
        <f>IF(ISERROR([2]Baker_Scores_Women_Var!E234), " ", IF([2]Baker_Scores_Women_Var!E234 = "Yes", "Yes", "  "))</f>
        <v xml:space="preserve">  </v>
      </c>
      <c r="G234" s="16">
        <v>169</v>
      </c>
      <c r="H234" s="16">
        <v>141</v>
      </c>
      <c r="I234" s="16">
        <v>177</v>
      </c>
      <c r="J234" s="16">
        <v>219</v>
      </c>
      <c r="K234" s="16">
        <v>145</v>
      </c>
      <c r="L234" s="16">
        <v>160</v>
      </c>
      <c r="M234" s="17">
        <f t="shared" si="68"/>
        <v>1011</v>
      </c>
      <c r="N234" s="17">
        <f t="shared" si="69"/>
        <v>6</v>
      </c>
      <c r="O234" s="17">
        <f t="shared" si="70"/>
        <v>168.5</v>
      </c>
    </row>
    <row r="235" spans="2:15" s="13" customFormat="1" ht="13.9" customHeight="1" x14ac:dyDescent="0.25">
      <c r="B235" s="13" t="str">
        <f>[2]Roster_Selection_Women!AB194&amp;" " &amp; "V "</f>
        <v xml:space="preserve">Lawrence Technological University V </v>
      </c>
      <c r="C235" s="13" t="str">
        <f>[2]Roster_Selection_Women!AD194</f>
        <v>19-76428</v>
      </c>
      <c r="D235" s="13" t="str">
        <f>[2]Roster_Selection_Women!AE194</f>
        <v>Brooke Kochel</v>
      </c>
      <c r="E235" s="15" t="s">
        <v>1</v>
      </c>
      <c r="F235" s="13" t="str">
        <f>IF(ISERROR([2]Baker_Scores_Women_Var!E235), " ", IF([2]Baker_Scores_Women_Var!E235 = "Yes", "Yes", "  "))</f>
        <v xml:space="preserve">  </v>
      </c>
      <c r="G235" s="16">
        <v>0</v>
      </c>
      <c r="H235" s="16">
        <v>227</v>
      </c>
      <c r="I235" s="16">
        <v>204</v>
      </c>
      <c r="J235" s="16">
        <v>206</v>
      </c>
      <c r="K235" s="16">
        <v>204</v>
      </c>
      <c r="L235" s="16">
        <v>149</v>
      </c>
      <c r="M235" s="17">
        <f t="shared" si="68"/>
        <v>990</v>
      </c>
      <c r="N235" s="17">
        <f t="shared" si="69"/>
        <v>5</v>
      </c>
      <c r="O235" s="17">
        <f t="shared" si="70"/>
        <v>198</v>
      </c>
    </row>
    <row r="236" spans="2:15" s="13" customFormat="1" ht="13.9" customHeight="1" x14ac:dyDescent="0.25">
      <c r="B236" s="13" t="str">
        <f>[2]Roster_Selection_Women!AB195&amp;" " &amp; "V "</f>
        <v xml:space="preserve">Lawrence Technological University V </v>
      </c>
      <c r="C236" s="13" t="str">
        <f>[2]Roster_Selection_Women!AD195</f>
        <v>11-513962</v>
      </c>
      <c r="D236" s="13" t="str">
        <f>[2]Roster_Selection_Women!AE195</f>
        <v>Carly Dlugos</v>
      </c>
      <c r="E236" s="15" t="s">
        <v>1</v>
      </c>
      <c r="F236" s="13" t="str">
        <f>IF(ISERROR([2]Baker_Scores_Women_Var!E236), " ", IF([2]Baker_Scores_Women_Var!E236 = "Yes", "Yes", "  "))</f>
        <v xml:space="preserve">  </v>
      </c>
      <c r="G236" s="16">
        <v>0</v>
      </c>
      <c r="H236" s="16">
        <v>135</v>
      </c>
      <c r="I236" s="16">
        <v>0</v>
      </c>
      <c r="J236" s="16">
        <v>0</v>
      </c>
      <c r="K236" s="16">
        <v>146</v>
      </c>
      <c r="L236" s="16">
        <v>160</v>
      </c>
      <c r="M236" s="17">
        <f t="shared" si="68"/>
        <v>441</v>
      </c>
      <c r="N236" s="17">
        <f t="shared" si="69"/>
        <v>3</v>
      </c>
      <c r="O236" s="17">
        <f t="shared" si="70"/>
        <v>147</v>
      </c>
    </row>
    <row r="237" spans="2:15" s="13" customFormat="1" ht="13.9" customHeight="1" x14ac:dyDescent="0.25">
      <c r="B237" s="13" t="str">
        <f>[2]Roster_Selection_Women!AB196&amp;" " &amp; "V "</f>
        <v xml:space="preserve">Lawrence Technological University V </v>
      </c>
      <c r="C237" s="13" t="str">
        <f>[2]Roster_Selection_Women!AD196</f>
        <v>17-98244</v>
      </c>
      <c r="D237" s="13" t="str">
        <f>[2]Roster_Selection_Women!AE196</f>
        <v>Caroline Holowenko</v>
      </c>
      <c r="E237" s="15" t="s">
        <v>1</v>
      </c>
      <c r="F237" s="13" t="str">
        <f>IF(ISERROR([2]Baker_Scores_Women_Var!E237), " ", IF([2]Baker_Scores_Women_Var!E237 = "Yes", "Yes", "  "))</f>
        <v xml:space="preserve">  </v>
      </c>
      <c r="G237" s="16">
        <v>185</v>
      </c>
      <c r="H237" s="16">
        <v>187</v>
      </c>
      <c r="I237" s="16">
        <v>178</v>
      </c>
      <c r="J237" s="16">
        <v>186</v>
      </c>
      <c r="K237" s="16">
        <v>144</v>
      </c>
      <c r="L237" s="16">
        <v>0</v>
      </c>
      <c r="M237" s="17">
        <f t="shared" si="68"/>
        <v>880</v>
      </c>
      <c r="N237" s="17">
        <f t="shared" si="69"/>
        <v>5</v>
      </c>
      <c r="O237" s="17">
        <f t="shared" si="70"/>
        <v>176</v>
      </c>
    </row>
    <row r="238" spans="2:15" s="13" customFormat="1" ht="13.9" customHeight="1" x14ac:dyDescent="0.25">
      <c r="B238" s="13" t="str">
        <f>[2]Roster_Selection_Women!AB197&amp;" " &amp; "V "</f>
        <v xml:space="preserve">Lawrence Technological University V </v>
      </c>
      <c r="C238" s="13" t="str">
        <f>[2]Roster_Selection_Women!AD197</f>
        <v>11-555549</v>
      </c>
      <c r="D238" s="13" t="str">
        <f>[2]Roster_Selection_Women!AE197</f>
        <v>Grace Tefend</v>
      </c>
      <c r="E238" s="15"/>
      <c r="F238" s="13" t="str">
        <f>IF(ISERROR([2]Baker_Scores_Women_Var!E238), " ", IF([2]Baker_Scores_Women_Var!E238 = "Yes", "Yes", "  "))</f>
        <v xml:space="preserve">  </v>
      </c>
      <c r="G238" s="16">
        <v>0</v>
      </c>
      <c r="H238" s="16">
        <v>0</v>
      </c>
      <c r="I238" s="16">
        <v>0</v>
      </c>
      <c r="J238" s="16">
        <v>0</v>
      </c>
      <c r="K238" s="16">
        <v>0</v>
      </c>
      <c r="L238" s="16">
        <v>0</v>
      </c>
      <c r="M238" s="17">
        <f t="shared" si="68"/>
        <v>0</v>
      </c>
      <c r="N238" s="17">
        <f t="shared" si="69"/>
        <v>0</v>
      </c>
      <c r="O238" s="17">
        <f t="shared" si="70"/>
        <v>0</v>
      </c>
    </row>
    <row r="239" spans="2:15" s="13" customFormat="1" ht="13.9" customHeight="1" x14ac:dyDescent="0.25">
      <c r="B239" s="13" t="str">
        <f>[2]Roster_Selection_Women!AB198&amp;" " &amp; "V "</f>
        <v xml:space="preserve">Lawrence Technological University V </v>
      </c>
      <c r="C239" s="13" t="str">
        <f>[2]Roster_Selection_Women!AD198</f>
        <v>11-349673</v>
      </c>
      <c r="D239" s="13" t="str">
        <f>[2]Roster_Selection_Women!AE198</f>
        <v>Leah Williams</v>
      </c>
      <c r="E239" s="15" t="s">
        <v>1</v>
      </c>
      <c r="F239" s="13" t="str">
        <f>IF(ISERROR([2]Baker_Scores_Women_Var!E239), " ", IF([2]Baker_Scores_Women_Var!E239 = "Yes", "Yes", "  "))</f>
        <v xml:space="preserve">  </v>
      </c>
      <c r="G239" s="16">
        <v>151</v>
      </c>
      <c r="H239" s="16">
        <v>0</v>
      </c>
      <c r="I239" s="16">
        <v>0</v>
      </c>
      <c r="J239" s="16">
        <v>0</v>
      </c>
      <c r="K239" s="16">
        <v>0</v>
      </c>
      <c r="L239" s="16">
        <v>123</v>
      </c>
      <c r="M239" s="17">
        <f t="shared" si="68"/>
        <v>274</v>
      </c>
      <c r="N239" s="17">
        <f t="shared" si="69"/>
        <v>2</v>
      </c>
      <c r="O239" s="17">
        <f t="shared" si="70"/>
        <v>137</v>
      </c>
    </row>
    <row r="240" spans="2:15" s="13" customFormat="1" ht="13.9" customHeight="1" x14ac:dyDescent="0.25">
      <c r="B240" s="13" t="str">
        <f>[2]Roster_Selection_Women!AB199&amp;" " &amp; "V "</f>
        <v xml:space="preserve">Lawrence Technological University V </v>
      </c>
      <c r="C240" s="13" t="str">
        <f>[2]Roster_Selection_Women!AD199</f>
        <v>17-53163</v>
      </c>
      <c r="D240" s="13" t="str">
        <f>[2]Roster_Selection_Women!AE199</f>
        <v>Rachel Iha</v>
      </c>
      <c r="E240" s="15" t="s">
        <v>1</v>
      </c>
      <c r="F240" s="13" t="str">
        <f>IF(ISERROR([2]Baker_Scores_Women_Var!E240), " ", IF([2]Baker_Scores_Women_Var!E240 = "Yes", "Yes", "  "))</f>
        <v xml:space="preserve">  </v>
      </c>
      <c r="G240" s="16">
        <v>158</v>
      </c>
      <c r="H240" s="16">
        <v>178</v>
      </c>
      <c r="I240" s="16">
        <v>214</v>
      </c>
      <c r="J240" s="16">
        <v>189</v>
      </c>
      <c r="K240" s="16">
        <v>141</v>
      </c>
      <c r="L240" s="16">
        <v>0</v>
      </c>
      <c r="M240" s="17">
        <f t="shared" si="68"/>
        <v>880</v>
      </c>
      <c r="N240" s="17">
        <f t="shared" si="69"/>
        <v>5</v>
      </c>
      <c r="O240" s="17">
        <f t="shared" si="70"/>
        <v>176</v>
      </c>
    </row>
    <row r="241" spans="2:15" s="13" customFormat="1" ht="13.9" customHeight="1" x14ac:dyDescent="0.25">
      <c r="B241" s="13" t="s">
        <v>50</v>
      </c>
      <c r="C241" s="18" t="s">
        <v>10</v>
      </c>
      <c r="D241" s="15" t="s">
        <v>10</v>
      </c>
      <c r="E241" s="15"/>
      <c r="F241" s="15"/>
      <c r="G241" s="16"/>
      <c r="H241" s="16"/>
      <c r="I241" s="16"/>
      <c r="J241" s="16"/>
      <c r="K241" s="16"/>
      <c r="L241" s="16"/>
      <c r="M241" s="17">
        <f t="shared" si="68"/>
        <v>0</v>
      </c>
      <c r="N241" s="17">
        <f t="shared" si="69"/>
        <v>0</v>
      </c>
      <c r="O241" s="17">
        <f t="shared" si="70"/>
        <v>0</v>
      </c>
    </row>
    <row r="242" spans="2:15" s="13" customFormat="1" ht="13.9" customHeight="1" x14ac:dyDescent="0.25">
      <c r="B242" s="13" t="s">
        <v>50</v>
      </c>
      <c r="C242" s="18" t="s">
        <v>10</v>
      </c>
      <c r="D242" s="15" t="s">
        <v>10</v>
      </c>
      <c r="E242" s="15"/>
      <c r="F242" s="15"/>
      <c r="G242" s="16"/>
      <c r="H242" s="16"/>
      <c r="I242" s="16"/>
      <c r="J242" s="16"/>
      <c r="K242" s="16"/>
      <c r="L242" s="16"/>
      <c r="M242" s="17">
        <f t="shared" si="68"/>
        <v>0</v>
      </c>
      <c r="N242" s="17">
        <f t="shared" si="69"/>
        <v>0</v>
      </c>
      <c r="O242" s="17">
        <f t="shared" si="70"/>
        <v>0</v>
      </c>
    </row>
    <row r="243" spans="2:15" s="13" customFormat="1" ht="13.9" customHeight="1" thickBot="1" x14ac:dyDescent="0.3">
      <c r="B243" s="13" t="s">
        <v>50</v>
      </c>
      <c r="C243" s="18" t="s">
        <v>10</v>
      </c>
      <c r="D243" s="15" t="s">
        <v>10</v>
      </c>
      <c r="E243" s="15"/>
      <c r="F243" s="15"/>
      <c r="G243" s="19"/>
      <c r="H243" s="19"/>
      <c r="I243" s="19"/>
      <c r="J243" s="19"/>
      <c r="K243" s="19"/>
      <c r="L243" s="19"/>
      <c r="M243" s="20">
        <f t="shared" si="68"/>
        <v>0</v>
      </c>
      <c r="N243" s="20">
        <f t="shared" si="69"/>
        <v>0</v>
      </c>
      <c r="O243" s="17">
        <f t="shared" si="70"/>
        <v>0</v>
      </c>
    </row>
    <row r="244" spans="2:15" s="13" customFormat="1" ht="13.9" customHeight="1" thickTop="1" thickBot="1" x14ac:dyDescent="0.35">
      <c r="B244" s="21"/>
      <c r="G244" s="17">
        <f t="shared" ref="G244:N244" si="71">SUM(G233:G243)</f>
        <v>808</v>
      </c>
      <c r="H244" s="17">
        <f t="shared" si="71"/>
        <v>868</v>
      </c>
      <c r="I244" s="17">
        <f t="shared" si="71"/>
        <v>990</v>
      </c>
      <c r="J244" s="17">
        <f t="shared" si="71"/>
        <v>951</v>
      </c>
      <c r="K244" s="17">
        <f t="shared" si="71"/>
        <v>780</v>
      </c>
      <c r="L244" s="17">
        <f t="shared" si="71"/>
        <v>746</v>
      </c>
      <c r="M244" s="22">
        <f t="shared" si="71"/>
        <v>5143</v>
      </c>
      <c r="N244" s="22">
        <f t="shared" si="71"/>
        <v>30</v>
      </c>
    </row>
    <row r="245" spans="2:15" s="13" customFormat="1" ht="13.9" customHeight="1" thickTop="1" x14ac:dyDescent="0.25"/>
    <row r="246" spans="2:15" s="13" customFormat="1" ht="13.9" customHeight="1" x14ac:dyDescent="0.25">
      <c r="B246" s="13" t="str">
        <f>[2]Roster_Selection_Women!AB205&amp;" " &amp; "V "</f>
        <v xml:space="preserve">Lindenwood University V </v>
      </c>
      <c r="C246" s="13" t="str">
        <f>[2]Roster_Selection_Women!AD205</f>
        <v>18-38965</v>
      </c>
      <c r="D246" s="13" t="str">
        <f>[2]Roster_Selection_Women!AE205</f>
        <v>Carissa Merkle</v>
      </c>
      <c r="E246" s="15" t="s">
        <v>1</v>
      </c>
      <c r="F246" s="13" t="str">
        <f>IF(ISERROR([2]Baker_Scores_Women_Var!E246), " ", IF([2]Baker_Scores_Women_Var!E246 = "Yes", "Yes", "  "))</f>
        <v xml:space="preserve">  </v>
      </c>
      <c r="G246" s="16">
        <v>157</v>
      </c>
      <c r="H246" s="16">
        <v>175</v>
      </c>
      <c r="I246" s="16">
        <v>198</v>
      </c>
      <c r="J246" s="16">
        <v>146</v>
      </c>
      <c r="K246" s="16">
        <v>0</v>
      </c>
      <c r="L246" s="16">
        <v>0</v>
      </c>
      <c r="M246" s="17">
        <f t="shared" ref="M246:M256" si="72">SUM(G246:L246)</f>
        <v>676</v>
      </c>
      <c r="N246" s="17">
        <f t="shared" ref="N246:N256" si="73">COUNTIF(G246:L246, "&gt;0" )</f>
        <v>4</v>
      </c>
      <c r="O246" s="17">
        <f t="shared" ref="O246:O256" si="74">IF(N246=0,0,M246/N246)</f>
        <v>169</v>
      </c>
    </row>
    <row r="247" spans="2:15" s="13" customFormat="1" ht="13.9" customHeight="1" x14ac:dyDescent="0.25">
      <c r="B247" s="13" t="str">
        <f>[2]Roster_Selection_Women!AB206&amp;" " &amp; "V "</f>
        <v xml:space="preserve">Lindenwood University V </v>
      </c>
      <c r="C247" s="13" t="str">
        <f>[2]Roster_Selection_Women!AD206</f>
        <v>11-250174</v>
      </c>
      <c r="D247" s="13" t="str">
        <f>[2]Roster_Selection_Women!AE206</f>
        <v>Elizabeth (Lizzy) Rittenour</v>
      </c>
      <c r="E247" s="15" t="s">
        <v>1</v>
      </c>
      <c r="F247" s="13" t="str">
        <f>IF(ISERROR([2]Baker_Scores_Women_Var!E247), " ", IF([2]Baker_Scores_Women_Var!E247 = "Yes", "Yes", "  "))</f>
        <v xml:space="preserve">  </v>
      </c>
      <c r="G247" s="16">
        <v>180</v>
      </c>
      <c r="H247" s="16">
        <v>188</v>
      </c>
      <c r="I247" s="16">
        <v>223</v>
      </c>
      <c r="J247" s="16">
        <v>199</v>
      </c>
      <c r="K247" s="16">
        <v>211</v>
      </c>
      <c r="L247" s="16">
        <v>195</v>
      </c>
      <c r="M247" s="17">
        <f t="shared" si="72"/>
        <v>1196</v>
      </c>
      <c r="N247" s="17">
        <f t="shared" si="73"/>
        <v>6</v>
      </c>
      <c r="O247" s="17">
        <f t="shared" si="74"/>
        <v>199.33333333333334</v>
      </c>
    </row>
    <row r="248" spans="2:15" s="13" customFormat="1" ht="13.9" customHeight="1" x14ac:dyDescent="0.25">
      <c r="B248" s="13" t="str">
        <f>[2]Roster_Selection_Women!AB207&amp;" " &amp; "V "</f>
        <v xml:space="preserve">Lindenwood University V </v>
      </c>
      <c r="C248" s="13" t="str">
        <f>[2]Roster_Selection_Women!AD207</f>
        <v>11-393107</v>
      </c>
      <c r="D248" s="13" t="str">
        <f>[2]Roster_Selection_Women!AE207</f>
        <v>Hailey Bozych</v>
      </c>
      <c r="E248" s="15" t="s">
        <v>1</v>
      </c>
      <c r="F248" s="13" t="str">
        <f>IF(ISERROR([2]Baker_Scores_Women_Var!E248), " ", IF([2]Baker_Scores_Women_Var!E248 = "Yes", "Yes", "  "))</f>
        <v xml:space="preserve">  </v>
      </c>
      <c r="G248" s="16">
        <v>170</v>
      </c>
      <c r="H248" s="16">
        <v>156</v>
      </c>
      <c r="I248" s="16">
        <v>165</v>
      </c>
      <c r="J248" s="16">
        <v>167</v>
      </c>
      <c r="K248" s="16">
        <v>161</v>
      </c>
      <c r="L248" s="16">
        <v>178</v>
      </c>
      <c r="M248" s="17">
        <f t="shared" si="72"/>
        <v>997</v>
      </c>
      <c r="N248" s="17">
        <f t="shared" si="73"/>
        <v>6</v>
      </c>
      <c r="O248" s="17">
        <f t="shared" si="74"/>
        <v>166.16666666666666</v>
      </c>
    </row>
    <row r="249" spans="2:15" s="13" customFormat="1" ht="13.9" customHeight="1" x14ac:dyDescent="0.25">
      <c r="B249" s="13" t="str">
        <f>[2]Roster_Selection_Women!AB208&amp;" " &amp; "V "</f>
        <v xml:space="preserve">Lindenwood University V </v>
      </c>
      <c r="C249" s="13" t="str">
        <f>[2]Roster_Selection_Women!AD208</f>
        <v>11-101614</v>
      </c>
      <c r="D249" s="13" t="str">
        <f>[2]Roster_Selection_Women!AE208</f>
        <v>Haylie Frick</v>
      </c>
      <c r="E249" s="15" t="s">
        <v>1</v>
      </c>
      <c r="F249" s="13" t="str">
        <f>IF(ISERROR([2]Baker_Scores_Women_Var!E249), " ", IF([2]Baker_Scores_Women_Var!E249 = "Yes", "Yes", "  "))</f>
        <v xml:space="preserve">  </v>
      </c>
      <c r="G249" s="16">
        <v>139</v>
      </c>
      <c r="H249" s="16">
        <v>0</v>
      </c>
      <c r="I249" s="16">
        <v>0</v>
      </c>
      <c r="J249" s="16">
        <v>0</v>
      </c>
      <c r="K249" s="16">
        <v>160</v>
      </c>
      <c r="L249" s="16">
        <v>178</v>
      </c>
      <c r="M249" s="17">
        <f t="shared" si="72"/>
        <v>477</v>
      </c>
      <c r="N249" s="17">
        <f t="shared" si="73"/>
        <v>3</v>
      </c>
      <c r="O249" s="17">
        <f t="shared" si="74"/>
        <v>159</v>
      </c>
    </row>
    <row r="250" spans="2:15" s="13" customFormat="1" ht="13.9" customHeight="1" x14ac:dyDescent="0.25">
      <c r="B250" s="13" t="str">
        <f>[2]Roster_Selection_Women!AB209&amp;" " &amp; "V "</f>
        <v xml:space="preserve">Lindenwood University V </v>
      </c>
      <c r="C250" s="13" t="str">
        <f>[2]Roster_Selection_Women!AD209</f>
        <v>11-449668</v>
      </c>
      <c r="D250" s="13" t="str">
        <f>[2]Roster_Selection_Women!AE209</f>
        <v>Karsyn Braasch</v>
      </c>
      <c r="E250" s="15" t="s">
        <v>1</v>
      </c>
      <c r="F250" s="13" t="str">
        <f>IF(ISERROR([2]Baker_Scores_Women_Var!E250), " ", IF([2]Baker_Scores_Women_Var!E250 = "Yes", "Yes", "  "))</f>
        <v xml:space="preserve">  </v>
      </c>
      <c r="G250" s="16">
        <v>0</v>
      </c>
      <c r="H250" s="16">
        <v>0</v>
      </c>
      <c r="I250" s="16">
        <v>132</v>
      </c>
      <c r="J250" s="16">
        <v>0</v>
      </c>
      <c r="K250" s="16">
        <v>0</v>
      </c>
      <c r="L250" s="16">
        <v>148</v>
      </c>
      <c r="M250" s="17">
        <f t="shared" si="72"/>
        <v>280</v>
      </c>
      <c r="N250" s="17">
        <f t="shared" si="73"/>
        <v>2</v>
      </c>
      <c r="O250" s="17">
        <f t="shared" si="74"/>
        <v>140</v>
      </c>
    </row>
    <row r="251" spans="2:15" s="13" customFormat="1" ht="13.9" customHeight="1" x14ac:dyDescent="0.25">
      <c r="B251" s="13" t="str">
        <f>[2]Roster_Selection_Women!AB210&amp;" " &amp; "V "</f>
        <v xml:space="preserve">Lindenwood University V </v>
      </c>
      <c r="C251" s="13" t="str">
        <f>[2]Roster_Selection_Women!AD210</f>
        <v>18-57565</v>
      </c>
      <c r="D251" s="13" t="str">
        <f>[2]Roster_Selection_Women!AE210</f>
        <v>Madison Millsaps</v>
      </c>
      <c r="E251" s="15" t="s">
        <v>1</v>
      </c>
      <c r="F251" s="13" t="str">
        <f>IF(ISERROR([2]Baker_Scores_Women_Var!E251), " ", IF([2]Baker_Scores_Women_Var!E251 = "Yes", "Yes", "  "))</f>
        <v xml:space="preserve">  </v>
      </c>
      <c r="G251" s="16">
        <v>0</v>
      </c>
      <c r="H251" s="16">
        <v>146</v>
      </c>
      <c r="I251" s="16">
        <v>0</v>
      </c>
      <c r="J251" s="16">
        <v>0</v>
      </c>
      <c r="K251" s="16">
        <v>0</v>
      </c>
      <c r="L251" s="16">
        <v>0</v>
      </c>
      <c r="M251" s="17">
        <f t="shared" si="72"/>
        <v>146</v>
      </c>
      <c r="N251" s="17">
        <f t="shared" si="73"/>
        <v>1</v>
      </c>
      <c r="O251" s="17">
        <f t="shared" si="74"/>
        <v>146</v>
      </c>
    </row>
    <row r="252" spans="2:15" s="13" customFormat="1" ht="13.9" customHeight="1" x14ac:dyDescent="0.25">
      <c r="B252" s="13" t="str">
        <f>[2]Roster_Selection_Women!AB211&amp;" " &amp; "V "</f>
        <v xml:space="preserve">Lindenwood University V </v>
      </c>
      <c r="C252" s="13" t="str">
        <f>[2]Roster_Selection_Women!AD211</f>
        <v>11-341586</v>
      </c>
      <c r="D252" s="13" t="str">
        <f>[2]Roster_Selection_Women!AE211</f>
        <v>Samantha Smith</v>
      </c>
      <c r="E252" s="15" t="s">
        <v>1</v>
      </c>
      <c r="F252" s="13" t="str">
        <f>IF(ISERROR([2]Baker_Scores_Women_Var!E252), " ", IF([2]Baker_Scores_Women_Var!E252 = "Yes", "Yes", "  "))</f>
        <v xml:space="preserve">  </v>
      </c>
      <c r="G252" s="16">
        <v>165</v>
      </c>
      <c r="H252" s="16">
        <v>201</v>
      </c>
      <c r="I252" s="16">
        <v>164</v>
      </c>
      <c r="J252" s="16">
        <v>226</v>
      </c>
      <c r="K252" s="16">
        <v>164</v>
      </c>
      <c r="L252" s="16">
        <v>206</v>
      </c>
      <c r="M252" s="17">
        <f t="shared" si="72"/>
        <v>1126</v>
      </c>
      <c r="N252" s="17">
        <f t="shared" si="73"/>
        <v>6</v>
      </c>
      <c r="O252" s="17">
        <f t="shared" si="74"/>
        <v>187.66666666666666</v>
      </c>
    </row>
    <row r="253" spans="2:15" s="13" customFormat="1" ht="13.9" customHeight="1" x14ac:dyDescent="0.25">
      <c r="B253" s="13" t="str">
        <f>[2]Roster_Selection_Women!AB212&amp;" " &amp; "V "</f>
        <v xml:space="preserve">Lindenwood University V </v>
      </c>
      <c r="C253" s="13" t="str">
        <f>[2]Roster_Selection_Women!AD212</f>
        <v>11-557510</v>
      </c>
      <c r="D253" s="13" t="str">
        <f>[2]Roster_Selection_Women!AE212</f>
        <v>Sophia Tottleben</v>
      </c>
      <c r="E253" s="15" t="s">
        <v>1</v>
      </c>
      <c r="F253" s="13" t="str">
        <f>IF(ISERROR([2]Baker_Scores_Women_Var!E253), " ", IF([2]Baker_Scores_Women_Var!E253 = "Yes", "Yes", "  "))</f>
        <v xml:space="preserve">  </v>
      </c>
      <c r="G253" s="16">
        <v>0</v>
      </c>
      <c r="H253" s="16">
        <v>0</v>
      </c>
      <c r="I253" s="16">
        <v>0</v>
      </c>
      <c r="J253" s="16">
        <v>159</v>
      </c>
      <c r="K253" s="16">
        <v>149</v>
      </c>
      <c r="L253" s="16">
        <v>0</v>
      </c>
      <c r="M253" s="17">
        <f t="shared" si="72"/>
        <v>308</v>
      </c>
      <c r="N253" s="17">
        <f t="shared" si="73"/>
        <v>2</v>
      </c>
      <c r="O253" s="17">
        <f t="shared" si="74"/>
        <v>154</v>
      </c>
    </row>
    <row r="254" spans="2:15" s="13" customFormat="1" ht="13.9" customHeight="1" x14ac:dyDescent="0.25">
      <c r="B254" s="13" t="s">
        <v>51</v>
      </c>
      <c r="C254" s="18" t="s">
        <v>10</v>
      </c>
      <c r="D254" s="15" t="s">
        <v>10</v>
      </c>
      <c r="E254" s="15"/>
      <c r="F254" s="15"/>
      <c r="G254" s="16"/>
      <c r="H254" s="16"/>
      <c r="I254" s="16"/>
      <c r="J254" s="16"/>
      <c r="K254" s="16"/>
      <c r="L254" s="16"/>
      <c r="M254" s="17">
        <f t="shared" si="72"/>
        <v>0</v>
      </c>
      <c r="N254" s="17">
        <f t="shared" si="73"/>
        <v>0</v>
      </c>
      <c r="O254" s="17">
        <f t="shared" si="74"/>
        <v>0</v>
      </c>
    </row>
    <row r="255" spans="2:15" s="13" customFormat="1" ht="13.9" customHeight="1" x14ac:dyDescent="0.25">
      <c r="B255" s="13" t="s">
        <v>51</v>
      </c>
      <c r="C255" s="18" t="s">
        <v>10</v>
      </c>
      <c r="D255" s="15" t="s">
        <v>10</v>
      </c>
      <c r="E255" s="15"/>
      <c r="F255" s="15"/>
      <c r="G255" s="16"/>
      <c r="H255" s="16"/>
      <c r="I255" s="16"/>
      <c r="J255" s="16"/>
      <c r="K255" s="16"/>
      <c r="L255" s="16"/>
      <c r="M255" s="17">
        <f t="shared" si="72"/>
        <v>0</v>
      </c>
      <c r="N255" s="17">
        <f t="shared" si="73"/>
        <v>0</v>
      </c>
      <c r="O255" s="17">
        <f t="shared" si="74"/>
        <v>0</v>
      </c>
    </row>
    <row r="256" spans="2:15" s="13" customFormat="1" ht="13.9" customHeight="1" thickBot="1" x14ac:dyDescent="0.3">
      <c r="B256" s="13" t="s">
        <v>51</v>
      </c>
      <c r="C256" s="18" t="s">
        <v>10</v>
      </c>
      <c r="D256" s="15" t="s">
        <v>10</v>
      </c>
      <c r="E256" s="15"/>
      <c r="F256" s="15"/>
      <c r="G256" s="19"/>
      <c r="H256" s="19"/>
      <c r="I256" s="19"/>
      <c r="J256" s="19"/>
      <c r="K256" s="19"/>
      <c r="L256" s="19"/>
      <c r="M256" s="20">
        <f t="shared" si="72"/>
        <v>0</v>
      </c>
      <c r="N256" s="20">
        <f t="shared" si="73"/>
        <v>0</v>
      </c>
      <c r="O256" s="17">
        <f t="shared" si="74"/>
        <v>0</v>
      </c>
    </row>
    <row r="257" spans="2:15" s="13" customFormat="1" ht="13.9" customHeight="1" thickTop="1" thickBot="1" x14ac:dyDescent="0.35">
      <c r="B257" s="21"/>
      <c r="G257" s="17">
        <f t="shared" ref="G257:N257" si="75">SUM(G246:G256)</f>
        <v>811</v>
      </c>
      <c r="H257" s="17">
        <f t="shared" si="75"/>
        <v>866</v>
      </c>
      <c r="I257" s="17">
        <f t="shared" si="75"/>
        <v>882</v>
      </c>
      <c r="J257" s="17">
        <f t="shared" si="75"/>
        <v>897</v>
      </c>
      <c r="K257" s="17">
        <f t="shared" si="75"/>
        <v>845</v>
      </c>
      <c r="L257" s="17">
        <f t="shared" si="75"/>
        <v>905</v>
      </c>
      <c r="M257" s="22">
        <f t="shared" si="75"/>
        <v>5206</v>
      </c>
      <c r="N257" s="22">
        <f t="shared" si="75"/>
        <v>30</v>
      </c>
    </row>
    <row r="258" spans="2:15" s="13" customFormat="1" ht="13.9" customHeight="1" thickTop="1" x14ac:dyDescent="0.25"/>
    <row r="259" spans="2:15" s="13" customFormat="1" ht="13.9" customHeight="1" x14ac:dyDescent="0.25">
      <c r="B259" s="13" t="str">
        <f>[2]Roster_Selection_Women!AB213&amp;" " &amp; "V "</f>
        <v xml:space="preserve">Lourdes University V </v>
      </c>
      <c r="C259" s="13" t="str">
        <f>[2]Roster_Selection_Women!AD213</f>
        <v>11-576108</v>
      </c>
      <c r="D259" s="13" t="str">
        <f>[2]Roster_Selection_Women!AE213</f>
        <v>Abigail Arnes</v>
      </c>
      <c r="E259" s="15" t="s">
        <v>1</v>
      </c>
      <c r="F259" s="13" t="str">
        <f>IF(ISERROR([2]Baker_Scores_Women_Var!E259), " ", IF([2]Baker_Scores_Women_Var!E259 = "Yes", "Yes", "  "))</f>
        <v xml:space="preserve">  </v>
      </c>
      <c r="G259" s="16">
        <v>189</v>
      </c>
      <c r="H259" s="16">
        <v>166</v>
      </c>
      <c r="I259" s="16">
        <v>126</v>
      </c>
      <c r="J259" s="16">
        <v>152</v>
      </c>
      <c r="K259" s="16">
        <v>0</v>
      </c>
      <c r="L259" s="16">
        <v>0</v>
      </c>
      <c r="M259" s="17">
        <f t="shared" ref="M259:M269" si="76">SUM(G259:L259)</f>
        <v>633</v>
      </c>
      <c r="N259" s="17">
        <f t="shared" ref="N259:N269" si="77">COUNTIF(G259:L259, "&gt;0" )</f>
        <v>4</v>
      </c>
      <c r="O259" s="17">
        <f t="shared" ref="O259:O269" si="78">IF(N259=0,0,M259/N259)</f>
        <v>158.25</v>
      </c>
    </row>
    <row r="260" spans="2:15" s="13" customFormat="1" ht="13.9" customHeight="1" x14ac:dyDescent="0.25">
      <c r="B260" s="13" t="str">
        <f>[2]Roster_Selection_Women!AB214&amp;" " &amp; "V "</f>
        <v xml:space="preserve">Lourdes University V </v>
      </c>
      <c r="C260" s="13" t="str">
        <f>[2]Roster_Selection_Women!AD214</f>
        <v>5774-656</v>
      </c>
      <c r="D260" s="13" t="str">
        <f>[2]Roster_Selection_Women!AE214</f>
        <v>Alexandria Hahn</v>
      </c>
      <c r="E260" s="15" t="s">
        <v>1</v>
      </c>
      <c r="F260" s="13" t="str">
        <f>IF(ISERROR([2]Baker_Scores_Women_Var!E260), " ", IF([2]Baker_Scores_Women_Var!E260 = "Yes", "Yes", "  "))</f>
        <v xml:space="preserve">  </v>
      </c>
      <c r="G260" s="16">
        <v>168</v>
      </c>
      <c r="H260" s="16">
        <v>172</v>
      </c>
      <c r="I260" s="16">
        <v>140</v>
      </c>
      <c r="J260" s="16">
        <v>171</v>
      </c>
      <c r="K260" s="16">
        <v>179</v>
      </c>
      <c r="L260" s="16">
        <v>170</v>
      </c>
      <c r="M260" s="17">
        <f t="shared" si="76"/>
        <v>1000</v>
      </c>
      <c r="N260" s="17">
        <f t="shared" si="77"/>
        <v>6</v>
      </c>
      <c r="O260" s="17">
        <f t="shared" si="78"/>
        <v>166.66666666666666</v>
      </c>
    </row>
    <row r="261" spans="2:15" s="13" customFormat="1" ht="13.9" customHeight="1" x14ac:dyDescent="0.25">
      <c r="B261" s="13" t="str">
        <f>[2]Roster_Selection_Women!AB215&amp;" " &amp; "V "</f>
        <v xml:space="preserve">Lourdes University V </v>
      </c>
      <c r="C261" s="13" t="str">
        <f>[2]Roster_Selection_Women!AD215</f>
        <v>11-284777</v>
      </c>
      <c r="D261" s="13" t="str">
        <f>[2]Roster_Selection_Women!AE215</f>
        <v>DeLayna Harvey</v>
      </c>
      <c r="E261" s="15" t="s">
        <v>1</v>
      </c>
      <c r="F261" s="13" t="str">
        <f>IF(ISERROR([2]Baker_Scores_Women_Var!E261), " ", IF([2]Baker_Scores_Women_Var!E261 = "Yes", "Yes", "  "))</f>
        <v xml:space="preserve">  </v>
      </c>
      <c r="G261" s="16">
        <v>0</v>
      </c>
      <c r="H261" s="16">
        <v>0</v>
      </c>
      <c r="I261" s="16">
        <v>0</v>
      </c>
      <c r="J261" s="16">
        <v>0</v>
      </c>
      <c r="K261" s="16">
        <v>0</v>
      </c>
      <c r="L261" s="16">
        <v>0</v>
      </c>
      <c r="M261" s="17">
        <f t="shared" si="76"/>
        <v>0</v>
      </c>
      <c r="N261" s="17">
        <f t="shared" si="77"/>
        <v>0</v>
      </c>
      <c r="O261" s="17">
        <f t="shared" si="78"/>
        <v>0</v>
      </c>
    </row>
    <row r="262" spans="2:15" s="13" customFormat="1" ht="13.9" customHeight="1" x14ac:dyDescent="0.25">
      <c r="B262" s="13" t="str">
        <f>[2]Roster_Selection_Women!AB216&amp;" " &amp; "V "</f>
        <v xml:space="preserve">Lourdes University V </v>
      </c>
      <c r="C262" s="13" t="str">
        <f>[2]Roster_Selection_Women!AD216</f>
        <v>18-28276</v>
      </c>
      <c r="D262" s="13" t="str">
        <f>[2]Roster_Selection_Women!AE216</f>
        <v>Dezaray McIe</v>
      </c>
      <c r="E262" s="15" t="s">
        <v>1</v>
      </c>
      <c r="F262" s="13" t="str">
        <f>IF(ISERROR([2]Baker_Scores_Women_Var!E262), " ", IF([2]Baker_Scores_Women_Var!E262 = "Yes", "Yes", "  "))</f>
        <v xml:space="preserve">  </v>
      </c>
      <c r="G262" s="16">
        <v>0</v>
      </c>
      <c r="H262" s="16">
        <v>0</v>
      </c>
      <c r="I262" s="16">
        <v>0</v>
      </c>
      <c r="J262" s="16">
        <v>0</v>
      </c>
      <c r="K262" s="16">
        <v>0</v>
      </c>
      <c r="L262" s="16">
        <v>0</v>
      </c>
      <c r="M262" s="17">
        <f t="shared" si="76"/>
        <v>0</v>
      </c>
      <c r="N262" s="17">
        <f t="shared" si="77"/>
        <v>0</v>
      </c>
      <c r="O262" s="17">
        <f t="shared" si="78"/>
        <v>0</v>
      </c>
    </row>
    <row r="263" spans="2:15" s="13" customFormat="1" ht="13.9" customHeight="1" x14ac:dyDescent="0.25">
      <c r="B263" s="13" t="str">
        <f>[2]Roster_Selection_Women!AB217&amp;" " &amp; "V "</f>
        <v xml:space="preserve">Lourdes University V </v>
      </c>
      <c r="C263" s="13" t="str">
        <f>[2]Roster_Selection_Women!AD217</f>
        <v>17-104813</v>
      </c>
      <c r="D263" s="13" t="str">
        <f>[2]Roster_Selection_Women!AE217</f>
        <v>Jaycie Arnet</v>
      </c>
      <c r="E263" s="15" t="s">
        <v>1</v>
      </c>
      <c r="F263" s="13" t="str">
        <f>IF(ISERROR([2]Baker_Scores_Women_Var!E263), " ", IF([2]Baker_Scores_Women_Var!E263 = "Yes", "Yes", "  "))</f>
        <v xml:space="preserve">  </v>
      </c>
      <c r="G263" s="16">
        <v>154</v>
      </c>
      <c r="H263" s="16">
        <v>140</v>
      </c>
      <c r="I263" s="16">
        <v>0</v>
      </c>
      <c r="J263" s="16">
        <v>0</v>
      </c>
      <c r="K263" s="16">
        <v>162</v>
      </c>
      <c r="L263" s="16">
        <v>177</v>
      </c>
      <c r="M263" s="17">
        <f t="shared" si="76"/>
        <v>633</v>
      </c>
      <c r="N263" s="17">
        <f t="shared" si="77"/>
        <v>4</v>
      </c>
      <c r="O263" s="17">
        <f t="shared" si="78"/>
        <v>158.25</v>
      </c>
    </row>
    <row r="264" spans="2:15" s="13" customFormat="1" ht="13.9" customHeight="1" x14ac:dyDescent="0.25">
      <c r="B264" s="13" t="str">
        <f>[2]Roster_Selection_Women!AB218&amp;" " &amp; "V "</f>
        <v xml:space="preserve">Lourdes University V </v>
      </c>
      <c r="C264" s="13" t="str">
        <f>[2]Roster_Selection_Women!AD218</f>
        <v>11-607563</v>
      </c>
      <c r="D264" s="13" t="str">
        <f>[2]Roster_Selection_Women!AE218</f>
        <v>Mikaili Truman</v>
      </c>
      <c r="E264" s="15" t="s">
        <v>1</v>
      </c>
      <c r="F264" s="13" t="str">
        <f>IF(ISERROR([2]Baker_Scores_Women_Var!E264), " ", IF([2]Baker_Scores_Women_Var!E264 = "Yes", "Yes", "  "))</f>
        <v xml:space="preserve">  </v>
      </c>
      <c r="G264" s="16">
        <v>0</v>
      </c>
      <c r="H264" s="16">
        <v>0</v>
      </c>
      <c r="I264" s="16">
        <v>140</v>
      </c>
      <c r="J264" s="16">
        <v>155</v>
      </c>
      <c r="K264" s="16">
        <v>168</v>
      </c>
      <c r="L264" s="16">
        <v>227</v>
      </c>
      <c r="M264" s="17">
        <f t="shared" si="76"/>
        <v>690</v>
      </c>
      <c r="N264" s="17">
        <f t="shared" si="77"/>
        <v>4</v>
      </c>
      <c r="O264" s="17">
        <f t="shared" si="78"/>
        <v>172.5</v>
      </c>
    </row>
    <row r="265" spans="2:15" s="13" customFormat="1" ht="13.9" customHeight="1" x14ac:dyDescent="0.25">
      <c r="B265" s="13" t="str">
        <f>[2]Roster_Selection_Women!AB219&amp;" " &amp; "V "</f>
        <v xml:space="preserve">Lourdes University V </v>
      </c>
      <c r="C265" s="13" t="str">
        <f>[2]Roster_Selection_Women!AD219</f>
        <v>7914-33762</v>
      </c>
      <c r="D265" s="13" t="str">
        <f>[2]Roster_Selection_Women!AE219</f>
        <v>Sarah Chilvers</v>
      </c>
      <c r="E265" s="15" t="s">
        <v>1</v>
      </c>
      <c r="F265" s="13" t="str">
        <f>IF(ISERROR([2]Baker_Scores_Women_Var!E265), " ", IF([2]Baker_Scores_Women_Var!E265 = "Yes", "Yes", "  "))</f>
        <v xml:space="preserve">  </v>
      </c>
      <c r="G265" s="16">
        <v>179</v>
      </c>
      <c r="H265" s="16">
        <v>206</v>
      </c>
      <c r="I265" s="16">
        <v>194</v>
      </c>
      <c r="J265" s="16">
        <v>157</v>
      </c>
      <c r="K265" s="16">
        <v>150</v>
      </c>
      <c r="L265" s="16">
        <v>159</v>
      </c>
      <c r="M265" s="17">
        <f t="shared" si="76"/>
        <v>1045</v>
      </c>
      <c r="N265" s="17">
        <f t="shared" si="77"/>
        <v>6</v>
      </c>
      <c r="O265" s="17">
        <f t="shared" si="78"/>
        <v>174.16666666666666</v>
      </c>
    </row>
    <row r="266" spans="2:15" s="13" customFormat="1" ht="13.9" customHeight="1" x14ac:dyDescent="0.25">
      <c r="B266" s="13" t="str">
        <f>[2]Roster_Selection_Women!AB220&amp;" " &amp; "V "</f>
        <v xml:space="preserve">Lourdes University V </v>
      </c>
      <c r="C266" s="13" t="str">
        <f>[2]Roster_Selection_Women!AD220</f>
        <v>11-743533</v>
      </c>
      <c r="D266" s="13" t="str">
        <f>[2]Roster_Selection_Women!AE220</f>
        <v>Taylor Mcbride</v>
      </c>
      <c r="E266" s="15" t="s">
        <v>1</v>
      </c>
      <c r="F266" s="13" t="str">
        <f>IF(ISERROR([2]Baker_Scores_Women_Var!E266), " ", IF([2]Baker_Scores_Women_Var!E266 = "Yes", "Yes", "  "))</f>
        <v xml:space="preserve">  </v>
      </c>
      <c r="G266" s="16">
        <v>173</v>
      </c>
      <c r="H266" s="16">
        <v>181</v>
      </c>
      <c r="I266" s="16">
        <v>139</v>
      </c>
      <c r="J266" s="16">
        <v>186</v>
      </c>
      <c r="K266" s="16">
        <v>156</v>
      </c>
      <c r="L266" s="16">
        <v>138</v>
      </c>
      <c r="M266" s="17">
        <f t="shared" si="76"/>
        <v>973</v>
      </c>
      <c r="N266" s="17">
        <f t="shared" si="77"/>
        <v>6</v>
      </c>
      <c r="O266" s="17">
        <f t="shared" si="78"/>
        <v>162.16666666666666</v>
      </c>
    </row>
    <row r="267" spans="2:15" s="13" customFormat="1" ht="13.9" customHeight="1" x14ac:dyDescent="0.25">
      <c r="B267" s="13" t="s">
        <v>52</v>
      </c>
      <c r="C267" s="18" t="s">
        <v>10</v>
      </c>
      <c r="D267" s="15" t="s">
        <v>10</v>
      </c>
      <c r="E267" s="15"/>
      <c r="F267" s="15"/>
      <c r="G267" s="16"/>
      <c r="H267" s="16"/>
      <c r="I267" s="16"/>
      <c r="J267" s="16"/>
      <c r="K267" s="16"/>
      <c r="L267" s="16"/>
      <c r="M267" s="17">
        <f t="shared" si="76"/>
        <v>0</v>
      </c>
      <c r="N267" s="17">
        <f t="shared" si="77"/>
        <v>0</v>
      </c>
      <c r="O267" s="17">
        <f t="shared" si="78"/>
        <v>0</v>
      </c>
    </row>
    <row r="268" spans="2:15" s="13" customFormat="1" ht="13.9" customHeight="1" x14ac:dyDescent="0.25">
      <c r="B268" s="13" t="s">
        <v>52</v>
      </c>
      <c r="C268" s="18" t="s">
        <v>10</v>
      </c>
      <c r="D268" s="15" t="s">
        <v>10</v>
      </c>
      <c r="E268" s="15"/>
      <c r="F268" s="15"/>
      <c r="G268" s="16"/>
      <c r="H268" s="16"/>
      <c r="I268" s="16"/>
      <c r="J268" s="16"/>
      <c r="K268" s="16"/>
      <c r="L268" s="16"/>
      <c r="M268" s="17">
        <f t="shared" si="76"/>
        <v>0</v>
      </c>
      <c r="N268" s="17">
        <f t="shared" si="77"/>
        <v>0</v>
      </c>
      <c r="O268" s="17">
        <f t="shared" si="78"/>
        <v>0</v>
      </c>
    </row>
    <row r="269" spans="2:15" s="13" customFormat="1" ht="13.9" customHeight="1" thickBot="1" x14ac:dyDescent="0.3">
      <c r="B269" s="13" t="s">
        <v>52</v>
      </c>
      <c r="C269" s="18" t="s">
        <v>10</v>
      </c>
      <c r="D269" s="15" t="s">
        <v>10</v>
      </c>
      <c r="E269" s="15"/>
      <c r="F269" s="15"/>
      <c r="G269" s="19"/>
      <c r="H269" s="19"/>
      <c r="I269" s="19"/>
      <c r="J269" s="19"/>
      <c r="K269" s="19"/>
      <c r="L269" s="19"/>
      <c r="M269" s="20">
        <f t="shared" si="76"/>
        <v>0</v>
      </c>
      <c r="N269" s="20">
        <f t="shared" si="77"/>
        <v>0</v>
      </c>
      <c r="O269" s="17">
        <f t="shared" si="78"/>
        <v>0</v>
      </c>
    </row>
    <row r="270" spans="2:15" s="13" customFormat="1" ht="13.9" customHeight="1" thickTop="1" thickBot="1" x14ac:dyDescent="0.35">
      <c r="B270" s="21"/>
      <c r="G270" s="17">
        <f t="shared" ref="G270:N270" si="79">SUM(G259:G269)</f>
        <v>863</v>
      </c>
      <c r="H270" s="17">
        <f t="shared" si="79"/>
        <v>865</v>
      </c>
      <c r="I270" s="17">
        <f t="shared" si="79"/>
        <v>739</v>
      </c>
      <c r="J270" s="17">
        <f t="shared" si="79"/>
        <v>821</v>
      </c>
      <c r="K270" s="17">
        <f t="shared" si="79"/>
        <v>815</v>
      </c>
      <c r="L270" s="17">
        <f t="shared" si="79"/>
        <v>871</v>
      </c>
      <c r="M270" s="22">
        <f t="shared" si="79"/>
        <v>4974</v>
      </c>
      <c r="N270" s="22">
        <f t="shared" si="79"/>
        <v>30</v>
      </c>
    </row>
    <row r="271" spans="2:15" s="13" customFormat="1" ht="13.9" customHeight="1" thickTop="1" x14ac:dyDescent="0.25"/>
    <row r="272" spans="2:15" s="13" customFormat="1" ht="13.9" customHeight="1" x14ac:dyDescent="0.25">
      <c r="B272" s="13" t="str">
        <f>[2]Roster_Selection_Women!AB221&amp;" " &amp; "V "</f>
        <v xml:space="preserve">Marian University (WI) V </v>
      </c>
      <c r="C272" s="13" t="str">
        <f>[2]Roster_Selection_Women!AD221</f>
        <v>17-64313</v>
      </c>
      <c r="D272" s="13" t="str">
        <f>[2]Roster_Selection_Women!AE221</f>
        <v>Bellarene Walkowski</v>
      </c>
      <c r="E272" s="15" t="s">
        <v>1</v>
      </c>
      <c r="F272" s="13" t="str">
        <f>IF(ISERROR([2]Baker_Scores_Women_Var!E272), " ", IF([2]Baker_Scores_Women_Var!E272 = "Yes", "Yes", "  "))</f>
        <v xml:space="preserve">  </v>
      </c>
      <c r="G272" s="16">
        <v>0</v>
      </c>
      <c r="H272" s="16">
        <v>0</v>
      </c>
      <c r="I272" s="16">
        <v>170</v>
      </c>
      <c r="J272" s="16">
        <v>167</v>
      </c>
      <c r="K272" s="16">
        <v>182</v>
      </c>
      <c r="L272" s="16">
        <v>163</v>
      </c>
      <c r="M272" s="17">
        <f t="shared" ref="M272:M282" si="80">SUM(G272:L272)</f>
        <v>682</v>
      </c>
      <c r="N272" s="17">
        <f t="shared" ref="N272:N282" si="81">COUNTIF(G272:L272, "&gt;0" )</f>
        <v>4</v>
      </c>
      <c r="O272" s="17">
        <f t="shared" ref="O272:O282" si="82">IF(N272=0,0,M272/N272)</f>
        <v>170.5</v>
      </c>
    </row>
    <row r="273" spans="2:15" s="13" customFormat="1" ht="13.9" customHeight="1" x14ac:dyDescent="0.25">
      <c r="B273" s="13" t="str">
        <f>[2]Roster_Selection_Women!AB222&amp;" " &amp; "V "</f>
        <v xml:space="preserve">Marian University (WI) V </v>
      </c>
      <c r="C273" s="13" t="str">
        <f>[2]Roster_Selection_Women!AD222</f>
        <v>11-143281</v>
      </c>
      <c r="D273" s="13" t="str">
        <f>[2]Roster_Selection_Women!AE222</f>
        <v>Brenna Schiekiera</v>
      </c>
      <c r="E273" s="15" t="s">
        <v>1</v>
      </c>
      <c r="F273" s="13" t="str">
        <f>IF(ISERROR([2]Baker_Scores_Women_Var!E273), " ", IF([2]Baker_Scores_Women_Var!E273 = "Yes", "Yes", "  "))</f>
        <v xml:space="preserve">  </v>
      </c>
      <c r="G273" s="16">
        <v>181</v>
      </c>
      <c r="H273" s="16">
        <v>146</v>
      </c>
      <c r="I273" s="16">
        <v>136</v>
      </c>
      <c r="J273" s="16">
        <v>0</v>
      </c>
      <c r="K273" s="16">
        <v>167</v>
      </c>
      <c r="L273" s="16">
        <v>171</v>
      </c>
      <c r="M273" s="17">
        <f t="shared" si="80"/>
        <v>801</v>
      </c>
      <c r="N273" s="17">
        <f t="shared" si="81"/>
        <v>5</v>
      </c>
      <c r="O273" s="17">
        <f t="shared" si="82"/>
        <v>160.19999999999999</v>
      </c>
    </row>
    <row r="274" spans="2:15" s="13" customFormat="1" ht="13.9" customHeight="1" x14ac:dyDescent="0.25">
      <c r="B274" s="13" t="str">
        <f>[2]Roster_Selection_Women!AB223&amp;" " &amp; "V "</f>
        <v xml:space="preserve">Marian University (WI) V </v>
      </c>
      <c r="C274" s="13" t="str">
        <f>[2]Roster_Selection_Women!AD223</f>
        <v>11-545941</v>
      </c>
      <c r="D274" s="13" t="str">
        <f>[2]Roster_Selection_Women!AE223</f>
        <v>Delanie Vogt</v>
      </c>
      <c r="E274" s="15" t="s">
        <v>1</v>
      </c>
      <c r="F274" s="13" t="str">
        <f>IF(ISERROR([2]Baker_Scores_Women_Var!E274), " ", IF([2]Baker_Scores_Women_Var!E274 = "Yes", "Yes", "  "))</f>
        <v xml:space="preserve">  </v>
      </c>
      <c r="G274" s="16">
        <v>0</v>
      </c>
      <c r="H274" s="16">
        <v>0</v>
      </c>
      <c r="I274" s="16">
        <v>0</v>
      </c>
      <c r="J274" s="16">
        <v>0</v>
      </c>
      <c r="K274" s="16">
        <v>0</v>
      </c>
      <c r="L274" s="16">
        <v>0</v>
      </c>
      <c r="M274" s="17">
        <f t="shared" si="80"/>
        <v>0</v>
      </c>
      <c r="N274" s="17">
        <f t="shared" si="81"/>
        <v>0</v>
      </c>
      <c r="O274" s="17">
        <f t="shared" si="82"/>
        <v>0</v>
      </c>
    </row>
    <row r="275" spans="2:15" s="13" customFormat="1" ht="13.9" customHeight="1" x14ac:dyDescent="0.25">
      <c r="B275" s="13" t="str">
        <f>[2]Roster_Selection_Women!AB224&amp;" " &amp; "V "</f>
        <v xml:space="preserve">Marian University (WI) V </v>
      </c>
      <c r="C275" s="13" t="str">
        <f>[2]Roster_Selection_Women!AD224</f>
        <v>11-593871</v>
      </c>
      <c r="D275" s="13" t="str">
        <f>[2]Roster_Selection_Women!AE224</f>
        <v>Elana Rimer</v>
      </c>
      <c r="E275" s="15" t="s">
        <v>1</v>
      </c>
      <c r="F275" s="13" t="str">
        <f>IF(ISERROR([2]Baker_Scores_Women_Var!E275), " ", IF([2]Baker_Scores_Women_Var!E275 = "Yes", "Yes", "  "))</f>
        <v xml:space="preserve">  </v>
      </c>
      <c r="G275" s="16">
        <v>191</v>
      </c>
      <c r="H275" s="16">
        <v>162</v>
      </c>
      <c r="I275" s="16">
        <v>196</v>
      </c>
      <c r="J275" s="16">
        <v>146</v>
      </c>
      <c r="K275" s="16">
        <v>204</v>
      </c>
      <c r="L275" s="16">
        <v>189</v>
      </c>
      <c r="M275" s="17">
        <f t="shared" si="80"/>
        <v>1088</v>
      </c>
      <c r="N275" s="17">
        <f t="shared" si="81"/>
        <v>6</v>
      </c>
      <c r="O275" s="17">
        <f t="shared" si="82"/>
        <v>181.33333333333334</v>
      </c>
    </row>
    <row r="276" spans="2:15" s="13" customFormat="1" ht="13.9" customHeight="1" x14ac:dyDescent="0.25">
      <c r="B276" s="13" t="str">
        <f>[2]Roster_Selection_Women!AB225&amp;" " &amp; "V "</f>
        <v xml:space="preserve">Marian University (WI) V </v>
      </c>
      <c r="C276" s="13" t="str">
        <f>[2]Roster_Selection_Women!AD225</f>
        <v>16-154157</v>
      </c>
      <c r="D276" s="13" t="str">
        <f>[2]Roster_Selection_Women!AE225</f>
        <v>Jazmin Koeberl</v>
      </c>
      <c r="E276" s="15" t="s">
        <v>1</v>
      </c>
      <c r="F276" s="13" t="str">
        <f>IF(ISERROR([2]Baker_Scores_Women_Var!E276), " ", IF([2]Baker_Scores_Women_Var!E276 = "Yes", "Yes", "  "))</f>
        <v xml:space="preserve">  </v>
      </c>
      <c r="G276" s="16">
        <v>138</v>
      </c>
      <c r="H276" s="16">
        <v>0</v>
      </c>
      <c r="I276" s="16">
        <v>0</v>
      </c>
      <c r="J276" s="16">
        <v>141</v>
      </c>
      <c r="K276" s="16">
        <v>157</v>
      </c>
      <c r="L276" s="16">
        <v>165</v>
      </c>
      <c r="M276" s="17">
        <f t="shared" si="80"/>
        <v>601</v>
      </c>
      <c r="N276" s="17">
        <f t="shared" si="81"/>
        <v>4</v>
      </c>
      <c r="O276" s="17">
        <f t="shared" si="82"/>
        <v>150.25</v>
      </c>
    </row>
    <row r="277" spans="2:15" s="13" customFormat="1" ht="13.9" customHeight="1" x14ac:dyDescent="0.25">
      <c r="B277" s="13" t="str">
        <f>[2]Roster_Selection_Women!AB226&amp;" " &amp; "V "</f>
        <v xml:space="preserve">Marian University (WI) V </v>
      </c>
      <c r="C277" s="13" t="str">
        <f>[2]Roster_Selection_Women!AD226</f>
        <v>18-33008</v>
      </c>
      <c r="D277" s="13" t="str">
        <f>[2]Roster_Selection_Women!AE226</f>
        <v>Jenna Betts</v>
      </c>
      <c r="E277" s="15" t="s">
        <v>1</v>
      </c>
      <c r="F277" s="13" t="str">
        <f>IF(ISERROR([2]Baker_Scores_Women_Var!E277), " ", IF([2]Baker_Scores_Women_Var!E277 = "Yes", "Yes", "  "))</f>
        <v xml:space="preserve">  </v>
      </c>
      <c r="G277" s="16">
        <v>159</v>
      </c>
      <c r="H277" s="16">
        <v>197</v>
      </c>
      <c r="I277" s="16">
        <v>167</v>
      </c>
      <c r="J277" s="16">
        <v>137</v>
      </c>
      <c r="K277" s="16">
        <v>0</v>
      </c>
      <c r="L277" s="16">
        <v>0</v>
      </c>
      <c r="M277" s="17">
        <f t="shared" si="80"/>
        <v>660</v>
      </c>
      <c r="N277" s="17">
        <f t="shared" si="81"/>
        <v>4</v>
      </c>
      <c r="O277" s="17">
        <f t="shared" si="82"/>
        <v>165</v>
      </c>
    </row>
    <row r="278" spans="2:15" s="13" customFormat="1" ht="13.9" customHeight="1" x14ac:dyDescent="0.25">
      <c r="B278" s="13" t="str">
        <f>[2]Roster_Selection_Women!AB227&amp;" " &amp; "V "</f>
        <v xml:space="preserve">Marian University (WI) V </v>
      </c>
      <c r="C278" s="13" t="str">
        <f>[2]Roster_Selection_Women!AD227</f>
        <v>11-513751</v>
      </c>
      <c r="D278" s="13" t="str">
        <f>[2]Roster_Selection_Women!AE227</f>
        <v>Jocelynn Eggert</v>
      </c>
      <c r="E278" s="15" t="s">
        <v>1</v>
      </c>
      <c r="F278" s="13" t="str">
        <f>IF(ISERROR([2]Baker_Scores_Women_Var!E278), " ", IF([2]Baker_Scores_Women_Var!E278 = "Yes", "Yes", "  "))</f>
        <v xml:space="preserve">  </v>
      </c>
      <c r="G278" s="16">
        <v>148</v>
      </c>
      <c r="H278" s="16">
        <v>189</v>
      </c>
      <c r="I278" s="16">
        <v>176</v>
      </c>
      <c r="J278" s="16">
        <v>180</v>
      </c>
      <c r="K278" s="16">
        <v>223</v>
      </c>
      <c r="L278" s="16">
        <v>180</v>
      </c>
      <c r="M278" s="17">
        <f t="shared" si="80"/>
        <v>1096</v>
      </c>
      <c r="N278" s="17">
        <f t="shared" si="81"/>
        <v>6</v>
      </c>
      <c r="O278" s="17">
        <f t="shared" si="82"/>
        <v>182.66666666666666</v>
      </c>
    </row>
    <row r="279" spans="2:15" s="13" customFormat="1" ht="13.9" customHeight="1" x14ac:dyDescent="0.25">
      <c r="B279" s="13" t="str">
        <f>[2]Roster_Selection_Women!AB228&amp;" " &amp; "V "</f>
        <v xml:space="preserve">Marian University (WI) V </v>
      </c>
      <c r="C279" s="13" t="str">
        <f>[2]Roster_Selection_Women!AD228</f>
        <v>11-457663</v>
      </c>
      <c r="D279" s="13" t="str">
        <f>[2]Roster_Selection_Women!AE228</f>
        <v>Zoey Bur</v>
      </c>
      <c r="E279" s="15" t="s">
        <v>1</v>
      </c>
      <c r="F279" s="13" t="str">
        <f>IF(ISERROR([2]Baker_Scores_Women_Var!E279), " ", IF([2]Baker_Scores_Women_Var!E279 = "Yes", "Yes", "  "))</f>
        <v xml:space="preserve">  </v>
      </c>
      <c r="G279" s="16">
        <v>0</v>
      </c>
      <c r="H279" s="16">
        <v>141</v>
      </c>
      <c r="I279" s="16">
        <v>0</v>
      </c>
      <c r="J279" s="16">
        <v>0</v>
      </c>
      <c r="K279" s="16">
        <v>0</v>
      </c>
      <c r="L279" s="16">
        <v>0</v>
      </c>
      <c r="M279" s="17">
        <f t="shared" si="80"/>
        <v>141</v>
      </c>
      <c r="N279" s="17">
        <f t="shared" si="81"/>
        <v>1</v>
      </c>
      <c r="O279" s="17">
        <f t="shared" si="82"/>
        <v>141</v>
      </c>
    </row>
    <row r="280" spans="2:15" s="13" customFormat="1" ht="13.9" customHeight="1" x14ac:dyDescent="0.25">
      <c r="B280" s="13" t="s">
        <v>53</v>
      </c>
      <c r="C280" s="18" t="s">
        <v>10</v>
      </c>
      <c r="D280" s="15" t="s">
        <v>10</v>
      </c>
      <c r="E280" s="15"/>
      <c r="F280" s="15"/>
      <c r="G280" s="16"/>
      <c r="H280" s="16"/>
      <c r="I280" s="16"/>
      <c r="J280" s="16"/>
      <c r="K280" s="16"/>
      <c r="L280" s="16"/>
      <c r="M280" s="17">
        <f t="shared" si="80"/>
        <v>0</v>
      </c>
      <c r="N280" s="17">
        <f t="shared" si="81"/>
        <v>0</v>
      </c>
      <c r="O280" s="17">
        <f t="shared" si="82"/>
        <v>0</v>
      </c>
    </row>
    <row r="281" spans="2:15" s="13" customFormat="1" ht="13.9" customHeight="1" x14ac:dyDescent="0.25">
      <c r="B281" s="13" t="s">
        <v>53</v>
      </c>
      <c r="C281" s="18" t="s">
        <v>10</v>
      </c>
      <c r="D281" s="15" t="s">
        <v>10</v>
      </c>
      <c r="E281" s="15"/>
      <c r="F281" s="15"/>
      <c r="G281" s="16"/>
      <c r="H281" s="16"/>
      <c r="I281" s="16"/>
      <c r="J281" s="16"/>
      <c r="K281" s="16"/>
      <c r="L281" s="16"/>
      <c r="M281" s="17">
        <f t="shared" si="80"/>
        <v>0</v>
      </c>
      <c r="N281" s="17">
        <f t="shared" si="81"/>
        <v>0</v>
      </c>
      <c r="O281" s="17">
        <f t="shared" si="82"/>
        <v>0</v>
      </c>
    </row>
    <row r="282" spans="2:15" s="13" customFormat="1" ht="13.9" customHeight="1" thickBot="1" x14ac:dyDescent="0.3">
      <c r="B282" s="13" t="s">
        <v>53</v>
      </c>
      <c r="C282" s="18" t="s">
        <v>10</v>
      </c>
      <c r="D282" s="15" t="s">
        <v>10</v>
      </c>
      <c r="E282" s="15"/>
      <c r="F282" s="15"/>
      <c r="G282" s="19"/>
      <c r="H282" s="19"/>
      <c r="I282" s="19"/>
      <c r="J282" s="19"/>
      <c r="K282" s="19"/>
      <c r="L282" s="19"/>
      <c r="M282" s="20">
        <f t="shared" si="80"/>
        <v>0</v>
      </c>
      <c r="N282" s="20">
        <f t="shared" si="81"/>
        <v>0</v>
      </c>
      <c r="O282" s="17">
        <f t="shared" si="82"/>
        <v>0</v>
      </c>
    </row>
    <row r="283" spans="2:15" s="13" customFormat="1" ht="13.9" customHeight="1" thickTop="1" thickBot="1" x14ac:dyDescent="0.35">
      <c r="B283" s="21"/>
      <c r="G283" s="17">
        <f t="shared" ref="G283:N283" si="83">SUM(G272:G282)</f>
        <v>817</v>
      </c>
      <c r="H283" s="17">
        <f t="shared" si="83"/>
        <v>835</v>
      </c>
      <c r="I283" s="17">
        <f t="shared" si="83"/>
        <v>845</v>
      </c>
      <c r="J283" s="17">
        <f t="shared" si="83"/>
        <v>771</v>
      </c>
      <c r="K283" s="17">
        <f t="shared" si="83"/>
        <v>933</v>
      </c>
      <c r="L283" s="17">
        <f t="shared" si="83"/>
        <v>868</v>
      </c>
      <c r="M283" s="22">
        <f t="shared" si="83"/>
        <v>5069</v>
      </c>
      <c r="N283" s="22">
        <f t="shared" si="83"/>
        <v>30</v>
      </c>
    </row>
    <row r="284" spans="2:15" s="13" customFormat="1" ht="13.9" customHeight="1" thickTop="1" x14ac:dyDescent="0.25"/>
    <row r="285" spans="2:15" s="13" customFormat="1" ht="13.9" customHeight="1" x14ac:dyDescent="0.25">
      <c r="B285" s="13" t="str">
        <f>[2]Roster_Selection_Women!AB239&amp;" " &amp; "V "</f>
        <v xml:space="preserve">Missouri Baptist University V </v>
      </c>
      <c r="C285" s="13" t="str">
        <f>[2]Roster_Selection_Women!AD239</f>
        <v>20-5385</v>
      </c>
      <c r="D285" s="13" t="str">
        <f>[2]Roster_Selection_Women!AE239</f>
        <v>Alexandria Cruez</v>
      </c>
      <c r="E285" s="15" t="s">
        <v>1</v>
      </c>
      <c r="F285" s="13" t="str">
        <f>IF(ISERROR([2]Baker_Scores_Women_Var!E285), " ", IF([2]Baker_Scores_Women_Var!E285 = "Yes", "Yes", "  "))</f>
        <v xml:space="preserve">  </v>
      </c>
      <c r="G285" s="16">
        <v>0</v>
      </c>
      <c r="H285" s="16">
        <v>169</v>
      </c>
      <c r="I285" s="16">
        <v>154</v>
      </c>
      <c r="J285" s="16">
        <v>0</v>
      </c>
      <c r="K285" s="16">
        <v>0</v>
      </c>
      <c r="L285" s="16">
        <v>178</v>
      </c>
      <c r="M285" s="17">
        <f t="shared" ref="M285:M295" si="84">SUM(G285:L285)</f>
        <v>501</v>
      </c>
      <c r="N285" s="17">
        <f t="shared" ref="N285:N295" si="85">COUNTIF(G285:L285, "&gt;0" )</f>
        <v>3</v>
      </c>
      <c r="O285" s="17">
        <f t="shared" ref="O285:O295" si="86">IF(N285=0,0,M285/N285)</f>
        <v>167</v>
      </c>
    </row>
    <row r="286" spans="2:15" s="13" customFormat="1" ht="13.9" customHeight="1" x14ac:dyDescent="0.25">
      <c r="B286" s="13" t="str">
        <f>[2]Roster_Selection_Women!AB240&amp;" " &amp; "V "</f>
        <v xml:space="preserve">Missouri Baptist University V </v>
      </c>
      <c r="C286" s="13" t="str">
        <f>[2]Roster_Selection_Women!AD240</f>
        <v>7914-13915</v>
      </c>
      <c r="D286" s="13" t="str">
        <f>[2]Roster_Selection_Women!AE240</f>
        <v>Caitlyn Ennis</v>
      </c>
      <c r="E286" s="15" t="s">
        <v>1</v>
      </c>
      <c r="F286" s="13" t="str">
        <f>IF(ISERROR([2]Baker_Scores_Women_Var!E286), " ", IF([2]Baker_Scores_Women_Var!E286 = "Yes", "Yes", "  "))</f>
        <v xml:space="preserve">  </v>
      </c>
      <c r="G286" s="16">
        <v>178</v>
      </c>
      <c r="H286" s="16">
        <v>143</v>
      </c>
      <c r="I286" s="16">
        <v>0</v>
      </c>
      <c r="J286" s="16">
        <v>147</v>
      </c>
      <c r="K286" s="16">
        <v>0</v>
      </c>
      <c r="L286" s="16">
        <v>0</v>
      </c>
      <c r="M286" s="17">
        <f t="shared" si="84"/>
        <v>468</v>
      </c>
      <c r="N286" s="17">
        <f t="shared" si="85"/>
        <v>3</v>
      </c>
      <c r="O286" s="17">
        <f t="shared" si="86"/>
        <v>156</v>
      </c>
    </row>
    <row r="287" spans="2:15" s="13" customFormat="1" ht="13.9" customHeight="1" x14ac:dyDescent="0.25">
      <c r="B287" s="13" t="str">
        <f>[2]Roster_Selection_Women!AB241&amp;" " &amp; "V "</f>
        <v xml:space="preserve">Missouri Baptist University V </v>
      </c>
      <c r="C287" s="13" t="str">
        <f>[2]Roster_Selection_Women!AD241</f>
        <v>11-506502</v>
      </c>
      <c r="D287" s="13" t="str">
        <f>[2]Roster_Selection_Women!AE241</f>
        <v>Courtney Baer</v>
      </c>
      <c r="E287" s="15" t="s">
        <v>1</v>
      </c>
      <c r="F287" s="13" t="str">
        <f>IF(ISERROR([2]Baker_Scores_Women_Var!E287), " ", IF([2]Baker_Scores_Women_Var!E287 = "Yes", "Yes", "  "))</f>
        <v xml:space="preserve">  </v>
      </c>
      <c r="G287" s="16">
        <v>202</v>
      </c>
      <c r="H287" s="16">
        <v>146</v>
      </c>
      <c r="I287" s="16">
        <v>165</v>
      </c>
      <c r="J287" s="16">
        <v>185</v>
      </c>
      <c r="K287" s="16">
        <v>184</v>
      </c>
      <c r="L287" s="16">
        <v>225</v>
      </c>
      <c r="M287" s="17">
        <f t="shared" si="84"/>
        <v>1107</v>
      </c>
      <c r="N287" s="17">
        <f t="shared" si="85"/>
        <v>6</v>
      </c>
      <c r="O287" s="17">
        <f t="shared" si="86"/>
        <v>184.5</v>
      </c>
    </row>
    <row r="288" spans="2:15" s="13" customFormat="1" ht="13.9" customHeight="1" x14ac:dyDescent="0.25">
      <c r="B288" s="13" t="str">
        <f>[2]Roster_Selection_Women!AB242&amp;" " &amp; "V "</f>
        <v xml:space="preserve">Missouri Baptist University V </v>
      </c>
      <c r="C288" s="13" t="str">
        <f>[2]Roster_Selection_Women!AD242</f>
        <v>11-517025</v>
      </c>
      <c r="D288" s="13" t="str">
        <f>[2]Roster_Selection_Women!AE242</f>
        <v>Delana Mentel</v>
      </c>
      <c r="E288" s="15" t="s">
        <v>1</v>
      </c>
      <c r="F288" s="13" t="str">
        <f>IF(ISERROR([2]Baker_Scores_Women_Var!E288), " ", IF([2]Baker_Scores_Women_Var!E288 = "Yes", "Yes", "  "))</f>
        <v xml:space="preserve">  </v>
      </c>
      <c r="G288" s="16">
        <v>256</v>
      </c>
      <c r="H288" s="16">
        <v>179</v>
      </c>
      <c r="I288" s="16">
        <v>204</v>
      </c>
      <c r="J288" s="16">
        <v>160</v>
      </c>
      <c r="K288" s="16">
        <v>181</v>
      </c>
      <c r="L288" s="16">
        <v>188</v>
      </c>
      <c r="M288" s="17">
        <f t="shared" si="84"/>
        <v>1168</v>
      </c>
      <c r="N288" s="17">
        <f t="shared" si="85"/>
        <v>6</v>
      </c>
      <c r="O288" s="17">
        <f t="shared" si="86"/>
        <v>194.66666666666666</v>
      </c>
    </row>
    <row r="289" spans="2:15" s="13" customFormat="1" ht="13.9" customHeight="1" x14ac:dyDescent="0.25">
      <c r="B289" s="13" t="str">
        <f>[2]Roster_Selection_Women!AB243&amp;" " &amp; "V "</f>
        <v xml:space="preserve">Missouri Baptist University V </v>
      </c>
      <c r="C289" s="13" t="str">
        <f>[2]Roster_Selection_Women!AD243</f>
        <v>11-428634</v>
      </c>
      <c r="D289" s="13" t="str">
        <f>[2]Roster_Selection_Women!AE243</f>
        <v>MacKenzie McIntyre</v>
      </c>
      <c r="E289" s="15" t="s">
        <v>1</v>
      </c>
      <c r="F289" s="13" t="str">
        <f>IF(ISERROR([2]Baker_Scores_Women_Var!E289), " ", IF([2]Baker_Scores_Women_Var!E289 = "Yes", "Yes", "  "))</f>
        <v xml:space="preserve">  </v>
      </c>
      <c r="G289" s="16">
        <v>160</v>
      </c>
      <c r="H289" s="16">
        <v>0</v>
      </c>
      <c r="I289" s="16">
        <v>0</v>
      </c>
      <c r="J289" s="16">
        <v>155</v>
      </c>
      <c r="K289" s="16">
        <v>210</v>
      </c>
      <c r="L289" s="16">
        <v>203</v>
      </c>
      <c r="M289" s="17">
        <f t="shared" si="84"/>
        <v>728</v>
      </c>
      <c r="N289" s="17">
        <f t="shared" si="85"/>
        <v>4</v>
      </c>
      <c r="O289" s="17">
        <f t="shared" si="86"/>
        <v>182</v>
      </c>
    </row>
    <row r="290" spans="2:15" s="13" customFormat="1" ht="13.9" customHeight="1" x14ac:dyDescent="0.25">
      <c r="B290" s="13" t="str">
        <f>[2]Roster_Selection_Women!AB244&amp;" " &amp; "V "</f>
        <v xml:space="preserve">Missouri Baptist University V </v>
      </c>
      <c r="C290" s="13" t="str">
        <f>[2]Roster_Selection_Women!AD244</f>
        <v>11-254608</v>
      </c>
      <c r="D290" s="13" t="str">
        <f>[2]Roster_Selection_Women!AE244</f>
        <v>Miranda Fingerhut</v>
      </c>
      <c r="E290" s="15" t="s">
        <v>1</v>
      </c>
      <c r="F290" s="13" t="str">
        <f>IF(ISERROR([2]Baker_Scores_Women_Var!E290), " ", IF([2]Baker_Scores_Women_Var!E290 = "Yes", "Yes", "  "))</f>
        <v xml:space="preserve">  </v>
      </c>
      <c r="G290" s="16">
        <v>206</v>
      </c>
      <c r="H290" s="16">
        <v>157</v>
      </c>
      <c r="I290" s="16">
        <v>158</v>
      </c>
      <c r="J290" s="16">
        <v>156</v>
      </c>
      <c r="K290" s="16">
        <v>149</v>
      </c>
      <c r="L290" s="16">
        <v>0</v>
      </c>
      <c r="M290" s="17">
        <f t="shared" si="84"/>
        <v>826</v>
      </c>
      <c r="N290" s="17">
        <f t="shared" si="85"/>
        <v>5</v>
      </c>
      <c r="O290" s="17">
        <f t="shared" si="86"/>
        <v>165.2</v>
      </c>
    </row>
    <row r="291" spans="2:15" s="13" customFormat="1" ht="13.9" customHeight="1" x14ac:dyDescent="0.25">
      <c r="B291" s="13" t="str">
        <f>[2]Roster_Selection_Women!AB245&amp;" " &amp; "V "</f>
        <v xml:space="preserve">Missouri Baptist University V </v>
      </c>
      <c r="C291" s="13" t="str">
        <f>[2]Roster_Selection_Women!AD245</f>
        <v>17-56558</v>
      </c>
      <c r="D291" s="13" t="str">
        <f>[2]Roster_Selection_Women!AE245</f>
        <v>Olivia Frenz</v>
      </c>
      <c r="E291" s="15" t="s">
        <v>1</v>
      </c>
      <c r="F291" s="13" t="str">
        <f>IF(ISERROR([2]Baker_Scores_Women_Var!E291), " ", IF([2]Baker_Scores_Women_Var!E291 = "Yes", "Yes", "  "))</f>
        <v xml:space="preserve">  </v>
      </c>
      <c r="G291" s="16">
        <v>0</v>
      </c>
      <c r="H291" s="16">
        <v>0</v>
      </c>
      <c r="I291" s="16">
        <v>124</v>
      </c>
      <c r="J291" s="16">
        <v>0</v>
      </c>
      <c r="K291" s="16">
        <v>163</v>
      </c>
      <c r="L291" s="16">
        <v>163</v>
      </c>
      <c r="M291" s="17">
        <f t="shared" si="84"/>
        <v>450</v>
      </c>
      <c r="N291" s="17">
        <f t="shared" si="85"/>
        <v>3</v>
      </c>
      <c r="O291" s="17">
        <f t="shared" si="86"/>
        <v>150</v>
      </c>
    </row>
    <row r="292" spans="2:15" s="13" customFormat="1" ht="13.9" customHeight="1" x14ac:dyDescent="0.25">
      <c r="B292" s="13" t="str">
        <f>[2]Roster_Selection_Women!AB246&amp;" " &amp; "V "</f>
        <v xml:space="preserve"> V </v>
      </c>
      <c r="C292" s="13" t="str">
        <f>[2]Roster_Selection_Women!AD246</f>
        <v/>
      </c>
      <c r="D292" s="13" t="str">
        <f>[2]Roster_Selection_Women!AE246</f>
        <v/>
      </c>
      <c r="E292" s="15"/>
      <c r="F292" s="13" t="str">
        <f>IF(ISERROR([2]Baker_Scores_Women_Var!E292), " ", IF([2]Baker_Scores_Women_Var!E292 = "Yes", "Yes", "  "))</f>
        <v xml:space="preserve">  </v>
      </c>
      <c r="G292" s="16"/>
      <c r="H292" s="16"/>
      <c r="I292" s="16"/>
      <c r="J292" s="16"/>
      <c r="K292" s="16"/>
      <c r="L292" s="16"/>
      <c r="M292" s="17">
        <f t="shared" si="84"/>
        <v>0</v>
      </c>
      <c r="N292" s="17">
        <f t="shared" si="85"/>
        <v>0</v>
      </c>
      <c r="O292" s="17">
        <f t="shared" si="86"/>
        <v>0</v>
      </c>
    </row>
    <row r="293" spans="2:15" s="13" customFormat="1" ht="13.9" customHeight="1" x14ac:dyDescent="0.25">
      <c r="B293" s="13" t="s">
        <v>56</v>
      </c>
      <c r="C293" s="18" t="s">
        <v>10</v>
      </c>
      <c r="D293" s="15" t="s">
        <v>10</v>
      </c>
      <c r="E293" s="15"/>
      <c r="F293" s="15"/>
      <c r="G293" s="16"/>
      <c r="H293" s="16"/>
      <c r="I293" s="16"/>
      <c r="J293" s="16"/>
      <c r="K293" s="16"/>
      <c r="L293" s="16"/>
      <c r="M293" s="17">
        <f t="shared" si="84"/>
        <v>0</v>
      </c>
      <c r="N293" s="17">
        <f t="shared" si="85"/>
        <v>0</v>
      </c>
      <c r="O293" s="17">
        <f t="shared" si="86"/>
        <v>0</v>
      </c>
    </row>
    <row r="294" spans="2:15" s="13" customFormat="1" ht="13.9" customHeight="1" x14ac:dyDescent="0.25">
      <c r="B294" s="13" t="s">
        <v>56</v>
      </c>
      <c r="C294" s="18" t="s">
        <v>10</v>
      </c>
      <c r="D294" s="15" t="s">
        <v>10</v>
      </c>
      <c r="E294" s="15"/>
      <c r="F294" s="15"/>
      <c r="G294" s="16"/>
      <c r="H294" s="16"/>
      <c r="I294" s="16"/>
      <c r="J294" s="16"/>
      <c r="K294" s="16"/>
      <c r="L294" s="16"/>
      <c r="M294" s="17">
        <f t="shared" si="84"/>
        <v>0</v>
      </c>
      <c r="N294" s="17">
        <f t="shared" si="85"/>
        <v>0</v>
      </c>
      <c r="O294" s="17">
        <f t="shared" si="86"/>
        <v>0</v>
      </c>
    </row>
    <row r="295" spans="2:15" s="13" customFormat="1" ht="13.9" customHeight="1" thickBot="1" x14ac:dyDescent="0.3">
      <c r="B295" s="13" t="s">
        <v>56</v>
      </c>
      <c r="C295" s="18" t="s">
        <v>10</v>
      </c>
      <c r="D295" s="15" t="s">
        <v>10</v>
      </c>
      <c r="E295" s="15"/>
      <c r="F295" s="15"/>
      <c r="G295" s="19"/>
      <c r="H295" s="19"/>
      <c r="I295" s="19"/>
      <c r="J295" s="19"/>
      <c r="K295" s="19"/>
      <c r="L295" s="19"/>
      <c r="M295" s="20">
        <f t="shared" si="84"/>
        <v>0</v>
      </c>
      <c r="N295" s="20">
        <f t="shared" si="85"/>
        <v>0</v>
      </c>
      <c r="O295" s="17">
        <f t="shared" si="86"/>
        <v>0</v>
      </c>
    </row>
    <row r="296" spans="2:15" s="13" customFormat="1" ht="13.9" customHeight="1" thickTop="1" thickBot="1" x14ac:dyDescent="0.35">
      <c r="B296" s="21"/>
      <c r="G296" s="17">
        <f t="shared" ref="G296:N296" si="87">SUM(G285:G295)</f>
        <v>1002</v>
      </c>
      <c r="H296" s="17">
        <f t="shared" si="87"/>
        <v>794</v>
      </c>
      <c r="I296" s="17">
        <f t="shared" si="87"/>
        <v>805</v>
      </c>
      <c r="J296" s="17">
        <f t="shared" si="87"/>
        <v>803</v>
      </c>
      <c r="K296" s="17">
        <f t="shared" si="87"/>
        <v>887</v>
      </c>
      <c r="L296" s="17">
        <f t="shared" si="87"/>
        <v>957</v>
      </c>
      <c r="M296" s="22">
        <f t="shared" si="87"/>
        <v>5248</v>
      </c>
      <c r="N296" s="22">
        <f t="shared" si="87"/>
        <v>30</v>
      </c>
    </row>
    <row r="297" spans="2:15" s="13" customFormat="1" ht="13.9" customHeight="1" thickTop="1" x14ac:dyDescent="0.25"/>
    <row r="298" spans="2:15" s="13" customFormat="1" ht="13.9" customHeight="1" x14ac:dyDescent="0.25">
      <c r="B298" s="13" t="str">
        <f>[2]Roster_Selection_Women!AB253&amp;" " &amp; "V "</f>
        <v xml:space="preserve">Morningside University V </v>
      </c>
      <c r="C298" s="13" t="str">
        <f>[2]Roster_Selection_Women!AD253</f>
        <v>11-273910</v>
      </c>
      <c r="D298" s="13" t="str">
        <f>[2]Roster_Selection_Women!AE253</f>
        <v>Alexa Munhofen</v>
      </c>
      <c r="E298" s="15" t="s">
        <v>1</v>
      </c>
      <c r="F298" s="13" t="str">
        <f>IF(ISERROR([2]Baker_Scores_Women_Var!E298), " ", IF([2]Baker_Scores_Women_Var!E298 = "Yes", "Yes", "  "))</f>
        <v xml:space="preserve">  </v>
      </c>
      <c r="G298" s="16">
        <v>0</v>
      </c>
      <c r="H298" s="16">
        <v>0</v>
      </c>
      <c r="I298" s="16">
        <v>187</v>
      </c>
      <c r="J298" s="16">
        <v>173</v>
      </c>
      <c r="K298" s="16">
        <v>168</v>
      </c>
      <c r="L298" s="16">
        <v>137</v>
      </c>
      <c r="M298" s="17">
        <f t="shared" ref="M298:M308" si="88">SUM(G298:L298)</f>
        <v>665</v>
      </c>
      <c r="N298" s="17">
        <f t="shared" ref="N298:N308" si="89">COUNTIF(G298:L298, "&gt;0" )</f>
        <v>4</v>
      </c>
      <c r="O298" s="17">
        <f t="shared" ref="O298:O308" si="90">IF(N298=0,0,M298/N298)</f>
        <v>166.25</v>
      </c>
    </row>
    <row r="299" spans="2:15" s="13" customFormat="1" ht="13.9" customHeight="1" x14ac:dyDescent="0.25">
      <c r="B299" s="13" t="str">
        <f>[2]Roster_Selection_Women!AB254&amp;" " &amp; "V "</f>
        <v xml:space="preserve">Morningside University V </v>
      </c>
      <c r="C299" s="13" t="str">
        <f>[2]Roster_Selection_Women!AD254</f>
        <v>8337-10677</v>
      </c>
      <c r="D299" s="13" t="str">
        <f>[2]Roster_Selection_Women!AE254</f>
        <v>Carissa Johnson</v>
      </c>
      <c r="E299" s="15" t="s">
        <v>1</v>
      </c>
      <c r="F299" s="13" t="str">
        <f>IF(ISERROR([2]Baker_Scores_Women_Var!E299), " ", IF([2]Baker_Scores_Women_Var!E299 = "Yes", "Yes", "  "))</f>
        <v xml:space="preserve">  </v>
      </c>
      <c r="G299" s="16">
        <v>223</v>
      </c>
      <c r="H299" s="16">
        <v>204</v>
      </c>
      <c r="I299" s="16">
        <v>150</v>
      </c>
      <c r="J299" s="16">
        <v>197</v>
      </c>
      <c r="K299" s="16">
        <v>209</v>
      </c>
      <c r="L299" s="16">
        <v>177</v>
      </c>
      <c r="M299" s="17">
        <f t="shared" si="88"/>
        <v>1160</v>
      </c>
      <c r="N299" s="17">
        <f t="shared" si="89"/>
        <v>6</v>
      </c>
      <c r="O299" s="17">
        <f t="shared" si="90"/>
        <v>193.33333333333334</v>
      </c>
    </row>
    <row r="300" spans="2:15" s="13" customFormat="1" ht="13.9" customHeight="1" x14ac:dyDescent="0.25">
      <c r="B300" s="13" t="str">
        <f>[2]Roster_Selection_Women!AB255&amp;" " &amp; "V "</f>
        <v xml:space="preserve">Morningside University V </v>
      </c>
      <c r="C300" s="13" t="str">
        <f>[2]Roster_Selection_Women!AD255</f>
        <v>11-135896</v>
      </c>
      <c r="D300" s="13" t="str">
        <f>[2]Roster_Selection_Women!AE255</f>
        <v>Emaly Kruse</v>
      </c>
      <c r="E300" s="15" t="s">
        <v>1</v>
      </c>
      <c r="F300" s="13" t="str">
        <f>IF(ISERROR([2]Baker_Scores_Women_Var!E300), " ", IF([2]Baker_Scores_Women_Var!E300 = "Yes", "Yes", "  "))</f>
        <v xml:space="preserve">  </v>
      </c>
      <c r="G300" s="16">
        <v>177</v>
      </c>
      <c r="H300" s="16">
        <v>141</v>
      </c>
      <c r="I300" s="16">
        <v>197</v>
      </c>
      <c r="J300" s="16">
        <v>197</v>
      </c>
      <c r="K300" s="16">
        <v>216</v>
      </c>
      <c r="L300" s="16">
        <v>183</v>
      </c>
      <c r="M300" s="17">
        <f t="shared" si="88"/>
        <v>1111</v>
      </c>
      <c r="N300" s="17">
        <f t="shared" si="89"/>
        <v>6</v>
      </c>
      <c r="O300" s="17">
        <f t="shared" si="90"/>
        <v>185.16666666666666</v>
      </c>
    </row>
    <row r="301" spans="2:15" s="13" customFormat="1" ht="13.9" customHeight="1" x14ac:dyDescent="0.25">
      <c r="B301" s="13" t="str">
        <f>[2]Roster_Selection_Women!AB256&amp;" " &amp; "V "</f>
        <v xml:space="preserve">Morningside University V </v>
      </c>
      <c r="C301" s="13" t="str">
        <f>[2]Roster_Selection_Women!AD256</f>
        <v>19-55217</v>
      </c>
      <c r="D301" s="13" t="str">
        <f>[2]Roster_Selection_Women!AE256</f>
        <v>Kiara(Riley) Howard</v>
      </c>
      <c r="E301" s="15" t="s">
        <v>1</v>
      </c>
      <c r="F301" s="13" t="str">
        <f>IF(ISERROR([2]Baker_Scores_Women_Var!E301), " ", IF([2]Baker_Scores_Women_Var!E301 = "Yes", "Yes", "  "))</f>
        <v xml:space="preserve">  </v>
      </c>
      <c r="G301" s="16">
        <v>0</v>
      </c>
      <c r="H301" s="16">
        <v>0</v>
      </c>
      <c r="I301" s="16">
        <v>0</v>
      </c>
      <c r="J301" s="16">
        <v>0</v>
      </c>
      <c r="K301" s="16">
        <v>0</v>
      </c>
      <c r="L301" s="16">
        <v>157</v>
      </c>
      <c r="M301" s="17">
        <f t="shared" si="88"/>
        <v>157</v>
      </c>
      <c r="N301" s="17">
        <f t="shared" si="89"/>
        <v>1</v>
      </c>
      <c r="O301" s="17">
        <f t="shared" si="90"/>
        <v>157</v>
      </c>
    </row>
    <row r="302" spans="2:15" s="13" customFormat="1" ht="13.9" customHeight="1" x14ac:dyDescent="0.25">
      <c r="B302" s="13" t="str">
        <f>[2]Roster_Selection_Women!AB257&amp;" " &amp; "V "</f>
        <v xml:space="preserve">Morningside University V </v>
      </c>
      <c r="C302" s="13" t="str">
        <f>[2]Roster_Selection_Women!AD257</f>
        <v>6414-1343</v>
      </c>
      <c r="D302" s="13" t="str">
        <f>[2]Roster_Selection_Women!AE257</f>
        <v>Maren Ewertz</v>
      </c>
      <c r="E302" s="15" t="s">
        <v>1</v>
      </c>
      <c r="F302" s="13" t="str">
        <f>IF(ISERROR([2]Baker_Scores_Women_Var!E302), " ", IF([2]Baker_Scores_Women_Var!E302 = "Yes", "Yes", "  "))</f>
        <v xml:space="preserve">  </v>
      </c>
      <c r="G302" s="16">
        <v>0</v>
      </c>
      <c r="H302" s="16">
        <v>0</v>
      </c>
      <c r="I302" s="16">
        <v>0</v>
      </c>
      <c r="J302" s="16">
        <v>0</v>
      </c>
      <c r="K302" s="16">
        <v>136</v>
      </c>
      <c r="L302" s="16">
        <v>0</v>
      </c>
      <c r="M302" s="17">
        <f t="shared" si="88"/>
        <v>136</v>
      </c>
      <c r="N302" s="17">
        <f t="shared" si="89"/>
        <v>1</v>
      </c>
      <c r="O302" s="17">
        <f t="shared" si="90"/>
        <v>136</v>
      </c>
    </row>
    <row r="303" spans="2:15" s="13" customFormat="1" ht="13.9" customHeight="1" x14ac:dyDescent="0.25">
      <c r="B303" s="13" t="str">
        <f>[2]Roster_Selection_Women!AB258&amp;" " &amp; "V "</f>
        <v xml:space="preserve">Morningside University V </v>
      </c>
      <c r="C303" s="13" t="str">
        <f>[2]Roster_Selection_Women!AD258</f>
        <v>11-299438</v>
      </c>
      <c r="D303" s="13" t="str">
        <f>[2]Roster_Selection_Women!AE258</f>
        <v>Morgan Roark</v>
      </c>
      <c r="E303" s="15" t="s">
        <v>1</v>
      </c>
      <c r="F303" s="13" t="str">
        <f>IF(ISERROR([2]Baker_Scores_Women_Var!E303), " ", IF([2]Baker_Scores_Women_Var!E303 = "Yes", "Yes", "  "))</f>
        <v xml:space="preserve">  </v>
      </c>
      <c r="G303" s="16">
        <v>135</v>
      </c>
      <c r="H303" s="16">
        <v>153</v>
      </c>
      <c r="I303" s="16">
        <v>193</v>
      </c>
      <c r="J303" s="16">
        <v>139</v>
      </c>
      <c r="K303" s="16">
        <v>0</v>
      </c>
      <c r="L303" s="16">
        <v>0</v>
      </c>
      <c r="M303" s="17">
        <f t="shared" si="88"/>
        <v>620</v>
      </c>
      <c r="N303" s="17">
        <f t="shared" si="89"/>
        <v>4</v>
      </c>
      <c r="O303" s="17">
        <f t="shared" si="90"/>
        <v>155</v>
      </c>
    </row>
    <row r="304" spans="2:15" s="13" customFormat="1" ht="13.9" customHeight="1" x14ac:dyDescent="0.25">
      <c r="B304" s="13" t="str">
        <f>[2]Roster_Selection_Women!AB259&amp;" " &amp; "V "</f>
        <v xml:space="preserve">Morningside University V </v>
      </c>
      <c r="C304" s="13" t="str">
        <f>[2]Roster_Selection_Women!AD259</f>
        <v>8337-13882</v>
      </c>
      <c r="D304" s="13" t="str">
        <f>[2]Roster_Selection_Women!AE259</f>
        <v>Rachel Spier</v>
      </c>
      <c r="E304" s="15" t="s">
        <v>1</v>
      </c>
      <c r="F304" s="13" t="str">
        <f>IF(ISERROR([2]Baker_Scores_Women_Var!E304), " ", IF([2]Baker_Scores_Women_Var!E304 = "Yes", "Yes", "  "))</f>
        <v xml:space="preserve">  </v>
      </c>
      <c r="G304" s="16">
        <v>155</v>
      </c>
      <c r="H304" s="16">
        <v>188</v>
      </c>
      <c r="I304" s="16">
        <v>156</v>
      </c>
      <c r="J304" s="16">
        <v>203</v>
      </c>
      <c r="K304" s="16">
        <v>190</v>
      </c>
      <c r="L304" s="16">
        <v>200</v>
      </c>
      <c r="M304" s="17">
        <f t="shared" si="88"/>
        <v>1092</v>
      </c>
      <c r="N304" s="17">
        <f t="shared" si="89"/>
        <v>6</v>
      </c>
      <c r="O304" s="17">
        <f t="shared" si="90"/>
        <v>182</v>
      </c>
    </row>
    <row r="305" spans="2:15" s="13" customFormat="1" ht="13.9" customHeight="1" x14ac:dyDescent="0.25">
      <c r="B305" s="13" t="str">
        <f>[2]Roster_Selection_Women!AB260&amp;" " &amp; "V "</f>
        <v xml:space="preserve">Morningside University V </v>
      </c>
      <c r="C305" s="13" t="str">
        <f>[2]Roster_Selection_Women!AD260</f>
        <v>18-6531</v>
      </c>
      <c r="D305" s="13" t="str">
        <f>[2]Roster_Selection_Women!AE260</f>
        <v>Samantha Schiefen</v>
      </c>
      <c r="E305" s="15" t="s">
        <v>1</v>
      </c>
      <c r="F305" s="13" t="str">
        <f>IF(ISERROR([2]Baker_Scores_Women_Var!E305), " ", IF([2]Baker_Scores_Women_Var!E305 = "Yes", "Yes", "  "))</f>
        <v xml:space="preserve">  </v>
      </c>
      <c r="G305" s="16">
        <v>171</v>
      </c>
      <c r="H305" s="16">
        <v>174</v>
      </c>
      <c r="I305" s="16">
        <v>0</v>
      </c>
      <c r="J305" s="16">
        <v>0</v>
      </c>
      <c r="K305" s="16">
        <v>0</v>
      </c>
      <c r="L305" s="16">
        <v>0</v>
      </c>
      <c r="M305" s="17">
        <f t="shared" si="88"/>
        <v>345</v>
      </c>
      <c r="N305" s="17">
        <f t="shared" si="89"/>
        <v>2</v>
      </c>
      <c r="O305" s="17">
        <f t="shared" si="90"/>
        <v>172.5</v>
      </c>
    </row>
    <row r="306" spans="2:15" s="13" customFormat="1" ht="13.9" customHeight="1" x14ac:dyDescent="0.25">
      <c r="B306" s="13" t="s">
        <v>57</v>
      </c>
      <c r="C306" s="18" t="s">
        <v>10</v>
      </c>
      <c r="D306" s="15" t="s">
        <v>10</v>
      </c>
      <c r="E306" s="15"/>
      <c r="F306" s="15"/>
      <c r="G306" s="16"/>
      <c r="H306" s="16"/>
      <c r="I306" s="16"/>
      <c r="J306" s="16"/>
      <c r="K306" s="16"/>
      <c r="L306" s="16"/>
      <c r="M306" s="17">
        <f t="shared" si="88"/>
        <v>0</v>
      </c>
      <c r="N306" s="17">
        <f t="shared" si="89"/>
        <v>0</v>
      </c>
      <c r="O306" s="17">
        <f t="shared" si="90"/>
        <v>0</v>
      </c>
    </row>
    <row r="307" spans="2:15" s="13" customFormat="1" ht="13.9" customHeight="1" x14ac:dyDescent="0.25">
      <c r="B307" s="13" t="s">
        <v>57</v>
      </c>
      <c r="C307" s="18" t="s">
        <v>10</v>
      </c>
      <c r="D307" s="15" t="s">
        <v>10</v>
      </c>
      <c r="E307" s="15"/>
      <c r="F307" s="15"/>
      <c r="G307" s="16"/>
      <c r="H307" s="16"/>
      <c r="I307" s="16"/>
      <c r="J307" s="16"/>
      <c r="K307" s="16"/>
      <c r="L307" s="16"/>
      <c r="M307" s="17">
        <f t="shared" si="88"/>
        <v>0</v>
      </c>
      <c r="N307" s="17">
        <f t="shared" si="89"/>
        <v>0</v>
      </c>
      <c r="O307" s="17">
        <f t="shared" si="90"/>
        <v>0</v>
      </c>
    </row>
    <row r="308" spans="2:15" s="13" customFormat="1" ht="13.9" customHeight="1" thickBot="1" x14ac:dyDescent="0.3">
      <c r="B308" s="13" t="s">
        <v>57</v>
      </c>
      <c r="C308" s="18" t="s">
        <v>10</v>
      </c>
      <c r="D308" s="15" t="s">
        <v>10</v>
      </c>
      <c r="E308" s="15"/>
      <c r="F308" s="15"/>
      <c r="G308" s="19"/>
      <c r="H308" s="19"/>
      <c r="I308" s="19"/>
      <c r="J308" s="19"/>
      <c r="K308" s="19"/>
      <c r="L308" s="19"/>
      <c r="M308" s="20">
        <f t="shared" si="88"/>
        <v>0</v>
      </c>
      <c r="N308" s="20">
        <f t="shared" si="89"/>
        <v>0</v>
      </c>
      <c r="O308" s="17">
        <f t="shared" si="90"/>
        <v>0</v>
      </c>
    </row>
    <row r="309" spans="2:15" s="13" customFormat="1" ht="13.9" customHeight="1" thickTop="1" thickBot="1" x14ac:dyDescent="0.35">
      <c r="B309" s="21"/>
      <c r="G309" s="17">
        <f t="shared" ref="G309:N309" si="91">SUM(G298:G308)</f>
        <v>861</v>
      </c>
      <c r="H309" s="17">
        <f t="shared" si="91"/>
        <v>860</v>
      </c>
      <c r="I309" s="17">
        <f t="shared" si="91"/>
        <v>883</v>
      </c>
      <c r="J309" s="17">
        <f t="shared" si="91"/>
        <v>909</v>
      </c>
      <c r="K309" s="17">
        <f t="shared" si="91"/>
        <v>919</v>
      </c>
      <c r="L309" s="17">
        <f t="shared" si="91"/>
        <v>854</v>
      </c>
      <c r="M309" s="22">
        <f t="shared" si="91"/>
        <v>5286</v>
      </c>
      <c r="N309" s="22">
        <f t="shared" si="91"/>
        <v>30</v>
      </c>
    </row>
    <row r="310" spans="2:15" s="13" customFormat="1" ht="13.9" customHeight="1" thickTop="1" x14ac:dyDescent="0.25"/>
    <row r="311" spans="2:15" s="13" customFormat="1" ht="13.9" customHeight="1" x14ac:dyDescent="0.25">
      <c r="B311" s="13" t="str">
        <f>[2]Roster_Selection_Women!AB266&amp;" " &amp; "V "</f>
        <v xml:space="preserve">Mount Mercy University V </v>
      </c>
      <c r="C311" s="13" t="str">
        <f>[2]Roster_Selection_Women!AD266</f>
        <v>11-421654</v>
      </c>
      <c r="D311" s="13" t="str">
        <f>[2]Roster_Selection_Women!AE266</f>
        <v>Brooke Salzman</v>
      </c>
      <c r="E311" s="15" t="s">
        <v>1</v>
      </c>
      <c r="F311" s="13" t="str">
        <f>IF(ISERROR([2]Baker_Scores_Women_Var!E311), " ", IF([2]Baker_Scores_Women_Var!E311 = "Yes", "Yes", "  "))</f>
        <v xml:space="preserve">  </v>
      </c>
      <c r="G311" s="16">
        <v>0</v>
      </c>
      <c r="H311" s="16">
        <v>163</v>
      </c>
      <c r="I311" s="16">
        <v>223</v>
      </c>
      <c r="J311" s="16">
        <v>164</v>
      </c>
      <c r="K311" s="16">
        <v>0</v>
      </c>
      <c r="L311" s="16">
        <v>204</v>
      </c>
      <c r="M311" s="17">
        <f t="shared" ref="M311:M321" si="92">SUM(G311:L311)</f>
        <v>754</v>
      </c>
      <c r="N311" s="17">
        <f t="shared" ref="N311:N321" si="93">COUNTIF(G311:L311, "&gt;0" )</f>
        <v>4</v>
      </c>
      <c r="O311" s="17">
        <f t="shared" ref="O311:O321" si="94">IF(N311=0,0,M311/N311)</f>
        <v>188.5</v>
      </c>
    </row>
    <row r="312" spans="2:15" s="13" customFormat="1" ht="13.9" customHeight="1" x14ac:dyDescent="0.25">
      <c r="B312" s="13" t="str">
        <f>[2]Roster_Selection_Women!AB267&amp;" " &amp; "V "</f>
        <v xml:space="preserve">Mount Mercy University V </v>
      </c>
      <c r="C312" s="13" t="str">
        <f>[2]Roster_Selection_Women!AD267</f>
        <v>11-300993</v>
      </c>
      <c r="D312" s="13" t="str">
        <f>[2]Roster_Selection_Women!AE267</f>
        <v>Brynna Madison</v>
      </c>
      <c r="E312" s="15" t="s">
        <v>1</v>
      </c>
      <c r="F312" s="13" t="str">
        <f>IF(ISERROR([2]Baker_Scores_Women_Var!E312), " ", IF([2]Baker_Scores_Women_Var!E312 = "Yes", "Yes", "  "))</f>
        <v xml:space="preserve">  </v>
      </c>
      <c r="G312" s="16">
        <v>188</v>
      </c>
      <c r="H312" s="16">
        <v>0</v>
      </c>
      <c r="I312" s="16">
        <v>0</v>
      </c>
      <c r="J312" s="16">
        <v>0</v>
      </c>
      <c r="K312" s="16">
        <v>177</v>
      </c>
      <c r="L312" s="16">
        <v>172</v>
      </c>
      <c r="M312" s="17">
        <f t="shared" si="92"/>
        <v>537</v>
      </c>
      <c r="N312" s="17">
        <f t="shared" si="93"/>
        <v>3</v>
      </c>
      <c r="O312" s="17">
        <f t="shared" si="94"/>
        <v>179</v>
      </c>
    </row>
    <row r="313" spans="2:15" s="13" customFormat="1" ht="13.9" customHeight="1" x14ac:dyDescent="0.25">
      <c r="B313" s="13" t="str">
        <f>[2]Roster_Selection_Women!AB268&amp;" " &amp; "V "</f>
        <v xml:space="preserve">Mount Mercy University V </v>
      </c>
      <c r="C313" s="13" t="str">
        <f>[2]Roster_Selection_Women!AD268</f>
        <v>11-323908</v>
      </c>
      <c r="D313" s="13" t="str">
        <f>[2]Roster_Selection_Women!AE268</f>
        <v>Chloe Day</v>
      </c>
      <c r="E313" s="15" t="s">
        <v>1</v>
      </c>
      <c r="F313" s="13" t="str">
        <f>IF(ISERROR([2]Baker_Scores_Women_Var!E313), " ", IF([2]Baker_Scores_Women_Var!E313 = "Yes", "Yes", "  "))</f>
        <v xml:space="preserve">  </v>
      </c>
      <c r="G313" s="16">
        <v>232</v>
      </c>
      <c r="H313" s="16">
        <v>229</v>
      </c>
      <c r="I313" s="16">
        <v>194</v>
      </c>
      <c r="J313" s="16">
        <v>220</v>
      </c>
      <c r="K313" s="16">
        <v>163</v>
      </c>
      <c r="L313" s="16">
        <v>170</v>
      </c>
      <c r="M313" s="17">
        <f t="shared" si="92"/>
        <v>1208</v>
      </c>
      <c r="N313" s="17">
        <f t="shared" si="93"/>
        <v>6</v>
      </c>
      <c r="O313" s="17">
        <f t="shared" si="94"/>
        <v>201.33333333333334</v>
      </c>
    </row>
    <row r="314" spans="2:15" s="13" customFormat="1" ht="13.9" customHeight="1" x14ac:dyDescent="0.25">
      <c r="B314" s="13" t="str">
        <f>[2]Roster_Selection_Women!AB269&amp;" " &amp; "V "</f>
        <v xml:space="preserve">Mount Mercy University V </v>
      </c>
      <c r="C314" s="13" t="str">
        <f>[2]Roster_Selection_Women!AD269</f>
        <v>11-99667</v>
      </c>
      <c r="D314" s="13" t="str">
        <f>[2]Roster_Selection_Women!AE269</f>
        <v>Elena Carr</v>
      </c>
      <c r="E314" s="15" t="s">
        <v>1</v>
      </c>
      <c r="F314" s="13" t="str">
        <f>IF(ISERROR([2]Baker_Scores_Women_Var!E314), " ", IF([2]Baker_Scores_Women_Var!E314 = "Yes", "Yes", "  "))</f>
        <v xml:space="preserve">  </v>
      </c>
      <c r="G314" s="16">
        <v>0</v>
      </c>
      <c r="H314" s="16">
        <v>174</v>
      </c>
      <c r="I314" s="16">
        <v>194</v>
      </c>
      <c r="J314" s="16">
        <v>180</v>
      </c>
      <c r="K314" s="16">
        <v>162</v>
      </c>
      <c r="L314" s="16">
        <v>0</v>
      </c>
      <c r="M314" s="17">
        <f t="shared" si="92"/>
        <v>710</v>
      </c>
      <c r="N314" s="17">
        <f t="shared" si="93"/>
        <v>4</v>
      </c>
      <c r="O314" s="17">
        <f t="shared" si="94"/>
        <v>177.5</v>
      </c>
    </row>
    <row r="315" spans="2:15" s="13" customFormat="1" ht="13.9" customHeight="1" x14ac:dyDescent="0.25">
      <c r="B315" s="13" t="str">
        <f>[2]Roster_Selection_Women!AB270&amp;" " &amp; "V "</f>
        <v xml:space="preserve">Mount Mercy University V </v>
      </c>
      <c r="C315" s="13" t="str">
        <f>[2]Roster_Selection_Women!AD270</f>
        <v>11-250067</v>
      </c>
      <c r="D315" s="13" t="str">
        <f>[2]Roster_Selection_Women!AE270</f>
        <v>Jaelle Hamman</v>
      </c>
      <c r="E315" s="15" t="s">
        <v>1</v>
      </c>
      <c r="F315" s="13" t="str">
        <f>IF(ISERROR([2]Baker_Scores_Women_Var!E315), " ", IF([2]Baker_Scores_Women_Var!E315 = "Yes", "Yes", "  "))</f>
        <v xml:space="preserve">  </v>
      </c>
      <c r="G315" s="16">
        <v>242</v>
      </c>
      <c r="H315" s="16">
        <v>160</v>
      </c>
      <c r="I315" s="16">
        <v>215</v>
      </c>
      <c r="J315" s="16">
        <v>171</v>
      </c>
      <c r="K315" s="16">
        <v>0</v>
      </c>
      <c r="L315" s="16">
        <v>0</v>
      </c>
      <c r="M315" s="17">
        <f t="shared" si="92"/>
        <v>788</v>
      </c>
      <c r="N315" s="17">
        <f t="shared" si="93"/>
        <v>4</v>
      </c>
      <c r="O315" s="17">
        <f t="shared" si="94"/>
        <v>197</v>
      </c>
    </row>
    <row r="316" spans="2:15" s="13" customFormat="1" ht="13.9" customHeight="1" x14ac:dyDescent="0.25">
      <c r="B316" s="13" t="str">
        <f>[2]Roster_Selection_Women!AB271&amp;" " &amp; "V "</f>
        <v xml:space="preserve">Mount Mercy University V </v>
      </c>
      <c r="C316" s="13" t="str">
        <f>[2]Roster_Selection_Women!AD271</f>
        <v>5686-2091</v>
      </c>
      <c r="D316" s="13" t="str">
        <f>[2]Roster_Selection_Women!AE271</f>
        <v>Mackenzie Ullian</v>
      </c>
      <c r="E316" s="15" t="s">
        <v>1</v>
      </c>
      <c r="F316" s="13" t="str">
        <f>IF(ISERROR([2]Baker_Scores_Women_Var!E316), " ", IF([2]Baker_Scores_Women_Var!E316 = "Yes", "Yes", "  "))</f>
        <v xml:space="preserve">  </v>
      </c>
      <c r="G316" s="16">
        <v>154</v>
      </c>
      <c r="H316" s="16">
        <v>0</v>
      </c>
      <c r="I316" s="16">
        <v>0</v>
      </c>
      <c r="J316" s="16">
        <v>0</v>
      </c>
      <c r="K316" s="16">
        <v>230</v>
      </c>
      <c r="L316" s="16">
        <v>207</v>
      </c>
      <c r="M316" s="17">
        <f t="shared" si="92"/>
        <v>591</v>
      </c>
      <c r="N316" s="17">
        <f t="shared" si="93"/>
        <v>3</v>
      </c>
      <c r="O316" s="17">
        <f t="shared" si="94"/>
        <v>197</v>
      </c>
    </row>
    <row r="317" spans="2:15" s="13" customFormat="1" ht="13.9" customHeight="1" x14ac:dyDescent="0.25">
      <c r="B317" s="13" t="str">
        <f>[2]Roster_Selection_Women!AB272&amp;" " &amp; "V "</f>
        <v xml:space="preserve">Mount Mercy University V </v>
      </c>
      <c r="C317" s="13" t="str">
        <f>[2]Roster_Selection_Women!AD272</f>
        <v>5730-32265</v>
      </c>
      <c r="D317" s="13" t="str">
        <f>[2]Roster_Selection_Women!AE272</f>
        <v>Megan Kolberg</v>
      </c>
      <c r="E317" s="15" t="s">
        <v>1</v>
      </c>
      <c r="F317" s="13" t="str">
        <f>IF(ISERROR([2]Baker_Scores_Women_Var!E317), " ", IF([2]Baker_Scores_Women_Var!E317 = "Yes", "Yes", "  "))</f>
        <v xml:space="preserve">  </v>
      </c>
      <c r="G317" s="16">
        <v>246</v>
      </c>
      <c r="H317" s="16">
        <v>202</v>
      </c>
      <c r="I317" s="16">
        <v>181</v>
      </c>
      <c r="J317" s="16">
        <v>147</v>
      </c>
      <c r="K317" s="16">
        <v>0</v>
      </c>
      <c r="L317" s="16">
        <v>0</v>
      </c>
      <c r="M317" s="17">
        <f t="shared" si="92"/>
        <v>776</v>
      </c>
      <c r="N317" s="17">
        <f t="shared" si="93"/>
        <v>4</v>
      </c>
      <c r="O317" s="17">
        <f t="shared" si="94"/>
        <v>194</v>
      </c>
    </row>
    <row r="318" spans="2:15" s="13" customFormat="1" ht="13.9" customHeight="1" x14ac:dyDescent="0.25">
      <c r="B318" s="13" t="str">
        <f>[2]Roster_Selection_Women!AB273&amp;" " &amp; "V "</f>
        <v xml:space="preserve">Mount Mercy University V </v>
      </c>
      <c r="C318" s="13" t="str">
        <f>[2]Roster_Selection_Women!AD273</f>
        <v>23-1218</v>
      </c>
      <c r="D318" s="13" t="str">
        <f>[2]Roster_Selection_Women!AE273</f>
        <v>Nada Nawwarah Abdul Jalil</v>
      </c>
      <c r="E318" s="15" t="s">
        <v>1</v>
      </c>
      <c r="F318" s="13" t="str">
        <f>IF(ISERROR([2]Baker_Scores_Women_Var!E318), " ", IF([2]Baker_Scores_Women_Var!E318 = "Yes", "Yes", "  "))</f>
        <v xml:space="preserve">  </v>
      </c>
      <c r="G318" s="16">
        <v>0</v>
      </c>
      <c r="H318" s="16">
        <v>0</v>
      </c>
      <c r="I318" s="16">
        <v>0</v>
      </c>
      <c r="J318" s="16">
        <v>0</v>
      </c>
      <c r="K318" s="16">
        <v>210</v>
      </c>
      <c r="L318" s="16">
        <v>189</v>
      </c>
      <c r="M318" s="17">
        <f t="shared" si="92"/>
        <v>399</v>
      </c>
      <c r="N318" s="17">
        <f t="shared" si="93"/>
        <v>2</v>
      </c>
      <c r="O318" s="17">
        <f t="shared" si="94"/>
        <v>199.5</v>
      </c>
    </row>
    <row r="319" spans="2:15" s="13" customFormat="1" ht="13.9" customHeight="1" x14ac:dyDescent="0.25">
      <c r="B319" s="13" t="s">
        <v>58</v>
      </c>
      <c r="C319" s="18" t="s">
        <v>10</v>
      </c>
      <c r="D319" s="15" t="s">
        <v>10</v>
      </c>
      <c r="E319" s="15"/>
      <c r="F319" s="15"/>
      <c r="G319" s="16"/>
      <c r="H319" s="16"/>
      <c r="I319" s="16"/>
      <c r="J319" s="16"/>
      <c r="K319" s="16"/>
      <c r="L319" s="16"/>
      <c r="M319" s="17">
        <f t="shared" si="92"/>
        <v>0</v>
      </c>
      <c r="N319" s="17">
        <f t="shared" si="93"/>
        <v>0</v>
      </c>
      <c r="O319" s="17">
        <f t="shared" si="94"/>
        <v>0</v>
      </c>
    </row>
    <row r="320" spans="2:15" s="13" customFormat="1" ht="13.9" customHeight="1" x14ac:dyDescent="0.25">
      <c r="B320" s="13" t="s">
        <v>58</v>
      </c>
      <c r="C320" s="18" t="s">
        <v>10</v>
      </c>
      <c r="D320" s="15" t="s">
        <v>10</v>
      </c>
      <c r="E320" s="15"/>
      <c r="F320" s="15"/>
      <c r="G320" s="16"/>
      <c r="H320" s="16"/>
      <c r="I320" s="16"/>
      <c r="J320" s="16"/>
      <c r="K320" s="16"/>
      <c r="L320" s="16"/>
      <c r="M320" s="17">
        <f t="shared" si="92"/>
        <v>0</v>
      </c>
      <c r="N320" s="17">
        <f t="shared" si="93"/>
        <v>0</v>
      </c>
      <c r="O320" s="17">
        <f t="shared" si="94"/>
        <v>0</v>
      </c>
    </row>
    <row r="321" spans="2:15" s="13" customFormat="1" ht="13.9" customHeight="1" thickBot="1" x14ac:dyDescent="0.3">
      <c r="B321" s="13" t="s">
        <v>58</v>
      </c>
      <c r="C321" s="18" t="s">
        <v>10</v>
      </c>
      <c r="D321" s="15" t="s">
        <v>10</v>
      </c>
      <c r="E321" s="15"/>
      <c r="F321" s="15"/>
      <c r="G321" s="19"/>
      <c r="H321" s="19"/>
      <c r="I321" s="19"/>
      <c r="J321" s="19"/>
      <c r="K321" s="19"/>
      <c r="L321" s="19"/>
      <c r="M321" s="20">
        <f t="shared" si="92"/>
        <v>0</v>
      </c>
      <c r="N321" s="20">
        <f t="shared" si="93"/>
        <v>0</v>
      </c>
      <c r="O321" s="17">
        <f t="shared" si="94"/>
        <v>0</v>
      </c>
    </row>
    <row r="322" spans="2:15" s="13" customFormat="1" ht="13.9" customHeight="1" thickTop="1" thickBot="1" x14ac:dyDescent="0.35">
      <c r="B322" s="21"/>
      <c r="G322" s="17">
        <f t="shared" ref="G322:N322" si="95">SUM(G311:G321)</f>
        <v>1062</v>
      </c>
      <c r="H322" s="17">
        <f t="shared" si="95"/>
        <v>928</v>
      </c>
      <c r="I322" s="17">
        <f t="shared" si="95"/>
        <v>1007</v>
      </c>
      <c r="J322" s="17">
        <f t="shared" si="95"/>
        <v>882</v>
      </c>
      <c r="K322" s="17">
        <f t="shared" si="95"/>
        <v>942</v>
      </c>
      <c r="L322" s="17">
        <f t="shared" si="95"/>
        <v>942</v>
      </c>
      <c r="M322" s="22">
        <f t="shared" si="95"/>
        <v>5763</v>
      </c>
      <c r="N322" s="22">
        <f t="shared" si="95"/>
        <v>30</v>
      </c>
    </row>
    <row r="323" spans="2:15" s="13" customFormat="1" ht="13.9" customHeight="1" thickTop="1" x14ac:dyDescent="0.25"/>
    <row r="324" spans="2:15" s="13" customFormat="1" ht="13.9" customHeight="1" x14ac:dyDescent="0.25">
      <c r="B324" s="13" t="str">
        <f>[2]Roster_Selection_Women!AB289&amp;" " &amp; "V "</f>
        <v xml:space="preserve">Notre Dame College V </v>
      </c>
      <c r="C324" s="13" t="str">
        <f>[2]Roster_Selection_Women!AD289</f>
        <v>7921-288</v>
      </c>
      <c r="D324" s="13" t="str">
        <f>[2]Roster_Selection_Women!AE289</f>
        <v>Carly Jones</v>
      </c>
      <c r="E324" s="15" t="s">
        <v>1</v>
      </c>
      <c r="F324" s="13" t="str">
        <f>IF(ISERROR([2]Baker_Scores_Women_Var!E324), " ", IF([2]Baker_Scores_Women_Var!E324 = "Yes", "Yes", "  "))</f>
        <v xml:space="preserve">  </v>
      </c>
      <c r="G324" s="16">
        <v>0</v>
      </c>
      <c r="H324" s="16">
        <v>0</v>
      </c>
      <c r="I324" s="16">
        <v>0</v>
      </c>
      <c r="J324" s="16">
        <v>0</v>
      </c>
      <c r="K324" s="16">
        <v>0</v>
      </c>
      <c r="L324" s="16">
        <v>0</v>
      </c>
      <c r="M324" s="17">
        <f t="shared" ref="M324:M334" si="96">SUM(G324:L324)</f>
        <v>0</v>
      </c>
      <c r="N324" s="17">
        <f t="shared" ref="N324:N334" si="97">COUNTIF(G324:L324, "&gt;0" )</f>
        <v>0</v>
      </c>
      <c r="O324" s="17">
        <f t="shared" ref="O324:O334" si="98">IF(N324=0,0,M324/N324)</f>
        <v>0</v>
      </c>
    </row>
    <row r="325" spans="2:15" s="13" customFormat="1" ht="13.9" customHeight="1" x14ac:dyDescent="0.25">
      <c r="B325" s="13" t="str">
        <f>[2]Roster_Selection_Women!AB290&amp;" " &amp; "V "</f>
        <v xml:space="preserve">Notre Dame College V </v>
      </c>
      <c r="C325" s="13" t="str">
        <f>[2]Roster_Selection_Women!AD290</f>
        <v>17-25699</v>
      </c>
      <c r="D325" s="13" t="str">
        <f>[2]Roster_Selection_Women!AE290</f>
        <v>Hannah Klein</v>
      </c>
      <c r="E325" s="15" t="s">
        <v>1</v>
      </c>
      <c r="F325" s="13" t="str">
        <f>IF(ISERROR([2]Baker_Scores_Women_Var!E325), " ", IF([2]Baker_Scores_Women_Var!E325 = "Yes", "Yes", "  "))</f>
        <v xml:space="preserve">  </v>
      </c>
      <c r="G325" s="16">
        <v>140</v>
      </c>
      <c r="H325" s="16">
        <v>216</v>
      </c>
      <c r="I325" s="16">
        <v>199</v>
      </c>
      <c r="J325" s="16">
        <v>206</v>
      </c>
      <c r="K325" s="16">
        <v>173</v>
      </c>
      <c r="L325" s="16">
        <v>194</v>
      </c>
      <c r="M325" s="17">
        <f t="shared" si="96"/>
        <v>1128</v>
      </c>
      <c r="N325" s="17">
        <f t="shared" si="97"/>
        <v>6</v>
      </c>
      <c r="O325" s="17">
        <f t="shared" si="98"/>
        <v>188</v>
      </c>
    </row>
    <row r="326" spans="2:15" s="13" customFormat="1" ht="13.9" customHeight="1" x14ac:dyDescent="0.25">
      <c r="B326" s="13" t="str">
        <f>[2]Roster_Selection_Women!AB291&amp;" " &amp; "V "</f>
        <v xml:space="preserve">Notre Dame College V </v>
      </c>
      <c r="C326" s="13" t="str">
        <f>[2]Roster_Selection_Women!AD291</f>
        <v>11-234075</v>
      </c>
      <c r="D326" s="13" t="str">
        <f>[2]Roster_Selection_Women!AE291</f>
        <v>Olivia Brace</v>
      </c>
      <c r="E326" s="15" t="s">
        <v>1</v>
      </c>
      <c r="F326" s="13" t="str">
        <f>IF(ISERROR([2]Baker_Scores_Women_Var!E326), " ", IF([2]Baker_Scores_Women_Var!E326 = "Yes", "Yes", "  "))</f>
        <v xml:space="preserve">  </v>
      </c>
      <c r="G326" s="16">
        <v>199</v>
      </c>
      <c r="H326" s="16">
        <v>162</v>
      </c>
      <c r="I326" s="16">
        <v>166</v>
      </c>
      <c r="J326" s="16">
        <v>153</v>
      </c>
      <c r="K326" s="16">
        <v>162</v>
      </c>
      <c r="L326" s="16">
        <v>267</v>
      </c>
      <c r="M326" s="17">
        <f t="shared" si="96"/>
        <v>1109</v>
      </c>
      <c r="N326" s="17">
        <f t="shared" si="97"/>
        <v>6</v>
      </c>
      <c r="O326" s="17">
        <f t="shared" si="98"/>
        <v>184.83333333333334</v>
      </c>
    </row>
    <row r="327" spans="2:15" s="13" customFormat="1" ht="13.9" customHeight="1" x14ac:dyDescent="0.25">
      <c r="B327" s="13" t="str">
        <f>[2]Roster_Selection_Women!AB292&amp;" " &amp; "V "</f>
        <v xml:space="preserve">Notre Dame College V </v>
      </c>
      <c r="C327" s="13" t="str">
        <f>[2]Roster_Selection_Women!AD292</f>
        <v>16-165812</v>
      </c>
      <c r="D327" s="13" t="str">
        <f>[2]Roster_Selection_Women!AE292</f>
        <v>Olivia Johnson</v>
      </c>
      <c r="E327" s="15" t="s">
        <v>1</v>
      </c>
      <c r="F327" s="13" t="str">
        <f>IF(ISERROR([2]Baker_Scores_Women_Var!E327), " ", IF([2]Baker_Scores_Women_Var!E327 = "Yes", "Yes", "  "))</f>
        <v xml:space="preserve">  </v>
      </c>
      <c r="G327" s="16">
        <v>156</v>
      </c>
      <c r="H327" s="16">
        <v>157</v>
      </c>
      <c r="I327" s="16">
        <v>172</v>
      </c>
      <c r="J327" s="16">
        <v>180</v>
      </c>
      <c r="K327" s="16">
        <v>204</v>
      </c>
      <c r="L327" s="16">
        <v>185</v>
      </c>
      <c r="M327" s="17">
        <f t="shared" si="96"/>
        <v>1054</v>
      </c>
      <c r="N327" s="17">
        <f t="shared" si="97"/>
        <v>6</v>
      </c>
      <c r="O327" s="17">
        <f t="shared" si="98"/>
        <v>175.66666666666666</v>
      </c>
    </row>
    <row r="328" spans="2:15" s="13" customFormat="1" ht="13.9" customHeight="1" x14ac:dyDescent="0.25">
      <c r="B328" s="13" t="str">
        <f>[2]Roster_Selection_Women!AB293&amp;" " &amp; "V "</f>
        <v xml:space="preserve">Notre Dame College V </v>
      </c>
      <c r="C328" s="13" t="str">
        <f>[2]Roster_Selection_Women!AD293</f>
        <v>11-85659</v>
      </c>
      <c r="D328" s="13" t="str">
        <f>[2]Roster_Selection_Women!AE293</f>
        <v>Rachel Foreback</v>
      </c>
      <c r="E328" s="15" t="s">
        <v>1</v>
      </c>
      <c r="F328" s="13" t="str">
        <f>IF(ISERROR([2]Baker_Scores_Women_Var!E328), " ", IF([2]Baker_Scores_Women_Var!E328 = "Yes", "Yes", "  "))</f>
        <v xml:space="preserve">  </v>
      </c>
      <c r="G328" s="16">
        <v>188</v>
      </c>
      <c r="H328" s="16">
        <v>149</v>
      </c>
      <c r="I328" s="16">
        <v>202</v>
      </c>
      <c r="J328" s="16">
        <v>205</v>
      </c>
      <c r="K328" s="16">
        <v>160</v>
      </c>
      <c r="L328" s="16">
        <v>254</v>
      </c>
      <c r="M328" s="17">
        <f t="shared" si="96"/>
        <v>1158</v>
      </c>
      <c r="N328" s="17">
        <f t="shared" si="97"/>
        <v>6</v>
      </c>
      <c r="O328" s="17">
        <f t="shared" si="98"/>
        <v>193</v>
      </c>
    </row>
    <row r="329" spans="2:15" s="13" customFormat="1" ht="13.9" customHeight="1" x14ac:dyDescent="0.25">
      <c r="B329" s="13" t="str">
        <f>[2]Roster_Selection_Women!AB294&amp;" " &amp; "V "</f>
        <v xml:space="preserve">Notre Dame College V </v>
      </c>
      <c r="C329" s="13" t="str">
        <f>[2]Roster_Selection_Women!AD294</f>
        <v>11-373667</v>
      </c>
      <c r="D329" s="13" t="str">
        <f>[2]Roster_Selection_Women!AE294</f>
        <v>Sarah Benedict</v>
      </c>
      <c r="E329" s="15" t="s">
        <v>1</v>
      </c>
      <c r="F329" s="13" t="str">
        <f>IF(ISERROR([2]Baker_Scores_Women_Var!E329), " ", IF([2]Baker_Scores_Women_Var!E329 = "Yes", "Yes", "  "))</f>
        <v xml:space="preserve">  </v>
      </c>
      <c r="G329" s="16">
        <v>193</v>
      </c>
      <c r="H329" s="16">
        <v>180</v>
      </c>
      <c r="I329" s="16">
        <v>184</v>
      </c>
      <c r="J329" s="16">
        <v>187</v>
      </c>
      <c r="K329" s="16">
        <v>193</v>
      </c>
      <c r="L329" s="16">
        <v>216</v>
      </c>
      <c r="M329" s="17">
        <f t="shared" si="96"/>
        <v>1153</v>
      </c>
      <c r="N329" s="17">
        <f t="shared" si="97"/>
        <v>6</v>
      </c>
      <c r="O329" s="17">
        <f t="shared" si="98"/>
        <v>192.16666666666666</v>
      </c>
    </row>
    <row r="330" spans="2:15" s="13" customFormat="1" ht="13.9" customHeight="1" x14ac:dyDescent="0.25">
      <c r="B330" s="13" t="str">
        <f>[2]Roster_Selection_Women!AB295&amp;" " &amp; "V "</f>
        <v xml:space="preserve"> V </v>
      </c>
      <c r="C330" s="13" t="str">
        <f>[2]Roster_Selection_Women!AD295</f>
        <v/>
      </c>
      <c r="D330" s="13" t="str">
        <f>[2]Roster_Selection_Women!AE295</f>
        <v/>
      </c>
      <c r="E330" s="15"/>
      <c r="F330" s="13" t="str">
        <f>IF(ISERROR([2]Baker_Scores_Women_Var!E330), " ", IF([2]Baker_Scores_Women_Var!E330 = "Yes", "Yes", "  "))</f>
        <v xml:space="preserve">  </v>
      </c>
      <c r="G330" s="16"/>
      <c r="H330" s="16"/>
      <c r="I330" s="16"/>
      <c r="J330" s="16"/>
      <c r="K330" s="16"/>
      <c r="L330" s="16"/>
      <c r="M330" s="17">
        <f t="shared" si="96"/>
        <v>0</v>
      </c>
      <c r="N330" s="17">
        <f t="shared" si="97"/>
        <v>0</v>
      </c>
      <c r="O330" s="17">
        <f t="shared" si="98"/>
        <v>0</v>
      </c>
    </row>
    <row r="331" spans="2:15" s="13" customFormat="1" ht="13.9" customHeight="1" x14ac:dyDescent="0.25">
      <c r="B331" s="13" t="str">
        <f>[2]Roster_Selection_Women!AB296&amp;" " &amp; "V "</f>
        <v xml:space="preserve"> V </v>
      </c>
      <c r="C331" s="13" t="str">
        <f>[2]Roster_Selection_Women!AD296</f>
        <v/>
      </c>
      <c r="D331" s="13" t="str">
        <f>[2]Roster_Selection_Women!AE296</f>
        <v/>
      </c>
      <c r="E331" s="15"/>
      <c r="F331" s="13" t="str">
        <f>IF(ISERROR([2]Baker_Scores_Women_Var!E331), " ", IF([2]Baker_Scores_Women_Var!E331 = "Yes", "Yes", "  "))</f>
        <v xml:space="preserve">  </v>
      </c>
      <c r="G331" s="16"/>
      <c r="H331" s="16"/>
      <c r="I331" s="16"/>
      <c r="J331" s="16"/>
      <c r="K331" s="16"/>
      <c r="L331" s="16"/>
      <c r="M331" s="17">
        <f t="shared" si="96"/>
        <v>0</v>
      </c>
      <c r="N331" s="17">
        <f t="shared" si="97"/>
        <v>0</v>
      </c>
      <c r="O331" s="17">
        <f t="shared" si="98"/>
        <v>0</v>
      </c>
    </row>
    <row r="332" spans="2:15" s="13" customFormat="1" ht="13.9" customHeight="1" x14ac:dyDescent="0.25">
      <c r="B332" s="13" t="s">
        <v>61</v>
      </c>
      <c r="C332" s="18" t="s">
        <v>10</v>
      </c>
      <c r="D332" s="15" t="s">
        <v>10</v>
      </c>
      <c r="E332" s="15"/>
      <c r="F332" s="15"/>
      <c r="G332" s="16"/>
      <c r="H332" s="16"/>
      <c r="I332" s="16"/>
      <c r="J332" s="16"/>
      <c r="K332" s="16"/>
      <c r="L332" s="16"/>
      <c r="M332" s="17">
        <f t="shared" si="96"/>
        <v>0</v>
      </c>
      <c r="N332" s="17">
        <f t="shared" si="97"/>
        <v>0</v>
      </c>
      <c r="O332" s="17">
        <f t="shared" si="98"/>
        <v>0</v>
      </c>
    </row>
    <row r="333" spans="2:15" s="13" customFormat="1" ht="13.9" customHeight="1" x14ac:dyDescent="0.25">
      <c r="B333" s="13" t="s">
        <v>61</v>
      </c>
      <c r="C333" s="18" t="s">
        <v>10</v>
      </c>
      <c r="D333" s="15" t="s">
        <v>10</v>
      </c>
      <c r="E333" s="15"/>
      <c r="F333" s="15"/>
      <c r="G333" s="16"/>
      <c r="H333" s="16"/>
      <c r="I333" s="16"/>
      <c r="J333" s="16"/>
      <c r="K333" s="16"/>
      <c r="L333" s="16"/>
      <c r="M333" s="17">
        <f t="shared" si="96"/>
        <v>0</v>
      </c>
      <c r="N333" s="17">
        <f t="shared" si="97"/>
        <v>0</v>
      </c>
      <c r="O333" s="17">
        <f t="shared" si="98"/>
        <v>0</v>
      </c>
    </row>
    <row r="334" spans="2:15" s="13" customFormat="1" ht="13.9" customHeight="1" thickBot="1" x14ac:dyDescent="0.3">
      <c r="B334" s="13" t="s">
        <v>61</v>
      </c>
      <c r="C334" s="18" t="s">
        <v>10</v>
      </c>
      <c r="D334" s="15" t="s">
        <v>10</v>
      </c>
      <c r="E334" s="15"/>
      <c r="F334" s="15"/>
      <c r="G334" s="19"/>
      <c r="H334" s="19"/>
      <c r="I334" s="19"/>
      <c r="J334" s="19"/>
      <c r="K334" s="19"/>
      <c r="L334" s="19"/>
      <c r="M334" s="20">
        <f t="shared" si="96"/>
        <v>0</v>
      </c>
      <c r="N334" s="20">
        <f t="shared" si="97"/>
        <v>0</v>
      </c>
      <c r="O334" s="17">
        <f t="shared" si="98"/>
        <v>0</v>
      </c>
    </row>
    <row r="335" spans="2:15" s="13" customFormat="1" ht="13.9" customHeight="1" thickTop="1" thickBot="1" x14ac:dyDescent="0.35">
      <c r="B335" s="21"/>
      <c r="G335" s="17">
        <f t="shared" ref="G335:N335" si="99">SUM(G324:G334)</f>
        <v>876</v>
      </c>
      <c r="H335" s="17">
        <f t="shared" si="99"/>
        <v>864</v>
      </c>
      <c r="I335" s="17">
        <f t="shared" si="99"/>
        <v>923</v>
      </c>
      <c r="J335" s="17">
        <f t="shared" si="99"/>
        <v>931</v>
      </c>
      <c r="K335" s="17">
        <f t="shared" si="99"/>
        <v>892</v>
      </c>
      <c r="L335" s="17">
        <f t="shared" si="99"/>
        <v>1116</v>
      </c>
      <c r="M335" s="22">
        <f t="shared" si="99"/>
        <v>5602</v>
      </c>
      <c r="N335" s="22">
        <f t="shared" si="99"/>
        <v>30</v>
      </c>
    </row>
    <row r="336" spans="2:15" s="13" customFormat="1" ht="13.9" customHeight="1" thickTop="1" x14ac:dyDescent="0.25"/>
    <row r="337" spans="2:15" s="13" customFormat="1" ht="13.9" customHeight="1" x14ac:dyDescent="0.25">
      <c r="B337" s="13" t="str">
        <f>[2]Roster_Selection_Women!AB303&amp;" " &amp; "V "</f>
        <v xml:space="preserve">Quincy University V </v>
      </c>
      <c r="C337" s="13" t="str">
        <f>[2]Roster_Selection_Women!AD303</f>
        <v>11-272735</v>
      </c>
      <c r="D337" s="13" t="str">
        <f>[2]Roster_Selection_Women!AE303</f>
        <v>Jessica Ladd</v>
      </c>
      <c r="E337" s="15" t="s">
        <v>1</v>
      </c>
      <c r="F337" s="13" t="str">
        <f>IF(ISERROR([2]Baker_Scores_Women_Var!E337), " ", IF([2]Baker_Scores_Women_Var!E337 = "Yes", "Yes", "  "))</f>
        <v xml:space="preserve">  </v>
      </c>
      <c r="G337" s="16">
        <v>209</v>
      </c>
      <c r="H337" s="16">
        <v>176</v>
      </c>
      <c r="I337" s="16">
        <v>169</v>
      </c>
      <c r="J337" s="16">
        <v>179</v>
      </c>
      <c r="K337" s="16">
        <v>199</v>
      </c>
      <c r="L337" s="16">
        <v>230</v>
      </c>
      <c r="M337" s="17">
        <f t="shared" ref="M337:M347" si="100">SUM(G337:L337)</f>
        <v>1162</v>
      </c>
      <c r="N337" s="17">
        <f t="shared" ref="N337:N347" si="101">COUNTIF(G337:L337, "&gt;0" )</f>
        <v>6</v>
      </c>
      <c r="O337" s="17">
        <f t="shared" ref="O337:O347" si="102">IF(N337=0,0,M337/N337)</f>
        <v>193.66666666666666</v>
      </c>
    </row>
    <row r="338" spans="2:15" s="13" customFormat="1" ht="13.9" customHeight="1" x14ac:dyDescent="0.25">
      <c r="B338" s="13" t="str">
        <f>[2]Roster_Selection_Women!AB304&amp;" " &amp; "V "</f>
        <v xml:space="preserve">Quincy University V </v>
      </c>
      <c r="C338" s="13" t="str">
        <f>[2]Roster_Selection_Women!AD304</f>
        <v>22-1658</v>
      </c>
      <c r="D338" s="13" t="str">
        <f>[2]Roster_Selection_Women!AE304</f>
        <v>Kianna Jackson</v>
      </c>
      <c r="E338" s="15" t="s">
        <v>1</v>
      </c>
      <c r="F338" s="13" t="str">
        <f>IF(ISERROR([2]Baker_Scores_Women_Var!E338), " ", IF([2]Baker_Scores_Women_Var!E338 = "Yes", "Yes", "  "))</f>
        <v xml:space="preserve">  </v>
      </c>
      <c r="G338" s="16">
        <v>111</v>
      </c>
      <c r="H338" s="16">
        <v>129</v>
      </c>
      <c r="I338" s="16">
        <v>165</v>
      </c>
      <c r="J338" s="16">
        <v>140</v>
      </c>
      <c r="K338" s="16">
        <v>132</v>
      </c>
      <c r="L338" s="16">
        <v>118</v>
      </c>
      <c r="M338" s="17">
        <f t="shared" si="100"/>
        <v>795</v>
      </c>
      <c r="N338" s="17">
        <f t="shared" si="101"/>
        <v>6</v>
      </c>
      <c r="O338" s="17">
        <f t="shared" si="102"/>
        <v>132.5</v>
      </c>
    </row>
    <row r="339" spans="2:15" s="13" customFormat="1" ht="13.9" customHeight="1" x14ac:dyDescent="0.25">
      <c r="B339" s="13" t="str">
        <f>[2]Roster_Selection_Women!AB305&amp;" " &amp; "V "</f>
        <v xml:space="preserve">Quincy University V </v>
      </c>
      <c r="C339" s="13" t="str">
        <f>[2]Roster_Selection_Women!AD305</f>
        <v>18-91853</v>
      </c>
      <c r="D339" s="13" t="str">
        <f>[2]Roster_Selection_Women!AE305</f>
        <v>Kyndal Stark</v>
      </c>
      <c r="E339" s="15" t="s">
        <v>1</v>
      </c>
      <c r="F339" s="13" t="str">
        <f>IF(ISERROR([2]Baker_Scores_Women_Var!E339), " ", IF([2]Baker_Scores_Women_Var!E339 = "Yes", "Yes", "  "))</f>
        <v xml:space="preserve">  </v>
      </c>
      <c r="G339" s="16">
        <v>171</v>
      </c>
      <c r="H339" s="16">
        <v>139</v>
      </c>
      <c r="I339" s="16">
        <v>165</v>
      </c>
      <c r="J339" s="16">
        <v>138</v>
      </c>
      <c r="K339" s="16">
        <v>156</v>
      </c>
      <c r="L339" s="16">
        <v>148</v>
      </c>
      <c r="M339" s="17">
        <f t="shared" si="100"/>
        <v>917</v>
      </c>
      <c r="N339" s="17">
        <f t="shared" si="101"/>
        <v>6</v>
      </c>
      <c r="O339" s="17">
        <f t="shared" si="102"/>
        <v>152.83333333333334</v>
      </c>
    </row>
    <row r="340" spans="2:15" s="13" customFormat="1" ht="13.9" customHeight="1" x14ac:dyDescent="0.25">
      <c r="B340" s="13" t="str">
        <f>[2]Roster_Selection_Women!AB306&amp;" " &amp; "V "</f>
        <v xml:space="preserve">Quincy University V </v>
      </c>
      <c r="C340" s="13" t="str">
        <f>[2]Roster_Selection_Women!AD306</f>
        <v>11-724447</v>
      </c>
      <c r="D340" s="13" t="str">
        <f>[2]Roster_Selection_Women!AE306</f>
        <v>Maci Glasco</v>
      </c>
      <c r="E340" s="15" t="s">
        <v>1</v>
      </c>
      <c r="F340" s="13" t="str">
        <f>IF(ISERROR([2]Baker_Scores_Women_Var!E340), " ", IF([2]Baker_Scores_Women_Var!E340 = "Yes", "Yes", "  "))</f>
        <v xml:space="preserve">  </v>
      </c>
      <c r="G340" s="16">
        <v>127</v>
      </c>
      <c r="H340" s="16">
        <v>122</v>
      </c>
      <c r="I340" s="16">
        <v>172</v>
      </c>
      <c r="J340" s="16">
        <v>116</v>
      </c>
      <c r="K340" s="16">
        <v>153</v>
      </c>
      <c r="L340" s="16">
        <v>161</v>
      </c>
      <c r="M340" s="17">
        <f t="shared" si="100"/>
        <v>851</v>
      </c>
      <c r="N340" s="17">
        <f t="shared" si="101"/>
        <v>6</v>
      </c>
      <c r="O340" s="17">
        <f t="shared" si="102"/>
        <v>141.83333333333334</v>
      </c>
    </row>
    <row r="341" spans="2:15" s="13" customFormat="1" ht="13.9" customHeight="1" x14ac:dyDescent="0.25">
      <c r="B341" s="13" t="str">
        <f>[2]Roster_Selection_Women!AB307&amp;" " &amp; "V "</f>
        <v xml:space="preserve">Quincy University V </v>
      </c>
      <c r="C341" s="13" t="str">
        <f>[2]Roster_Selection_Women!AD307</f>
        <v>18-59498</v>
      </c>
      <c r="D341" s="13" t="str">
        <f>[2]Roster_Selection_Women!AE307</f>
        <v>Su Denizer</v>
      </c>
      <c r="E341" s="15" t="s">
        <v>1</v>
      </c>
      <c r="F341" s="13" t="str">
        <f>IF(ISERROR([2]Baker_Scores_Women_Var!E341), " ", IF([2]Baker_Scores_Women_Var!E341 = "Yes", "Yes", "  "))</f>
        <v xml:space="preserve">  </v>
      </c>
      <c r="G341" s="16">
        <v>137</v>
      </c>
      <c r="H341" s="16">
        <v>119</v>
      </c>
      <c r="I341" s="16">
        <v>158</v>
      </c>
      <c r="J341" s="16">
        <v>153</v>
      </c>
      <c r="K341" s="16">
        <v>166</v>
      </c>
      <c r="L341" s="16">
        <v>185</v>
      </c>
      <c r="M341" s="17">
        <f t="shared" si="100"/>
        <v>918</v>
      </c>
      <c r="N341" s="17">
        <f t="shared" si="101"/>
        <v>6</v>
      </c>
      <c r="O341" s="17">
        <f t="shared" si="102"/>
        <v>153</v>
      </c>
    </row>
    <row r="342" spans="2:15" s="13" customFormat="1" ht="13.9" customHeight="1" x14ac:dyDescent="0.25">
      <c r="B342" s="13" t="str">
        <f>[2]Roster_Selection_Women!AB308&amp;" " &amp; "V "</f>
        <v xml:space="preserve"> V </v>
      </c>
      <c r="C342" s="13" t="str">
        <f>[2]Roster_Selection_Women!AD308</f>
        <v/>
      </c>
      <c r="D342" s="13" t="str">
        <f>[2]Roster_Selection_Women!AE308</f>
        <v/>
      </c>
      <c r="E342" s="15"/>
      <c r="F342" s="13" t="str">
        <f>IF(ISERROR([2]Baker_Scores_Women_Var!E342), " ", IF([2]Baker_Scores_Women_Var!E342 = "Yes", "Yes", "  "))</f>
        <v xml:space="preserve">  </v>
      </c>
      <c r="G342" s="16"/>
      <c r="H342" s="16"/>
      <c r="I342" s="16"/>
      <c r="J342" s="16"/>
      <c r="K342" s="16"/>
      <c r="L342" s="16"/>
      <c r="M342" s="17">
        <f t="shared" si="100"/>
        <v>0</v>
      </c>
      <c r="N342" s="17">
        <f t="shared" si="101"/>
        <v>0</v>
      </c>
      <c r="O342" s="17">
        <f t="shared" si="102"/>
        <v>0</v>
      </c>
    </row>
    <row r="343" spans="2:15" s="13" customFormat="1" ht="13.9" customHeight="1" x14ac:dyDescent="0.25">
      <c r="B343" s="13" t="str">
        <f>[2]Roster_Selection_Women!AB309&amp;" " &amp; "V "</f>
        <v xml:space="preserve"> V </v>
      </c>
      <c r="C343" s="13" t="str">
        <f>[2]Roster_Selection_Women!AD309</f>
        <v/>
      </c>
      <c r="D343" s="13" t="str">
        <f>[2]Roster_Selection_Women!AE309</f>
        <v/>
      </c>
      <c r="E343" s="15"/>
      <c r="F343" s="13" t="str">
        <f>IF(ISERROR([2]Baker_Scores_Women_Var!E343), " ", IF([2]Baker_Scores_Women_Var!E343 = "Yes", "Yes", "  "))</f>
        <v xml:space="preserve">  </v>
      </c>
      <c r="G343" s="16"/>
      <c r="H343" s="16"/>
      <c r="I343" s="16"/>
      <c r="J343" s="16"/>
      <c r="K343" s="16"/>
      <c r="L343" s="16"/>
      <c r="M343" s="17">
        <f t="shared" si="100"/>
        <v>0</v>
      </c>
      <c r="N343" s="17">
        <f t="shared" si="101"/>
        <v>0</v>
      </c>
      <c r="O343" s="17">
        <f t="shared" si="102"/>
        <v>0</v>
      </c>
    </row>
    <row r="344" spans="2:15" s="13" customFormat="1" ht="13.9" customHeight="1" x14ac:dyDescent="0.25">
      <c r="B344" s="13" t="str">
        <f>[2]Roster_Selection_Women!AB310&amp;" " &amp; "V "</f>
        <v xml:space="preserve"> V </v>
      </c>
      <c r="C344" s="13" t="str">
        <f>[2]Roster_Selection_Women!AD310</f>
        <v/>
      </c>
      <c r="D344" s="13" t="str">
        <f>[2]Roster_Selection_Women!AE310</f>
        <v/>
      </c>
      <c r="E344" s="15"/>
      <c r="F344" s="13" t="str">
        <f>IF(ISERROR([2]Baker_Scores_Women_Var!E344), " ", IF([2]Baker_Scores_Women_Var!E344 = "Yes", "Yes", "  "))</f>
        <v xml:space="preserve">  </v>
      </c>
      <c r="G344" s="16"/>
      <c r="H344" s="16"/>
      <c r="I344" s="16"/>
      <c r="J344" s="16"/>
      <c r="K344" s="16"/>
      <c r="L344" s="16"/>
      <c r="M344" s="17">
        <f t="shared" si="100"/>
        <v>0</v>
      </c>
      <c r="N344" s="17">
        <f t="shared" si="101"/>
        <v>0</v>
      </c>
      <c r="O344" s="17">
        <f t="shared" si="102"/>
        <v>0</v>
      </c>
    </row>
    <row r="345" spans="2:15" s="13" customFormat="1" ht="13.9" customHeight="1" x14ac:dyDescent="0.25">
      <c r="B345" s="13" t="s">
        <v>62</v>
      </c>
      <c r="C345" s="18" t="s">
        <v>10</v>
      </c>
      <c r="D345" s="15" t="s">
        <v>10</v>
      </c>
      <c r="E345" s="15"/>
      <c r="F345" s="15"/>
      <c r="G345" s="16"/>
      <c r="H345" s="16"/>
      <c r="I345" s="16"/>
      <c r="J345" s="16"/>
      <c r="K345" s="16"/>
      <c r="L345" s="16"/>
      <c r="M345" s="17">
        <f t="shared" si="100"/>
        <v>0</v>
      </c>
      <c r="N345" s="17">
        <f t="shared" si="101"/>
        <v>0</v>
      </c>
      <c r="O345" s="17">
        <f t="shared" si="102"/>
        <v>0</v>
      </c>
    </row>
    <row r="346" spans="2:15" s="13" customFormat="1" ht="13.9" customHeight="1" x14ac:dyDescent="0.25">
      <c r="B346" s="13" t="s">
        <v>62</v>
      </c>
      <c r="C346" s="18" t="s">
        <v>10</v>
      </c>
      <c r="D346" s="15" t="s">
        <v>10</v>
      </c>
      <c r="E346" s="15"/>
      <c r="F346" s="15"/>
      <c r="G346" s="16"/>
      <c r="H346" s="16"/>
      <c r="I346" s="16"/>
      <c r="J346" s="16"/>
      <c r="K346" s="16"/>
      <c r="L346" s="16"/>
      <c r="M346" s="17">
        <f t="shared" si="100"/>
        <v>0</v>
      </c>
      <c r="N346" s="17">
        <f t="shared" si="101"/>
        <v>0</v>
      </c>
      <c r="O346" s="17">
        <f t="shared" si="102"/>
        <v>0</v>
      </c>
    </row>
    <row r="347" spans="2:15" s="13" customFormat="1" ht="13.9" customHeight="1" thickBot="1" x14ac:dyDescent="0.3">
      <c r="B347" s="13" t="s">
        <v>62</v>
      </c>
      <c r="C347" s="18" t="s">
        <v>10</v>
      </c>
      <c r="D347" s="15" t="s">
        <v>10</v>
      </c>
      <c r="E347" s="15"/>
      <c r="F347" s="15"/>
      <c r="G347" s="19"/>
      <c r="H347" s="19"/>
      <c r="I347" s="19"/>
      <c r="J347" s="19"/>
      <c r="K347" s="19"/>
      <c r="L347" s="19"/>
      <c r="M347" s="20">
        <f t="shared" si="100"/>
        <v>0</v>
      </c>
      <c r="N347" s="20">
        <f t="shared" si="101"/>
        <v>0</v>
      </c>
      <c r="O347" s="17">
        <f t="shared" si="102"/>
        <v>0</v>
      </c>
    </row>
    <row r="348" spans="2:15" s="13" customFormat="1" ht="13.9" customHeight="1" thickTop="1" thickBot="1" x14ac:dyDescent="0.35">
      <c r="B348" s="21"/>
      <c r="G348" s="17">
        <f t="shared" ref="G348:N348" si="103">SUM(G337:G347)</f>
        <v>755</v>
      </c>
      <c r="H348" s="17">
        <f t="shared" si="103"/>
        <v>685</v>
      </c>
      <c r="I348" s="17">
        <f t="shared" si="103"/>
        <v>829</v>
      </c>
      <c r="J348" s="17">
        <f t="shared" si="103"/>
        <v>726</v>
      </c>
      <c r="K348" s="17">
        <f t="shared" si="103"/>
        <v>806</v>
      </c>
      <c r="L348" s="17">
        <f t="shared" si="103"/>
        <v>842</v>
      </c>
      <c r="M348" s="22">
        <f t="shared" si="103"/>
        <v>4643</v>
      </c>
      <c r="N348" s="22">
        <f t="shared" si="103"/>
        <v>30</v>
      </c>
    </row>
    <row r="349" spans="2:15" s="13" customFormat="1" ht="13.9" customHeight="1" thickTop="1" x14ac:dyDescent="0.25"/>
    <row r="350" spans="2:15" s="13" customFormat="1" ht="13.9" customHeight="1" x14ac:dyDescent="0.25">
      <c r="B350" s="13" t="str">
        <f>[2]Roster_Selection_Women!AB311&amp;" " &amp; "V "</f>
        <v xml:space="preserve">Rochester University V </v>
      </c>
      <c r="C350" s="13" t="str">
        <f>[2]Roster_Selection_Women!AD311</f>
        <v>22-637</v>
      </c>
      <c r="D350" s="13" t="str">
        <f>[2]Roster_Selection_Women!AE311</f>
        <v>Jazmin Brant</v>
      </c>
      <c r="E350" s="15" t="s">
        <v>1</v>
      </c>
      <c r="F350" s="13" t="str">
        <f>IF(ISERROR([2]Baker_Scores_Women_Var!E350), " ", IF([2]Baker_Scores_Women_Var!E350 = "Yes", "Yes", "  "))</f>
        <v xml:space="preserve">  </v>
      </c>
      <c r="G350" s="16">
        <v>188</v>
      </c>
      <c r="H350" s="16">
        <v>157</v>
      </c>
      <c r="I350" s="16">
        <v>0</v>
      </c>
      <c r="J350" s="16">
        <v>181</v>
      </c>
      <c r="K350" s="16">
        <v>161</v>
      </c>
      <c r="L350" s="16">
        <v>206</v>
      </c>
      <c r="M350" s="17">
        <f t="shared" ref="M350:M360" si="104">SUM(G350:L350)</f>
        <v>893</v>
      </c>
      <c r="N350" s="17">
        <f t="shared" ref="N350:N360" si="105">COUNTIF(G350:L350, "&gt;0" )</f>
        <v>5</v>
      </c>
      <c r="O350" s="17">
        <f t="shared" ref="O350:O360" si="106">IF(N350=0,0,M350/N350)</f>
        <v>178.6</v>
      </c>
    </row>
    <row r="351" spans="2:15" s="13" customFormat="1" ht="13.9" customHeight="1" x14ac:dyDescent="0.25">
      <c r="B351" s="13" t="str">
        <f>[2]Roster_Selection_Women!AB312&amp;" " &amp; "V "</f>
        <v xml:space="preserve">Rochester University V </v>
      </c>
      <c r="C351" s="13" t="str">
        <f>[2]Roster_Selection_Women!AD312</f>
        <v>20-31030</v>
      </c>
      <c r="D351" s="13" t="str">
        <f>[2]Roster_Selection_Women!AE312</f>
        <v>Lynzie Kirkendall</v>
      </c>
      <c r="E351" s="15" t="s">
        <v>1</v>
      </c>
      <c r="F351" s="13" t="str">
        <f>IF(ISERROR([2]Baker_Scores_Women_Var!E351), " ", IF([2]Baker_Scores_Women_Var!E351 = "Yes", "Yes", "  "))</f>
        <v xml:space="preserve">  </v>
      </c>
      <c r="G351" s="16">
        <v>0</v>
      </c>
      <c r="H351" s="16">
        <v>0</v>
      </c>
      <c r="I351" s="16">
        <v>232</v>
      </c>
      <c r="J351" s="16">
        <v>0</v>
      </c>
      <c r="K351" s="16">
        <v>0</v>
      </c>
      <c r="L351" s="16">
        <v>0</v>
      </c>
      <c r="M351" s="17">
        <f t="shared" si="104"/>
        <v>232</v>
      </c>
      <c r="N351" s="17">
        <f t="shared" si="105"/>
        <v>1</v>
      </c>
      <c r="O351" s="17">
        <f t="shared" si="106"/>
        <v>232</v>
      </c>
    </row>
    <row r="352" spans="2:15" s="13" customFormat="1" ht="13.9" customHeight="1" x14ac:dyDescent="0.25">
      <c r="B352" s="13" t="str">
        <f>[2]Roster_Selection_Women!AB313&amp;" " &amp; "V "</f>
        <v xml:space="preserve">Rochester University V </v>
      </c>
      <c r="C352" s="13" t="str">
        <f>[2]Roster_Selection_Women!AD313</f>
        <v>11-699836</v>
      </c>
      <c r="D352" s="13" t="str">
        <f>[2]Roster_Selection_Women!AE313</f>
        <v>Nataleigh Eagle</v>
      </c>
      <c r="E352" s="15" t="s">
        <v>1</v>
      </c>
      <c r="F352" s="13" t="str">
        <f>IF(ISERROR([2]Baker_Scores_Women_Var!E352), " ", IF([2]Baker_Scores_Women_Var!E352 = "Yes", "Yes", "  "))</f>
        <v xml:space="preserve">  </v>
      </c>
      <c r="G352" s="16">
        <v>163</v>
      </c>
      <c r="H352" s="16">
        <v>162</v>
      </c>
      <c r="I352" s="16">
        <v>154</v>
      </c>
      <c r="J352" s="16">
        <v>189</v>
      </c>
      <c r="K352" s="16">
        <v>167</v>
      </c>
      <c r="L352" s="16">
        <v>194</v>
      </c>
      <c r="M352" s="17">
        <f t="shared" si="104"/>
        <v>1029</v>
      </c>
      <c r="N352" s="17">
        <f t="shared" si="105"/>
        <v>6</v>
      </c>
      <c r="O352" s="17">
        <f t="shared" si="106"/>
        <v>171.5</v>
      </c>
    </row>
    <row r="353" spans="2:15" s="13" customFormat="1" ht="13.9" customHeight="1" x14ac:dyDescent="0.25">
      <c r="B353" s="13" t="str">
        <f>[2]Roster_Selection_Women!AB314&amp;" " &amp; "V "</f>
        <v xml:space="preserve">Rochester University V </v>
      </c>
      <c r="C353" s="13" t="str">
        <f>[2]Roster_Selection_Women!AD314</f>
        <v>7914-37251</v>
      </c>
      <c r="D353" s="13" t="str">
        <f>[2]Roster_Selection_Women!AE314</f>
        <v>Riley Brownrigg</v>
      </c>
      <c r="E353" s="15" t="s">
        <v>1</v>
      </c>
      <c r="F353" s="13" t="str">
        <f>IF(ISERROR([2]Baker_Scores_Women_Var!E353), " ", IF([2]Baker_Scores_Women_Var!E353 = "Yes", "Yes", "  "))</f>
        <v xml:space="preserve">  </v>
      </c>
      <c r="G353" s="16">
        <v>171</v>
      </c>
      <c r="H353" s="16">
        <v>201</v>
      </c>
      <c r="I353" s="16">
        <v>179</v>
      </c>
      <c r="J353" s="16">
        <v>211</v>
      </c>
      <c r="K353" s="16">
        <v>180</v>
      </c>
      <c r="L353" s="16">
        <v>197</v>
      </c>
      <c r="M353" s="17">
        <f t="shared" si="104"/>
        <v>1139</v>
      </c>
      <c r="N353" s="17">
        <f t="shared" si="105"/>
        <v>6</v>
      </c>
      <c r="O353" s="17">
        <f t="shared" si="106"/>
        <v>189.83333333333334</v>
      </c>
    </row>
    <row r="354" spans="2:15" s="13" customFormat="1" ht="13.9" customHeight="1" x14ac:dyDescent="0.25">
      <c r="B354" s="13" t="str">
        <f>[2]Roster_Selection_Women!AB315&amp;" " &amp; "V "</f>
        <v xml:space="preserve">Rochester University V </v>
      </c>
      <c r="C354" s="13" t="str">
        <f>[2]Roster_Selection_Women!AD315</f>
        <v>7918-321</v>
      </c>
      <c r="D354" s="13" t="str">
        <f>[2]Roster_Selection_Women!AE315</f>
        <v>Sara Ritchie</v>
      </c>
      <c r="E354" s="15" t="s">
        <v>1</v>
      </c>
      <c r="F354" s="13" t="str">
        <f>IF(ISERROR([2]Baker_Scores_Women_Var!E354), " ", IF([2]Baker_Scores_Women_Var!E354 = "Yes", "Yes", "  "))</f>
        <v xml:space="preserve">  </v>
      </c>
      <c r="G354" s="16">
        <v>225</v>
      </c>
      <c r="H354" s="16">
        <v>152</v>
      </c>
      <c r="I354" s="16">
        <v>0</v>
      </c>
      <c r="J354" s="16">
        <v>176</v>
      </c>
      <c r="K354" s="16">
        <v>158</v>
      </c>
      <c r="L354" s="16">
        <v>200</v>
      </c>
      <c r="M354" s="17">
        <f t="shared" si="104"/>
        <v>911</v>
      </c>
      <c r="N354" s="17">
        <f t="shared" si="105"/>
        <v>5</v>
      </c>
      <c r="O354" s="17">
        <f t="shared" si="106"/>
        <v>182.2</v>
      </c>
    </row>
    <row r="355" spans="2:15" s="13" customFormat="1" ht="13.9" customHeight="1" x14ac:dyDescent="0.25">
      <c r="B355" s="13" t="str">
        <f>[2]Roster_Selection_Women!AB316&amp;" " &amp; "V "</f>
        <v xml:space="preserve">Rochester University V </v>
      </c>
      <c r="C355" s="13" t="str">
        <f>[2]Roster_Selection_Women!AD316</f>
        <v>19-78947</v>
      </c>
      <c r="D355" s="13" t="str">
        <f>[2]Roster_Selection_Women!AE316</f>
        <v>Sarah Temple</v>
      </c>
      <c r="E355" s="15" t="s">
        <v>1</v>
      </c>
      <c r="F355" s="13" t="str">
        <f>IF(ISERROR([2]Baker_Scores_Women_Var!E355), " ", IF([2]Baker_Scores_Women_Var!E355 = "Yes", "Yes", "  "))</f>
        <v xml:space="preserve">  </v>
      </c>
      <c r="G355" s="16">
        <v>141</v>
      </c>
      <c r="H355" s="16">
        <v>157</v>
      </c>
      <c r="I355" s="16">
        <v>0</v>
      </c>
      <c r="J355" s="16">
        <v>0</v>
      </c>
      <c r="K355" s="16">
        <v>0</v>
      </c>
      <c r="L355" s="16">
        <v>0</v>
      </c>
      <c r="M355" s="17">
        <f t="shared" si="104"/>
        <v>298</v>
      </c>
      <c r="N355" s="17">
        <f t="shared" si="105"/>
        <v>2</v>
      </c>
      <c r="O355" s="17">
        <f t="shared" si="106"/>
        <v>149</v>
      </c>
    </row>
    <row r="356" spans="2:15" s="13" customFormat="1" ht="13.9" customHeight="1" x14ac:dyDescent="0.25">
      <c r="B356" s="13" t="str">
        <f>[2]Roster_Selection_Women!AB317&amp;" " &amp; "V "</f>
        <v xml:space="preserve">Rochester University V </v>
      </c>
      <c r="C356" s="13" t="str">
        <f>[2]Roster_Selection_Women!AD317</f>
        <v>22-1505</v>
      </c>
      <c r="D356" s="13" t="str">
        <f>[2]Roster_Selection_Women!AE317</f>
        <v>Shelby Opalka</v>
      </c>
      <c r="E356" s="15" t="s">
        <v>1</v>
      </c>
      <c r="F356" s="13" t="str">
        <f>IF(ISERROR([2]Baker_Scores_Women_Var!E356), " ", IF([2]Baker_Scores_Women_Var!E356 = "Yes", "Yes", "  "))</f>
        <v xml:space="preserve">  </v>
      </c>
      <c r="G356" s="16">
        <v>0</v>
      </c>
      <c r="H356" s="16">
        <v>0</v>
      </c>
      <c r="I356" s="16">
        <v>142</v>
      </c>
      <c r="J356" s="16">
        <v>0</v>
      </c>
      <c r="K356" s="16">
        <v>0</v>
      </c>
      <c r="L356" s="16">
        <v>0</v>
      </c>
      <c r="M356" s="17">
        <f t="shared" si="104"/>
        <v>142</v>
      </c>
      <c r="N356" s="17">
        <f t="shared" si="105"/>
        <v>1</v>
      </c>
      <c r="O356" s="17">
        <f t="shared" si="106"/>
        <v>142</v>
      </c>
    </row>
    <row r="357" spans="2:15" s="13" customFormat="1" ht="13.9" customHeight="1" x14ac:dyDescent="0.25">
      <c r="B357" s="13" t="str">
        <f>[2]Roster_Selection_Women!AB318&amp;" " &amp; "V "</f>
        <v xml:space="preserve">Rochester University V </v>
      </c>
      <c r="C357" s="13" t="str">
        <f>[2]Roster_Selection_Women!AD318</f>
        <v>11-520099</v>
      </c>
      <c r="D357" s="13" t="str">
        <f>[2]Roster_Selection_Women!AE318</f>
        <v>Vanessa Zissler</v>
      </c>
      <c r="E357" s="15" t="s">
        <v>1</v>
      </c>
      <c r="F357" s="13" t="str">
        <f>IF(ISERROR([2]Baker_Scores_Women_Var!E357), " ", IF([2]Baker_Scores_Women_Var!E357 = "Yes", "Yes", "  "))</f>
        <v xml:space="preserve">  </v>
      </c>
      <c r="G357" s="16">
        <v>0</v>
      </c>
      <c r="H357" s="16">
        <v>0</v>
      </c>
      <c r="I357" s="16">
        <v>168</v>
      </c>
      <c r="J357" s="16">
        <v>161</v>
      </c>
      <c r="K357" s="16">
        <v>190</v>
      </c>
      <c r="L357" s="16">
        <v>160</v>
      </c>
      <c r="M357" s="17">
        <f t="shared" si="104"/>
        <v>679</v>
      </c>
      <c r="N357" s="17">
        <f t="shared" si="105"/>
        <v>4</v>
      </c>
      <c r="O357" s="17">
        <f t="shared" si="106"/>
        <v>169.75</v>
      </c>
    </row>
    <row r="358" spans="2:15" s="13" customFormat="1" ht="13.9" customHeight="1" x14ac:dyDescent="0.25">
      <c r="B358" s="13" t="s">
        <v>63</v>
      </c>
      <c r="C358" s="18" t="s">
        <v>10</v>
      </c>
      <c r="D358" s="15" t="s">
        <v>10</v>
      </c>
      <c r="E358" s="15"/>
      <c r="F358" s="15"/>
      <c r="G358" s="16"/>
      <c r="H358" s="16"/>
      <c r="I358" s="16"/>
      <c r="J358" s="16"/>
      <c r="K358" s="16"/>
      <c r="L358" s="16"/>
      <c r="M358" s="17">
        <f t="shared" si="104"/>
        <v>0</v>
      </c>
      <c r="N358" s="17">
        <f t="shared" si="105"/>
        <v>0</v>
      </c>
      <c r="O358" s="17">
        <f t="shared" si="106"/>
        <v>0</v>
      </c>
    </row>
    <row r="359" spans="2:15" s="13" customFormat="1" ht="13.9" customHeight="1" x14ac:dyDescent="0.25">
      <c r="B359" s="13" t="s">
        <v>63</v>
      </c>
      <c r="C359" s="18" t="s">
        <v>10</v>
      </c>
      <c r="D359" s="15" t="s">
        <v>10</v>
      </c>
      <c r="E359" s="15"/>
      <c r="F359" s="15"/>
      <c r="G359" s="16"/>
      <c r="H359" s="16"/>
      <c r="I359" s="16"/>
      <c r="J359" s="16"/>
      <c r="K359" s="16"/>
      <c r="L359" s="16"/>
      <c r="M359" s="17">
        <f t="shared" si="104"/>
        <v>0</v>
      </c>
      <c r="N359" s="17">
        <f t="shared" si="105"/>
        <v>0</v>
      </c>
      <c r="O359" s="17">
        <f t="shared" si="106"/>
        <v>0</v>
      </c>
    </row>
    <row r="360" spans="2:15" s="13" customFormat="1" ht="13.9" customHeight="1" thickBot="1" x14ac:dyDescent="0.3">
      <c r="B360" s="13" t="s">
        <v>63</v>
      </c>
      <c r="C360" s="18" t="s">
        <v>10</v>
      </c>
      <c r="D360" s="15" t="s">
        <v>10</v>
      </c>
      <c r="E360" s="15"/>
      <c r="F360" s="15"/>
      <c r="G360" s="19"/>
      <c r="H360" s="19"/>
      <c r="I360" s="19"/>
      <c r="J360" s="19"/>
      <c r="K360" s="19"/>
      <c r="L360" s="19"/>
      <c r="M360" s="20">
        <f t="shared" si="104"/>
        <v>0</v>
      </c>
      <c r="N360" s="20">
        <f t="shared" si="105"/>
        <v>0</v>
      </c>
      <c r="O360" s="17">
        <f t="shared" si="106"/>
        <v>0</v>
      </c>
    </row>
    <row r="361" spans="2:15" s="13" customFormat="1" ht="13.9" customHeight="1" thickTop="1" thickBot="1" x14ac:dyDescent="0.35">
      <c r="B361" s="21"/>
      <c r="G361" s="17">
        <f t="shared" ref="G361:N361" si="107">SUM(G350:G360)</f>
        <v>888</v>
      </c>
      <c r="H361" s="17">
        <f t="shared" si="107"/>
        <v>829</v>
      </c>
      <c r="I361" s="17">
        <f t="shared" si="107"/>
        <v>875</v>
      </c>
      <c r="J361" s="17">
        <f t="shared" si="107"/>
        <v>918</v>
      </c>
      <c r="K361" s="17">
        <f t="shared" si="107"/>
        <v>856</v>
      </c>
      <c r="L361" s="17">
        <f t="shared" si="107"/>
        <v>957</v>
      </c>
      <c r="M361" s="22">
        <f t="shared" si="107"/>
        <v>5323</v>
      </c>
      <c r="N361" s="22">
        <f t="shared" si="107"/>
        <v>30</v>
      </c>
    </row>
    <row r="362" spans="2:15" s="13" customFormat="1" ht="13.9" customHeight="1" thickTop="1" x14ac:dyDescent="0.25"/>
    <row r="363" spans="2:15" s="13" customFormat="1" ht="13.9" customHeight="1" x14ac:dyDescent="0.25">
      <c r="B363" s="13" t="str">
        <f>[2]Roster_Selection_Women!AB327&amp;" " &amp; "V "</f>
        <v xml:space="preserve">Rock Valley College V </v>
      </c>
      <c r="C363" s="13" t="str">
        <f>[2]Roster_Selection_Women!AD327</f>
        <v>11-475623</v>
      </c>
      <c r="D363" s="13" t="str">
        <f>[2]Roster_Selection_Women!AE327</f>
        <v>Hailee Kerr</v>
      </c>
      <c r="E363" s="15" t="s">
        <v>1</v>
      </c>
      <c r="F363" s="13" t="str">
        <f>IF(ISERROR([2]Baker_Scores_Women_Var!E363), " ", IF([2]Baker_Scores_Women_Var!E363 = "Yes", "Yes", "  "))</f>
        <v xml:space="preserve">  </v>
      </c>
      <c r="G363" s="16">
        <v>168</v>
      </c>
      <c r="H363" s="16">
        <v>213</v>
      </c>
      <c r="I363" s="16">
        <v>201</v>
      </c>
      <c r="J363" s="16">
        <v>168</v>
      </c>
      <c r="K363" s="16">
        <v>173</v>
      </c>
      <c r="L363" s="16">
        <v>167</v>
      </c>
      <c r="M363" s="17">
        <f t="shared" ref="M363:M373" si="108">SUM(G363:L363)</f>
        <v>1090</v>
      </c>
      <c r="N363" s="17">
        <f t="shared" ref="N363:N373" si="109">COUNTIF(G363:L363, "&gt;0" )</f>
        <v>6</v>
      </c>
      <c r="O363" s="17">
        <f t="shared" ref="O363:O373" si="110">IF(N363=0,0,M363/N363)</f>
        <v>181.66666666666666</v>
      </c>
    </row>
    <row r="364" spans="2:15" s="13" customFormat="1" ht="13.9" customHeight="1" x14ac:dyDescent="0.25">
      <c r="B364" s="13" t="str">
        <f>[2]Roster_Selection_Women!AB328&amp;" " &amp; "V "</f>
        <v xml:space="preserve">Rock Valley College V </v>
      </c>
      <c r="C364" s="13" t="str">
        <f>[2]Roster_Selection_Women!AD328</f>
        <v>20-55276</v>
      </c>
      <c r="D364" s="13" t="str">
        <f>[2]Roster_Selection_Women!AE328</f>
        <v>Kennedy Hughes</v>
      </c>
      <c r="E364" s="15" t="s">
        <v>1</v>
      </c>
      <c r="F364" s="13" t="str">
        <f>IF(ISERROR([2]Baker_Scores_Women_Var!E364), " ", IF([2]Baker_Scores_Women_Var!E364 = "Yes", "Yes", "  "))</f>
        <v xml:space="preserve">  </v>
      </c>
      <c r="G364" s="16">
        <v>0</v>
      </c>
      <c r="H364" s="16">
        <v>0</v>
      </c>
      <c r="I364" s="16">
        <v>0</v>
      </c>
      <c r="J364" s="16">
        <v>0</v>
      </c>
      <c r="K364" s="16">
        <v>0</v>
      </c>
      <c r="L364" s="16">
        <v>0</v>
      </c>
      <c r="M364" s="17">
        <f t="shared" si="108"/>
        <v>0</v>
      </c>
      <c r="N364" s="17">
        <f t="shared" si="109"/>
        <v>0</v>
      </c>
      <c r="O364" s="17">
        <f t="shared" si="110"/>
        <v>0</v>
      </c>
    </row>
    <row r="365" spans="2:15" s="13" customFormat="1" ht="13.9" customHeight="1" x14ac:dyDescent="0.25">
      <c r="B365" s="13" t="str">
        <f>[2]Roster_Selection_Women!AB329&amp;" " &amp; "V "</f>
        <v xml:space="preserve">Rock Valley College V </v>
      </c>
      <c r="C365" s="13" t="str">
        <f>[2]Roster_Selection_Women!AD329</f>
        <v>16-160466</v>
      </c>
      <c r="D365" s="13" t="str">
        <f>[2]Roster_Selection_Women!AE329</f>
        <v>Kyley Olson</v>
      </c>
      <c r="E365" s="15" t="s">
        <v>1</v>
      </c>
      <c r="F365" s="13" t="str">
        <f>IF(ISERROR([2]Baker_Scores_Women_Var!E365), " ", IF([2]Baker_Scores_Women_Var!E365 = "Yes", "Yes", "  "))</f>
        <v xml:space="preserve">  </v>
      </c>
      <c r="G365" s="16">
        <v>156</v>
      </c>
      <c r="H365" s="16">
        <v>203</v>
      </c>
      <c r="I365" s="16">
        <v>229</v>
      </c>
      <c r="J365" s="16">
        <v>212</v>
      </c>
      <c r="K365" s="16">
        <v>192</v>
      </c>
      <c r="L365" s="16">
        <v>177</v>
      </c>
      <c r="M365" s="17">
        <f t="shared" si="108"/>
        <v>1169</v>
      </c>
      <c r="N365" s="17">
        <f t="shared" si="109"/>
        <v>6</v>
      </c>
      <c r="O365" s="17">
        <f t="shared" si="110"/>
        <v>194.83333333333334</v>
      </c>
    </row>
    <row r="366" spans="2:15" s="13" customFormat="1" ht="13.9" customHeight="1" x14ac:dyDescent="0.25">
      <c r="B366" s="13" t="str">
        <f>[2]Roster_Selection_Women!AB330&amp;" " &amp; "V "</f>
        <v xml:space="preserve">Rock Valley College V </v>
      </c>
      <c r="C366" s="13" t="str">
        <f>[2]Roster_Selection_Women!AD330</f>
        <v>11-63323</v>
      </c>
      <c r="D366" s="13" t="str">
        <f>[2]Roster_Selection_Women!AE330</f>
        <v>Leann Severson</v>
      </c>
      <c r="E366" s="15" t="s">
        <v>1</v>
      </c>
      <c r="F366" s="13" t="str">
        <f>IF(ISERROR([2]Baker_Scores_Women_Var!E366), " ", IF([2]Baker_Scores_Women_Var!E366 = "Yes", "Yes", "  "))</f>
        <v xml:space="preserve">  </v>
      </c>
      <c r="G366" s="16">
        <v>136</v>
      </c>
      <c r="H366" s="16">
        <v>186</v>
      </c>
      <c r="I366" s="16">
        <v>170</v>
      </c>
      <c r="J366" s="16">
        <v>152</v>
      </c>
      <c r="K366" s="16">
        <v>108</v>
      </c>
      <c r="L366" s="16">
        <v>149</v>
      </c>
      <c r="M366" s="17">
        <f t="shared" si="108"/>
        <v>901</v>
      </c>
      <c r="N366" s="17">
        <f t="shared" si="109"/>
        <v>6</v>
      </c>
      <c r="O366" s="17">
        <f t="shared" si="110"/>
        <v>150.16666666666666</v>
      </c>
    </row>
    <row r="367" spans="2:15" s="13" customFormat="1" ht="13.9" customHeight="1" x14ac:dyDescent="0.25">
      <c r="B367" s="13" t="str">
        <f>[2]Roster_Selection_Women!AB331&amp;" " &amp; "V "</f>
        <v xml:space="preserve">Rock Valley College V </v>
      </c>
      <c r="C367" s="13" t="str">
        <f>[2]Roster_Selection_Women!AD331</f>
        <v>16-160462</v>
      </c>
      <c r="D367" s="13" t="str">
        <f>[2]Roster_Selection_Women!AE331</f>
        <v>Madison Davenport</v>
      </c>
      <c r="E367" s="15" t="s">
        <v>1</v>
      </c>
      <c r="F367" s="13" t="str">
        <f>IF(ISERROR([2]Baker_Scores_Women_Var!E367), " ", IF([2]Baker_Scores_Women_Var!E367 = "Yes", "Yes", "  "))</f>
        <v xml:space="preserve">  </v>
      </c>
      <c r="G367" s="16">
        <v>178</v>
      </c>
      <c r="H367" s="16">
        <v>216</v>
      </c>
      <c r="I367" s="16">
        <v>148</v>
      </c>
      <c r="J367" s="16">
        <v>211</v>
      </c>
      <c r="K367" s="16">
        <v>234</v>
      </c>
      <c r="L367" s="16">
        <v>200</v>
      </c>
      <c r="M367" s="17">
        <f t="shared" si="108"/>
        <v>1187</v>
      </c>
      <c r="N367" s="17">
        <f t="shared" si="109"/>
        <v>6</v>
      </c>
      <c r="O367" s="17">
        <f t="shared" si="110"/>
        <v>197.83333333333334</v>
      </c>
    </row>
    <row r="368" spans="2:15" s="13" customFormat="1" ht="13.9" customHeight="1" x14ac:dyDescent="0.25">
      <c r="B368" s="13" t="str">
        <f>[2]Roster_Selection_Women!AB332&amp;" " &amp; "V "</f>
        <v xml:space="preserve">Rock Valley College V </v>
      </c>
      <c r="C368" s="13" t="str">
        <f>[2]Roster_Selection_Women!AD332</f>
        <v>15-25962</v>
      </c>
      <c r="D368" s="13" t="str">
        <f>[2]Roster_Selection_Women!AE332</f>
        <v>Maria Pawlak</v>
      </c>
      <c r="E368" s="15" t="s">
        <v>1</v>
      </c>
      <c r="F368" s="13" t="str">
        <f>IF(ISERROR([2]Baker_Scores_Women_Var!E368), " ", IF([2]Baker_Scores_Women_Var!E368 = "Yes", "Yes", "  "))</f>
        <v xml:space="preserve">  </v>
      </c>
      <c r="G368" s="16">
        <v>169</v>
      </c>
      <c r="H368" s="16">
        <v>136</v>
      </c>
      <c r="I368" s="16">
        <v>172</v>
      </c>
      <c r="J368" s="16">
        <v>143</v>
      </c>
      <c r="K368" s="16">
        <v>168</v>
      </c>
      <c r="L368" s="16">
        <v>115</v>
      </c>
      <c r="M368" s="17">
        <f t="shared" si="108"/>
        <v>903</v>
      </c>
      <c r="N368" s="17">
        <f t="shared" si="109"/>
        <v>6</v>
      </c>
      <c r="O368" s="17">
        <f t="shared" si="110"/>
        <v>150.5</v>
      </c>
    </row>
    <row r="369" spans="2:15" s="13" customFormat="1" ht="13.9" customHeight="1" x14ac:dyDescent="0.25">
      <c r="B369" s="13" t="str">
        <f>[2]Roster_Selection_Women!AB333&amp;" " &amp; "V "</f>
        <v xml:space="preserve"> V </v>
      </c>
      <c r="C369" s="13" t="str">
        <f>[2]Roster_Selection_Women!AD333</f>
        <v/>
      </c>
      <c r="D369" s="13" t="str">
        <f>[2]Roster_Selection_Women!AE333</f>
        <v/>
      </c>
      <c r="E369" s="15"/>
      <c r="F369" s="13" t="str">
        <f>IF(ISERROR([2]Baker_Scores_Women_Var!E369), " ", IF([2]Baker_Scores_Women_Var!E369 = "Yes", "Yes", "  "))</f>
        <v xml:space="preserve">  </v>
      </c>
      <c r="G369" s="16"/>
      <c r="H369" s="16"/>
      <c r="I369" s="16"/>
      <c r="J369" s="16"/>
      <c r="K369" s="16"/>
      <c r="L369" s="16"/>
      <c r="M369" s="17">
        <f t="shared" si="108"/>
        <v>0</v>
      </c>
      <c r="N369" s="17">
        <f t="shared" si="109"/>
        <v>0</v>
      </c>
      <c r="O369" s="17">
        <f t="shared" si="110"/>
        <v>0</v>
      </c>
    </row>
    <row r="370" spans="2:15" s="13" customFormat="1" ht="13.9" customHeight="1" x14ac:dyDescent="0.25">
      <c r="B370" s="13" t="str">
        <f>[2]Roster_Selection_Women!AB334&amp;" " &amp; "V "</f>
        <v xml:space="preserve"> V </v>
      </c>
      <c r="C370" s="13" t="str">
        <f>[2]Roster_Selection_Women!AD334</f>
        <v/>
      </c>
      <c r="D370" s="13" t="str">
        <f>[2]Roster_Selection_Women!AE334</f>
        <v/>
      </c>
      <c r="E370" s="15"/>
      <c r="F370" s="13" t="str">
        <f>IF(ISERROR([2]Baker_Scores_Women_Var!E370), " ", IF([2]Baker_Scores_Women_Var!E370 = "Yes", "Yes", "  "))</f>
        <v xml:space="preserve">  </v>
      </c>
      <c r="G370" s="16"/>
      <c r="H370" s="16"/>
      <c r="I370" s="16"/>
      <c r="J370" s="16"/>
      <c r="K370" s="16"/>
      <c r="L370" s="16"/>
      <c r="M370" s="17">
        <f t="shared" si="108"/>
        <v>0</v>
      </c>
      <c r="N370" s="17">
        <f t="shared" si="109"/>
        <v>0</v>
      </c>
      <c r="O370" s="17">
        <f t="shared" si="110"/>
        <v>0</v>
      </c>
    </row>
    <row r="371" spans="2:15" s="13" customFormat="1" ht="13.9" customHeight="1" x14ac:dyDescent="0.25">
      <c r="B371" s="13" t="s">
        <v>64</v>
      </c>
      <c r="C371" s="18" t="s">
        <v>10</v>
      </c>
      <c r="D371" s="15" t="s">
        <v>10</v>
      </c>
      <c r="E371" s="15"/>
      <c r="F371" s="15"/>
      <c r="G371" s="16"/>
      <c r="H371" s="16"/>
      <c r="I371" s="16"/>
      <c r="J371" s="16"/>
      <c r="K371" s="16"/>
      <c r="L371" s="16"/>
      <c r="M371" s="17">
        <f t="shared" si="108"/>
        <v>0</v>
      </c>
      <c r="N371" s="17">
        <f t="shared" si="109"/>
        <v>0</v>
      </c>
      <c r="O371" s="17">
        <f t="shared" si="110"/>
        <v>0</v>
      </c>
    </row>
    <row r="372" spans="2:15" s="13" customFormat="1" ht="13.9" customHeight="1" x14ac:dyDescent="0.25">
      <c r="B372" s="13" t="s">
        <v>64</v>
      </c>
      <c r="C372" s="18" t="s">
        <v>10</v>
      </c>
      <c r="D372" s="15" t="s">
        <v>10</v>
      </c>
      <c r="E372" s="15"/>
      <c r="F372" s="15"/>
      <c r="G372" s="16"/>
      <c r="H372" s="16"/>
      <c r="I372" s="16"/>
      <c r="J372" s="16"/>
      <c r="K372" s="16"/>
      <c r="L372" s="16"/>
      <c r="M372" s="17">
        <f t="shared" si="108"/>
        <v>0</v>
      </c>
      <c r="N372" s="17">
        <f t="shared" si="109"/>
        <v>0</v>
      </c>
      <c r="O372" s="17">
        <f t="shared" si="110"/>
        <v>0</v>
      </c>
    </row>
    <row r="373" spans="2:15" s="13" customFormat="1" ht="13.9" customHeight="1" thickBot="1" x14ac:dyDescent="0.3">
      <c r="B373" s="13" t="s">
        <v>64</v>
      </c>
      <c r="C373" s="18" t="s">
        <v>10</v>
      </c>
      <c r="D373" s="15" t="s">
        <v>10</v>
      </c>
      <c r="E373" s="15"/>
      <c r="F373" s="15"/>
      <c r="G373" s="19"/>
      <c r="H373" s="19"/>
      <c r="I373" s="19"/>
      <c r="J373" s="19"/>
      <c r="K373" s="19"/>
      <c r="L373" s="19"/>
      <c r="M373" s="20">
        <f t="shared" si="108"/>
        <v>0</v>
      </c>
      <c r="N373" s="20">
        <f t="shared" si="109"/>
        <v>0</v>
      </c>
      <c r="O373" s="17">
        <f t="shared" si="110"/>
        <v>0</v>
      </c>
    </row>
    <row r="374" spans="2:15" s="13" customFormat="1" ht="13.9" customHeight="1" thickTop="1" thickBot="1" x14ac:dyDescent="0.35">
      <c r="B374" s="21"/>
      <c r="G374" s="17">
        <f t="shared" ref="G374:N374" si="111">SUM(G363:G373)</f>
        <v>807</v>
      </c>
      <c r="H374" s="17">
        <f t="shared" si="111"/>
        <v>954</v>
      </c>
      <c r="I374" s="17">
        <f t="shared" si="111"/>
        <v>920</v>
      </c>
      <c r="J374" s="17">
        <f t="shared" si="111"/>
        <v>886</v>
      </c>
      <c r="K374" s="17">
        <f t="shared" si="111"/>
        <v>875</v>
      </c>
      <c r="L374" s="17">
        <f t="shared" si="111"/>
        <v>808</v>
      </c>
      <c r="M374" s="22">
        <f t="shared" si="111"/>
        <v>5250</v>
      </c>
      <c r="N374" s="22">
        <f t="shared" si="111"/>
        <v>30</v>
      </c>
    </row>
    <row r="375" spans="2:15" s="13" customFormat="1" ht="13.9" customHeight="1" thickTop="1" x14ac:dyDescent="0.25"/>
    <row r="376" spans="2:15" s="13" customFormat="1" ht="13.9" customHeight="1" x14ac:dyDescent="0.25">
      <c r="B376" s="13" t="str">
        <f>[2]Roster_Selection_Women!AB335&amp;" " &amp; "V "</f>
        <v xml:space="preserve">Saint Xavier University V </v>
      </c>
      <c r="C376" s="13" t="str">
        <f>[2]Roster_Selection_Women!AD335</f>
        <v>11-151330</v>
      </c>
      <c r="D376" s="13" t="str">
        <f>[2]Roster_Selection_Women!AE335</f>
        <v>Barbara Lunsford</v>
      </c>
      <c r="E376" s="15" t="s">
        <v>1</v>
      </c>
      <c r="F376" s="13" t="str">
        <f>IF(ISERROR([2]Baker_Scores_Women_Var!E376), " ", IF([2]Baker_Scores_Women_Var!E376 = "Yes", "Yes", "  "))</f>
        <v xml:space="preserve">  </v>
      </c>
      <c r="G376" s="16">
        <v>183</v>
      </c>
      <c r="H376" s="16">
        <v>192</v>
      </c>
      <c r="I376" s="16">
        <v>196</v>
      </c>
      <c r="J376" s="16">
        <v>172</v>
      </c>
      <c r="K376" s="16">
        <v>123</v>
      </c>
      <c r="L376" s="16">
        <v>0</v>
      </c>
      <c r="M376" s="17">
        <f t="shared" ref="M376:M386" si="112">SUM(G376:L376)</f>
        <v>866</v>
      </c>
      <c r="N376" s="17">
        <f t="shared" ref="N376:N386" si="113">COUNTIF(G376:L376, "&gt;0" )</f>
        <v>5</v>
      </c>
      <c r="O376" s="17">
        <f t="shared" ref="O376:O386" si="114">IF(N376=0,0,M376/N376)</f>
        <v>173.2</v>
      </c>
    </row>
    <row r="377" spans="2:15" s="13" customFormat="1" ht="13.9" customHeight="1" x14ac:dyDescent="0.25">
      <c r="B377" s="13" t="str">
        <f>[2]Roster_Selection_Women!AB336&amp;" " &amp; "V "</f>
        <v xml:space="preserve">Saint Xavier University V </v>
      </c>
      <c r="C377" s="13" t="str">
        <f>[2]Roster_Selection_Women!AD336</f>
        <v>11-387469</v>
      </c>
      <c r="D377" s="13" t="str">
        <f>[2]Roster_Selection_Women!AE336</f>
        <v>Breanna Pimentel</v>
      </c>
      <c r="E377" s="15" t="s">
        <v>1</v>
      </c>
      <c r="F377" s="13" t="str">
        <f>IF(ISERROR([2]Baker_Scores_Women_Var!E377), " ", IF([2]Baker_Scores_Women_Var!E377 = "Yes", "Yes", "  "))</f>
        <v xml:space="preserve">  </v>
      </c>
      <c r="G377" s="16">
        <v>0</v>
      </c>
      <c r="H377" s="16">
        <v>0</v>
      </c>
      <c r="I377" s="16">
        <v>0</v>
      </c>
      <c r="J377" s="16">
        <v>151</v>
      </c>
      <c r="K377" s="16">
        <v>192</v>
      </c>
      <c r="L377" s="16">
        <v>149</v>
      </c>
      <c r="M377" s="17">
        <f t="shared" si="112"/>
        <v>492</v>
      </c>
      <c r="N377" s="17">
        <f t="shared" si="113"/>
        <v>3</v>
      </c>
      <c r="O377" s="17">
        <f t="shared" si="114"/>
        <v>164</v>
      </c>
    </row>
    <row r="378" spans="2:15" s="13" customFormat="1" ht="13.9" customHeight="1" x14ac:dyDescent="0.25">
      <c r="B378" s="13" t="str">
        <f>[2]Roster_Selection_Women!AB337&amp;" " &amp; "V "</f>
        <v xml:space="preserve">Saint Xavier University V </v>
      </c>
      <c r="C378" s="13" t="str">
        <f>[2]Roster_Selection_Women!AD337</f>
        <v>22-3036</v>
      </c>
      <c r="D378" s="13" t="str">
        <f>[2]Roster_Selection_Women!AE337</f>
        <v>Emma Zalud</v>
      </c>
      <c r="E378" s="15" t="s">
        <v>1</v>
      </c>
      <c r="F378" s="13" t="str">
        <f>IF(ISERROR([2]Baker_Scores_Women_Var!E378), " ", IF([2]Baker_Scores_Women_Var!E378 = "Yes", "Yes", "  "))</f>
        <v xml:space="preserve">  </v>
      </c>
      <c r="G378" s="16">
        <v>0</v>
      </c>
      <c r="H378" s="16">
        <v>0</v>
      </c>
      <c r="I378" s="16">
        <v>0</v>
      </c>
      <c r="J378" s="16">
        <v>0</v>
      </c>
      <c r="K378" s="16">
        <v>0</v>
      </c>
      <c r="L378" s="16">
        <v>0</v>
      </c>
      <c r="M378" s="17">
        <f t="shared" si="112"/>
        <v>0</v>
      </c>
      <c r="N378" s="17">
        <f t="shared" si="113"/>
        <v>0</v>
      </c>
      <c r="O378" s="17">
        <f t="shared" si="114"/>
        <v>0</v>
      </c>
    </row>
    <row r="379" spans="2:15" s="13" customFormat="1" ht="13.9" customHeight="1" x14ac:dyDescent="0.25">
      <c r="B379" s="13" t="str">
        <f>[2]Roster_Selection_Women!AB338&amp;" " &amp; "V "</f>
        <v xml:space="preserve">Saint Xavier University V </v>
      </c>
      <c r="C379" s="13" t="str">
        <f>[2]Roster_Selection_Women!AD338</f>
        <v>15-95681</v>
      </c>
      <c r="D379" s="13" t="str">
        <f>[2]Roster_Selection_Women!AE338</f>
        <v>Heidi Johnson</v>
      </c>
      <c r="E379" s="15" t="s">
        <v>1</v>
      </c>
      <c r="F379" s="13" t="str">
        <f>IF(ISERROR([2]Baker_Scores_Women_Var!E379), " ", IF([2]Baker_Scores_Women_Var!E379 = "Yes", "Yes", "  "))</f>
        <v xml:space="preserve">  </v>
      </c>
      <c r="G379" s="16">
        <v>204</v>
      </c>
      <c r="H379" s="16">
        <v>203</v>
      </c>
      <c r="I379" s="16">
        <v>191</v>
      </c>
      <c r="J379" s="16">
        <v>157</v>
      </c>
      <c r="K379" s="16">
        <v>175</v>
      </c>
      <c r="L379" s="16">
        <v>159</v>
      </c>
      <c r="M379" s="17">
        <f t="shared" si="112"/>
        <v>1089</v>
      </c>
      <c r="N379" s="17">
        <f t="shared" si="113"/>
        <v>6</v>
      </c>
      <c r="O379" s="17">
        <f t="shared" si="114"/>
        <v>181.5</v>
      </c>
    </row>
    <row r="380" spans="2:15" s="13" customFormat="1" ht="13.9" customHeight="1" x14ac:dyDescent="0.25">
      <c r="B380" s="13" t="str">
        <f>[2]Roster_Selection_Women!AB339&amp;" " &amp; "V "</f>
        <v xml:space="preserve">Saint Xavier University V </v>
      </c>
      <c r="C380" s="13" t="str">
        <f>[2]Roster_Selection_Women!AD339</f>
        <v>17-89969</v>
      </c>
      <c r="D380" s="13" t="str">
        <f>[2]Roster_Selection_Women!AE339</f>
        <v>Lida Burgos</v>
      </c>
      <c r="E380" s="15" t="s">
        <v>1</v>
      </c>
      <c r="F380" s="13" t="str">
        <f>IF(ISERROR([2]Baker_Scores_Women_Var!E380), " ", IF([2]Baker_Scores_Women_Var!E380 = "Yes", "Yes", "  "))</f>
        <v xml:space="preserve">  </v>
      </c>
      <c r="G380" s="16">
        <v>0</v>
      </c>
      <c r="H380" s="16">
        <v>0</v>
      </c>
      <c r="I380" s="16">
        <v>0</v>
      </c>
      <c r="J380" s="16">
        <v>0</v>
      </c>
      <c r="K380" s="16">
        <v>0</v>
      </c>
      <c r="L380" s="16">
        <v>176</v>
      </c>
      <c r="M380" s="17">
        <f t="shared" si="112"/>
        <v>176</v>
      </c>
      <c r="N380" s="17">
        <f t="shared" si="113"/>
        <v>1</v>
      </c>
      <c r="O380" s="17">
        <f t="shared" si="114"/>
        <v>176</v>
      </c>
    </row>
    <row r="381" spans="2:15" s="13" customFormat="1" ht="13.9" customHeight="1" x14ac:dyDescent="0.25">
      <c r="B381" s="13" t="str">
        <f>[2]Roster_Selection_Women!AB340&amp;" " &amp; "V "</f>
        <v xml:space="preserve">Saint Xavier University V </v>
      </c>
      <c r="C381" s="13" t="str">
        <f>[2]Roster_Selection_Women!AD340</f>
        <v>11-264830</v>
      </c>
      <c r="D381" s="13" t="str">
        <f>[2]Roster_Selection_Women!AE340</f>
        <v>Megan Gillson</v>
      </c>
      <c r="E381" s="15" t="s">
        <v>1</v>
      </c>
      <c r="F381" s="13" t="str">
        <f>IF(ISERROR([2]Baker_Scores_Women_Var!E381), " ", IF([2]Baker_Scores_Women_Var!E381 = "Yes", "Yes", "  "))</f>
        <v xml:space="preserve">  </v>
      </c>
      <c r="G381" s="16">
        <v>186</v>
      </c>
      <c r="H381" s="16">
        <v>201</v>
      </c>
      <c r="I381" s="16">
        <v>278</v>
      </c>
      <c r="J381" s="16">
        <v>140</v>
      </c>
      <c r="K381" s="16">
        <v>222</v>
      </c>
      <c r="L381" s="16">
        <v>168</v>
      </c>
      <c r="M381" s="17">
        <f t="shared" si="112"/>
        <v>1195</v>
      </c>
      <c r="N381" s="17">
        <f t="shared" si="113"/>
        <v>6</v>
      </c>
      <c r="O381" s="17">
        <f t="shared" si="114"/>
        <v>199.16666666666666</v>
      </c>
    </row>
    <row r="382" spans="2:15" s="13" customFormat="1" ht="13.9" customHeight="1" x14ac:dyDescent="0.25">
      <c r="B382" s="13" t="str">
        <f>[2]Roster_Selection_Women!AB341&amp;" " &amp; "V "</f>
        <v xml:space="preserve">Saint Xavier University V </v>
      </c>
      <c r="C382" s="13" t="str">
        <f>[2]Roster_Selection_Women!AD341</f>
        <v>11-447755</v>
      </c>
      <c r="D382" s="13" t="str">
        <f>[2]Roster_Selection_Women!AE341</f>
        <v>Monica Darrow</v>
      </c>
      <c r="E382" s="15" t="s">
        <v>1</v>
      </c>
      <c r="F382" s="13" t="str">
        <f>IF(ISERROR([2]Baker_Scores_Women_Var!E382), " ", IF([2]Baker_Scores_Women_Var!E382 = "Yes", "Yes", "  "))</f>
        <v xml:space="preserve">  </v>
      </c>
      <c r="G382" s="16">
        <v>184</v>
      </c>
      <c r="H382" s="16">
        <v>222</v>
      </c>
      <c r="I382" s="16">
        <v>200</v>
      </c>
      <c r="J382" s="16">
        <v>200</v>
      </c>
      <c r="K382" s="16">
        <v>138</v>
      </c>
      <c r="L382" s="16">
        <v>165</v>
      </c>
      <c r="M382" s="17">
        <f t="shared" si="112"/>
        <v>1109</v>
      </c>
      <c r="N382" s="17">
        <f t="shared" si="113"/>
        <v>6</v>
      </c>
      <c r="O382" s="17">
        <f t="shared" si="114"/>
        <v>184.83333333333334</v>
      </c>
    </row>
    <row r="383" spans="2:15" s="13" customFormat="1" ht="13.9" customHeight="1" x14ac:dyDescent="0.25">
      <c r="B383" s="13" t="str">
        <f>[2]Roster_Selection_Women!AB342&amp;" " &amp; "V "</f>
        <v xml:space="preserve">Saint Xavier University V </v>
      </c>
      <c r="C383" s="13" t="str">
        <f>[2]Roster_Selection_Women!AD342</f>
        <v>11-251802</v>
      </c>
      <c r="D383" s="13" t="str">
        <f>[2]Roster_Selection_Women!AE342</f>
        <v>Olivia Daujatas</v>
      </c>
      <c r="E383" s="15" t="s">
        <v>1</v>
      </c>
      <c r="F383" s="13" t="str">
        <f>IF(ISERROR([2]Baker_Scores_Women_Var!E383), " ", IF([2]Baker_Scores_Women_Var!E383 = "Yes", "Yes", "  "))</f>
        <v xml:space="preserve">  </v>
      </c>
      <c r="G383" s="16">
        <v>223</v>
      </c>
      <c r="H383" s="16">
        <v>136</v>
      </c>
      <c r="I383" s="16">
        <v>168</v>
      </c>
      <c r="J383" s="16">
        <v>0</v>
      </c>
      <c r="K383" s="16">
        <v>0</v>
      </c>
      <c r="L383" s="16">
        <v>0</v>
      </c>
      <c r="M383" s="17">
        <f t="shared" si="112"/>
        <v>527</v>
      </c>
      <c r="N383" s="17">
        <f t="shared" si="113"/>
        <v>3</v>
      </c>
      <c r="O383" s="17">
        <f t="shared" si="114"/>
        <v>175.66666666666666</v>
      </c>
    </row>
    <row r="384" spans="2:15" s="13" customFormat="1" ht="13.9" customHeight="1" x14ac:dyDescent="0.25">
      <c r="B384" s="13" t="s">
        <v>68</v>
      </c>
      <c r="C384" s="18" t="s">
        <v>10</v>
      </c>
      <c r="D384" s="15" t="s">
        <v>10</v>
      </c>
      <c r="E384" s="15"/>
      <c r="F384" s="15"/>
      <c r="G384" s="16"/>
      <c r="H384" s="16"/>
      <c r="I384" s="16"/>
      <c r="J384" s="16"/>
      <c r="K384" s="16"/>
      <c r="L384" s="16"/>
      <c r="M384" s="17">
        <f t="shared" si="112"/>
        <v>0</v>
      </c>
      <c r="N384" s="17">
        <f t="shared" si="113"/>
        <v>0</v>
      </c>
      <c r="O384" s="17">
        <f t="shared" si="114"/>
        <v>0</v>
      </c>
    </row>
    <row r="385" spans="2:15" s="13" customFormat="1" ht="13.9" customHeight="1" x14ac:dyDescent="0.25">
      <c r="B385" s="13" t="s">
        <v>68</v>
      </c>
      <c r="C385" s="18" t="s">
        <v>10</v>
      </c>
      <c r="D385" s="15" t="s">
        <v>10</v>
      </c>
      <c r="E385" s="15"/>
      <c r="F385" s="15"/>
      <c r="G385" s="16"/>
      <c r="H385" s="16"/>
      <c r="I385" s="16"/>
      <c r="J385" s="16"/>
      <c r="K385" s="16"/>
      <c r="L385" s="16"/>
      <c r="M385" s="17">
        <f t="shared" si="112"/>
        <v>0</v>
      </c>
      <c r="N385" s="17">
        <f t="shared" si="113"/>
        <v>0</v>
      </c>
      <c r="O385" s="17">
        <f t="shared" si="114"/>
        <v>0</v>
      </c>
    </row>
    <row r="386" spans="2:15" s="13" customFormat="1" ht="13.9" customHeight="1" thickBot="1" x14ac:dyDescent="0.3">
      <c r="B386" s="13" t="s">
        <v>68</v>
      </c>
      <c r="C386" s="18" t="s">
        <v>10</v>
      </c>
      <c r="D386" s="15" t="s">
        <v>10</v>
      </c>
      <c r="E386" s="15"/>
      <c r="F386" s="15"/>
      <c r="G386" s="19"/>
      <c r="H386" s="19"/>
      <c r="I386" s="19"/>
      <c r="J386" s="19"/>
      <c r="K386" s="19"/>
      <c r="L386" s="19"/>
      <c r="M386" s="20">
        <f t="shared" si="112"/>
        <v>0</v>
      </c>
      <c r="N386" s="20">
        <f t="shared" si="113"/>
        <v>0</v>
      </c>
      <c r="O386" s="17">
        <f t="shared" si="114"/>
        <v>0</v>
      </c>
    </row>
    <row r="387" spans="2:15" s="13" customFormat="1" ht="13.9" customHeight="1" thickTop="1" thickBot="1" x14ac:dyDescent="0.35">
      <c r="B387" s="21"/>
      <c r="G387" s="17">
        <f t="shared" ref="G387:N387" si="115">SUM(G376:G386)</f>
        <v>980</v>
      </c>
      <c r="H387" s="17">
        <f t="shared" si="115"/>
        <v>954</v>
      </c>
      <c r="I387" s="17">
        <f t="shared" si="115"/>
        <v>1033</v>
      </c>
      <c r="J387" s="17">
        <f t="shared" si="115"/>
        <v>820</v>
      </c>
      <c r="K387" s="17">
        <f t="shared" si="115"/>
        <v>850</v>
      </c>
      <c r="L387" s="17">
        <f t="shared" si="115"/>
        <v>817</v>
      </c>
      <c r="M387" s="22">
        <f t="shared" si="115"/>
        <v>5454</v>
      </c>
      <c r="N387" s="22">
        <f t="shared" si="115"/>
        <v>30</v>
      </c>
    </row>
    <row r="388" spans="2:15" s="13" customFormat="1" ht="13.9" customHeight="1" thickTop="1" x14ac:dyDescent="0.25"/>
    <row r="389" spans="2:15" s="13" customFormat="1" ht="13.9" customHeight="1" x14ac:dyDescent="0.25">
      <c r="B389" s="13" t="str">
        <f>[2]Roster_Selection_Women!AB354&amp;" " &amp; "V "</f>
        <v xml:space="preserve">St. Ambrose University V </v>
      </c>
      <c r="C389" s="13" t="str">
        <f>[2]Roster_Selection_Women!AD354</f>
        <v>11-262998</v>
      </c>
      <c r="D389" s="13" t="str">
        <f>[2]Roster_Selection_Women!AE354</f>
        <v>Amanda Bohn</v>
      </c>
      <c r="E389" s="15" t="s">
        <v>1</v>
      </c>
      <c r="F389" s="13" t="str">
        <f>IF(ISERROR([2]Baker_Scores_Women_Var!E389), " ", IF([2]Baker_Scores_Women_Var!E389 = "Yes", "Yes", "  "))</f>
        <v xml:space="preserve">  </v>
      </c>
      <c r="G389" s="16">
        <v>157</v>
      </c>
      <c r="H389" s="16">
        <v>0</v>
      </c>
      <c r="I389" s="16">
        <v>0</v>
      </c>
      <c r="J389" s="16">
        <v>0</v>
      </c>
      <c r="K389" s="16">
        <v>192</v>
      </c>
      <c r="L389" s="16">
        <v>212</v>
      </c>
      <c r="M389" s="17">
        <f t="shared" ref="M389:M399" si="116">SUM(G389:L389)</f>
        <v>561</v>
      </c>
      <c r="N389" s="17">
        <f t="shared" ref="N389:N399" si="117">COUNTIF(G389:L389, "&gt;0" )</f>
        <v>3</v>
      </c>
      <c r="O389" s="17">
        <f t="shared" ref="O389:O399" si="118">IF(N389=0,0,M389/N389)</f>
        <v>187</v>
      </c>
    </row>
    <row r="390" spans="2:15" s="13" customFormat="1" ht="13.9" customHeight="1" x14ac:dyDescent="0.25">
      <c r="B390" s="13" t="str">
        <f>[2]Roster_Selection_Women!AB355&amp;" " &amp; "V "</f>
        <v xml:space="preserve">St. Ambrose University V </v>
      </c>
      <c r="C390" s="13" t="str">
        <f>[2]Roster_Selection_Women!AD355</f>
        <v>11-47316</v>
      </c>
      <c r="D390" s="13" t="str">
        <f>[2]Roster_Selection_Women!AE355</f>
        <v>Erin Williams</v>
      </c>
      <c r="E390" s="15" t="s">
        <v>1</v>
      </c>
      <c r="F390" s="13" t="str">
        <f>IF(ISERROR([2]Baker_Scores_Women_Var!E390), " ", IF([2]Baker_Scores_Women_Var!E390 = "Yes", "Yes", "  "))</f>
        <v xml:space="preserve">  </v>
      </c>
      <c r="G390" s="16">
        <v>147</v>
      </c>
      <c r="H390" s="16">
        <v>162</v>
      </c>
      <c r="I390" s="16">
        <v>167</v>
      </c>
      <c r="J390" s="16">
        <v>174</v>
      </c>
      <c r="K390" s="16">
        <v>183</v>
      </c>
      <c r="L390" s="16">
        <v>216</v>
      </c>
      <c r="M390" s="17">
        <f t="shared" si="116"/>
        <v>1049</v>
      </c>
      <c r="N390" s="17">
        <f t="shared" si="117"/>
        <v>6</v>
      </c>
      <c r="O390" s="17">
        <f t="shared" si="118"/>
        <v>174.83333333333334</v>
      </c>
    </row>
    <row r="391" spans="2:15" s="13" customFormat="1" ht="13.9" customHeight="1" x14ac:dyDescent="0.25">
      <c r="B391" s="13" t="str">
        <f>[2]Roster_Selection_Women!AB356&amp;" " &amp; "V "</f>
        <v xml:space="preserve">St. Ambrose University V </v>
      </c>
      <c r="C391" s="13" t="str">
        <f>[2]Roster_Selection_Women!AD356</f>
        <v>11-421693</v>
      </c>
      <c r="D391" s="13" t="str">
        <f>[2]Roster_Selection_Women!AE356</f>
        <v>Kayla Devine</v>
      </c>
      <c r="E391" s="15" t="s">
        <v>1</v>
      </c>
      <c r="F391" s="13" t="str">
        <f>IF(ISERROR([2]Baker_Scores_Women_Var!E391), " ", IF([2]Baker_Scores_Women_Var!E391 = "Yes", "Yes", "  "))</f>
        <v xml:space="preserve">  </v>
      </c>
      <c r="G391" s="16">
        <v>179</v>
      </c>
      <c r="H391" s="16">
        <v>199</v>
      </c>
      <c r="I391" s="16">
        <v>174</v>
      </c>
      <c r="J391" s="16">
        <v>148</v>
      </c>
      <c r="K391" s="16">
        <v>182</v>
      </c>
      <c r="L391" s="16">
        <v>181</v>
      </c>
      <c r="M391" s="17">
        <f t="shared" si="116"/>
        <v>1063</v>
      </c>
      <c r="N391" s="17">
        <f t="shared" si="117"/>
        <v>6</v>
      </c>
      <c r="O391" s="17">
        <f t="shared" si="118"/>
        <v>177.16666666666666</v>
      </c>
    </row>
    <row r="392" spans="2:15" s="13" customFormat="1" ht="13.9" customHeight="1" x14ac:dyDescent="0.25">
      <c r="B392" s="13" t="str">
        <f>[2]Roster_Selection_Women!AB357&amp;" " &amp; "V "</f>
        <v xml:space="preserve">St. Ambrose University V </v>
      </c>
      <c r="C392" s="13" t="str">
        <f>[2]Roster_Selection_Women!AD357</f>
        <v>11-377517</v>
      </c>
      <c r="D392" s="13" t="str">
        <f>[2]Roster_Selection_Women!AE357</f>
        <v>Madison Holevoet</v>
      </c>
      <c r="E392" s="15"/>
      <c r="F392" s="13" t="str">
        <f>IF(ISERROR([2]Baker_Scores_Women_Var!E392), " ", IF([2]Baker_Scores_Women_Var!E392 = "Yes", "Yes", "  "))</f>
        <v xml:space="preserve">  </v>
      </c>
      <c r="G392" s="16">
        <v>0</v>
      </c>
      <c r="H392" s="16">
        <v>0</v>
      </c>
      <c r="I392" s="16">
        <v>0</v>
      </c>
      <c r="J392" s="16">
        <v>0</v>
      </c>
      <c r="K392" s="16">
        <v>0</v>
      </c>
      <c r="L392" s="16">
        <v>0</v>
      </c>
      <c r="M392" s="17">
        <f t="shared" si="116"/>
        <v>0</v>
      </c>
      <c r="N392" s="17">
        <f t="shared" si="117"/>
        <v>0</v>
      </c>
      <c r="O392" s="17">
        <f t="shared" si="118"/>
        <v>0</v>
      </c>
    </row>
    <row r="393" spans="2:15" s="13" customFormat="1" ht="13.9" customHeight="1" x14ac:dyDescent="0.25">
      <c r="B393" s="13" t="str">
        <f>[2]Roster_Selection_Women!AB358&amp;" " &amp; "V "</f>
        <v xml:space="preserve">St. Ambrose University V </v>
      </c>
      <c r="C393" s="13" t="str">
        <f>[2]Roster_Selection_Women!AD358</f>
        <v>11-265628</v>
      </c>
      <c r="D393" s="13" t="str">
        <f>[2]Roster_Selection_Women!AE358</f>
        <v>Marissa Bills</v>
      </c>
      <c r="E393" s="15" t="s">
        <v>1</v>
      </c>
      <c r="F393" s="13" t="str">
        <f>IF(ISERROR([2]Baker_Scores_Women_Var!E393), " ", IF([2]Baker_Scores_Women_Var!E393 = "Yes", "Yes", "  "))</f>
        <v xml:space="preserve">  </v>
      </c>
      <c r="G393" s="16">
        <v>217</v>
      </c>
      <c r="H393" s="16">
        <v>180</v>
      </c>
      <c r="I393" s="16">
        <v>181</v>
      </c>
      <c r="J393" s="16">
        <v>185</v>
      </c>
      <c r="K393" s="16">
        <v>161</v>
      </c>
      <c r="L393" s="16">
        <v>213</v>
      </c>
      <c r="M393" s="17">
        <f t="shared" si="116"/>
        <v>1137</v>
      </c>
      <c r="N393" s="17">
        <f t="shared" si="117"/>
        <v>6</v>
      </c>
      <c r="O393" s="17">
        <f t="shared" si="118"/>
        <v>189.5</v>
      </c>
    </row>
    <row r="394" spans="2:15" s="13" customFormat="1" ht="13.9" customHeight="1" x14ac:dyDescent="0.25">
      <c r="B394" s="13" t="str">
        <f>[2]Roster_Selection_Women!AB359&amp;" " &amp; "V "</f>
        <v xml:space="preserve">St. Ambrose University V </v>
      </c>
      <c r="C394" s="13" t="str">
        <f>[2]Roster_Selection_Women!AD359</f>
        <v>6011-215</v>
      </c>
      <c r="D394" s="13" t="str">
        <f>[2]Roster_Selection_Women!AE359</f>
        <v>Noelle Phillips</v>
      </c>
      <c r="E394" s="15" t="s">
        <v>1</v>
      </c>
      <c r="F394" s="13" t="str">
        <f>IF(ISERROR([2]Baker_Scores_Women_Var!E394), " ", IF([2]Baker_Scores_Women_Var!E394 = "Yes", "Yes", "  "))</f>
        <v xml:space="preserve">  </v>
      </c>
      <c r="G394" s="16">
        <v>0</v>
      </c>
      <c r="H394" s="16">
        <v>203</v>
      </c>
      <c r="I394" s="16">
        <v>186</v>
      </c>
      <c r="J394" s="16">
        <v>181</v>
      </c>
      <c r="K394" s="16">
        <v>188</v>
      </c>
      <c r="L394" s="16">
        <v>191</v>
      </c>
      <c r="M394" s="17">
        <f t="shared" si="116"/>
        <v>949</v>
      </c>
      <c r="N394" s="17">
        <f t="shared" si="117"/>
        <v>5</v>
      </c>
      <c r="O394" s="17">
        <f t="shared" si="118"/>
        <v>189.8</v>
      </c>
    </row>
    <row r="395" spans="2:15" s="13" customFormat="1" ht="13.9" customHeight="1" x14ac:dyDescent="0.25">
      <c r="B395" s="13" t="str">
        <f>[2]Roster_Selection_Women!AB360&amp;" " &amp; "V "</f>
        <v xml:space="preserve">St. Ambrose University V </v>
      </c>
      <c r="C395" s="13" t="str">
        <f>[2]Roster_Selection_Women!AD360</f>
        <v>17-5653</v>
      </c>
      <c r="D395" s="13" t="str">
        <f>[2]Roster_Selection_Women!AE360</f>
        <v>Patricia Alvarado</v>
      </c>
      <c r="E395" s="15" t="s">
        <v>1</v>
      </c>
      <c r="F395" s="13" t="str">
        <f>IF(ISERROR([2]Baker_Scores_Women_Var!E395), " ", IF([2]Baker_Scores_Women_Var!E395 = "Yes", "Yes", "  "))</f>
        <v xml:space="preserve">  </v>
      </c>
      <c r="G395" s="16">
        <v>163</v>
      </c>
      <c r="H395" s="16">
        <v>171</v>
      </c>
      <c r="I395" s="16">
        <v>171</v>
      </c>
      <c r="J395" s="16">
        <v>145</v>
      </c>
      <c r="K395" s="16">
        <v>0</v>
      </c>
      <c r="L395" s="16">
        <v>0</v>
      </c>
      <c r="M395" s="17">
        <f t="shared" si="116"/>
        <v>650</v>
      </c>
      <c r="N395" s="17">
        <f t="shared" si="117"/>
        <v>4</v>
      </c>
      <c r="O395" s="17">
        <f t="shared" si="118"/>
        <v>162.5</v>
      </c>
    </row>
    <row r="396" spans="2:15" s="13" customFormat="1" ht="13.9" customHeight="1" x14ac:dyDescent="0.25">
      <c r="B396" s="13" t="str">
        <f>[2]Roster_Selection_Women!AB361&amp;" " &amp; "V "</f>
        <v xml:space="preserve">St. Ambrose University V </v>
      </c>
      <c r="C396" s="13" t="str">
        <f>[2]Roster_Selection_Women!AD361</f>
        <v>8611-9243</v>
      </c>
      <c r="D396" s="13" t="str">
        <f>[2]Roster_Selection_Women!AE361</f>
        <v>Sam Upham</v>
      </c>
      <c r="E396" s="15"/>
      <c r="F396" s="13" t="str">
        <f>IF(ISERROR([2]Baker_Scores_Women_Var!E396), " ", IF([2]Baker_Scores_Women_Var!E396 = "Yes", "Yes", "  "))</f>
        <v xml:space="preserve">  </v>
      </c>
      <c r="G396" s="16">
        <v>0</v>
      </c>
      <c r="H396" s="16">
        <v>0</v>
      </c>
      <c r="I396" s="16">
        <v>0</v>
      </c>
      <c r="J396" s="16">
        <v>0</v>
      </c>
      <c r="K396" s="16">
        <v>0</v>
      </c>
      <c r="L396" s="16">
        <v>0</v>
      </c>
      <c r="M396" s="17">
        <f t="shared" si="116"/>
        <v>0</v>
      </c>
      <c r="N396" s="17">
        <f t="shared" si="117"/>
        <v>0</v>
      </c>
      <c r="O396" s="17">
        <f t="shared" si="118"/>
        <v>0</v>
      </c>
    </row>
    <row r="397" spans="2:15" s="13" customFormat="1" ht="13.9" customHeight="1" x14ac:dyDescent="0.25">
      <c r="B397" s="13" t="s">
        <v>69</v>
      </c>
      <c r="C397" s="18" t="s">
        <v>10</v>
      </c>
      <c r="D397" s="15" t="s">
        <v>10</v>
      </c>
      <c r="E397" s="15"/>
      <c r="F397" s="15"/>
      <c r="G397" s="16"/>
      <c r="H397" s="16"/>
      <c r="I397" s="16"/>
      <c r="J397" s="16"/>
      <c r="K397" s="16"/>
      <c r="L397" s="16"/>
      <c r="M397" s="17">
        <f t="shared" si="116"/>
        <v>0</v>
      </c>
      <c r="N397" s="17">
        <f t="shared" si="117"/>
        <v>0</v>
      </c>
      <c r="O397" s="17">
        <f t="shared" si="118"/>
        <v>0</v>
      </c>
    </row>
    <row r="398" spans="2:15" s="13" customFormat="1" ht="13.9" customHeight="1" x14ac:dyDescent="0.25">
      <c r="B398" s="13" t="s">
        <v>69</v>
      </c>
      <c r="C398" s="18" t="s">
        <v>10</v>
      </c>
      <c r="D398" s="15" t="s">
        <v>10</v>
      </c>
      <c r="E398" s="15"/>
      <c r="F398" s="15"/>
      <c r="G398" s="16"/>
      <c r="H398" s="16"/>
      <c r="I398" s="16"/>
      <c r="J398" s="16"/>
      <c r="K398" s="16"/>
      <c r="L398" s="16"/>
      <c r="M398" s="17">
        <f t="shared" si="116"/>
        <v>0</v>
      </c>
      <c r="N398" s="17">
        <f t="shared" si="117"/>
        <v>0</v>
      </c>
      <c r="O398" s="17">
        <f t="shared" si="118"/>
        <v>0</v>
      </c>
    </row>
    <row r="399" spans="2:15" s="13" customFormat="1" ht="13.9" customHeight="1" thickBot="1" x14ac:dyDescent="0.3">
      <c r="B399" s="13" t="s">
        <v>69</v>
      </c>
      <c r="C399" s="18" t="s">
        <v>10</v>
      </c>
      <c r="D399" s="15" t="s">
        <v>10</v>
      </c>
      <c r="E399" s="15"/>
      <c r="F399" s="15"/>
      <c r="G399" s="19"/>
      <c r="H399" s="19"/>
      <c r="I399" s="19"/>
      <c r="J399" s="19"/>
      <c r="K399" s="19"/>
      <c r="L399" s="19"/>
      <c r="M399" s="20">
        <f t="shared" si="116"/>
        <v>0</v>
      </c>
      <c r="N399" s="20">
        <f t="shared" si="117"/>
        <v>0</v>
      </c>
      <c r="O399" s="17">
        <f t="shared" si="118"/>
        <v>0</v>
      </c>
    </row>
    <row r="400" spans="2:15" s="13" customFormat="1" ht="13.9" customHeight="1" thickTop="1" thickBot="1" x14ac:dyDescent="0.35">
      <c r="B400" s="21"/>
      <c r="G400" s="17">
        <f t="shared" ref="G400:N400" si="119">SUM(G389:G399)</f>
        <v>863</v>
      </c>
      <c r="H400" s="17">
        <f t="shared" si="119"/>
        <v>915</v>
      </c>
      <c r="I400" s="17">
        <f t="shared" si="119"/>
        <v>879</v>
      </c>
      <c r="J400" s="17">
        <f t="shared" si="119"/>
        <v>833</v>
      </c>
      <c r="K400" s="17">
        <f t="shared" si="119"/>
        <v>906</v>
      </c>
      <c r="L400" s="17">
        <f t="shared" si="119"/>
        <v>1013</v>
      </c>
      <c r="M400" s="22">
        <f t="shared" si="119"/>
        <v>5409</v>
      </c>
      <c r="N400" s="22">
        <f t="shared" si="119"/>
        <v>30</v>
      </c>
    </row>
    <row r="401" spans="2:15" s="13" customFormat="1" ht="13.9" customHeight="1" thickTop="1" x14ac:dyDescent="0.25"/>
    <row r="402" spans="2:15" s="13" customFormat="1" ht="13.9" customHeight="1" x14ac:dyDescent="0.25">
      <c r="B402" s="13" t="str">
        <f>[2]Roster_Selection_Women!AB371&amp;" " &amp; "V "</f>
        <v xml:space="preserve">St. Francis (IL) ,University Of V </v>
      </c>
      <c r="C402" s="13" t="str">
        <f>[2]Roster_Selection_Women!AD371</f>
        <v>11-225306</v>
      </c>
      <c r="D402" s="13" t="str">
        <f>[2]Roster_Selection_Women!AE371</f>
        <v>Allison Nape</v>
      </c>
      <c r="E402" s="15" t="s">
        <v>1</v>
      </c>
      <c r="F402" s="13" t="str">
        <f>IF(ISERROR([2]Baker_Scores_Women_Var!E402), " ", IF([2]Baker_Scores_Women_Var!E402 = "Yes", "Yes", "  "))</f>
        <v xml:space="preserve">  </v>
      </c>
      <c r="G402" s="16">
        <v>169</v>
      </c>
      <c r="H402" s="16">
        <v>176</v>
      </c>
      <c r="I402" s="16">
        <v>203</v>
      </c>
      <c r="J402" s="16">
        <v>201</v>
      </c>
      <c r="K402" s="16">
        <v>200</v>
      </c>
      <c r="L402" s="16">
        <v>184</v>
      </c>
      <c r="M402" s="17">
        <f t="shared" ref="M402:M412" si="120">SUM(G402:L402)</f>
        <v>1133</v>
      </c>
      <c r="N402" s="17">
        <f t="shared" ref="N402:N412" si="121">COUNTIF(G402:L402, "&gt;0" )</f>
        <v>6</v>
      </c>
      <c r="O402" s="17">
        <f t="shared" ref="O402:O412" si="122">IF(N402=0,0,M402/N402)</f>
        <v>188.83333333333334</v>
      </c>
    </row>
    <row r="403" spans="2:15" s="13" customFormat="1" ht="13.9" customHeight="1" x14ac:dyDescent="0.25">
      <c r="B403" s="13" t="str">
        <f>[2]Roster_Selection_Women!AB372&amp;" " &amp; "V "</f>
        <v xml:space="preserve">St. Francis (IL) ,University Of V </v>
      </c>
      <c r="C403" s="13" t="str">
        <f>[2]Roster_Selection_Women!AD372</f>
        <v>11-454461</v>
      </c>
      <c r="D403" s="13" t="str">
        <f>[2]Roster_Selection_Women!AE372</f>
        <v>Estrella De La Rosa</v>
      </c>
      <c r="E403" s="15" t="s">
        <v>1</v>
      </c>
      <c r="F403" s="13" t="str">
        <f>IF(ISERROR([2]Baker_Scores_Women_Var!E403), " ", IF([2]Baker_Scores_Women_Var!E403 = "Yes", "Yes", "  "))</f>
        <v xml:space="preserve">  </v>
      </c>
      <c r="G403" s="16">
        <v>163</v>
      </c>
      <c r="H403" s="16">
        <v>148</v>
      </c>
      <c r="I403" s="16">
        <v>209</v>
      </c>
      <c r="J403" s="16">
        <v>175</v>
      </c>
      <c r="K403" s="16">
        <v>215</v>
      </c>
      <c r="L403" s="16">
        <v>139</v>
      </c>
      <c r="M403" s="17">
        <f t="shared" si="120"/>
        <v>1049</v>
      </c>
      <c r="N403" s="17">
        <f t="shared" si="121"/>
        <v>6</v>
      </c>
      <c r="O403" s="17">
        <f t="shared" si="122"/>
        <v>174.83333333333334</v>
      </c>
    </row>
    <row r="404" spans="2:15" s="13" customFormat="1" ht="13.9" customHeight="1" x14ac:dyDescent="0.25">
      <c r="B404" s="13" t="str">
        <f>[2]Roster_Selection_Women!AB373&amp;" " &amp; "V "</f>
        <v xml:space="preserve">St. Francis (IL) ,University Of V </v>
      </c>
      <c r="C404" s="13" t="str">
        <f>[2]Roster_Selection_Women!AD373</f>
        <v>5743-4867</v>
      </c>
      <c r="D404" s="13" t="str">
        <f>[2]Roster_Selection_Women!AE373</f>
        <v>Kaitlyn Yearsich</v>
      </c>
      <c r="E404" s="15" t="s">
        <v>1</v>
      </c>
      <c r="F404" s="13" t="str">
        <f>IF(ISERROR([2]Baker_Scores_Women_Var!E404), " ", IF([2]Baker_Scores_Women_Var!E404 = "Yes", "Yes", "  "))</f>
        <v xml:space="preserve">  </v>
      </c>
      <c r="G404" s="16">
        <v>202</v>
      </c>
      <c r="H404" s="16">
        <v>187</v>
      </c>
      <c r="I404" s="16">
        <v>169</v>
      </c>
      <c r="J404" s="16">
        <v>205</v>
      </c>
      <c r="K404" s="16">
        <v>175</v>
      </c>
      <c r="L404" s="16">
        <v>153</v>
      </c>
      <c r="M404" s="17">
        <f t="shared" si="120"/>
        <v>1091</v>
      </c>
      <c r="N404" s="17">
        <f t="shared" si="121"/>
        <v>6</v>
      </c>
      <c r="O404" s="17">
        <f t="shared" si="122"/>
        <v>181.83333333333334</v>
      </c>
    </row>
    <row r="405" spans="2:15" s="13" customFormat="1" ht="13.9" customHeight="1" x14ac:dyDescent="0.25">
      <c r="B405" s="13" t="str">
        <f>[2]Roster_Selection_Women!AB374&amp;" " &amp; "V "</f>
        <v xml:space="preserve">St. Francis (IL) ,University Of V </v>
      </c>
      <c r="C405" s="13" t="str">
        <f>[2]Roster_Selection_Women!AD374</f>
        <v>18-2038</v>
      </c>
      <c r="D405" s="13" t="str">
        <f>[2]Roster_Selection_Women!AE374</f>
        <v>Karley Mason</v>
      </c>
      <c r="E405" s="15" t="s">
        <v>1</v>
      </c>
      <c r="F405" s="13" t="str">
        <f>IF(ISERROR([2]Baker_Scores_Women_Var!E405), " ", IF([2]Baker_Scores_Women_Var!E405 = "Yes", "Yes", "  "))</f>
        <v xml:space="preserve">  </v>
      </c>
      <c r="G405" s="16">
        <v>205</v>
      </c>
      <c r="H405" s="16">
        <v>153</v>
      </c>
      <c r="I405" s="16">
        <v>0</v>
      </c>
      <c r="J405" s="16">
        <v>0</v>
      </c>
      <c r="K405" s="16">
        <v>0</v>
      </c>
      <c r="L405" s="16">
        <v>165</v>
      </c>
      <c r="M405" s="17">
        <f t="shared" si="120"/>
        <v>523</v>
      </c>
      <c r="N405" s="17">
        <f t="shared" si="121"/>
        <v>3</v>
      </c>
      <c r="O405" s="17">
        <f t="shared" si="122"/>
        <v>174.33333333333334</v>
      </c>
    </row>
    <row r="406" spans="2:15" s="13" customFormat="1" ht="13.9" customHeight="1" x14ac:dyDescent="0.25">
      <c r="B406" s="13" t="str">
        <f>[2]Roster_Selection_Women!AB375&amp;" " &amp; "V "</f>
        <v xml:space="preserve">St. Francis (IL) ,University Of V </v>
      </c>
      <c r="C406" s="13" t="str">
        <f>[2]Roster_Selection_Women!AD375</f>
        <v>11-238107</v>
      </c>
      <c r="D406" s="13" t="str">
        <f>[2]Roster_Selection_Women!AE375</f>
        <v>Katelynn Statz</v>
      </c>
      <c r="E406" s="15" t="s">
        <v>1</v>
      </c>
      <c r="F406" s="13" t="str">
        <f>IF(ISERROR([2]Baker_Scores_Women_Var!E406), " ", IF([2]Baker_Scores_Women_Var!E406 = "Yes", "Yes", "  "))</f>
        <v xml:space="preserve">  </v>
      </c>
      <c r="G406" s="16">
        <v>0</v>
      </c>
      <c r="H406" s="16">
        <v>0</v>
      </c>
      <c r="I406" s="16">
        <v>0</v>
      </c>
      <c r="J406" s="16">
        <v>0</v>
      </c>
      <c r="K406" s="16">
        <v>0</v>
      </c>
      <c r="L406" s="16">
        <v>0</v>
      </c>
      <c r="M406" s="17">
        <f t="shared" si="120"/>
        <v>0</v>
      </c>
      <c r="N406" s="17">
        <f t="shared" si="121"/>
        <v>0</v>
      </c>
      <c r="O406" s="17">
        <f t="shared" si="122"/>
        <v>0</v>
      </c>
    </row>
    <row r="407" spans="2:15" s="13" customFormat="1" ht="13.9" customHeight="1" x14ac:dyDescent="0.25">
      <c r="B407" s="13" t="str">
        <f>[2]Roster_Selection_Women!AB376&amp;" " &amp; "V "</f>
        <v xml:space="preserve">St. Francis (IL) ,University Of V </v>
      </c>
      <c r="C407" s="13" t="str">
        <f>[2]Roster_Selection_Women!AD376</f>
        <v>5686-2531</v>
      </c>
      <c r="D407" s="13" t="str">
        <f>[2]Roster_Selection_Women!AE376</f>
        <v>Laura Rohlfs</v>
      </c>
      <c r="E407" s="15" t="s">
        <v>1</v>
      </c>
      <c r="F407" s="13" t="str">
        <f>IF(ISERROR([2]Baker_Scores_Women_Var!E407), " ", IF([2]Baker_Scores_Women_Var!E407 = "Yes", "Yes", "  "))</f>
        <v xml:space="preserve">  </v>
      </c>
      <c r="G407" s="16">
        <v>0</v>
      </c>
      <c r="H407" s="16">
        <v>0</v>
      </c>
      <c r="I407" s="16">
        <v>175</v>
      </c>
      <c r="J407" s="16">
        <v>169</v>
      </c>
      <c r="K407" s="16">
        <v>0</v>
      </c>
      <c r="L407" s="16">
        <v>0</v>
      </c>
      <c r="M407" s="17">
        <f t="shared" si="120"/>
        <v>344</v>
      </c>
      <c r="N407" s="17">
        <f t="shared" si="121"/>
        <v>2</v>
      </c>
      <c r="O407" s="17">
        <f t="shared" si="122"/>
        <v>172</v>
      </c>
    </row>
    <row r="408" spans="2:15" s="13" customFormat="1" ht="13.9" customHeight="1" x14ac:dyDescent="0.25">
      <c r="B408" s="13" t="str">
        <f>[2]Roster_Selection_Women!AB377&amp;" " &amp; "V "</f>
        <v xml:space="preserve">St. Francis (IL) ,University Of V </v>
      </c>
      <c r="C408" s="13" t="str">
        <f>[2]Roster_Selection_Women!AD377</f>
        <v>11-279303</v>
      </c>
      <c r="D408" s="13" t="str">
        <f>[2]Roster_Selection_Women!AE377</f>
        <v>Leigha Henkel</v>
      </c>
      <c r="E408" s="15" t="s">
        <v>1</v>
      </c>
      <c r="F408" s="13" t="str">
        <f>IF(ISERROR([2]Baker_Scores_Women_Var!E408), " ", IF([2]Baker_Scores_Women_Var!E408 = "Yes", "Yes", "  "))</f>
        <v xml:space="preserve">  </v>
      </c>
      <c r="G408" s="16">
        <v>0</v>
      </c>
      <c r="H408" s="16">
        <v>0</v>
      </c>
      <c r="I408" s="16">
        <v>0</v>
      </c>
      <c r="J408" s="16">
        <v>0</v>
      </c>
      <c r="K408" s="16">
        <v>153</v>
      </c>
      <c r="L408" s="16">
        <v>0</v>
      </c>
      <c r="M408" s="17">
        <f t="shared" si="120"/>
        <v>153</v>
      </c>
      <c r="N408" s="17">
        <f t="shared" si="121"/>
        <v>1</v>
      </c>
      <c r="O408" s="17">
        <f t="shared" si="122"/>
        <v>153</v>
      </c>
    </row>
    <row r="409" spans="2:15" s="13" customFormat="1" ht="13.9" customHeight="1" x14ac:dyDescent="0.25">
      <c r="B409" s="13" t="str">
        <f>[2]Roster_Selection_Women!AB378&amp;" " &amp; "V "</f>
        <v xml:space="preserve">St. Francis (IL) ,University Of V </v>
      </c>
      <c r="C409" s="13" t="str">
        <f>[2]Roster_Selection_Women!AD378</f>
        <v>9652-12931</v>
      </c>
      <c r="D409" s="13" t="str">
        <f>[2]Roster_Selection_Women!AE378</f>
        <v>McKenzie Mattice</v>
      </c>
      <c r="E409" s="15" t="s">
        <v>1</v>
      </c>
      <c r="F409" s="13" t="str">
        <f>IF(ISERROR([2]Baker_Scores_Women_Var!E409), " ", IF([2]Baker_Scores_Women_Var!E409 = "Yes", "Yes", "  "))</f>
        <v xml:space="preserve">  </v>
      </c>
      <c r="G409" s="16">
        <v>193</v>
      </c>
      <c r="H409" s="16">
        <v>190</v>
      </c>
      <c r="I409" s="16">
        <v>220</v>
      </c>
      <c r="J409" s="16">
        <v>168</v>
      </c>
      <c r="K409" s="16">
        <v>215</v>
      </c>
      <c r="L409" s="16">
        <v>209</v>
      </c>
      <c r="M409" s="17">
        <f t="shared" si="120"/>
        <v>1195</v>
      </c>
      <c r="N409" s="17">
        <f t="shared" si="121"/>
        <v>6</v>
      </c>
      <c r="O409" s="17">
        <f t="shared" si="122"/>
        <v>199.16666666666666</v>
      </c>
    </row>
    <row r="410" spans="2:15" s="13" customFormat="1" ht="13.9" customHeight="1" x14ac:dyDescent="0.25">
      <c r="B410" s="13" t="s">
        <v>70</v>
      </c>
      <c r="C410" s="18" t="s">
        <v>10</v>
      </c>
      <c r="D410" s="15" t="s">
        <v>10</v>
      </c>
      <c r="E410" s="15"/>
      <c r="F410" s="15"/>
      <c r="G410" s="16"/>
      <c r="H410" s="16"/>
      <c r="I410" s="16"/>
      <c r="J410" s="16"/>
      <c r="K410" s="16"/>
      <c r="L410" s="16"/>
      <c r="M410" s="17">
        <f t="shared" si="120"/>
        <v>0</v>
      </c>
      <c r="N410" s="17">
        <f t="shared" si="121"/>
        <v>0</v>
      </c>
      <c r="O410" s="17">
        <f t="shared" si="122"/>
        <v>0</v>
      </c>
    </row>
    <row r="411" spans="2:15" s="13" customFormat="1" ht="13.9" customHeight="1" x14ac:dyDescent="0.25">
      <c r="B411" s="13" t="s">
        <v>70</v>
      </c>
      <c r="C411" s="18" t="s">
        <v>10</v>
      </c>
      <c r="D411" s="15" t="s">
        <v>10</v>
      </c>
      <c r="E411" s="15"/>
      <c r="F411" s="15"/>
      <c r="G411" s="16"/>
      <c r="H411" s="16"/>
      <c r="I411" s="16"/>
      <c r="J411" s="16"/>
      <c r="K411" s="16"/>
      <c r="L411" s="16"/>
      <c r="M411" s="17">
        <f t="shared" si="120"/>
        <v>0</v>
      </c>
      <c r="N411" s="17">
        <f t="shared" si="121"/>
        <v>0</v>
      </c>
      <c r="O411" s="17">
        <f t="shared" si="122"/>
        <v>0</v>
      </c>
    </row>
    <row r="412" spans="2:15" s="13" customFormat="1" ht="13.9" customHeight="1" thickBot="1" x14ac:dyDescent="0.3">
      <c r="B412" s="13" t="s">
        <v>70</v>
      </c>
      <c r="C412" s="18" t="s">
        <v>10</v>
      </c>
      <c r="D412" s="15" t="s">
        <v>10</v>
      </c>
      <c r="E412" s="15"/>
      <c r="F412" s="15"/>
      <c r="G412" s="19"/>
      <c r="H412" s="19"/>
      <c r="I412" s="19"/>
      <c r="J412" s="19"/>
      <c r="K412" s="19"/>
      <c r="L412" s="19"/>
      <c r="M412" s="20">
        <f t="shared" si="120"/>
        <v>0</v>
      </c>
      <c r="N412" s="20">
        <f t="shared" si="121"/>
        <v>0</v>
      </c>
      <c r="O412" s="17">
        <f t="shared" si="122"/>
        <v>0</v>
      </c>
    </row>
    <row r="413" spans="2:15" s="13" customFormat="1" ht="13.9" customHeight="1" thickTop="1" thickBot="1" x14ac:dyDescent="0.35">
      <c r="B413" s="21"/>
      <c r="G413" s="17">
        <f t="shared" ref="G413:N413" si="123">SUM(G402:G412)</f>
        <v>932</v>
      </c>
      <c r="H413" s="17">
        <f t="shared" si="123"/>
        <v>854</v>
      </c>
      <c r="I413" s="17">
        <f t="shared" si="123"/>
        <v>976</v>
      </c>
      <c r="J413" s="17">
        <f t="shared" si="123"/>
        <v>918</v>
      </c>
      <c r="K413" s="17">
        <f t="shared" si="123"/>
        <v>958</v>
      </c>
      <c r="L413" s="17">
        <f t="shared" si="123"/>
        <v>850</v>
      </c>
      <c r="M413" s="22">
        <f t="shared" si="123"/>
        <v>5488</v>
      </c>
      <c r="N413" s="22">
        <f t="shared" si="123"/>
        <v>30</v>
      </c>
    </row>
    <row r="414" spans="2:15" s="13" customFormat="1" ht="13.9" customHeight="1" thickTop="1" x14ac:dyDescent="0.25"/>
    <row r="415" spans="2:15" s="13" customFormat="1" ht="13.9" customHeight="1" x14ac:dyDescent="0.25">
      <c r="B415" s="13" t="str">
        <f>[2]Roster_Selection_Women!AB396&amp;" " &amp; "V "</f>
        <v xml:space="preserve">Viterbo University V </v>
      </c>
      <c r="C415" s="13" t="str">
        <f>[2]Roster_Selection_Women!AD396</f>
        <v>18-51686</v>
      </c>
      <c r="D415" s="13" t="str">
        <f>[2]Roster_Selection_Women!AE396</f>
        <v>Courtney Keller</v>
      </c>
      <c r="E415" s="15"/>
      <c r="F415" s="13" t="str">
        <f>IF(ISERROR([2]Baker_Scores_Women_Var!E415), " ", IF([2]Baker_Scores_Women_Var!E415 = "Yes", "Yes", "  "))</f>
        <v xml:space="preserve">  </v>
      </c>
      <c r="G415" s="16">
        <v>0</v>
      </c>
      <c r="H415" s="16">
        <v>0</v>
      </c>
      <c r="I415" s="16">
        <v>0</v>
      </c>
      <c r="J415" s="16">
        <v>0</v>
      </c>
      <c r="K415" s="16">
        <v>0</v>
      </c>
      <c r="L415" s="16">
        <v>0</v>
      </c>
      <c r="M415" s="17">
        <f t="shared" ref="M415:M425" si="124">SUM(G415:L415)</f>
        <v>0</v>
      </c>
      <c r="N415" s="17">
        <f t="shared" ref="N415:N425" si="125">COUNTIF(G415:L415, "&gt;0" )</f>
        <v>0</v>
      </c>
      <c r="O415" s="17">
        <f t="shared" ref="O415:O425" si="126">IF(N415=0,0,M415/N415)</f>
        <v>0</v>
      </c>
    </row>
    <row r="416" spans="2:15" s="13" customFormat="1" ht="13.9" customHeight="1" x14ac:dyDescent="0.25">
      <c r="B416" s="13" t="str">
        <f>[2]Roster_Selection_Women!AB397&amp;" " &amp; "V "</f>
        <v xml:space="preserve">Viterbo University V </v>
      </c>
      <c r="C416" s="13" t="str">
        <f>[2]Roster_Selection_Women!AD397</f>
        <v>11-534069</v>
      </c>
      <c r="D416" s="13" t="str">
        <f>[2]Roster_Selection_Women!AE397</f>
        <v>Emily Newbauer</v>
      </c>
      <c r="E416" s="15"/>
      <c r="F416" s="13" t="str">
        <f>IF(ISERROR([2]Baker_Scores_Women_Var!E416), " ", IF([2]Baker_Scores_Women_Var!E416 = "Yes", "Yes", "  "))</f>
        <v xml:space="preserve">  </v>
      </c>
      <c r="G416" s="16">
        <v>0</v>
      </c>
      <c r="H416" s="16">
        <v>0</v>
      </c>
      <c r="I416" s="16">
        <v>0</v>
      </c>
      <c r="J416" s="16">
        <v>0</v>
      </c>
      <c r="K416" s="16">
        <v>0</v>
      </c>
      <c r="L416" s="16">
        <v>0</v>
      </c>
      <c r="M416" s="17">
        <f t="shared" si="124"/>
        <v>0</v>
      </c>
      <c r="N416" s="17">
        <f t="shared" si="125"/>
        <v>0</v>
      </c>
      <c r="O416" s="17">
        <f t="shared" si="126"/>
        <v>0</v>
      </c>
    </row>
    <row r="417" spans="2:15" s="13" customFormat="1" ht="13.9" customHeight="1" x14ac:dyDescent="0.25">
      <c r="B417" s="13" t="str">
        <f>[2]Roster_Selection_Women!AB398&amp;" " &amp; "V "</f>
        <v xml:space="preserve">Viterbo University V </v>
      </c>
      <c r="C417" s="13" t="str">
        <f>[2]Roster_Selection_Women!AD398</f>
        <v>11-67068</v>
      </c>
      <c r="D417" s="13" t="str">
        <f>[2]Roster_Selection_Women!AE398</f>
        <v>Heidi Kloostra</v>
      </c>
      <c r="E417" s="15"/>
      <c r="F417" s="13" t="str">
        <f>IF(ISERROR([2]Baker_Scores_Women_Var!E417), " ", IF([2]Baker_Scores_Women_Var!E417 = "Yes", "Yes", "  "))</f>
        <v xml:space="preserve">  </v>
      </c>
      <c r="G417" s="16">
        <v>0</v>
      </c>
      <c r="H417" s="16">
        <v>0</v>
      </c>
      <c r="I417" s="16">
        <v>0</v>
      </c>
      <c r="J417" s="16">
        <v>0</v>
      </c>
      <c r="K417" s="16">
        <v>0</v>
      </c>
      <c r="L417" s="16">
        <v>0</v>
      </c>
      <c r="M417" s="17">
        <f t="shared" si="124"/>
        <v>0</v>
      </c>
      <c r="N417" s="17">
        <f t="shared" si="125"/>
        <v>0</v>
      </c>
      <c r="O417" s="17">
        <f t="shared" si="126"/>
        <v>0</v>
      </c>
    </row>
    <row r="418" spans="2:15" s="13" customFormat="1" ht="13.9" customHeight="1" x14ac:dyDescent="0.25">
      <c r="B418" s="13" t="str">
        <f>[2]Roster_Selection_Women!AB399&amp;" " &amp; "V "</f>
        <v xml:space="preserve">Viterbo University V </v>
      </c>
      <c r="C418" s="13" t="str">
        <f>[2]Roster_Selection_Women!AD399</f>
        <v>17-86905</v>
      </c>
      <c r="D418" s="13" t="str">
        <f>[2]Roster_Selection_Women!AE399</f>
        <v>Holly Santucci</v>
      </c>
      <c r="E418" s="15"/>
      <c r="F418" s="13" t="str">
        <f>IF(ISERROR([2]Baker_Scores_Women_Var!E418), " ", IF([2]Baker_Scores_Women_Var!E418 = "Yes", "Yes", "  "))</f>
        <v xml:space="preserve">  </v>
      </c>
      <c r="G418" s="16">
        <v>0</v>
      </c>
      <c r="H418" s="16">
        <v>0</v>
      </c>
      <c r="I418" s="16">
        <v>0</v>
      </c>
      <c r="J418" s="16">
        <v>0</v>
      </c>
      <c r="K418" s="16">
        <v>0</v>
      </c>
      <c r="L418" s="16">
        <v>0</v>
      </c>
      <c r="M418" s="17">
        <f t="shared" si="124"/>
        <v>0</v>
      </c>
      <c r="N418" s="17">
        <f t="shared" si="125"/>
        <v>0</v>
      </c>
      <c r="O418" s="17">
        <f t="shared" si="126"/>
        <v>0</v>
      </c>
    </row>
    <row r="419" spans="2:15" s="13" customFormat="1" ht="13.9" customHeight="1" x14ac:dyDescent="0.25">
      <c r="B419" s="13" t="str">
        <f>[2]Roster_Selection_Women!AB400&amp;" " &amp; "V "</f>
        <v xml:space="preserve">Viterbo University V </v>
      </c>
      <c r="C419" s="13" t="str">
        <f>[2]Roster_Selection_Women!AD400</f>
        <v>17-61144</v>
      </c>
      <c r="D419" s="13" t="str">
        <f>[2]Roster_Selection_Women!AE400</f>
        <v>Kendell Sheldon</v>
      </c>
      <c r="E419" s="15"/>
      <c r="F419" s="13" t="str">
        <f>IF(ISERROR([2]Baker_Scores_Women_Var!E419), " ", IF([2]Baker_Scores_Women_Var!E419 = "Yes", "Yes", "  "))</f>
        <v xml:space="preserve">  </v>
      </c>
      <c r="G419" s="16">
        <v>0</v>
      </c>
      <c r="H419" s="16">
        <v>0</v>
      </c>
      <c r="I419" s="16">
        <v>0</v>
      </c>
      <c r="J419" s="16">
        <v>0</v>
      </c>
      <c r="K419" s="16">
        <v>0</v>
      </c>
      <c r="L419" s="16">
        <v>0</v>
      </c>
      <c r="M419" s="17">
        <f t="shared" si="124"/>
        <v>0</v>
      </c>
      <c r="N419" s="17">
        <f t="shared" si="125"/>
        <v>0</v>
      </c>
      <c r="O419" s="17">
        <f t="shared" si="126"/>
        <v>0</v>
      </c>
    </row>
    <row r="420" spans="2:15" s="13" customFormat="1" ht="13.9" customHeight="1" x14ac:dyDescent="0.25">
      <c r="B420" s="13" t="str">
        <f>[2]Roster_Selection_Women!AB401&amp;" " &amp; "V "</f>
        <v xml:space="preserve">Viterbo University V </v>
      </c>
      <c r="C420" s="13" t="str">
        <f>[2]Roster_Selection_Women!AD401</f>
        <v>6944-1423</v>
      </c>
      <c r="D420" s="13" t="str">
        <f>[2]Roster_Selection_Women!AE401</f>
        <v>Madelyn Schwartz</v>
      </c>
      <c r="E420" s="15"/>
      <c r="F420" s="13" t="str">
        <f>IF(ISERROR([2]Baker_Scores_Women_Var!E420), " ", IF([2]Baker_Scores_Women_Var!E420 = "Yes", "Yes", "  "))</f>
        <v xml:space="preserve">  </v>
      </c>
      <c r="G420" s="16">
        <v>0</v>
      </c>
      <c r="H420" s="16">
        <v>0</v>
      </c>
      <c r="I420" s="16">
        <v>0</v>
      </c>
      <c r="J420" s="16">
        <v>0</v>
      </c>
      <c r="K420" s="16">
        <v>0</v>
      </c>
      <c r="L420" s="16">
        <v>0</v>
      </c>
      <c r="M420" s="17">
        <f t="shared" si="124"/>
        <v>0</v>
      </c>
      <c r="N420" s="17">
        <f t="shared" si="125"/>
        <v>0</v>
      </c>
      <c r="O420" s="17">
        <f t="shared" si="126"/>
        <v>0</v>
      </c>
    </row>
    <row r="421" spans="2:15" s="13" customFormat="1" ht="13.9" customHeight="1" x14ac:dyDescent="0.25">
      <c r="B421" s="13" t="str">
        <f>[2]Roster_Selection_Women!AB402&amp;" " &amp; "V "</f>
        <v xml:space="preserve"> V </v>
      </c>
      <c r="C421" s="13" t="str">
        <f>[2]Roster_Selection_Women!AD402</f>
        <v/>
      </c>
      <c r="D421" s="13" t="str">
        <f>[2]Roster_Selection_Women!AE402</f>
        <v/>
      </c>
      <c r="E421" s="15"/>
      <c r="F421" s="13" t="str">
        <f>IF(ISERROR([2]Baker_Scores_Women_Var!E421), " ", IF([2]Baker_Scores_Women_Var!E421 = "Yes", "Yes", "  "))</f>
        <v xml:space="preserve">  </v>
      </c>
      <c r="G421" s="16"/>
      <c r="H421" s="16"/>
      <c r="I421" s="16"/>
      <c r="J421" s="16"/>
      <c r="K421" s="16"/>
      <c r="L421" s="16"/>
      <c r="M421" s="17">
        <f t="shared" si="124"/>
        <v>0</v>
      </c>
      <c r="N421" s="17">
        <f t="shared" si="125"/>
        <v>0</v>
      </c>
      <c r="O421" s="17">
        <f t="shared" si="126"/>
        <v>0</v>
      </c>
    </row>
    <row r="422" spans="2:15" s="13" customFormat="1" ht="13.9" customHeight="1" x14ac:dyDescent="0.25">
      <c r="B422" s="13" t="str">
        <f>[2]Roster_Selection_Women!AB403&amp;" " &amp; "V "</f>
        <v xml:space="preserve"> V </v>
      </c>
      <c r="C422" s="13" t="str">
        <f>[2]Roster_Selection_Women!AD403</f>
        <v/>
      </c>
      <c r="D422" s="13" t="str">
        <f>[2]Roster_Selection_Women!AE403</f>
        <v/>
      </c>
      <c r="E422" s="15"/>
      <c r="F422" s="13" t="str">
        <f>IF(ISERROR([2]Baker_Scores_Women_Var!E422), " ", IF([2]Baker_Scores_Women_Var!E422 = "Yes", "Yes", "  "))</f>
        <v xml:space="preserve">  </v>
      </c>
      <c r="G422" s="16"/>
      <c r="H422" s="16"/>
      <c r="I422" s="16"/>
      <c r="J422" s="16"/>
      <c r="K422" s="16"/>
      <c r="L422" s="16"/>
      <c r="M422" s="17">
        <f t="shared" si="124"/>
        <v>0</v>
      </c>
      <c r="N422" s="17">
        <f t="shared" si="125"/>
        <v>0</v>
      </c>
      <c r="O422" s="17">
        <f t="shared" si="126"/>
        <v>0</v>
      </c>
    </row>
    <row r="423" spans="2:15" s="13" customFormat="1" ht="13.9" customHeight="1" x14ac:dyDescent="0.25">
      <c r="B423" s="13" t="s">
        <v>73</v>
      </c>
      <c r="C423" s="18" t="s">
        <v>10</v>
      </c>
      <c r="D423" s="15" t="s">
        <v>10</v>
      </c>
      <c r="E423" s="15"/>
      <c r="F423" s="15"/>
      <c r="G423" s="16"/>
      <c r="H423" s="16"/>
      <c r="I423" s="16"/>
      <c r="J423" s="16"/>
      <c r="K423" s="16"/>
      <c r="L423" s="16"/>
      <c r="M423" s="17">
        <f t="shared" si="124"/>
        <v>0</v>
      </c>
      <c r="N423" s="17">
        <f t="shared" si="125"/>
        <v>0</v>
      </c>
      <c r="O423" s="17">
        <f t="shared" si="126"/>
        <v>0</v>
      </c>
    </row>
    <row r="424" spans="2:15" s="13" customFormat="1" ht="13.9" customHeight="1" x14ac:dyDescent="0.25">
      <c r="B424" s="13" t="s">
        <v>73</v>
      </c>
      <c r="C424" s="18" t="s">
        <v>10</v>
      </c>
      <c r="D424" s="15" t="s">
        <v>10</v>
      </c>
      <c r="E424" s="15"/>
      <c r="F424" s="15"/>
      <c r="G424" s="16"/>
      <c r="H424" s="16"/>
      <c r="I424" s="16"/>
      <c r="J424" s="16"/>
      <c r="K424" s="16"/>
      <c r="L424" s="16"/>
      <c r="M424" s="17">
        <f t="shared" si="124"/>
        <v>0</v>
      </c>
      <c r="N424" s="17">
        <f t="shared" si="125"/>
        <v>0</v>
      </c>
      <c r="O424" s="17">
        <f t="shared" si="126"/>
        <v>0</v>
      </c>
    </row>
    <row r="425" spans="2:15" s="13" customFormat="1" ht="13.9" customHeight="1" thickBot="1" x14ac:dyDescent="0.3">
      <c r="B425" s="13" t="s">
        <v>73</v>
      </c>
      <c r="C425" s="18" t="s">
        <v>10</v>
      </c>
      <c r="D425" s="15" t="s">
        <v>10</v>
      </c>
      <c r="E425" s="15"/>
      <c r="F425" s="15"/>
      <c r="G425" s="19"/>
      <c r="H425" s="19"/>
      <c r="I425" s="19"/>
      <c r="J425" s="19"/>
      <c r="K425" s="19"/>
      <c r="L425" s="19"/>
      <c r="M425" s="20">
        <f t="shared" si="124"/>
        <v>0</v>
      </c>
      <c r="N425" s="20">
        <f t="shared" si="125"/>
        <v>0</v>
      </c>
      <c r="O425" s="17">
        <f t="shared" si="126"/>
        <v>0</v>
      </c>
    </row>
    <row r="426" spans="2:15" s="13" customFormat="1" ht="13.9" customHeight="1" thickTop="1" thickBot="1" x14ac:dyDescent="0.35">
      <c r="B426" s="21"/>
      <c r="G426" s="17">
        <f t="shared" ref="G426:N426" si="127">SUM(G415:G425)</f>
        <v>0</v>
      </c>
      <c r="H426" s="17">
        <f t="shared" si="127"/>
        <v>0</v>
      </c>
      <c r="I426" s="17">
        <f t="shared" si="127"/>
        <v>0</v>
      </c>
      <c r="J426" s="17">
        <f t="shared" si="127"/>
        <v>0</v>
      </c>
      <c r="K426" s="17">
        <f t="shared" si="127"/>
        <v>0</v>
      </c>
      <c r="L426" s="17">
        <f t="shared" si="127"/>
        <v>0</v>
      </c>
      <c r="M426" s="22">
        <f t="shared" si="127"/>
        <v>0</v>
      </c>
      <c r="N426" s="22">
        <f t="shared" si="127"/>
        <v>0</v>
      </c>
    </row>
    <row r="427" spans="2:15" s="13" customFormat="1" ht="13.9" customHeight="1" thickTop="1" x14ac:dyDescent="0.25"/>
    <row r="428" spans="2:15" s="13" customFormat="1" ht="13.9" customHeight="1" x14ac:dyDescent="0.25">
      <c r="B428" s="13" t="str">
        <f>[2]Roster_Selection_Women!AB404&amp;" " &amp; "V "</f>
        <v xml:space="preserve">Webber International University V </v>
      </c>
      <c r="C428" s="13" t="str">
        <f>[2]Roster_Selection_Women!AD404</f>
        <v>11-188181</v>
      </c>
      <c r="D428" s="13" t="str">
        <f>[2]Roster_Selection_Women!AE404</f>
        <v>Aliyan Alleyne</v>
      </c>
      <c r="E428" s="15" t="s">
        <v>1</v>
      </c>
      <c r="F428" s="13" t="str">
        <f>IF(ISERROR([2]Baker_Scores_Women_Var!E428), " ", IF([2]Baker_Scores_Women_Var!E428 = "Yes", "Yes", "  "))</f>
        <v xml:space="preserve">  </v>
      </c>
      <c r="G428" s="16">
        <v>207</v>
      </c>
      <c r="H428" s="16">
        <v>197</v>
      </c>
      <c r="I428" s="16">
        <v>189</v>
      </c>
      <c r="J428" s="16">
        <v>234</v>
      </c>
      <c r="K428" s="16">
        <v>205</v>
      </c>
      <c r="L428" s="16">
        <v>192</v>
      </c>
      <c r="M428" s="17">
        <f t="shared" ref="M428:M438" si="128">SUM(G428:L428)</f>
        <v>1224</v>
      </c>
      <c r="N428" s="17">
        <f t="shared" ref="N428:N438" si="129">COUNTIF(G428:L428, "&gt;0" )</f>
        <v>6</v>
      </c>
      <c r="O428" s="17">
        <f t="shared" ref="O428:O438" si="130">IF(N428=0,0,M428/N428)</f>
        <v>204</v>
      </c>
    </row>
    <row r="429" spans="2:15" s="13" customFormat="1" ht="13.9" customHeight="1" x14ac:dyDescent="0.25">
      <c r="B429" s="13" t="str">
        <f>[2]Roster_Selection_Women!AB405&amp;" " &amp; "V "</f>
        <v xml:space="preserve">Webber International University V </v>
      </c>
      <c r="C429" s="13" t="str">
        <f>[2]Roster_Selection_Women!AD405</f>
        <v>20-37620</v>
      </c>
      <c r="D429" s="13" t="str">
        <f>[2]Roster_Selection_Women!AE405</f>
        <v>Jaqueline Witura</v>
      </c>
      <c r="E429" s="15" t="s">
        <v>1</v>
      </c>
      <c r="F429" s="13" t="str">
        <f>IF(ISERROR([2]Baker_Scores_Women_Var!E429), " ", IF([2]Baker_Scores_Women_Var!E429 = "Yes", "Yes", "  "))</f>
        <v xml:space="preserve">  </v>
      </c>
      <c r="G429" s="16">
        <v>212</v>
      </c>
      <c r="H429" s="16">
        <v>166</v>
      </c>
      <c r="I429" s="16">
        <v>224</v>
      </c>
      <c r="J429" s="16">
        <v>235</v>
      </c>
      <c r="K429" s="16">
        <v>163</v>
      </c>
      <c r="L429" s="16">
        <v>178</v>
      </c>
      <c r="M429" s="17">
        <f t="shared" si="128"/>
        <v>1178</v>
      </c>
      <c r="N429" s="17">
        <f t="shared" si="129"/>
        <v>6</v>
      </c>
      <c r="O429" s="17">
        <f t="shared" si="130"/>
        <v>196.33333333333334</v>
      </c>
    </row>
    <row r="430" spans="2:15" s="13" customFormat="1" ht="13.9" customHeight="1" x14ac:dyDescent="0.25">
      <c r="B430" s="13" t="str">
        <f>[2]Roster_Selection_Women!AB406&amp;" " &amp; "V "</f>
        <v xml:space="preserve">Webber International University V </v>
      </c>
      <c r="C430" s="13" t="str">
        <f>[2]Roster_Selection_Women!AD406</f>
        <v>11-60100</v>
      </c>
      <c r="D430" s="13" t="str">
        <f>[2]Roster_Selection_Women!AE406</f>
        <v>Jenna Williams</v>
      </c>
      <c r="E430" s="15" t="s">
        <v>1</v>
      </c>
      <c r="F430" s="13" t="str">
        <f>IF(ISERROR([2]Baker_Scores_Women_Var!E430), " ", IF([2]Baker_Scores_Women_Var!E430 = "Yes", "Yes", "  "))</f>
        <v xml:space="preserve">  </v>
      </c>
      <c r="G430" s="16">
        <v>184</v>
      </c>
      <c r="H430" s="16">
        <v>227</v>
      </c>
      <c r="I430" s="16">
        <v>198</v>
      </c>
      <c r="J430" s="16">
        <v>236</v>
      </c>
      <c r="K430" s="16">
        <v>187</v>
      </c>
      <c r="L430" s="16">
        <v>173</v>
      </c>
      <c r="M430" s="17">
        <f t="shared" si="128"/>
        <v>1205</v>
      </c>
      <c r="N430" s="17">
        <f t="shared" si="129"/>
        <v>6</v>
      </c>
      <c r="O430" s="17">
        <f t="shared" si="130"/>
        <v>200.83333333333334</v>
      </c>
    </row>
    <row r="431" spans="2:15" s="13" customFormat="1" ht="13.9" customHeight="1" x14ac:dyDescent="0.25">
      <c r="B431" s="13" t="str">
        <f>[2]Roster_Selection_Women!AB407&amp;" " &amp; "V "</f>
        <v xml:space="preserve">Webber International University V </v>
      </c>
      <c r="C431" s="13" t="str">
        <f>[2]Roster_Selection_Women!AD407</f>
        <v>11-381423</v>
      </c>
      <c r="D431" s="13" t="str">
        <f>[2]Roster_Selection_Women!AE407</f>
        <v>Liberty McKinney</v>
      </c>
      <c r="E431" s="15"/>
      <c r="F431" s="13" t="str">
        <f>IF(ISERROR([2]Baker_Scores_Women_Var!E431), " ", IF([2]Baker_Scores_Women_Var!E431 = "Yes", "Yes", "  "))</f>
        <v xml:space="preserve">  </v>
      </c>
      <c r="G431" s="16">
        <v>0</v>
      </c>
      <c r="H431" s="16">
        <v>0</v>
      </c>
      <c r="I431" s="16">
        <v>0</v>
      </c>
      <c r="J431" s="16">
        <v>0</v>
      </c>
      <c r="K431" s="16">
        <v>0</v>
      </c>
      <c r="L431" s="16">
        <v>0</v>
      </c>
      <c r="M431" s="17">
        <f t="shared" si="128"/>
        <v>0</v>
      </c>
      <c r="N431" s="17">
        <f t="shared" si="129"/>
        <v>0</v>
      </c>
      <c r="O431" s="17">
        <f t="shared" si="130"/>
        <v>0</v>
      </c>
    </row>
    <row r="432" spans="2:15" s="13" customFormat="1" ht="13.9" customHeight="1" x14ac:dyDescent="0.25">
      <c r="B432" s="13" t="str">
        <f>[2]Roster_Selection_Women!AB408&amp;" " &amp; "V "</f>
        <v xml:space="preserve">Webber International University V </v>
      </c>
      <c r="C432" s="13" t="str">
        <f>[2]Roster_Selection_Women!AD408</f>
        <v>6479-3185</v>
      </c>
      <c r="D432" s="13" t="str">
        <f>[2]Roster_Selection_Women!AE408</f>
        <v>Linda Himes</v>
      </c>
      <c r="E432" s="15" t="s">
        <v>1</v>
      </c>
      <c r="F432" s="13" t="str">
        <f>IF(ISERROR([2]Baker_Scores_Women_Var!E432), " ", IF([2]Baker_Scores_Women_Var!E432 = "Yes", "Yes", "  "))</f>
        <v xml:space="preserve">  </v>
      </c>
      <c r="G432" s="16">
        <v>188</v>
      </c>
      <c r="H432" s="16">
        <v>158</v>
      </c>
      <c r="I432" s="16">
        <v>262</v>
      </c>
      <c r="J432" s="16">
        <v>255</v>
      </c>
      <c r="K432" s="16">
        <v>226</v>
      </c>
      <c r="L432" s="16">
        <v>231</v>
      </c>
      <c r="M432" s="17">
        <f t="shared" si="128"/>
        <v>1320</v>
      </c>
      <c r="N432" s="17">
        <f t="shared" si="129"/>
        <v>6</v>
      </c>
      <c r="O432" s="17">
        <f t="shared" si="130"/>
        <v>220</v>
      </c>
    </row>
    <row r="433" spans="2:15" s="13" customFormat="1" ht="13.9" customHeight="1" x14ac:dyDescent="0.25">
      <c r="B433" s="13" t="str">
        <f>[2]Roster_Selection_Women!AB409&amp;" " &amp; "V "</f>
        <v xml:space="preserve">Webber International University V </v>
      </c>
      <c r="C433" s="13" t="str">
        <f>[2]Roster_Selection_Women!AD409</f>
        <v>21-85608</v>
      </c>
      <c r="D433" s="13" t="str">
        <f>[2]Roster_Selection_Women!AE409</f>
        <v>Paige Hubert</v>
      </c>
      <c r="E433" s="15" t="s">
        <v>1</v>
      </c>
      <c r="F433" s="13" t="str">
        <f>IF(ISERROR([2]Baker_Scores_Women_Var!E433), " ", IF([2]Baker_Scores_Women_Var!E433 = "Yes", "Yes", "  "))</f>
        <v xml:space="preserve">  </v>
      </c>
      <c r="G433" s="16">
        <v>170</v>
      </c>
      <c r="H433" s="16">
        <v>174</v>
      </c>
      <c r="I433" s="16">
        <v>176</v>
      </c>
      <c r="J433" s="16">
        <v>199</v>
      </c>
      <c r="K433" s="16">
        <v>201</v>
      </c>
      <c r="L433" s="16">
        <v>160</v>
      </c>
      <c r="M433" s="17">
        <f t="shared" si="128"/>
        <v>1080</v>
      </c>
      <c r="N433" s="17">
        <f t="shared" si="129"/>
        <v>6</v>
      </c>
      <c r="O433" s="17">
        <f t="shared" si="130"/>
        <v>180</v>
      </c>
    </row>
    <row r="434" spans="2:15" s="13" customFormat="1" ht="13.9" customHeight="1" x14ac:dyDescent="0.25">
      <c r="B434" s="13" t="str">
        <f>[2]Roster_Selection_Women!AB410&amp;" " &amp; "V "</f>
        <v xml:space="preserve"> V </v>
      </c>
      <c r="C434" s="13" t="str">
        <f>[2]Roster_Selection_Women!AD410</f>
        <v/>
      </c>
      <c r="D434" s="13" t="str">
        <f>[2]Roster_Selection_Women!AE410</f>
        <v/>
      </c>
      <c r="E434" s="15"/>
      <c r="F434" s="13" t="str">
        <f>IF(ISERROR([2]Baker_Scores_Women_Var!E434), " ", IF([2]Baker_Scores_Women_Var!E434 = "Yes", "Yes", "  "))</f>
        <v xml:space="preserve">  </v>
      </c>
      <c r="G434" s="16"/>
      <c r="H434" s="16"/>
      <c r="I434" s="16"/>
      <c r="J434" s="16"/>
      <c r="K434" s="16"/>
      <c r="L434" s="16"/>
      <c r="M434" s="17">
        <f t="shared" si="128"/>
        <v>0</v>
      </c>
      <c r="N434" s="17">
        <f t="shared" si="129"/>
        <v>0</v>
      </c>
      <c r="O434" s="17">
        <f t="shared" si="130"/>
        <v>0</v>
      </c>
    </row>
    <row r="435" spans="2:15" s="13" customFormat="1" ht="13.9" customHeight="1" x14ac:dyDescent="0.25">
      <c r="B435" s="13" t="str">
        <f>[2]Roster_Selection_Women!AB411&amp;" " &amp; "V "</f>
        <v xml:space="preserve"> V </v>
      </c>
      <c r="C435" s="13" t="str">
        <f>[2]Roster_Selection_Women!AD411</f>
        <v/>
      </c>
      <c r="D435" s="13" t="str">
        <f>[2]Roster_Selection_Women!AE411</f>
        <v/>
      </c>
      <c r="E435" s="15"/>
      <c r="F435" s="13" t="str">
        <f>IF(ISERROR([2]Baker_Scores_Women_Var!E435), " ", IF([2]Baker_Scores_Women_Var!E435 = "Yes", "Yes", "  "))</f>
        <v xml:space="preserve">  </v>
      </c>
      <c r="G435" s="16"/>
      <c r="H435" s="16"/>
      <c r="I435" s="16"/>
      <c r="J435" s="16"/>
      <c r="K435" s="16"/>
      <c r="L435" s="16"/>
      <c r="M435" s="17">
        <f t="shared" si="128"/>
        <v>0</v>
      </c>
      <c r="N435" s="17">
        <f t="shared" si="129"/>
        <v>0</v>
      </c>
      <c r="O435" s="17">
        <f t="shared" si="130"/>
        <v>0</v>
      </c>
    </row>
    <row r="436" spans="2:15" s="13" customFormat="1" ht="13.9" customHeight="1" x14ac:dyDescent="0.25">
      <c r="B436" s="13" t="s">
        <v>74</v>
      </c>
      <c r="C436" s="18" t="s">
        <v>10</v>
      </c>
      <c r="D436" s="15" t="s">
        <v>10</v>
      </c>
      <c r="E436" s="15"/>
      <c r="F436" s="15"/>
      <c r="G436" s="16"/>
      <c r="H436" s="16"/>
      <c r="I436" s="16"/>
      <c r="J436" s="16"/>
      <c r="K436" s="16"/>
      <c r="L436" s="16"/>
      <c r="M436" s="17">
        <f t="shared" si="128"/>
        <v>0</v>
      </c>
      <c r="N436" s="17">
        <f t="shared" si="129"/>
        <v>0</v>
      </c>
      <c r="O436" s="17">
        <f t="shared" si="130"/>
        <v>0</v>
      </c>
    </row>
    <row r="437" spans="2:15" s="13" customFormat="1" ht="13.9" customHeight="1" x14ac:dyDescent="0.25">
      <c r="B437" s="13" t="s">
        <v>74</v>
      </c>
      <c r="C437" s="18" t="s">
        <v>10</v>
      </c>
      <c r="D437" s="15" t="s">
        <v>10</v>
      </c>
      <c r="E437" s="15"/>
      <c r="F437" s="15"/>
      <c r="G437" s="16"/>
      <c r="H437" s="16"/>
      <c r="I437" s="16"/>
      <c r="J437" s="16"/>
      <c r="K437" s="16"/>
      <c r="L437" s="16"/>
      <c r="M437" s="17">
        <f t="shared" si="128"/>
        <v>0</v>
      </c>
      <c r="N437" s="17">
        <f t="shared" si="129"/>
        <v>0</v>
      </c>
      <c r="O437" s="17">
        <f t="shared" si="130"/>
        <v>0</v>
      </c>
    </row>
    <row r="438" spans="2:15" s="13" customFormat="1" ht="13.9" customHeight="1" thickBot="1" x14ac:dyDescent="0.3">
      <c r="B438" s="13" t="s">
        <v>74</v>
      </c>
      <c r="C438" s="18" t="s">
        <v>10</v>
      </c>
      <c r="D438" s="15" t="s">
        <v>10</v>
      </c>
      <c r="E438" s="15"/>
      <c r="F438" s="15"/>
      <c r="G438" s="19"/>
      <c r="H438" s="19"/>
      <c r="I438" s="19"/>
      <c r="J438" s="19"/>
      <c r="K438" s="19"/>
      <c r="L438" s="19"/>
      <c r="M438" s="20">
        <f t="shared" si="128"/>
        <v>0</v>
      </c>
      <c r="N438" s="20">
        <f t="shared" si="129"/>
        <v>0</v>
      </c>
      <c r="O438" s="17">
        <f t="shared" si="130"/>
        <v>0</v>
      </c>
    </row>
    <row r="439" spans="2:15" s="13" customFormat="1" ht="13.9" customHeight="1" thickTop="1" thickBot="1" x14ac:dyDescent="0.35">
      <c r="B439" s="21"/>
      <c r="G439" s="17">
        <f t="shared" ref="G439:N439" si="131">SUM(G428:G438)</f>
        <v>961</v>
      </c>
      <c r="H439" s="17">
        <f t="shared" si="131"/>
        <v>922</v>
      </c>
      <c r="I439" s="17">
        <f t="shared" si="131"/>
        <v>1049</v>
      </c>
      <c r="J439" s="17">
        <f t="shared" si="131"/>
        <v>1159</v>
      </c>
      <c r="K439" s="17">
        <f t="shared" si="131"/>
        <v>982</v>
      </c>
      <c r="L439" s="17">
        <f t="shared" si="131"/>
        <v>934</v>
      </c>
      <c r="M439" s="22">
        <f t="shared" si="131"/>
        <v>6007</v>
      </c>
      <c r="N439" s="22">
        <f t="shared" si="131"/>
        <v>30</v>
      </c>
    </row>
    <row r="440" spans="2:15" s="13" customFormat="1" ht="13.9" customHeight="1" thickTop="1" x14ac:dyDescent="0.25"/>
    <row r="441" spans="2:15" s="13" customFormat="1" ht="13.9" customHeight="1" x14ac:dyDescent="0.25">
      <c r="B441" s="13" t="str">
        <f>[2]Roster_Selection_Women!AB413&amp;" " &amp; "V "</f>
        <v xml:space="preserve">William Penn University V </v>
      </c>
      <c r="C441" s="13" t="str">
        <f>[2]Roster_Selection_Women!AD413</f>
        <v>11-33690</v>
      </c>
      <c r="D441" s="13" t="str">
        <f>[2]Roster_Selection_Women!AE413</f>
        <v>Caitlin Radliff</v>
      </c>
      <c r="E441" s="15" t="s">
        <v>1</v>
      </c>
      <c r="F441" s="13" t="str">
        <f>IF(ISERROR([2]Baker_Scores_Women_Var!E441), " ", IF([2]Baker_Scores_Women_Var!E441 = "Yes", "Yes", "  "))</f>
        <v xml:space="preserve">  </v>
      </c>
      <c r="G441" s="16">
        <v>234</v>
      </c>
      <c r="H441" s="16">
        <v>265</v>
      </c>
      <c r="I441" s="16">
        <v>190</v>
      </c>
      <c r="J441" s="16">
        <v>168</v>
      </c>
      <c r="K441" s="16">
        <v>186</v>
      </c>
      <c r="L441" s="16">
        <v>183</v>
      </c>
      <c r="M441" s="17">
        <f t="shared" ref="M441:M451" si="132">SUM(G441:L441)</f>
        <v>1226</v>
      </c>
      <c r="N441" s="17">
        <f t="shared" ref="N441:N451" si="133">COUNTIF(G441:L441, "&gt;0" )</f>
        <v>6</v>
      </c>
      <c r="O441" s="17">
        <f t="shared" ref="O441:O451" si="134">IF(N441=0,0,M441/N441)</f>
        <v>204.33333333333334</v>
      </c>
    </row>
    <row r="442" spans="2:15" s="13" customFormat="1" ht="13.9" customHeight="1" x14ac:dyDescent="0.25">
      <c r="B442" s="13" t="str">
        <f>[2]Roster_Selection_Women!AB414&amp;" " &amp; "V "</f>
        <v xml:space="preserve">William Penn University V </v>
      </c>
      <c r="C442" s="13" t="str">
        <f>[2]Roster_Selection_Women!AD414</f>
        <v>6928-5185</v>
      </c>
      <c r="D442" s="13" t="str">
        <f>[2]Roster_Selection_Women!AE414</f>
        <v>Christy Mottier</v>
      </c>
      <c r="E442" s="15" t="s">
        <v>1</v>
      </c>
      <c r="F442" s="13" t="str">
        <f>IF(ISERROR([2]Baker_Scores_Women_Var!E442), " ", IF([2]Baker_Scores_Women_Var!E442 = "Yes", "Yes", "  "))</f>
        <v xml:space="preserve">  </v>
      </c>
      <c r="G442" s="16">
        <v>0</v>
      </c>
      <c r="H442" s="16">
        <v>0</v>
      </c>
      <c r="I442" s="16">
        <v>0</v>
      </c>
      <c r="J442" s="16">
        <v>155</v>
      </c>
      <c r="K442" s="16">
        <v>201</v>
      </c>
      <c r="L442" s="16">
        <v>128</v>
      </c>
      <c r="M442" s="17">
        <f t="shared" si="132"/>
        <v>484</v>
      </c>
      <c r="N442" s="17">
        <f t="shared" si="133"/>
        <v>3</v>
      </c>
      <c r="O442" s="17">
        <f t="shared" si="134"/>
        <v>161.33333333333334</v>
      </c>
    </row>
    <row r="443" spans="2:15" s="13" customFormat="1" ht="13.9" customHeight="1" x14ac:dyDescent="0.25">
      <c r="B443" s="13" t="str">
        <f>[2]Roster_Selection_Women!AB415&amp;" " &amp; "V "</f>
        <v xml:space="preserve">William Penn University V </v>
      </c>
      <c r="C443" s="13" t="str">
        <f>[2]Roster_Selection_Women!AD415</f>
        <v>15-170867</v>
      </c>
      <c r="D443" s="13" t="str">
        <f>[2]Roster_Selection_Women!AE415</f>
        <v>Cydnee Whiteleather</v>
      </c>
      <c r="E443" s="15" t="s">
        <v>1</v>
      </c>
      <c r="F443" s="13" t="str">
        <f>IF(ISERROR([2]Baker_Scores_Women_Var!E443), " ", IF([2]Baker_Scores_Women_Var!E443 = "Yes", "Yes", "  "))</f>
        <v xml:space="preserve">  </v>
      </c>
      <c r="G443" s="16">
        <v>0</v>
      </c>
      <c r="H443" s="16">
        <v>0</v>
      </c>
      <c r="I443" s="16">
        <v>175</v>
      </c>
      <c r="J443" s="16">
        <v>175</v>
      </c>
      <c r="K443" s="16">
        <v>190</v>
      </c>
      <c r="L443" s="16">
        <v>161</v>
      </c>
      <c r="M443" s="17">
        <f t="shared" si="132"/>
        <v>701</v>
      </c>
      <c r="N443" s="17">
        <f t="shared" si="133"/>
        <v>4</v>
      </c>
      <c r="O443" s="17">
        <f t="shared" si="134"/>
        <v>175.25</v>
      </c>
    </row>
    <row r="444" spans="2:15" s="13" customFormat="1" ht="13.9" customHeight="1" x14ac:dyDescent="0.25">
      <c r="B444" s="13" t="str">
        <f>[2]Roster_Selection_Women!AB416&amp;" " &amp; "V "</f>
        <v xml:space="preserve">William Penn University V </v>
      </c>
      <c r="C444" s="13" t="str">
        <f>[2]Roster_Selection_Women!AD416</f>
        <v>11-35370</v>
      </c>
      <c r="D444" s="13" t="str">
        <f>[2]Roster_Selection_Women!AE416</f>
        <v>Gabriella Evans</v>
      </c>
      <c r="E444" s="15" t="s">
        <v>1</v>
      </c>
      <c r="F444" s="13" t="str">
        <f>IF(ISERROR([2]Baker_Scores_Women_Var!E444), " ", IF([2]Baker_Scores_Women_Var!E444 = "Yes", "Yes", "  "))</f>
        <v xml:space="preserve">  </v>
      </c>
      <c r="G444" s="16">
        <v>214</v>
      </c>
      <c r="H444" s="16">
        <v>229</v>
      </c>
      <c r="I444" s="16">
        <v>196</v>
      </c>
      <c r="J444" s="16">
        <v>180</v>
      </c>
      <c r="K444" s="16">
        <v>192</v>
      </c>
      <c r="L444" s="16">
        <v>225</v>
      </c>
      <c r="M444" s="17">
        <f t="shared" si="132"/>
        <v>1236</v>
      </c>
      <c r="N444" s="17">
        <f t="shared" si="133"/>
        <v>6</v>
      </c>
      <c r="O444" s="17">
        <f t="shared" si="134"/>
        <v>206</v>
      </c>
    </row>
    <row r="445" spans="2:15" s="13" customFormat="1" ht="13.9" customHeight="1" x14ac:dyDescent="0.25">
      <c r="B445" s="13" t="str">
        <f>[2]Roster_Selection_Women!AB417&amp;" " &amp; "V "</f>
        <v xml:space="preserve">William Penn University V </v>
      </c>
      <c r="C445" s="13" t="str">
        <f>[2]Roster_Selection_Women!AD417</f>
        <v>19-78537</v>
      </c>
      <c r="D445" s="13" t="str">
        <f>[2]Roster_Selection_Women!AE417</f>
        <v>Kelcey Aczon-Kawamura</v>
      </c>
      <c r="E445" s="15" t="s">
        <v>1</v>
      </c>
      <c r="F445" s="13" t="str">
        <f>IF(ISERROR([2]Baker_Scores_Women_Var!E445), " ", IF([2]Baker_Scores_Women_Var!E445 = "Yes", "Yes", "  "))</f>
        <v xml:space="preserve">  </v>
      </c>
      <c r="G445" s="16">
        <v>0</v>
      </c>
      <c r="H445" s="16">
        <v>164</v>
      </c>
      <c r="I445" s="16">
        <v>0</v>
      </c>
      <c r="J445" s="16">
        <v>0</v>
      </c>
      <c r="K445" s="16">
        <v>0</v>
      </c>
      <c r="L445" s="16">
        <v>0</v>
      </c>
      <c r="M445" s="17">
        <f t="shared" si="132"/>
        <v>164</v>
      </c>
      <c r="N445" s="17">
        <f t="shared" si="133"/>
        <v>1</v>
      </c>
      <c r="O445" s="17">
        <f t="shared" si="134"/>
        <v>164</v>
      </c>
    </row>
    <row r="446" spans="2:15" s="13" customFormat="1" ht="13.9" customHeight="1" x14ac:dyDescent="0.25">
      <c r="B446" s="13" t="str">
        <f>[2]Roster_Selection_Women!AB418&amp;" " &amp; "V "</f>
        <v xml:space="preserve">William Penn University V </v>
      </c>
      <c r="C446" s="13" t="str">
        <f>[2]Roster_Selection_Women!AD418</f>
        <v>11-294013</v>
      </c>
      <c r="D446" s="13" t="str">
        <f>[2]Roster_Selection_Women!AE418</f>
        <v>Madison Ross</v>
      </c>
      <c r="E446" s="15" t="s">
        <v>1</v>
      </c>
      <c r="F446" s="13" t="str">
        <f>IF(ISERROR([2]Baker_Scores_Women_Var!E446), " ", IF([2]Baker_Scores_Women_Var!E446 = "Yes", "Yes", "  "))</f>
        <v xml:space="preserve">  </v>
      </c>
      <c r="G446" s="16">
        <v>178</v>
      </c>
      <c r="H446" s="16">
        <v>0</v>
      </c>
      <c r="I446" s="16">
        <v>156</v>
      </c>
      <c r="J446" s="16">
        <v>0</v>
      </c>
      <c r="K446" s="16">
        <v>0</v>
      </c>
      <c r="L446" s="16">
        <v>0</v>
      </c>
      <c r="M446" s="17">
        <f t="shared" si="132"/>
        <v>334</v>
      </c>
      <c r="N446" s="17">
        <f t="shared" si="133"/>
        <v>2</v>
      </c>
      <c r="O446" s="17">
        <f t="shared" si="134"/>
        <v>167</v>
      </c>
    </row>
    <row r="447" spans="2:15" s="13" customFormat="1" ht="13.9" customHeight="1" x14ac:dyDescent="0.25">
      <c r="B447" s="13" t="str">
        <f>[2]Roster_Selection_Women!AB419&amp;" " &amp; "V "</f>
        <v xml:space="preserve">William Penn University V </v>
      </c>
      <c r="C447" s="13" t="str">
        <f>[2]Roster_Selection_Women!AD419</f>
        <v>11-390462</v>
      </c>
      <c r="D447" s="13" t="str">
        <f>[2]Roster_Selection_Women!AE419</f>
        <v>Olivia Nolte</v>
      </c>
      <c r="E447" s="15" t="s">
        <v>1</v>
      </c>
      <c r="F447" s="13" t="str">
        <f>IF(ISERROR([2]Baker_Scores_Women_Var!E447), " ", IF([2]Baker_Scores_Women_Var!E447 = "Yes", "Yes", "  "))</f>
        <v xml:space="preserve">  </v>
      </c>
      <c r="G447" s="16">
        <v>213</v>
      </c>
      <c r="H447" s="16">
        <v>156</v>
      </c>
      <c r="I447" s="16">
        <v>0</v>
      </c>
      <c r="J447" s="16">
        <v>0</v>
      </c>
      <c r="K447" s="16">
        <v>211</v>
      </c>
      <c r="L447" s="16">
        <v>149</v>
      </c>
      <c r="M447" s="17">
        <f t="shared" si="132"/>
        <v>729</v>
      </c>
      <c r="N447" s="17">
        <f t="shared" si="133"/>
        <v>4</v>
      </c>
      <c r="O447" s="17">
        <f t="shared" si="134"/>
        <v>182.25</v>
      </c>
    </row>
    <row r="448" spans="2:15" s="13" customFormat="1" ht="13.9" customHeight="1" x14ac:dyDescent="0.25">
      <c r="B448" s="13" t="str">
        <f>[2]Roster_Selection_Women!AB420&amp;" " &amp; "V "</f>
        <v xml:space="preserve">William Penn University V </v>
      </c>
      <c r="C448" s="13" t="str">
        <f>[2]Roster_Selection_Women!AD420</f>
        <v>11-422677</v>
      </c>
      <c r="D448" s="13" t="str">
        <f>[2]Roster_Selection_Women!AE420</f>
        <v>Sammantha Meyers</v>
      </c>
      <c r="E448" s="15" t="s">
        <v>1</v>
      </c>
      <c r="F448" s="13" t="str">
        <f>IF(ISERROR([2]Baker_Scores_Women_Var!E448), " ", IF([2]Baker_Scores_Women_Var!E448 = "Yes", "Yes", "  "))</f>
        <v xml:space="preserve">  </v>
      </c>
      <c r="G448" s="16">
        <v>178</v>
      </c>
      <c r="H448" s="16">
        <v>174</v>
      </c>
      <c r="I448" s="16">
        <v>236</v>
      </c>
      <c r="J448" s="16">
        <v>161</v>
      </c>
      <c r="K448" s="16">
        <v>0</v>
      </c>
      <c r="L448" s="16">
        <v>0</v>
      </c>
      <c r="M448" s="17">
        <f t="shared" si="132"/>
        <v>749</v>
      </c>
      <c r="N448" s="17">
        <f t="shared" si="133"/>
        <v>4</v>
      </c>
      <c r="O448" s="17">
        <f t="shared" si="134"/>
        <v>187.25</v>
      </c>
    </row>
    <row r="449" spans="2:15" s="13" customFormat="1" ht="13.9" customHeight="1" x14ac:dyDescent="0.25">
      <c r="B449" s="13" t="s">
        <v>75</v>
      </c>
      <c r="C449" s="18" t="s">
        <v>10</v>
      </c>
      <c r="D449" s="15" t="s">
        <v>10</v>
      </c>
      <c r="E449" s="15"/>
      <c r="F449" s="15"/>
      <c r="G449" s="16"/>
      <c r="H449" s="16"/>
      <c r="I449" s="16"/>
      <c r="J449" s="16"/>
      <c r="K449" s="16"/>
      <c r="L449" s="16"/>
      <c r="M449" s="17">
        <f t="shared" si="132"/>
        <v>0</v>
      </c>
      <c r="N449" s="17">
        <f t="shared" si="133"/>
        <v>0</v>
      </c>
      <c r="O449" s="17">
        <f t="shared" si="134"/>
        <v>0</v>
      </c>
    </row>
    <row r="450" spans="2:15" s="13" customFormat="1" ht="13.9" customHeight="1" x14ac:dyDescent="0.25">
      <c r="B450" s="13" t="s">
        <v>75</v>
      </c>
      <c r="C450" s="18" t="s">
        <v>10</v>
      </c>
      <c r="D450" s="15" t="s">
        <v>10</v>
      </c>
      <c r="E450" s="15"/>
      <c r="F450" s="15"/>
      <c r="G450" s="16"/>
      <c r="H450" s="16"/>
      <c r="I450" s="16"/>
      <c r="J450" s="16"/>
      <c r="K450" s="16"/>
      <c r="L450" s="16"/>
      <c r="M450" s="17">
        <f t="shared" si="132"/>
        <v>0</v>
      </c>
      <c r="N450" s="17">
        <f t="shared" si="133"/>
        <v>0</v>
      </c>
      <c r="O450" s="17">
        <f t="shared" si="134"/>
        <v>0</v>
      </c>
    </row>
    <row r="451" spans="2:15" s="13" customFormat="1" ht="13.9" customHeight="1" thickBot="1" x14ac:dyDescent="0.3">
      <c r="B451" s="13" t="s">
        <v>75</v>
      </c>
      <c r="C451" s="18" t="s">
        <v>10</v>
      </c>
      <c r="D451" s="15" t="s">
        <v>10</v>
      </c>
      <c r="E451" s="15"/>
      <c r="F451" s="15"/>
      <c r="G451" s="19"/>
      <c r="H451" s="19"/>
      <c r="I451" s="19"/>
      <c r="J451" s="19"/>
      <c r="K451" s="19"/>
      <c r="L451" s="19"/>
      <c r="M451" s="20">
        <f t="shared" si="132"/>
        <v>0</v>
      </c>
      <c r="N451" s="20">
        <f t="shared" si="133"/>
        <v>0</v>
      </c>
      <c r="O451" s="17">
        <f t="shared" si="134"/>
        <v>0</v>
      </c>
    </row>
    <row r="452" spans="2:15" s="13" customFormat="1" ht="13.9" customHeight="1" thickTop="1" thickBot="1" x14ac:dyDescent="0.35">
      <c r="B452" s="21"/>
      <c r="G452" s="17">
        <f t="shared" ref="G452:N452" si="135">SUM(G441:G451)</f>
        <v>1017</v>
      </c>
      <c r="H452" s="17">
        <f t="shared" si="135"/>
        <v>988</v>
      </c>
      <c r="I452" s="17">
        <f t="shared" si="135"/>
        <v>953</v>
      </c>
      <c r="J452" s="17">
        <f t="shared" si="135"/>
        <v>839</v>
      </c>
      <c r="K452" s="17">
        <f t="shared" si="135"/>
        <v>980</v>
      </c>
      <c r="L452" s="17">
        <f t="shared" si="135"/>
        <v>846</v>
      </c>
      <c r="M452" s="22">
        <f t="shared" si="135"/>
        <v>5623</v>
      </c>
      <c r="N452" s="22">
        <f t="shared" si="135"/>
        <v>30</v>
      </c>
    </row>
    <row r="453" spans="2:15" s="13" customFormat="1" ht="13.9" customHeight="1" thickTop="1" x14ac:dyDescent="0.25"/>
    <row r="454" spans="2:15" s="13" customFormat="1" ht="13.9" customHeight="1" x14ac:dyDescent="0.25">
      <c r="B454" s="13" t="str">
        <f>[2]Roster_Selection_Women!AB429&amp;" " &amp; "V "</f>
        <v xml:space="preserve">Wisc.-Madison V </v>
      </c>
      <c r="C454" s="13" t="str">
        <f>[2]Roster_Selection_Women!AD429</f>
        <v>15-88193</v>
      </c>
      <c r="D454" s="13" t="str">
        <f>[2]Roster_Selection_Women!AE429</f>
        <v>Alondra Chavez</v>
      </c>
      <c r="E454" s="15" t="s">
        <v>1</v>
      </c>
      <c r="F454" s="13" t="str">
        <f>IF(ISERROR([2]Baker_Scores_Women_Var!E454), " ", IF([2]Baker_Scores_Women_Var!E454 = "Yes", "Yes", "  "))</f>
        <v xml:space="preserve">  </v>
      </c>
      <c r="G454" s="16">
        <v>0</v>
      </c>
      <c r="H454" s="16">
        <v>0</v>
      </c>
      <c r="I454" s="16">
        <v>0</v>
      </c>
      <c r="J454" s="16">
        <v>0</v>
      </c>
      <c r="K454" s="16">
        <v>164</v>
      </c>
      <c r="L454" s="16">
        <v>142</v>
      </c>
      <c r="M454" s="17">
        <f t="shared" ref="M454:M464" si="136">SUM(G454:L454)</f>
        <v>306</v>
      </c>
      <c r="N454" s="17">
        <f t="shared" ref="N454:N464" si="137">COUNTIF(G454:L454, "&gt;0" )</f>
        <v>2</v>
      </c>
      <c r="O454" s="17">
        <f t="shared" ref="O454:O464" si="138">IF(N454=0,0,M454/N454)</f>
        <v>153</v>
      </c>
    </row>
    <row r="455" spans="2:15" s="13" customFormat="1" ht="13.9" customHeight="1" x14ac:dyDescent="0.25">
      <c r="B455" s="13" t="str">
        <f>[2]Roster_Selection_Women!AB430&amp;" " &amp; "V "</f>
        <v xml:space="preserve">Wisc.-Madison V </v>
      </c>
      <c r="C455" s="13" t="str">
        <f>[2]Roster_Selection_Women!AD430</f>
        <v>23-15815</v>
      </c>
      <c r="D455" s="13" t="str">
        <f>[2]Roster_Selection_Women!AE430</f>
        <v>Arina Phannavinh</v>
      </c>
      <c r="E455" s="15" t="s">
        <v>1</v>
      </c>
      <c r="F455" s="13" t="str">
        <f>IF(ISERROR([2]Baker_Scores_Women_Var!E455), " ", IF([2]Baker_Scores_Women_Var!E455 = "Yes", "Yes", "  "))</f>
        <v xml:space="preserve">  </v>
      </c>
      <c r="G455" s="16">
        <v>0</v>
      </c>
      <c r="H455" s="16">
        <v>0</v>
      </c>
      <c r="I455" s="16">
        <v>0</v>
      </c>
      <c r="J455" s="16">
        <v>0</v>
      </c>
      <c r="K455" s="16">
        <v>0</v>
      </c>
      <c r="L455" s="16">
        <v>0</v>
      </c>
      <c r="M455" s="17">
        <f t="shared" si="136"/>
        <v>0</v>
      </c>
      <c r="N455" s="17">
        <f t="shared" si="137"/>
        <v>0</v>
      </c>
      <c r="O455" s="17">
        <f t="shared" si="138"/>
        <v>0</v>
      </c>
    </row>
    <row r="456" spans="2:15" s="13" customFormat="1" ht="13.9" customHeight="1" x14ac:dyDescent="0.25">
      <c r="B456" s="13" t="str">
        <f>[2]Roster_Selection_Women!AB431&amp;" " &amp; "V "</f>
        <v xml:space="preserve">Wisc.-Madison V </v>
      </c>
      <c r="C456" s="13" t="str">
        <f>[2]Roster_Selection_Women!AD431</f>
        <v>19-57767</v>
      </c>
      <c r="D456" s="13" t="str">
        <f>[2]Roster_Selection_Women!AE431</f>
        <v>Beverly Bloch</v>
      </c>
      <c r="E456" s="15" t="s">
        <v>1</v>
      </c>
      <c r="F456" s="13" t="str">
        <f>IF(ISERROR([2]Baker_Scores_Women_Var!E456), " ", IF([2]Baker_Scores_Women_Var!E456 = "Yes", "Yes", "  "))</f>
        <v xml:space="preserve">  </v>
      </c>
      <c r="G456" s="16">
        <v>176</v>
      </c>
      <c r="H456" s="16">
        <v>180</v>
      </c>
      <c r="I456" s="16">
        <v>166</v>
      </c>
      <c r="J456" s="16">
        <v>159</v>
      </c>
      <c r="K456" s="16">
        <v>179</v>
      </c>
      <c r="L456" s="16">
        <v>162</v>
      </c>
      <c r="M456" s="17">
        <f t="shared" si="136"/>
        <v>1022</v>
      </c>
      <c r="N456" s="17">
        <f t="shared" si="137"/>
        <v>6</v>
      </c>
      <c r="O456" s="17">
        <f t="shared" si="138"/>
        <v>170.33333333333334</v>
      </c>
    </row>
    <row r="457" spans="2:15" s="13" customFormat="1" ht="13.9" customHeight="1" x14ac:dyDescent="0.25">
      <c r="B457" s="13" t="str">
        <f>[2]Roster_Selection_Women!AB432&amp;" " &amp; "V "</f>
        <v xml:space="preserve">Wisc.-Madison V </v>
      </c>
      <c r="C457" s="13" t="str">
        <f>[2]Roster_Selection_Women!AD432</f>
        <v>6928-5529</v>
      </c>
      <c r="D457" s="13" t="str">
        <f>[2]Roster_Selection_Women!AE432</f>
        <v>Hannah Yelk</v>
      </c>
      <c r="E457" s="15" t="s">
        <v>1</v>
      </c>
      <c r="F457" s="13" t="str">
        <f>IF(ISERROR([2]Baker_Scores_Women_Var!E457), " ", IF([2]Baker_Scores_Women_Var!E457 = "Yes", "Yes", "  "))</f>
        <v xml:space="preserve">  </v>
      </c>
      <c r="G457" s="16">
        <v>222</v>
      </c>
      <c r="H457" s="16">
        <v>152</v>
      </c>
      <c r="I457" s="16">
        <v>187</v>
      </c>
      <c r="J457" s="16">
        <v>152</v>
      </c>
      <c r="K457" s="16">
        <v>162</v>
      </c>
      <c r="L457" s="16">
        <v>185</v>
      </c>
      <c r="M457" s="17">
        <f t="shared" si="136"/>
        <v>1060</v>
      </c>
      <c r="N457" s="17">
        <f t="shared" si="137"/>
        <v>6</v>
      </c>
      <c r="O457" s="17">
        <f t="shared" si="138"/>
        <v>176.66666666666666</v>
      </c>
    </row>
    <row r="458" spans="2:15" s="13" customFormat="1" ht="13.9" customHeight="1" x14ac:dyDescent="0.25">
      <c r="B458" s="13" t="str">
        <f>[2]Roster_Selection_Women!AB433&amp;" " &amp; "V "</f>
        <v xml:space="preserve">Wisc.-Madison V </v>
      </c>
      <c r="C458" s="13" t="str">
        <f>[2]Roster_Selection_Women!AD433</f>
        <v>11-677264</v>
      </c>
      <c r="D458" s="13" t="str">
        <f>[2]Roster_Selection_Women!AE433</f>
        <v>Juliana Bergman</v>
      </c>
      <c r="E458" s="15" t="s">
        <v>1</v>
      </c>
      <c r="F458" s="13" t="str">
        <f>IF(ISERROR([2]Baker_Scores_Women_Var!E458), " ", IF([2]Baker_Scores_Women_Var!E458 = "Yes", "Yes", "  "))</f>
        <v xml:space="preserve">  </v>
      </c>
      <c r="G458" s="16">
        <v>193</v>
      </c>
      <c r="H458" s="16">
        <v>235</v>
      </c>
      <c r="I458" s="16">
        <v>152</v>
      </c>
      <c r="J458" s="16">
        <v>149</v>
      </c>
      <c r="K458" s="16">
        <v>0</v>
      </c>
      <c r="L458" s="16">
        <v>0</v>
      </c>
      <c r="M458" s="17">
        <f t="shared" si="136"/>
        <v>729</v>
      </c>
      <c r="N458" s="17">
        <f t="shared" si="137"/>
        <v>4</v>
      </c>
      <c r="O458" s="17">
        <f t="shared" si="138"/>
        <v>182.25</v>
      </c>
    </row>
    <row r="459" spans="2:15" s="13" customFormat="1" ht="13.9" customHeight="1" x14ac:dyDescent="0.25">
      <c r="B459" s="13" t="str">
        <f>[2]Roster_Selection_Women!AB434&amp;" " &amp; "V "</f>
        <v xml:space="preserve">Wisc.-Madison V </v>
      </c>
      <c r="C459" s="13" t="str">
        <f>[2]Roster_Selection_Women!AD434</f>
        <v>11-411489</v>
      </c>
      <c r="D459" s="13" t="str">
        <f>[2]Roster_Selection_Women!AE434</f>
        <v>Kennedy Slater</v>
      </c>
      <c r="E459" s="15" t="s">
        <v>1</v>
      </c>
      <c r="F459" s="13" t="str">
        <f>IF(ISERROR([2]Baker_Scores_Women_Var!E459), " ", IF([2]Baker_Scores_Women_Var!E459 = "Yes", "Yes", "  "))</f>
        <v xml:space="preserve">  </v>
      </c>
      <c r="G459" s="16">
        <v>0</v>
      </c>
      <c r="H459" s="16">
        <v>0</v>
      </c>
      <c r="I459" s="16">
        <v>0</v>
      </c>
      <c r="J459" s="16">
        <v>0</v>
      </c>
      <c r="K459" s="16">
        <v>0</v>
      </c>
      <c r="L459" s="16">
        <v>0</v>
      </c>
      <c r="M459" s="17">
        <f t="shared" si="136"/>
        <v>0</v>
      </c>
      <c r="N459" s="17">
        <f t="shared" si="137"/>
        <v>0</v>
      </c>
      <c r="O459" s="17">
        <f t="shared" si="138"/>
        <v>0</v>
      </c>
    </row>
    <row r="460" spans="2:15" s="13" customFormat="1" ht="13.9" customHeight="1" x14ac:dyDescent="0.25">
      <c r="B460" s="13" t="str">
        <f>[2]Roster_Selection_Women!AB435&amp;" " &amp; "V "</f>
        <v xml:space="preserve">Wisc.-Madison V </v>
      </c>
      <c r="C460" s="13" t="str">
        <f>[2]Roster_Selection_Women!AD435</f>
        <v>11-464175</v>
      </c>
      <c r="D460" s="13" t="str">
        <f>[2]Roster_Selection_Women!AE435</f>
        <v>Samantha Pendleton</v>
      </c>
      <c r="E460" s="15" t="s">
        <v>1</v>
      </c>
      <c r="F460" s="13" t="str">
        <f>IF(ISERROR([2]Baker_Scores_Women_Var!E460), " ", IF([2]Baker_Scores_Women_Var!E460 = "Yes", "Yes", "  "))</f>
        <v xml:space="preserve">  </v>
      </c>
      <c r="G460" s="16">
        <v>191</v>
      </c>
      <c r="H460" s="16">
        <v>210</v>
      </c>
      <c r="I460" s="16">
        <v>156</v>
      </c>
      <c r="J460" s="16">
        <v>153</v>
      </c>
      <c r="K460" s="16">
        <v>198</v>
      </c>
      <c r="L460" s="16">
        <v>180</v>
      </c>
      <c r="M460" s="17">
        <f t="shared" si="136"/>
        <v>1088</v>
      </c>
      <c r="N460" s="17">
        <f t="shared" si="137"/>
        <v>6</v>
      </c>
      <c r="O460" s="17">
        <f t="shared" si="138"/>
        <v>181.33333333333334</v>
      </c>
    </row>
    <row r="461" spans="2:15" s="13" customFormat="1" ht="13.9" customHeight="1" x14ac:dyDescent="0.25">
      <c r="B461" s="13" t="str">
        <f>[2]Roster_Selection_Women!AB436&amp;" " &amp; "V "</f>
        <v xml:space="preserve">Wisc.-Madison V </v>
      </c>
      <c r="C461" s="13" t="str">
        <f>[2]Roster_Selection_Women!AD436</f>
        <v>11-398502</v>
      </c>
      <c r="D461" s="13" t="str">
        <f>[2]Roster_Selection_Women!AE436</f>
        <v>Stephanie Lo</v>
      </c>
      <c r="E461" s="15" t="s">
        <v>1</v>
      </c>
      <c r="F461" s="13" t="str">
        <f>IF(ISERROR([2]Baker_Scores_Women_Var!E461), " ", IF([2]Baker_Scores_Women_Var!E461 = "Yes", "Yes", "  "))</f>
        <v xml:space="preserve">  </v>
      </c>
      <c r="G461" s="16">
        <v>199</v>
      </c>
      <c r="H461" s="16">
        <v>165</v>
      </c>
      <c r="I461" s="16">
        <v>147</v>
      </c>
      <c r="J461" s="16">
        <v>135</v>
      </c>
      <c r="K461" s="16">
        <v>188</v>
      </c>
      <c r="L461" s="16">
        <v>189</v>
      </c>
      <c r="M461" s="17">
        <f t="shared" si="136"/>
        <v>1023</v>
      </c>
      <c r="N461" s="17">
        <f t="shared" si="137"/>
        <v>6</v>
      </c>
      <c r="O461" s="17">
        <f t="shared" si="138"/>
        <v>170.5</v>
      </c>
    </row>
    <row r="462" spans="2:15" s="13" customFormat="1" ht="13.9" customHeight="1" x14ac:dyDescent="0.25">
      <c r="B462" s="13" t="s">
        <v>77</v>
      </c>
      <c r="C462" s="18" t="s">
        <v>10</v>
      </c>
      <c r="D462" s="15" t="s">
        <v>10</v>
      </c>
      <c r="E462" s="15"/>
      <c r="F462" s="15"/>
      <c r="G462" s="16"/>
      <c r="H462" s="16"/>
      <c r="I462" s="16"/>
      <c r="J462" s="16"/>
      <c r="K462" s="16"/>
      <c r="L462" s="16"/>
      <c r="M462" s="17">
        <f t="shared" si="136"/>
        <v>0</v>
      </c>
      <c r="N462" s="17">
        <f t="shared" si="137"/>
        <v>0</v>
      </c>
      <c r="O462" s="17">
        <f t="shared" si="138"/>
        <v>0</v>
      </c>
    </row>
    <row r="463" spans="2:15" s="13" customFormat="1" ht="13.9" customHeight="1" x14ac:dyDescent="0.25">
      <c r="B463" s="13" t="s">
        <v>77</v>
      </c>
      <c r="C463" s="18" t="s">
        <v>10</v>
      </c>
      <c r="D463" s="15" t="s">
        <v>10</v>
      </c>
      <c r="E463" s="15"/>
      <c r="F463" s="15"/>
      <c r="G463" s="16"/>
      <c r="H463" s="16"/>
      <c r="I463" s="16"/>
      <c r="J463" s="16"/>
      <c r="K463" s="16"/>
      <c r="L463" s="16"/>
      <c r="M463" s="17">
        <f t="shared" si="136"/>
        <v>0</v>
      </c>
      <c r="N463" s="17">
        <f t="shared" si="137"/>
        <v>0</v>
      </c>
      <c r="O463" s="17">
        <f t="shared" si="138"/>
        <v>0</v>
      </c>
    </row>
    <row r="464" spans="2:15" s="13" customFormat="1" ht="13.9" customHeight="1" thickBot="1" x14ac:dyDescent="0.3">
      <c r="B464" s="13" t="s">
        <v>77</v>
      </c>
      <c r="C464" s="18" t="s">
        <v>10</v>
      </c>
      <c r="D464" s="15" t="s">
        <v>10</v>
      </c>
      <c r="E464" s="15"/>
      <c r="F464" s="15"/>
      <c r="G464" s="19"/>
      <c r="H464" s="19"/>
      <c r="I464" s="19"/>
      <c r="J464" s="19"/>
      <c r="K464" s="19"/>
      <c r="L464" s="19"/>
      <c r="M464" s="20">
        <f t="shared" si="136"/>
        <v>0</v>
      </c>
      <c r="N464" s="20">
        <f t="shared" si="137"/>
        <v>0</v>
      </c>
      <c r="O464" s="17">
        <f t="shared" si="138"/>
        <v>0</v>
      </c>
    </row>
    <row r="465" spans="2:15" s="13" customFormat="1" ht="13.9" customHeight="1" thickTop="1" thickBot="1" x14ac:dyDescent="0.35">
      <c r="B465" s="21"/>
      <c r="G465" s="17">
        <f t="shared" ref="G465:N465" si="139">SUM(G454:G464)</f>
        <v>981</v>
      </c>
      <c r="H465" s="17">
        <f t="shared" si="139"/>
        <v>942</v>
      </c>
      <c r="I465" s="17">
        <f t="shared" si="139"/>
        <v>808</v>
      </c>
      <c r="J465" s="17">
        <f t="shared" si="139"/>
        <v>748</v>
      </c>
      <c r="K465" s="17">
        <f t="shared" si="139"/>
        <v>891</v>
      </c>
      <c r="L465" s="17">
        <f t="shared" si="139"/>
        <v>858</v>
      </c>
      <c r="M465" s="22">
        <f t="shared" si="139"/>
        <v>5228</v>
      </c>
      <c r="N465" s="22">
        <f t="shared" si="139"/>
        <v>30</v>
      </c>
    </row>
    <row r="466" spans="2:15" s="13" customFormat="1" ht="13.9" customHeight="1" thickTop="1" x14ac:dyDescent="0.25"/>
    <row r="467" spans="2:15" s="13" customFormat="1" ht="13.9" customHeight="1" x14ac:dyDescent="0.25">
      <c r="B467" s="13" t="str">
        <f>[2]Roster_Selection_Women!AB437&amp;" " &amp; "V "</f>
        <v xml:space="preserve">Wisc.-Milwaukee V </v>
      </c>
      <c r="C467" s="13" t="str">
        <f>[2]Roster_Selection_Women!AD437</f>
        <v>6913-4428</v>
      </c>
      <c r="D467" s="13" t="str">
        <f>[2]Roster_Selection_Women!AE437</f>
        <v>Alexis Simonet</v>
      </c>
      <c r="E467" s="15"/>
      <c r="F467" s="13" t="str">
        <f>IF(ISERROR([2]Baker_Scores_Women_Var!E467), " ", IF([2]Baker_Scores_Women_Var!E467 = "Yes", "Yes", "  "))</f>
        <v xml:space="preserve">  </v>
      </c>
      <c r="G467" s="16">
        <v>0</v>
      </c>
      <c r="H467" s="16">
        <v>0</v>
      </c>
      <c r="I467" s="16">
        <v>0</v>
      </c>
      <c r="J467" s="16">
        <v>0</v>
      </c>
      <c r="K467" s="16">
        <v>0</v>
      </c>
      <c r="L467" s="16">
        <v>0</v>
      </c>
      <c r="M467" s="17">
        <f t="shared" ref="M467:M477" si="140">SUM(G467:L467)</f>
        <v>0</v>
      </c>
      <c r="N467" s="17">
        <f t="shared" ref="N467:N477" si="141">COUNTIF(G467:L467, "&gt;0" )</f>
        <v>0</v>
      </c>
      <c r="O467" s="17">
        <f t="shared" ref="O467:O477" si="142">IF(N467=0,0,M467/N467)</f>
        <v>0</v>
      </c>
    </row>
    <row r="468" spans="2:15" s="13" customFormat="1" ht="13.9" customHeight="1" x14ac:dyDescent="0.25">
      <c r="B468" s="13" t="str">
        <f>[2]Roster_Selection_Women!AB438&amp;" " &amp; "V "</f>
        <v xml:space="preserve">Wisc.-Milwaukee V </v>
      </c>
      <c r="C468" s="13" t="str">
        <f>[2]Roster_Selection_Women!AD438</f>
        <v>11-724555</v>
      </c>
      <c r="D468" s="13" t="str">
        <f>[2]Roster_Selection_Women!AE438</f>
        <v>Ava Swanson</v>
      </c>
      <c r="E468" s="15" t="s">
        <v>1</v>
      </c>
      <c r="F468" s="13" t="str">
        <f>IF(ISERROR([2]Baker_Scores_Women_Var!E468), " ", IF([2]Baker_Scores_Women_Var!E468 = "Yes", "Yes", "  "))</f>
        <v xml:space="preserve">  </v>
      </c>
      <c r="G468" s="16">
        <v>113</v>
      </c>
      <c r="H468" s="16">
        <v>133</v>
      </c>
      <c r="I468" s="16">
        <v>113</v>
      </c>
      <c r="J468" s="16">
        <v>137</v>
      </c>
      <c r="K468" s="16">
        <v>146</v>
      </c>
      <c r="L468" s="16">
        <v>146</v>
      </c>
      <c r="M468" s="17">
        <f t="shared" si="140"/>
        <v>788</v>
      </c>
      <c r="N468" s="17">
        <f t="shared" si="141"/>
        <v>6</v>
      </c>
      <c r="O468" s="17">
        <f t="shared" si="142"/>
        <v>131.33333333333334</v>
      </c>
    </row>
    <row r="469" spans="2:15" s="13" customFormat="1" ht="13.9" customHeight="1" x14ac:dyDescent="0.25">
      <c r="B469" s="13" t="str">
        <f>[2]Roster_Selection_Women!AB439&amp;" " &amp; "V "</f>
        <v xml:space="preserve">Wisc.-Milwaukee V </v>
      </c>
      <c r="C469" s="13" t="str">
        <f>[2]Roster_Selection_Women!AD439</f>
        <v>21-84654</v>
      </c>
      <c r="D469" s="13" t="str">
        <f>[2]Roster_Selection_Women!AE439</f>
        <v>Courtney Wildt</v>
      </c>
      <c r="E469" s="15" t="s">
        <v>1</v>
      </c>
      <c r="F469" s="13" t="str">
        <f>IF(ISERROR([2]Baker_Scores_Women_Var!E469), " ", IF([2]Baker_Scores_Women_Var!E469 = "Yes", "Yes", "  "))</f>
        <v xml:space="preserve">  </v>
      </c>
      <c r="G469" s="16">
        <v>137</v>
      </c>
      <c r="H469" s="16">
        <v>91</v>
      </c>
      <c r="I469" s="16">
        <v>141</v>
      </c>
      <c r="J469" s="16">
        <v>130</v>
      </c>
      <c r="K469" s="16">
        <v>130</v>
      </c>
      <c r="L469" s="16">
        <v>0</v>
      </c>
      <c r="M469" s="17">
        <f t="shared" si="140"/>
        <v>629</v>
      </c>
      <c r="N469" s="17">
        <f t="shared" si="141"/>
        <v>5</v>
      </c>
      <c r="O469" s="17">
        <f t="shared" si="142"/>
        <v>125.8</v>
      </c>
    </row>
    <row r="470" spans="2:15" s="13" customFormat="1" ht="13.9" customHeight="1" x14ac:dyDescent="0.25">
      <c r="B470" s="13" t="str">
        <f>[2]Roster_Selection_Women!AB440&amp;" " &amp; "V "</f>
        <v xml:space="preserve">Wisc.-Milwaukee V </v>
      </c>
      <c r="C470" s="13" t="str">
        <f>[2]Roster_Selection_Women!AD440</f>
        <v>11-131225</v>
      </c>
      <c r="D470" s="13" t="str">
        <f>[2]Roster_Selection_Women!AE440</f>
        <v>Harlie Meske</v>
      </c>
      <c r="E470" s="15" t="s">
        <v>1</v>
      </c>
      <c r="F470" s="13" t="str">
        <f>IF(ISERROR([2]Baker_Scores_Women_Var!E470), " ", IF([2]Baker_Scores_Women_Var!E470 = "Yes", "Yes", "  "))</f>
        <v xml:space="preserve">  </v>
      </c>
      <c r="G470" s="16">
        <v>163</v>
      </c>
      <c r="H470" s="16">
        <v>174</v>
      </c>
      <c r="I470" s="16">
        <v>207</v>
      </c>
      <c r="J470" s="16">
        <v>204</v>
      </c>
      <c r="K470" s="16">
        <v>165</v>
      </c>
      <c r="L470" s="16">
        <v>194</v>
      </c>
      <c r="M470" s="17">
        <f t="shared" si="140"/>
        <v>1107</v>
      </c>
      <c r="N470" s="17">
        <f t="shared" si="141"/>
        <v>6</v>
      </c>
      <c r="O470" s="17">
        <f t="shared" si="142"/>
        <v>184.5</v>
      </c>
    </row>
    <row r="471" spans="2:15" s="13" customFormat="1" ht="13.9" customHeight="1" x14ac:dyDescent="0.25">
      <c r="B471" s="13" t="str">
        <f>[2]Roster_Selection_Women!AB441&amp;" " &amp; "V "</f>
        <v xml:space="preserve">Wisc.-Milwaukee V </v>
      </c>
      <c r="C471" s="13" t="str">
        <f>[2]Roster_Selection_Women!AD441</f>
        <v>22-71848</v>
      </c>
      <c r="D471" s="13" t="str">
        <f>[2]Roster_Selection_Women!AE441</f>
        <v>Isabella Lemieux</v>
      </c>
      <c r="E471" s="15" t="s">
        <v>1</v>
      </c>
      <c r="F471" s="13" t="str">
        <f>IF(ISERROR([2]Baker_Scores_Women_Var!E471), " ", IF([2]Baker_Scores_Women_Var!E471 = "Yes", "Yes", "  "))</f>
        <v xml:space="preserve">  </v>
      </c>
      <c r="G471" s="16">
        <v>78</v>
      </c>
      <c r="H471" s="16">
        <v>89</v>
      </c>
      <c r="I471" s="16">
        <v>110</v>
      </c>
      <c r="J471" s="16">
        <v>121</v>
      </c>
      <c r="K471" s="16">
        <v>0</v>
      </c>
      <c r="L471" s="16">
        <v>88</v>
      </c>
      <c r="M471" s="17">
        <f t="shared" si="140"/>
        <v>486</v>
      </c>
      <c r="N471" s="17">
        <f t="shared" si="141"/>
        <v>5</v>
      </c>
      <c r="O471" s="17">
        <f t="shared" si="142"/>
        <v>97.2</v>
      </c>
    </row>
    <row r="472" spans="2:15" s="13" customFormat="1" ht="13.9" customHeight="1" x14ac:dyDescent="0.25">
      <c r="B472" s="13" t="str">
        <f>[2]Roster_Selection_Women!AB442&amp;" " &amp; "V "</f>
        <v xml:space="preserve">Wisc.-Milwaukee V </v>
      </c>
      <c r="C472" s="13" t="str">
        <f>[2]Roster_Selection_Women!AD442</f>
        <v>23-3080</v>
      </c>
      <c r="D472" s="13" t="str">
        <f>[2]Roster_Selection_Women!AE442</f>
        <v>Katelyn O'Brien</v>
      </c>
      <c r="E472" s="15" t="s">
        <v>1</v>
      </c>
      <c r="F472" s="13" t="str">
        <f>IF(ISERROR([2]Baker_Scores_Women_Var!E472), " ", IF([2]Baker_Scores_Women_Var!E472 = "Yes", "Yes", "  "))</f>
        <v xml:space="preserve">  </v>
      </c>
      <c r="G472" s="16">
        <v>100</v>
      </c>
      <c r="H472" s="16">
        <v>146</v>
      </c>
      <c r="I472" s="16">
        <v>102</v>
      </c>
      <c r="J472" s="16">
        <v>0</v>
      </c>
      <c r="K472" s="16">
        <v>122</v>
      </c>
      <c r="L472" s="16">
        <v>135</v>
      </c>
      <c r="M472" s="17">
        <f t="shared" si="140"/>
        <v>605</v>
      </c>
      <c r="N472" s="17">
        <f t="shared" si="141"/>
        <v>5</v>
      </c>
      <c r="O472" s="17">
        <f t="shared" si="142"/>
        <v>121</v>
      </c>
    </row>
    <row r="473" spans="2:15" s="13" customFormat="1" ht="13.9" customHeight="1" x14ac:dyDescent="0.25">
      <c r="B473" s="13" t="str">
        <f>[2]Roster_Selection_Women!AB443&amp;" " &amp; "V "</f>
        <v xml:space="preserve">Wisc.-Milwaukee V </v>
      </c>
      <c r="C473" s="13" t="str">
        <f>[2]Roster_Selection_Women!AD443</f>
        <v>6910-2114</v>
      </c>
      <c r="D473" s="13" t="str">
        <f>[2]Roster_Selection_Women!AE443</f>
        <v>Siena Shearer</v>
      </c>
      <c r="E473" s="15" t="s">
        <v>1</v>
      </c>
      <c r="F473" s="13" t="str">
        <f>IF(ISERROR([2]Baker_Scores_Women_Var!E473), " ", IF([2]Baker_Scores_Women_Var!E473 = "Yes", "Yes", "  "))</f>
        <v xml:space="preserve">  </v>
      </c>
      <c r="G473" s="16">
        <v>0</v>
      </c>
      <c r="H473" s="16">
        <v>0</v>
      </c>
      <c r="I473" s="16">
        <v>0</v>
      </c>
      <c r="J473" s="16">
        <v>150</v>
      </c>
      <c r="K473" s="16">
        <v>129</v>
      </c>
      <c r="L473" s="16">
        <v>136</v>
      </c>
      <c r="M473" s="17">
        <f t="shared" si="140"/>
        <v>415</v>
      </c>
      <c r="N473" s="17">
        <f t="shared" si="141"/>
        <v>3</v>
      </c>
      <c r="O473" s="17">
        <f t="shared" si="142"/>
        <v>138.33333333333334</v>
      </c>
    </row>
    <row r="474" spans="2:15" s="13" customFormat="1" ht="13.9" customHeight="1" x14ac:dyDescent="0.25">
      <c r="B474" s="13" t="str">
        <f>[2]Roster_Selection_Women!AB444&amp;" " &amp; "V "</f>
        <v xml:space="preserve"> V </v>
      </c>
      <c r="C474" s="13" t="str">
        <f>[2]Roster_Selection_Women!AD444</f>
        <v/>
      </c>
      <c r="D474" s="13" t="str">
        <f>[2]Roster_Selection_Women!AE444</f>
        <v/>
      </c>
      <c r="E474" s="15"/>
      <c r="F474" s="13" t="str">
        <f>IF(ISERROR([2]Baker_Scores_Women_Var!E474), " ", IF([2]Baker_Scores_Women_Var!E474 = "Yes", "Yes", "  "))</f>
        <v xml:space="preserve">  </v>
      </c>
      <c r="G474" s="16"/>
      <c r="H474" s="16"/>
      <c r="I474" s="16"/>
      <c r="J474" s="16"/>
      <c r="K474" s="16"/>
      <c r="L474" s="16"/>
      <c r="M474" s="17">
        <f t="shared" si="140"/>
        <v>0</v>
      </c>
      <c r="N474" s="17">
        <f t="shared" si="141"/>
        <v>0</v>
      </c>
      <c r="O474" s="17">
        <f t="shared" si="142"/>
        <v>0</v>
      </c>
    </row>
    <row r="475" spans="2:15" s="13" customFormat="1" ht="13.9" customHeight="1" x14ac:dyDescent="0.25">
      <c r="B475" s="13" t="s">
        <v>78</v>
      </c>
      <c r="C475" s="18" t="s">
        <v>10</v>
      </c>
      <c r="D475" s="15" t="s">
        <v>10</v>
      </c>
      <c r="E475" s="15"/>
      <c r="F475" s="15"/>
      <c r="G475" s="16"/>
      <c r="H475" s="16"/>
      <c r="I475" s="16"/>
      <c r="J475" s="16"/>
      <c r="K475" s="16"/>
      <c r="L475" s="16"/>
      <c r="M475" s="17">
        <f t="shared" si="140"/>
        <v>0</v>
      </c>
      <c r="N475" s="17">
        <f t="shared" si="141"/>
        <v>0</v>
      </c>
      <c r="O475" s="17">
        <f t="shared" si="142"/>
        <v>0</v>
      </c>
    </row>
    <row r="476" spans="2:15" s="13" customFormat="1" ht="13.9" customHeight="1" x14ac:dyDescent="0.25">
      <c r="B476" s="13" t="s">
        <v>78</v>
      </c>
      <c r="C476" s="18" t="s">
        <v>10</v>
      </c>
      <c r="D476" s="15" t="s">
        <v>10</v>
      </c>
      <c r="E476" s="15"/>
      <c r="F476" s="15"/>
      <c r="G476" s="16"/>
      <c r="H476" s="16"/>
      <c r="I476" s="16"/>
      <c r="J476" s="16"/>
      <c r="K476" s="16"/>
      <c r="L476" s="16"/>
      <c r="M476" s="17">
        <f t="shared" si="140"/>
        <v>0</v>
      </c>
      <c r="N476" s="17">
        <f t="shared" si="141"/>
        <v>0</v>
      </c>
      <c r="O476" s="17">
        <f t="shared" si="142"/>
        <v>0</v>
      </c>
    </row>
    <row r="477" spans="2:15" s="13" customFormat="1" ht="13.9" customHeight="1" thickBot="1" x14ac:dyDescent="0.3">
      <c r="B477" s="13" t="s">
        <v>78</v>
      </c>
      <c r="C477" s="18" t="s">
        <v>10</v>
      </c>
      <c r="D477" s="15" t="s">
        <v>10</v>
      </c>
      <c r="E477" s="15"/>
      <c r="F477" s="15"/>
      <c r="G477" s="19"/>
      <c r="H477" s="19"/>
      <c r="I477" s="19"/>
      <c r="J477" s="19"/>
      <c r="K477" s="19"/>
      <c r="L477" s="19"/>
      <c r="M477" s="20">
        <f t="shared" si="140"/>
        <v>0</v>
      </c>
      <c r="N477" s="20">
        <f t="shared" si="141"/>
        <v>0</v>
      </c>
      <c r="O477" s="17">
        <f t="shared" si="142"/>
        <v>0</v>
      </c>
    </row>
    <row r="478" spans="2:15" s="13" customFormat="1" ht="13.9" customHeight="1" thickTop="1" thickBot="1" x14ac:dyDescent="0.35">
      <c r="B478" s="21"/>
      <c r="G478" s="17">
        <f t="shared" ref="G478:N478" si="143">SUM(G467:G477)</f>
        <v>591</v>
      </c>
      <c r="H478" s="17">
        <f t="shared" si="143"/>
        <v>633</v>
      </c>
      <c r="I478" s="17">
        <f t="shared" si="143"/>
        <v>673</v>
      </c>
      <c r="J478" s="17">
        <f t="shared" si="143"/>
        <v>742</v>
      </c>
      <c r="K478" s="17">
        <f t="shared" si="143"/>
        <v>692</v>
      </c>
      <c r="L478" s="17">
        <f t="shared" si="143"/>
        <v>699</v>
      </c>
      <c r="M478" s="22">
        <f t="shared" si="143"/>
        <v>4030</v>
      </c>
      <c r="N478" s="22">
        <f t="shared" si="143"/>
        <v>30</v>
      </c>
    </row>
    <row r="479" spans="2:15" s="13" customFormat="1" ht="13.9" customHeight="1" thickTop="1" x14ac:dyDescent="0.25"/>
    <row r="480" spans="2:15" s="13" customFormat="1" ht="13.9" customHeight="1" x14ac:dyDescent="0.25">
      <c r="B480" s="13" t="str">
        <f>[2]Roster_Selection_Women!AB445&amp;" " &amp; "V "</f>
        <v xml:space="preserve">Wisc.-Whitewater V </v>
      </c>
      <c r="C480" s="13" t="str">
        <f>[2]Roster_Selection_Women!AD445</f>
        <v>6472-2189</v>
      </c>
      <c r="D480" s="13" t="str">
        <f>[2]Roster_Selection_Women!AE445</f>
        <v>Anna Heddinger</v>
      </c>
      <c r="E480" s="15" t="s">
        <v>1</v>
      </c>
      <c r="F480" s="13" t="str">
        <f>IF(ISERROR([2]Baker_Scores_Women_Var!E480), " ", IF([2]Baker_Scores_Women_Var!E480 = "Yes", "Yes", "  "))</f>
        <v xml:space="preserve">  </v>
      </c>
      <c r="G480" s="16">
        <v>0</v>
      </c>
      <c r="H480" s="16">
        <v>0</v>
      </c>
      <c r="I480" s="16">
        <v>0</v>
      </c>
      <c r="J480" s="16">
        <v>0</v>
      </c>
      <c r="K480" s="16">
        <v>0</v>
      </c>
      <c r="L480" s="16">
        <v>0</v>
      </c>
      <c r="M480" s="17">
        <f t="shared" ref="M480:M490" si="144">SUM(G480:L480)</f>
        <v>0</v>
      </c>
      <c r="N480" s="17">
        <f t="shared" ref="N480:N490" si="145">COUNTIF(G480:L480, "&gt;0" )</f>
        <v>0</v>
      </c>
      <c r="O480" s="17">
        <f t="shared" ref="O480:O490" si="146">IF(N480=0,0,M480/N480)</f>
        <v>0</v>
      </c>
    </row>
    <row r="481" spans="2:52" s="13" customFormat="1" ht="13.9" customHeight="1" x14ac:dyDescent="0.25">
      <c r="B481" s="13" t="str">
        <f>[2]Roster_Selection_Women!AB446&amp;" " &amp; "V "</f>
        <v xml:space="preserve">Wisc.-Whitewater V </v>
      </c>
      <c r="C481" s="13" t="str">
        <f>[2]Roster_Selection_Women!AD446</f>
        <v>9229-45630</v>
      </c>
      <c r="D481" s="13" t="str">
        <f>[2]Roster_Selection_Women!AE446</f>
        <v>Danielle Swaisgood</v>
      </c>
      <c r="E481" s="15" t="s">
        <v>1</v>
      </c>
      <c r="F481" s="13" t="str">
        <f>IF(ISERROR([2]Baker_Scores_Women_Var!E481), " ", IF([2]Baker_Scores_Women_Var!E481 = "Yes", "Yes", "  "))</f>
        <v xml:space="preserve">  </v>
      </c>
      <c r="G481" s="16">
        <v>0</v>
      </c>
      <c r="H481" s="16">
        <v>0</v>
      </c>
      <c r="I481" s="16">
        <v>0</v>
      </c>
      <c r="J481" s="16">
        <v>0</v>
      </c>
      <c r="K481" s="16">
        <v>0</v>
      </c>
      <c r="L481" s="16">
        <v>0</v>
      </c>
      <c r="M481" s="17">
        <f t="shared" si="144"/>
        <v>0</v>
      </c>
      <c r="N481" s="17">
        <f t="shared" si="145"/>
        <v>0</v>
      </c>
      <c r="O481" s="17">
        <f t="shared" si="146"/>
        <v>0</v>
      </c>
    </row>
    <row r="482" spans="2:52" s="13" customFormat="1" ht="13.9" customHeight="1" x14ac:dyDescent="0.25">
      <c r="B482" s="13" t="str">
        <f>[2]Roster_Selection_Women!AB447&amp;" " &amp; "V "</f>
        <v xml:space="preserve">Wisc.-Whitewater V </v>
      </c>
      <c r="C482" s="13" t="str">
        <f>[2]Roster_Selection_Women!AD447</f>
        <v>11-262768</v>
      </c>
      <c r="D482" s="13" t="str">
        <f>[2]Roster_Selection_Women!AE447</f>
        <v>Kelly Whipple</v>
      </c>
      <c r="E482" s="15" t="s">
        <v>1</v>
      </c>
      <c r="F482" s="13" t="str">
        <f>IF(ISERROR([2]Baker_Scores_Women_Var!E482), " ", IF([2]Baker_Scores_Women_Var!E482 = "Yes", "Yes", "  "))</f>
        <v xml:space="preserve">  </v>
      </c>
      <c r="G482" s="16">
        <v>163</v>
      </c>
      <c r="H482" s="16">
        <v>225</v>
      </c>
      <c r="I482" s="16">
        <v>175</v>
      </c>
      <c r="J482" s="16">
        <v>191</v>
      </c>
      <c r="K482" s="16">
        <v>202</v>
      </c>
      <c r="L482" s="16">
        <v>183</v>
      </c>
      <c r="M482" s="17">
        <f t="shared" si="144"/>
        <v>1139</v>
      </c>
      <c r="N482" s="17">
        <f t="shared" si="145"/>
        <v>6</v>
      </c>
      <c r="O482" s="17">
        <f t="shared" si="146"/>
        <v>189.83333333333334</v>
      </c>
    </row>
    <row r="483" spans="2:52" s="13" customFormat="1" ht="13.9" customHeight="1" x14ac:dyDescent="0.25">
      <c r="B483" s="13" t="str">
        <f>[2]Roster_Selection_Women!AB448&amp;" " &amp; "V "</f>
        <v xml:space="preserve">Wisc.-Whitewater V </v>
      </c>
      <c r="C483" s="13" t="str">
        <f>[2]Roster_Selection_Women!AD448</f>
        <v>11-70116</v>
      </c>
      <c r="D483" s="13" t="str">
        <f>[2]Roster_Selection_Women!AE448</f>
        <v>Mackenzie Juedes</v>
      </c>
      <c r="E483" s="15" t="s">
        <v>1</v>
      </c>
      <c r="F483" s="13" t="str">
        <f>IF(ISERROR([2]Baker_Scores_Women_Var!E483), " ", IF([2]Baker_Scores_Women_Var!E483 = "Yes", "Yes", "  "))</f>
        <v xml:space="preserve">  </v>
      </c>
      <c r="G483" s="16">
        <v>213</v>
      </c>
      <c r="H483" s="16">
        <v>187</v>
      </c>
      <c r="I483" s="16">
        <v>239</v>
      </c>
      <c r="J483" s="16">
        <v>233</v>
      </c>
      <c r="K483" s="16">
        <v>125</v>
      </c>
      <c r="L483" s="16">
        <v>147</v>
      </c>
      <c r="M483" s="17">
        <f t="shared" si="144"/>
        <v>1144</v>
      </c>
      <c r="N483" s="17">
        <f t="shared" si="145"/>
        <v>6</v>
      </c>
      <c r="O483" s="17">
        <f t="shared" si="146"/>
        <v>190.66666666666666</v>
      </c>
    </row>
    <row r="484" spans="2:52" s="13" customFormat="1" ht="13.9" customHeight="1" x14ac:dyDescent="0.25">
      <c r="B484" s="13" t="str">
        <f>[2]Roster_Selection_Women!AB449&amp;" " &amp; "V "</f>
        <v xml:space="preserve">Wisc.-Whitewater V </v>
      </c>
      <c r="C484" s="13" t="str">
        <f>[2]Roster_Selection_Women!AD449</f>
        <v>5660-366</v>
      </c>
      <c r="D484" s="13" t="str">
        <f>[2]Roster_Selection_Women!AE449</f>
        <v>Rachel Nelson</v>
      </c>
      <c r="E484" s="15" t="s">
        <v>1</v>
      </c>
      <c r="F484" s="13" t="str">
        <f>IF(ISERROR([2]Baker_Scores_Women_Var!E484), " ", IF([2]Baker_Scores_Women_Var!E484 = "Yes", "Yes", "  "))</f>
        <v xml:space="preserve">  </v>
      </c>
      <c r="G484" s="16">
        <v>213</v>
      </c>
      <c r="H484" s="16">
        <v>186</v>
      </c>
      <c r="I484" s="16">
        <v>169</v>
      </c>
      <c r="J484" s="16">
        <v>202</v>
      </c>
      <c r="K484" s="16">
        <v>182</v>
      </c>
      <c r="L484" s="16">
        <v>242</v>
      </c>
      <c r="M484" s="17">
        <f t="shared" si="144"/>
        <v>1194</v>
      </c>
      <c r="N484" s="17">
        <f t="shared" si="145"/>
        <v>6</v>
      </c>
      <c r="O484" s="17">
        <f t="shared" si="146"/>
        <v>199</v>
      </c>
    </row>
    <row r="485" spans="2:52" s="13" customFormat="1" ht="13.9" customHeight="1" x14ac:dyDescent="0.25">
      <c r="B485" s="13" t="str">
        <f>[2]Roster_Selection_Women!AB450&amp;" " &amp; "V "</f>
        <v xml:space="preserve">Wisc.-Whitewater V </v>
      </c>
      <c r="C485" s="13" t="str">
        <f>[2]Roster_Selection_Women!AD450</f>
        <v>18-48946</v>
      </c>
      <c r="D485" s="13" t="str">
        <f>[2]Roster_Selection_Women!AE450</f>
        <v>Rebecca Howard</v>
      </c>
      <c r="E485" s="15" t="s">
        <v>1</v>
      </c>
      <c r="F485" s="13" t="str">
        <f>IF(ISERROR([2]Baker_Scores_Women_Var!E485), " ", IF([2]Baker_Scores_Women_Var!E485 = "Yes", "Yes", "  "))</f>
        <v xml:space="preserve">  </v>
      </c>
      <c r="G485" s="16">
        <v>154</v>
      </c>
      <c r="H485" s="16">
        <v>221</v>
      </c>
      <c r="I485" s="16">
        <v>190</v>
      </c>
      <c r="J485" s="16">
        <v>192</v>
      </c>
      <c r="K485" s="16">
        <v>174</v>
      </c>
      <c r="L485" s="16">
        <v>222</v>
      </c>
      <c r="M485" s="17">
        <f t="shared" si="144"/>
        <v>1153</v>
      </c>
      <c r="N485" s="17">
        <f t="shared" si="145"/>
        <v>6</v>
      </c>
      <c r="O485" s="17">
        <f t="shared" si="146"/>
        <v>192.16666666666666</v>
      </c>
    </row>
    <row r="486" spans="2:52" s="13" customFormat="1" ht="13.9" customHeight="1" x14ac:dyDescent="0.25">
      <c r="B486" s="13" t="str">
        <f>[2]Roster_Selection_Women!AB451&amp;" " &amp; "V "</f>
        <v xml:space="preserve">Wisc.-Whitewater V </v>
      </c>
      <c r="C486" s="13" t="str">
        <f>[2]Roster_Selection_Women!AD451</f>
        <v>11-124290</v>
      </c>
      <c r="D486" s="13" t="str">
        <f>[2]Roster_Selection_Women!AE451</f>
        <v>Zoey Darwin</v>
      </c>
      <c r="E486" s="15" t="s">
        <v>1</v>
      </c>
      <c r="F486" s="13" t="str">
        <f>IF(ISERROR([2]Baker_Scores_Women_Var!E486), " ", IF([2]Baker_Scores_Women_Var!E486 = "Yes", "Yes", "  "))</f>
        <v xml:space="preserve">  </v>
      </c>
      <c r="G486" s="16">
        <v>193</v>
      </c>
      <c r="H486" s="16">
        <v>178</v>
      </c>
      <c r="I486" s="16">
        <v>194</v>
      </c>
      <c r="J486" s="16">
        <v>177</v>
      </c>
      <c r="K486" s="16">
        <v>185</v>
      </c>
      <c r="L486" s="16">
        <v>186</v>
      </c>
      <c r="M486" s="17">
        <f t="shared" si="144"/>
        <v>1113</v>
      </c>
      <c r="N486" s="17">
        <f t="shared" si="145"/>
        <v>6</v>
      </c>
      <c r="O486" s="17">
        <f t="shared" si="146"/>
        <v>185.5</v>
      </c>
    </row>
    <row r="487" spans="2:52" s="13" customFormat="1" ht="13.9" customHeight="1" x14ac:dyDescent="0.25">
      <c r="B487" s="13" t="str">
        <f>[2]Roster_Selection_Women!AB452&amp;" " &amp; "V "</f>
        <v xml:space="preserve"> V </v>
      </c>
      <c r="C487" s="13" t="str">
        <f>[2]Roster_Selection_Women!AD452</f>
        <v/>
      </c>
      <c r="D487" s="13" t="str">
        <f>[2]Roster_Selection_Women!AE452</f>
        <v/>
      </c>
      <c r="E487" s="15"/>
      <c r="F487" s="13" t="str">
        <f>IF(ISERROR([2]Baker_Scores_Women_Var!E487), " ", IF([2]Baker_Scores_Women_Var!E487 = "Yes", "Yes", "  "))</f>
        <v xml:space="preserve">  </v>
      </c>
      <c r="G487" s="16"/>
      <c r="H487" s="16"/>
      <c r="I487" s="16"/>
      <c r="J487" s="16"/>
      <c r="K487" s="16"/>
      <c r="L487" s="16"/>
      <c r="M487" s="17">
        <f t="shared" si="144"/>
        <v>0</v>
      </c>
      <c r="N487" s="17">
        <f t="shared" si="145"/>
        <v>0</v>
      </c>
      <c r="O487" s="17">
        <f t="shared" si="146"/>
        <v>0</v>
      </c>
    </row>
    <row r="488" spans="2:52" s="13" customFormat="1" ht="13.9" customHeight="1" x14ac:dyDescent="0.25">
      <c r="B488" s="13" t="s">
        <v>81</v>
      </c>
      <c r="C488" s="18" t="s">
        <v>10</v>
      </c>
      <c r="D488" s="15" t="s">
        <v>10</v>
      </c>
      <c r="E488" s="15"/>
      <c r="F488" s="15"/>
      <c r="G488" s="16"/>
      <c r="H488" s="16"/>
      <c r="I488" s="16"/>
      <c r="J488" s="16"/>
      <c r="K488" s="16"/>
      <c r="L488" s="16"/>
      <c r="M488" s="17">
        <f t="shared" si="144"/>
        <v>0</v>
      </c>
      <c r="N488" s="17">
        <f t="shared" si="145"/>
        <v>0</v>
      </c>
      <c r="O488" s="17">
        <f t="shared" si="146"/>
        <v>0</v>
      </c>
    </row>
    <row r="489" spans="2:52" s="13" customFormat="1" ht="13.9" customHeight="1" x14ac:dyDescent="0.25">
      <c r="B489" s="13" t="s">
        <v>81</v>
      </c>
      <c r="C489" s="18" t="s">
        <v>10</v>
      </c>
      <c r="D489" s="15" t="s">
        <v>10</v>
      </c>
      <c r="E489" s="15"/>
      <c r="F489" s="15"/>
      <c r="G489" s="16"/>
      <c r="H489" s="16"/>
      <c r="I489" s="16"/>
      <c r="J489" s="16"/>
      <c r="K489" s="16"/>
      <c r="L489" s="16"/>
      <c r="M489" s="17">
        <f t="shared" si="144"/>
        <v>0</v>
      </c>
      <c r="N489" s="17">
        <f t="shared" si="145"/>
        <v>0</v>
      </c>
      <c r="O489" s="17">
        <f t="shared" si="146"/>
        <v>0</v>
      </c>
    </row>
    <row r="490" spans="2:52" s="13" customFormat="1" ht="13.9" customHeight="1" thickBot="1" x14ac:dyDescent="0.3">
      <c r="B490" s="13" t="s">
        <v>81</v>
      </c>
      <c r="C490" s="18" t="s">
        <v>10</v>
      </c>
      <c r="D490" s="15" t="s">
        <v>10</v>
      </c>
      <c r="E490" s="15"/>
      <c r="F490" s="15"/>
      <c r="G490" s="19"/>
      <c r="H490" s="19"/>
      <c r="I490" s="19"/>
      <c r="J490" s="19"/>
      <c r="K490" s="19"/>
      <c r="L490" s="19"/>
      <c r="M490" s="20">
        <f t="shared" si="144"/>
        <v>0</v>
      </c>
      <c r="N490" s="20">
        <f t="shared" si="145"/>
        <v>0</v>
      </c>
      <c r="O490" s="17">
        <f t="shared" si="146"/>
        <v>0</v>
      </c>
    </row>
    <row r="491" spans="2:52" s="13" customFormat="1" ht="13.9" customHeight="1" thickTop="1" thickBot="1" x14ac:dyDescent="0.35">
      <c r="B491" s="21"/>
      <c r="G491" s="17">
        <f t="shared" ref="G491:N491" si="147">SUM(G480:G490)</f>
        <v>936</v>
      </c>
      <c r="H491" s="17">
        <f t="shared" si="147"/>
        <v>997</v>
      </c>
      <c r="I491" s="17">
        <f t="shared" si="147"/>
        <v>967</v>
      </c>
      <c r="J491" s="17">
        <f t="shared" si="147"/>
        <v>995</v>
      </c>
      <c r="K491" s="17">
        <f t="shared" si="147"/>
        <v>868</v>
      </c>
      <c r="L491" s="17">
        <f t="shared" si="147"/>
        <v>980</v>
      </c>
      <c r="M491" s="22">
        <f t="shared" si="147"/>
        <v>5743</v>
      </c>
      <c r="N491" s="22">
        <f t="shared" si="147"/>
        <v>30</v>
      </c>
    </row>
    <row r="492" spans="2:52" s="13" customFormat="1" ht="13.9" customHeight="1" thickTop="1" x14ac:dyDescent="0.25"/>
    <row r="493" spans="2:52" s="13" customFormat="1" ht="13.9" customHeight="1" x14ac:dyDescent="0.25"/>
    <row r="494" spans="2:52" s="13" customFormat="1" ht="13.9" customHeight="1" x14ac:dyDescent="0.25"/>
    <row r="495" spans="2:52" s="13" customFormat="1" ht="13.9" customHeight="1" thickBot="1" x14ac:dyDescent="0.3"/>
    <row r="496" spans="2:52" s="13" customFormat="1" ht="13.9" customHeight="1" thickTop="1" x14ac:dyDescent="0.35">
      <c r="E496" s="23" t="s">
        <v>82</v>
      </c>
      <c r="F496" s="24"/>
      <c r="G496" s="25">
        <f t="shared" ref="G496:N496" si="148">SUM(G23,G36,G49,G62,G75,G88,G101,G114,G127,G140,G153,G166,G179,G192,G205,G218,G231,G244,G257,G270,G283,G296,G309,G322,G335,G348,G361,G374,G387,G400,G413,G426,G439,G452,G465,G478,G491)</f>
        <v>30062</v>
      </c>
      <c r="H496" s="25">
        <f t="shared" si="148"/>
        <v>30281</v>
      </c>
      <c r="I496" s="25">
        <f t="shared" si="148"/>
        <v>30715</v>
      </c>
      <c r="J496" s="25">
        <f t="shared" si="148"/>
        <v>30463</v>
      </c>
      <c r="K496" s="25">
        <f t="shared" si="148"/>
        <v>30405</v>
      </c>
      <c r="L496" s="25">
        <f t="shared" si="148"/>
        <v>30149</v>
      </c>
      <c r="M496" s="26" t="e">
        <f t="shared" si="148"/>
        <v>#REF!</v>
      </c>
      <c r="N496" s="27" t="e">
        <f t="shared" si="148"/>
        <v>#REF!</v>
      </c>
      <c r="AZ496" s="6" t="s">
        <v>83</v>
      </c>
    </row>
    <row r="497" spans="5:14" s="13" customFormat="1" ht="13.9" customHeight="1" thickBot="1" x14ac:dyDescent="0.3">
      <c r="E497" s="28" t="s">
        <v>84</v>
      </c>
      <c r="F497" s="29"/>
      <c r="G497" s="30">
        <f t="shared" ref="G497:L497" si="149">SUM(G496/(37))</f>
        <v>812.48648648648646</v>
      </c>
      <c r="H497" s="30">
        <f t="shared" si="149"/>
        <v>818.40540540540542</v>
      </c>
      <c r="I497" s="30">
        <f t="shared" si="149"/>
        <v>830.1351351351351</v>
      </c>
      <c r="J497" s="30">
        <f t="shared" si="149"/>
        <v>823.32432432432438</v>
      </c>
      <c r="K497" s="30">
        <f t="shared" si="149"/>
        <v>821.75675675675677</v>
      </c>
      <c r="L497" s="30">
        <f t="shared" si="149"/>
        <v>814.83783783783781</v>
      </c>
      <c r="M497" s="29"/>
      <c r="N497" s="31"/>
    </row>
    <row r="498" spans="5:14" s="13" customFormat="1" ht="13.9" customHeight="1" thickTop="1" x14ac:dyDescent="0.25"/>
    <row r="499" spans="5:14" s="13" customFormat="1" ht="13.9" customHeight="1" x14ac:dyDescent="0.25"/>
    <row r="500" spans="5:14" s="13" customFormat="1" ht="13.9" customHeight="1" x14ac:dyDescent="0.25"/>
    <row r="501" spans="5:14" s="13" customFormat="1" ht="13.9" customHeight="1" x14ac:dyDescent="0.25"/>
    <row r="502" spans="5:14" s="13" customFormat="1" ht="13.9" customHeight="1" x14ac:dyDescent="0.25"/>
    <row r="503" spans="5:14" s="13" customFormat="1" ht="13.9" customHeight="1" x14ac:dyDescent="0.25"/>
    <row r="504" spans="5:14" s="13" customFormat="1" ht="13.9" customHeight="1" x14ac:dyDescent="0.25"/>
    <row r="505" spans="5:14" s="13" customFormat="1" ht="13.9" customHeight="1" x14ac:dyDescent="0.25"/>
    <row r="506" spans="5:14" s="13" customFormat="1" ht="13.9" customHeight="1" x14ac:dyDescent="0.25"/>
    <row r="507" spans="5:14" s="13" customFormat="1" ht="13.9" customHeight="1" x14ac:dyDescent="0.25"/>
    <row r="508" spans="5:14" s="13" customFormat="1" ht="13.9" customHeight="1" x14ac:dyDescent="0.25"/>
    <row r="509" spans="5:14" s="13" customFormat="1" ht="13.9" customHeight="1" x14ac:dyDescent="0.25"/>
    <row r="510" spans="5:14" s="13" customFormat="1" ht="13.9" customHeight="1" x14ac:dyDescent="0.25"/>
    <row r="511" spans="5:14" s="13" customFormat="1" ht="13.9" customHeight="1" x14ac:dyDescent="0.25"/>
    <row r="512" spans="5:14" s="13" customFormat="1" ht="13.9" customHeight="1" x14ac:dyDescent="0.25"/>
    <row r="513" s="13" customFormat="1" ht="13.9" customHeight="1" x14ac:dyDescent="0.25"/>
    <row r="514" s="13" customFormat="1" ht="13.9" customHeight="1" x14ac:dyDescent="0.25"/>
    <row r="515" s="13" customFormat="1" ht="13.9" customHeight="1" x14ac:dyDescent="0.25"/>
    <row r="516" s="13" customFormat="1" ht="13.9" customHeight="1" x14ac:dyDescent="0.25"/>
    <row r="517" s="13" customFormat="1" ht="13.9" customHeight="1" x14ac:dyDescent="0.25"/>
    <row r="518" s="13" customFormat="1" ht="13.9" customHeight="1" x14ac:dyDescent="0.25"/>
    <row r="519" s="13" customFormat="1" ht="13.9" customHeight="1" x14ac:dyDescent="0.25"/>
    <row r="520" s="13" customFormat="1" ht="13.9" customHeight="1" x14ac:dyDescent="0.25"/>
    <row r="521" s="13" customFormat="1" ht="13.9" customHeight="1" x14ac:dyDescent="0.25"/>
    <row r="522" s="13" customFormat="1" ht="13.9" customHeight="1" x14ac:dyDescent="0.25"/>
    <row r="523" s="13" customFormat="1" ht="13.9" customHeight="1" x14ac:dyDescent="0.25"/>
    <row r="524" s="13" customFormat="1" ht="13.9" customHeight="1" x14ac:dyDescent="0.25"/>
    <row r="525" s="13" customFormat="1" ht="13.9" customHeight="1" x14ac:dyDescent="0.25"/>
    <row r="526" s="13" customFormat="1" ht="13.9" customHeight="1" x14ac:dyDescent="0.25"/>
    <row r="527" s="13" customFormat="1" ht="13.9" customHeight="1" x14ac:dyDescent="0.25"/>
    <row r="528" s="13" customFormat="1" ht="13.9" customHeight="1" x14ac:dyDescent="0.25"/>
    <row r="529" s="13" customFormat="1" ht="13.9" customHeight="1" x14ac:dyDescent="0.25"/>
    <row r="530" s="13" customFormat="1" ht="13.9" customHeight="1" x14ac:dyDescent="0.25"/>
    <row r="531" s="13" customFormat="1" ht="13.9" customHeight="1" x14ac:dyDescent="0.25"/>
    <row r="532" s="13" customFormat="1" ht="13.9" customHeight="1" x14ac:dyDescent="0.25"/>
    <row r="533" s="13" customFormat="1" ht="13.9" customHeight="1" x14ac:dyDescent="0.25"/>
    <row r="534" s="13" customFormat="1" ht="13.9" customHeight="1" x14ac:dyDescent="0.25"/>
    <row r="535" s="13" customFormat="1" ht="13.9" customHeight="1" x14ac:dyDescent="0.25"/>
    <row r="536" s="13" customFormat="1" ht="13.9" customHeight="1" x14ac:dyDescent="0.25"/>
    <row r="537" s="13" customFormat="1" ht="13.9" customHeight="1" x14ac:dyDescent="0.25"/>
    <row r="538" s="13" customFormat="1" ht="13.9" customHeight="1" x14ac:dyDescent="0.25"/>
    <row r="539" s="13" customFormat="1" ht="13.9" customHeight="1" x14ac:dyDescent="0.25"/>
    <row r="540" s="13" customFormat="1" ht="13.9" customHeight="1" x14ac:dyDescent="0.25"/>
    <row r="541" s="13" customFormat="1" ht="13.9" customHeight="1" x14ac:dyDescent="0.25"/>
    <row r="542" s="13" customFormat="1" ht="13.9" customHeight="1" x14ac:dyDescent="0.25"/>
    <row r="543" s="13" customFormat="1" ht="13.9" customHeight="1" x14ac:dyDescent="0.25"/>
    <row r="544" s="13" customFormat="1" ht="13.9" customHeight="1" x14ac:dyDescent="0.25"/>
    <row r="545" s="13" customFormat="1" ht="13.9" customHeight="1" x14ac:dyDescent="0.25"/>
    <row r="546" s="13" customFormat="1" ht="13.9" customHeight="1" x14ac:dyDescent="0.25"/>
    <row r="547" s="13" customFormat="1" ht="13.9" customHeight="1" x14ac:dyDescent="0.25"/>
    <row r="548" s="13" customFormat="1" ht="13.9" customHeight="1" x14ac:dyDescent="0.25"/>
    <row r="549" s="13" customFormat="1" ht="13.9" customHeight="1" x14ac:dyDescent="0.25"/>
    <row r="550" s="13" customFormat="1" ht="13.9" customHeight="1" x14ac:dyDescent="0.25"/>
    <row r="551" s="13" customFormat="1" ht="13.9" customHeight="1" x14ac:dyDescent="0.25"/>
    <row r="552" s="13" customFormat="1" ht="13.9" customHeight="1" x14ac:dyDescent="0.25"/>
    <row r="553" s="13" customFormat="1" ht="13.9" customHeight="1" x14ac:dyDescent="0.25"/>
    <row r="554" s="13" customFormat="1" ht="13.9" customHeight="1" x14ac:dyDescent="0.25"/>
    <row r="555" s="13" customFormat="1" ht="13.9" customHeight="1" x14ac:dyDescent="0.25"/>
    <row r="556" s="13" customFormat="1" ht="13.9" customHeight="1" x14ac:dyDescent="0.25"/>
    <row r="557" s="13" customFormat="1" ht="13.9" customHeight="1" x14ac:dyDescent="0.25"/>
    <row r="558" s="13" customFormat="1" ht="13.9" customHeight="1" x14ac:dyDescent="0.25"/>
    <row r="559" s="13" customFormat="1" ht="13.9" customHeight="1" x14ac:dyDescent="0.25"/>
    <row r="560" s="13" customFormat="1" ht="13.9" customHeight="1" x14ac:dyDescent="0.25"/>
    <row r="561" s="13" customFormat="1" ht="13.9" customHeight="1" x14ac:dyDescent="0.25"/>
    <row r="562" s="13" customFormat="1" ht="13.9" customHeight="1" x14ac:dyDescent="0.25"/>
    <row r="563" s="13" customFormat="1" ht="13.9" customHeight="1" x14ac:dyDescent="0.25"/>
    <row r="564" s="13" customFormat="1" ht="13.9" customHeight="1" x14ac:dyDescent="0.25"/>
    <row r="565" s="13" customFormat="1" ht="13.9" customHeight="1" x14ac:dyDescent="0.25"/>
    <row r="566" s="13" customFormat="1" ht="13.9" customHeight="1" x14ac:dyDescent="0.25"/>
    <row r="567" s="13" customFormat="1" ht="13.9" customHeight="1" x14ac:dyDescent="0.25"/>
    <row r="568" s="13" customFormat="1" ht="13.9" customHeight="1" x14ac:dyDescent="0.25"/>
    <row r="569" s="13" customFormat="1" ht="13.9" customHeight="1" x14ac:dyDescent="0.25"/>
    <row r="570" s="13" customFormat="1" ht="13.9" customHeight="1" x14ac:dyDescent="0.25"/>
    <row r="571" s="13" customFormat="1" ht="13.9" customHeight="1" x14ac:dyDescent="0.25"/>
    <row r="572" s="13" customFormat="1" ht="13.9" customHeight="1" x14ac:dyDescent="0.25"/>
    <row r="573" s="13" customFormat="1" ht="13.9" customHeight="1" x14ac:dyDescent="0.25"/>
    <row r="574" s="13" customFormat="1" ht="13.9" customHeight="1" x14ac:dyDescent="0.25"/>
    <row r="575" s="13" customFormat="1" ht="13.9" customHeight="1" x14ac:dyDescent="0.25"/>
    <row r="576" s="13" customFormat="1" ht="13.9" customHeight="1" x14ac:dyDescent="0.25"/>
    <row r="577" s="13" customFormat="1" ht="13.9" customHeight="1" x14ac:dyDescent="0.25"/>
    <row r="578" s="13" customFormat="1" ht="13.9" customHeight="1" x14ac:dyDescent="0.25"/>
    <row r="579" s="13" customFormat="1" ht="13.9" customHeight="1" x14ac:dyDescent="0.25"/>
    <row r="580" s="13" customFormat="1" ht="13.9" customHeight="1" x14ac:dyDescent="0.25"/>
    <row r="581" s="13" customFormat="1" ht="13.9" customHeight="1" x14ac:dyDescent="0.25"/>
    <row r="582" s="13" customFormat="1" ht="13.9" customHeight="1" x14ac:dyDescent="0.25"/>
    <row r="583" s="13" customFormat="1" ht="13.9" customHeight="1" x14ac:dyDescent="0.25"/>
    <row r="584" s="13" customFormat="1" ht="13.9" customHeight="1" x14ac:dyDescent="0.25"/>
    <row r="585" s="13" customFormat="1" ht="13.9" customHeight="1" x14ac:dyDescent="0.25"/>
    <row r="586" s="13" customFormat="1" ht="13.9" customHeight="1" x14ac:dyDescent="0.25"/>
    <row r="587" s="13" customFormat="1" ht="13.9" customHeight="1" x14ac:dyDescent="0.25"/>
    <row r="588" s="13" customFormat="1" ht="13.9" customHeight="1" x14ac:dyDescent="0.25"/>
    <row r="589" s="13" customFormat="1" ht="13.9" customHeight="1" x14ac:dyDescent="0.25"/>
    <row r="590" s="13" customFormat="1" ht="13.9" customHeight="1" x14ac:dyDescent="0.25"/>
    <row r="591" s="13" customFormat="1" ht="13.9" customHeight="1" x14ac:dyDescent="0.25"/>
    <row r="592" s="13" customFormat="1" ht="13.9" customHeight="1" x14ac:dyDescent="0.25"/>
    <row r="593" s="13" customFormat="1" ht="13.9" customHeight="1" x14ac:dyDescent="0.25"/>
    <row r="594" s="13" customFormat="1" ht="13.9" customHeight="1" x14ac:dyDescent="0.25"/>
    <row r="595" s="13" customFormat="1" ht="13.9" customHeight="1" x14ac:dyDescent="0.25"/>
    <row r="596" s="13" customFormat="1" ht="13.9" customHeight="1" x14ac:dyDescent="0.25"/>
    <row r="597" s="13" customFormat="1" ht="13.9" customHeight="1" x14ac:dyDescent="0.25"/>
    <row r="598" s="13" customFormat="1" ht="13.9" customHeight="1" x14ac:dyDescent="0.25"/>
    <row r="599" s="13" customFormat="1" ht="13.9" customHeight="1" x14ac:dyDescent="0.25"/>
    <row r="600" s="13" customFormat="1" ht="13.9" customHeight="1" x14ac:dyDescent="0.25"/>
    <row r="601" s="13" customFormat="1" ht="13.9" customHeight="1" x14ac:dyDescent="0.25"/>
    <row r="602" s="13" customFormat="1" ht="13.9" customHeight="1" x14ac:dyDescent="0.25"/>
    <row r="603" s="13" customFormat="1" ht="13.9" customHeight="1" x14ac:dyDescent="0.25"/>
    <row r="604" s="13" customFormat="1" ht="13.9" customHeight="1" x14ac:dyDescent="0.25"/>
    <row r="605" s="13" customFormat="1" ht="13.9" customHeight="1" x14ac:dyDescent="0.25"/>
    <row r="606" s="13" customFormat="1" ht="13.9" customHeight="1" x14ac:dyDescent="0.25"/>
    <row r="607" s="13" customFormat="1" ht="13.9" customHeight="1" x14ac:dyDescent="0.25"/>
    <row r="608" s="13" customFormat="1" ht="13.9" customHeight="1" x14ac:dyDescent="0.25"/>
    <row r="609" s="13" customFormat="1" ht="13.9" customHeight="1" x14ac:dyDescent="0.25"/>
    <row r="610" s="13" customFormat="1" ht="13.9" customHeight="1" x14ac:dyDescent="0.25"/>
    <row r="611" s="13" customFormat="1" ht="13.9" customHeight="1" x14ac:dyDescent="0.25"/>
    <row r="612" s="13" customFormat="1" ht="13.9" customHeight="1" x14ac:dyDescent="0.25"/>
    <row r="613" s="13" customFormat="1" ht="13.9" customHeight="1" x14ac:dyDescent="0.25"/>
    <row r="614" s="13" customFormat="1" ht="13.9" customHeight="1" x14ac:dyDescent="0.25"/>
    <row r="615" s="13" customFormat="1" ht="13.9" customHeight="1" x14ac:dyDescent="0.25"/>
    <row r="616" s="13" customFormat="1" ht="13.9" customHeight="1" x14ac:dyDescent="0.25"/>
    <row r="617" s="13" customFormat="1" ht="13.9" customHeight="1" x14ac:dyDescent="0.25"/>
    <row r="618" s="13" customFormat="1" ht="13.9" customHeight="1" x14ac:dyDescent="0.25"/>
    <row r="619" s="13" customFormat="1" ht="13.9" customHeight="1" x14ac:dyDescent="0.25"/>
    <row r="620" s="13" customFormat="1" ht="13.9" customHeight="1" x14ac:dyDescent="0.25"/>
    <row r="621" s="13" customFormat="1" ht="13.9" customHeight="1" x14ac:dyDescent="0.25"/>
    <row r="622" s="13" customFormat="1" ht="13.9" customHeight="1" x14ac:dyDescent="0.25"/>
    <row r="623" s="13" customFormat="1" ht="13.9" customHeight="1" x14ac:dyDescent="0.25"/>
    <row r="624" s="13" customFormat="1" ht="13.9" customHeight="1" x14ac:dyDescent="0.25"/>
    <row r="625" s="13" customFormat="1" ht="13.9" customHeight="1" x14ac:dyDescent="0.25"/>
    <row r="626" s="13" customFormat="1" ht="13.9" customHeight="1" x14ac:dyDescent="0.25"/>
    <row r="627" s="13" customFormat="1" ht="13.9" customHeight="1" x14ac:dyDescent="0.25"/>
    <row r="628" s="13" customFormat="1" ht="13.9" customHeight="1" x14ac:dyDescent="0.25"/>
    <row r="629" s="13" customFormat="1" ht="13.9" customHeight="1" x14ac:dyDescent="0.25"/>
    <row r="630" s="13" customFormat="1" ht="13.9" customHeight="1" x14ac:dyDescent="0.25"/>
    <row r="631" s="13" customFormat="1" ht="13.9" customHeight="1" x14ac:dyDescent="0.25"/>
    <row r="632" s="13" customFormat="1" ht="13.9" customHeight="1" x14ac:dyDescent="0.25"/>
    <row r="633" s="13" customFormat="1" ht="13.9" customHeight="1" x14ac:dyDescent="0.25"/>
    <row r="634" s="13" customFormat="1" ht="13.9" customHeight="1" x14ac:dyDescent="0.25"/>
    <row r="635" s="13" customFormat="1" ht="13.9" customHeight="1" x14ac:dyDescent="0.25"/>
    <row r="636" s="13" customFormat="1" ht="13.9" customHeight="1" x14ac:dyDescent="0.25"/>
    <row r="637" s="13" customFormat="1" ht="13.9" customHeight="1" x14ac:dyDescent="0.25"/>
    <row r="638" s="13" customFormat="1" ht="13.9" customHeight="1" x14ac:dyDescent="0.25"/>
    <row r="639" s="13" customFormat="1" ht="13.9" customHeight="1" x14ac:dyDescent="0.25"/>
    <row r="640" s="13" customFormat="1" ht="13.9" customHeight="1" x14ac:dyDescent="0.25"/>
    <row r="641" s="13" customFormat="1" ht="13.9" customHeight="1" x14ac:dyDescent="0.25"/>
    <row r="642" s="13" customFormat="1" ht="13.9" customHeight="1" x14ac:dyDescent="0.25"/>
    <row r="643" s="13" customFormat="1" ht="13.9" customHeight="1" x14ac:dyDescent="0.25"/>
    <row r="644" s="13" customFormat="1" ht="13.9" customHeight="1" x14ac:dyDescent="0.25"/>
    <row r="645" s="13" customFormat="1" ht="13.9" customHeight="1" x14ac:dyDescent="0.25"/>
    <row r="646" s="13" customFormat="1" ht="13.9" customHeight="1" x14ac:dyDescent="0.25"/>
    <row r="647" s="13" customFormat="1" ht="13.9" customHeight="1" x14ac:dyDescent="0.25"/>
    <row r="648" s="13" customFormat="1" ht="13.9" customHeight="1" x14ac:dyDescent="0.25"/>
    <row r="649" s="13" customFormat="1" ht="13.9" customHeight="1" x14ac:dyDescent="0.25"/>
    <row r="650" s="13" customFormat="1" ht="13.9" customHeight="1" x14ac:dyDescent="0.25"/>
    <row r="651" s="13" customFormat="1" ht="13.9" customHeight="1" x14ac:dyDescent="0.25"/>
    <row r="652" s="13" customFormat="1" ht="13.9" customHeight="1" x14ac:dyDescent="0.25"/>
    <row r="653" s="13" customFormat="1" ht="13.9" customHeight="1" x14ac:dyDescent="0.25"/>
    <row r="654" s="13" customFormat="1" ht="13.9" customHeight="1" x14ac:dyDescent="0.25"/>
    <row r="655" s="13" customFormat="1" ht="13.9" customHeight="1" x14ac:dyDescent="0.25"/>
    <row r="656" s="13" customFormat="1" ht="13.9" customHeight="1" x14ac:dyDescent="0.25"/>
    <row r="657" s="13" customFormat="1" ht="13.9" customHeight="1" x14ac:dyDescent="0.25"/>
    <row r="658" s="13" customFormat="1" ht="13.9" customHeight="1" x14ac:dyDescent="0.25"/>
    <row r="659" s="13" customFormat="1" ht="13.9" customHeight="1" x14ac:dyDescent="0.25"/>
    <row r="660" s="13" customFormat="1" ht="13.9" customHeight="1" x14ac:dyDescent="0.25"/>
    <row r="661" s="13" customFormat="1" ht="13.9" customHeight="1" x14ac:dyDescent="0.25"/>
    <row r="662" s="13" customFormat="1" ht="13.9" customHeight="1" x14ac:dyDescent="0.25"/>
    <row r="663" s="13" customFormat="1" ht="13.9" customHeight="1" x14ac:dyDescent="0.25"/>
    <row r="664" s="13" customFormat="1" ht="13.9" customHeight="1" x14ac:dyDescent="0.25"/>
    <row r="665" s="13" customFormat="1" ht="13.9" customHeight="1" x14ac:dyDescent="0.25"/>
    <row r="666" s="13" customFormat="1" ht="13.9" customHeight="1" x14ac:dyDescent="0.25"/>
    <row r="667" s="13" customFormat="1" ht="13.9" customHeight="1" x14ac:dyDescent="0.25"/>
    <row r="668" s="13" customFormat="1" ht="13.9" customHeight="1" x14ac:dyDescent="0.25"/>
    <row r="669" s="13" customFormat="1" ht="13.9" customHeight="1" x14ac:dyDescent="0.25"/>
    <row r="670" s="13" customFormat="1" ht="13.9" customHeight="1" x14ac:dyDescent="0.25"/>
    <row r="671" s="13" customFormat="1" ht="13.9" customHeight="1" x14ac:dyDescent="0.25"/>
    <row r="672" s="13" customFormat="1" ht="13.9" customHeight="1" x14ac:dyDescent="0.25"/>
    <row r="673" s="13" customFormat="1" ht="13.9" customHeight="1" x14ac:dyDescent="0.25"/>
    <row r="674" s="13" customFormat="1" ht="13.9" customHeight="1" x14ac:dyDescent="0.25"/>
    <row r="675" s="13" customFormat="1" ht="13.9" customHeight="1" x14ac:dyDescent="0.25"/>
    <row r="676" s="13" customFormat="1" ht="13.9" customHeight="1" x14ac:dyDescent="0.25"/>
    <row r="677" s="13" customFormat="1" ht="13.9" customHeight="1" x14ac:dyDescent="0.25"/>
    <row r="678" s="13" customFormat="1" ht="13.9" customHeight="1" x14ac:dyDescent="0.25"/>
    <row r="679" s="13" customFormat="1" ht="13.9" customHeight="1" x14ac:dyDescent="0.25"/>
    <row r="680" s="13" customFormat="1" ht="13.9" customHeight="1" x14ac:dyDescent="0.25"/>
    <row r="681" s="13" customFormat="1" ht="13.9" customHeight="1" x14ac:dyDescent="0.25"/>
    <row r="682" s="13" customFormat="1" ht="13.9" customHeight="1" x14ac:dyDescent="0.25"/>
    <row r="683" s="13" customFormat="1" ht="13.9" customHeight="1" x14ac:dyDescent="0.25"/>
    <row r="684" s="13" customFormat="1" ht="13.9" customHeight="1" x14ac:dyDescent="0.25"/>
    <row r="685" s="13" customFormat="1" ht="13.9" customHeight="1" x14ac:dyDescent="0.25"/>
    <row r="686" s="13" customFormat="1" ht="13.9" customHeight="1" x14ac:dyDescent="0.25"/>
    <row r="687" s="13" customFormat="1" ht="13.9" customHeight="1" x14ac:dyDescent="0.25"/>
    <row r="688" s="13" customFormat="1" ht="13.9" customHeight="1" x14ac:dyDescent="0.25"/>
    <row r="689" s="13" customFormat="1" ht="13.9" customHeight="1" x14ac:dyDescent="0.25"/>
    <row r="690" s="13" customFormat="1" ht="13.9" customHeight="1" x14ac:dyDescent="0.25"/>
    <row r="691" s="13" customFormat="1" ht="13.9" customHeight="1" x14ac:dyDescent="0.25"/>
    <row r="692" s="13" customFormat="1" ht="13.9" customHeight="1" x14ac:dyDescent="0.25"/>
    <row r="693" s="13" customFormat="1" ht="13.9" customHeight="1" x14ac:dyDescent="0.25"/>
    <row r="694" s="13" customFormat="1" ht="13.9" customHeight="1" x14ac:dyDescent="0.25"/>
    <row r="695" s="13" customFormat="1" ht="13.9" customHeight="1" x14ac:dyDescent="0.25"/>
    <row r="696" s="13" customFormat="1" ht="13.9" customHeight="1" x14ac:dyDescent="0.25"/>
    <row r="697" s="13" customFormat="1" ht="13.9" customHeight="1" x14ac:dyDescent="0.25"/>
    <row r="698" s="13" customFormat="1" ht="13.9" customHeight="1" x14ac:dyDescent="0.25"/>
    <row r="699" s="13" customFormat="1" ht="13.9" customHeight="1" x14ac:dyDescent="0.25"/>
    <row r="700" s="13" customFormat="1" ht="13.9" customHeight="1" x14ac:dyDescent="0.25"/>
    <row r="701" s="13" customFormat="1" ht="13.9" customHeight="1" x14ac:dyDescent="0.25"/>
    <row r="702" s="13" customFormat="1" ht="13.9" customHeight="1" x14ac:dyDescent="0.25"/>
    <row r="703" s="13" customFormat="1" ht="13.9" customHeight="1" x14ac:dyDescent="0.25"/>
    <row r="704" s="13" customFormat="1" ht="13.9" customHeight="1" x14ac:dyDescent="0.25"/>
    <row r="705" s="13" customFormat="1" ht="13.9" customHeight="1" x14ac:dyDescent="0.25"/>
    <row r="706" s="13" customFormat="1" ht="13.9" customHeight="1" x14ac:dyDescent="0.25"/>
    <row r="707" s="13" customFormat="1" ht="13.9" customHeight="1" x14ac:dyDescent="0.25"/>
    <row r="708" s="13" customFormat="1" ht="13.9" customHeight="1" x14ac:dyDescent="0.25"/>
    <row r="709" s="13" customFormat="1" ht="13.9" customHeight="1" x14ac:dyDescent="0.25"/>
    <row r="710" s="13" customFormat="1" ht="13.9" customHeight="1" x14ac:dyDescent="0.25"/>
    <row r="711" s="13" customFormat="1" ht="13.9" customHeight="1" x14ac:dyDescent="0.25"/>
    <row r="712" s="13" customFormat="1" ht="13.9" customHeight="1" x14ac:dyDescent="0.25"/>
    <row r="713" s="13" customFormat="1" ht="13.9" customHeight="1" x14ac:dyDescent="0.25"/>
    <row r="714" s="13" customFormat="1" ht="13.9" customHeight="1" x14ac:dyDescent="0.25"/>
    <row r="715" s="13" customFormat="1" ht="13.9" customHeight="1" x14ac:dyDescent="0.25"/>
    <row r="716" s="13" customFormat="1" ht="13.9" customHeight="1" x14ac:dyDescent="0.25"/>
    <row r="717" s="13" customFormat="1" ht="13.9" customHeight="1" x14ac:dyDescent="0.25"/>
    <row r="718" s="13" customFormat="1" ht="13.9" customHeight="1" x14ac:dyDescent="0.25"/>
    <row r="719" s="13" customFormat="1" ht="13.9" customHeight="1" x14ac:dyDescent="0.25"/>
    <row r="720" s="13" customFormat="1" ht="13.9" customHeight="1" x14ac:dyDescent="0.25"/>
    <row r="721" s="13" customFormat="1" ht="13.9" customHeight="1" x14ac:dyDescent="0.25"/>
    <row r="722" s="13" customFormat="1" ht="13.9" customHeight="1" x14ac:dyDescent="0.25"/>
    <row r="723" s="13" customFormat="1" ht="13.9" customHeight="1" x14ac:dyDescent="0.25"/>
    <row r="724" s="13" customFormat="1" ht="13.9" customHeight="1" x14ac:dyDescent="0.25"/>
    <row r="725" s="13" customFormat="1" ht="13.9" customHeight="1" x14ac:dyDescent="0.25"/>
    <row r="726" s="13" customFormat="1" ht="13.9" customHeight="1" x14ac:dyDescent="0.25"/>
    <row r="727" s="13" customFormat="1" ht="13.9" customHeight="1" x14ac:dyDescent="0.25"/>
    <row r="728" s="13" customFormat="1" ht="13.9" customHeight="1" x14ac:dyDescent="0.25"/>
    <row r="729" s="13" customFormat="1" ht="13.9" customHeight="1" x14ac:dyDescent="0.25"/>
    <row r="730" s="13" customFormat="1" ht="13.9" customHeight="1" x14ac:dyDescent="0.25"/>
    <row r="731" s="13" customFormat="1" ht="13.9" customHeight="1" x14ac:dyDescent="0.25"/>
    <row r="732" s="13" customFormat="1" ht="13.9" customHeight="1" x14ac:dyDescent="0.25"/>
    <row r="733" s="13" customFormat="1" ht="13.9" customHeight="1" x14ac:dyDescent="0.25"/>
    <row r="734" s="13" customFormat="1" ht="13.9" customHeight="1" x14ac:dyDescent="0.25"/>
    <row r="735" s="13" customFormat="1" ht="13.9" customHeight="1" x14ac:dyDescent="0.25"/>
    <row r="736" s="13" customFormat="1" ht="13.9" customHeight="1" x14ac:dyDescent="0.25"/>
    <row r="737" s="13" customFormat="1" ht="13.9" customHeight="1" x14ac:dyDescent="0.25"/>
    <row r="738" s="13" customFormat="1" ht="13.9" customHeight="1" x14ac:dyDescent="0.25"/>
    <row r="739" s="13" customFormat="1" ht="13.9" customHeight="1" x14ac:dyDescent="0.25"/>
    <row r="740" s="13" customFormat="1" ht="13.9" customHeight="1" x14ac:dyDescent="0.25"/>
    <row r="741" s="13" customFormat="1" ht="13.9" customHeight="1" x14ac:dyDescent="0.25"/>
    <row r="742" s="13" customFormat="1" ht="13.9" customHeight="1" x14ac:dyDescent="0.25"/>
    <row r="743" s="13" customFormat="1" ht="13.9" customHeight="1" x14ac:dyDescent="0.25"/>
    <row r="744" s="13" customFormat="1" ht="13.9" customHeight="1" x14ac:dyDescent="0.25"/>
    <row r="745" s="13" customFormat="1" ht="13.9" customHeight="1" x14ac:dyDescent="0.25"/>
    <row r="746" s="13" customFormat="1" ht="13.9" customHeight="1" x14ac:dyDescent="0.25"/>
    <row r="747" s="13" customFormat="1" ht="13.9" customHeight="1" x14ac:dyDescent="0.25"/>
    <row r="748" s="13" customFormat="1" ht="13.9" customHeight="1" x14ac:dyDescent="0.25"/>
    <row r="749" s="13" customFormat="1" ht="13.9" customHeight="1" x14ac:dyDescent="0.25"/>
    <row r="750" s="13" customFormat="1" ht="13.9" customHeight="1" x14ac:dyDescent="0.25"/>
    <row r="751" s="13" customFormat="1" ht="13.9" customHeight="1" x14ac:dyDescent="0.25"/>
    <row r="752" s="13" customFormat="1" ht="13.9" customHeight="1" x14ac:dyDescent="0.25"/>
    <row r="753" s="13" customFormat="1" ht="13.9" customHeight="1" x14ac:dyDescent="0.25"/>
    <row r="754" s="13" customFormat="1" ht="13.9" customHeight="1" x14ac:dyDescent="0.25"/>
    <row r="755" s="13" customFormat="1" ht="13.9" customHeight="1" x14ac:dyDescent="0.25"/>
    <row r="756" s="13" customFormat="1" ht="13.9" customHeight="1" x14ac:dyDescent="0.25"/>
    <row r="757" s="13" customFormat="1" ht="13.9" customHeight="1" x14ac:dyDescent="0.25"/>
    <row r="758" s="13" customFormat="1" ht="13.9" customHeight="1" x14ac:dyDescent="0.25"/>
    <row r="759" s="13" customFormat="1" ht="13.9" customHeight="1" x14ac:dyDescent="0.25"/>
    <row r="760" s="13" customFormat="1" ht="13.9" customHeight="1" x14ac:dyDescent="0.25"/>
    <row r="761" s="13" customFormat="1" ht="13.9" customHeight="1" x14ac:dyDescent="0.25"/>
    <row r="762" s="13" customFormat="1" ht="13.9" customHeight="1" x14ac:dyDescent="0.25"/>
    <row r="763" s="13" customFormat="1" ht="13.9" customHeight="1" x14ac:dyDescent="0.25"/>
    <row r="764" s="13" customFormat="1" ht="13.9" customHeight="1" x14ac:dyDescent="0.25"/>
    <row r="765" s="13" customFormat="1" ht="13.9" customHeight="1" x14ac:dyDescent="0.25"/>
    <row r="766" s="13" customFormat="1" ht="13.9" customHeight="1" x14ac:dyDescent="0.25"/>
    <row r="767" s="13" customFormat="1" ht="13.9" customHeight="1" x14ac:dyDescent="0.25"/>
    <row r="768" s="13" customFormat="1" ht="13.9" customHeight="1" x14ac:dyDescent="0.25"/>
    <row r="769" s="13" customFormat="1" ht="13.9" customHeight="1" x14ac:dyDescent="0.25"/>
    <row r="770" s="13" customFormat="1" ht="13.9" customHeight="1" x14ac:dyDescent="0.25"/>
    <row r="771" s="13" customFormat="1" ht="13.9" customHeight="1" x14ac:dyDescent="0.25"/>
    <row r="772" s="13" customFormat="1" ht="13.9" customHeight="1" x14ac:dyDescent="0.25"/>
    <row r="773" s="13" customFormat="1" ht="13.9" customHeight="1" x14ac:dyDescent="0.25"/>
    <row r="774" s="13" customFormat="1" ht="13.9" customHeight="1" x14ac:dyDescent="0.25"/>
    <row r="775" s="13" customFormat="1" ht="13.9" customHeight="1" x14ac:dyDescent="0.25"/>
    <row r="776" s="13" customFormat="1" ht="13.9" customHeight="1" x14ac:dyDescent="0.25"/>
    <row r="777" s="13" customFormat="1" ht="13.9" customHeight="1" x14ac:dyDescent="0.25"/>
    <row r="778" s="13" customFormat="1" ht="13.9" customHeight="1" x14ac:dyDescent="0.25"/>
    <row r="779" s="13" customFormat="1" ht="13.9" customHeight="1" x14ac:dyDescent="0.25"/>
    <row r="780" s="13" customFormat="1" ht="13.9" customHeight="1" x14ac:dyDescent="0.25"/>
    <row r="781" s="13" customFormat="1" ht="13.9" customHeight="1" x14ac:dyDescent="0.25"/>
    <row r="782" s="13" customFormat="1" ht="13.9" customHeight="1" x14ac:dyDescent="0.25"/>
    <row r="783" s="13" customFormat="1" ht="13.9" customHeight="1" x14ac:dyDescent="0.25"/>
    <row r="784" s="13" customFormat="1" ht="13.9" customHeight="1" x14ac:dyDescent="0.25"/>
    <row r="785" s="13" customFormat="1" ht="13.9" customHeight="1" x14ac:dyDescent="0.25"/>
    <row r="786" s="13" customFormat="1" ht="13.9" customHeight="1" x14ac:dyDescent="0.25"/>
    <row r="787" s="13" customFormat="1" ht="13.9" customHeight="1" x14ac:dyDescent="0.25"/>
    <row r="788" s="13" customFormat="1" ht="13.9" customHeight="1" x14ac:dyDescent="0.25"/>
    <row r="789" s="13" customFormat="1" ht="13.9" customHeight="1" x14ac:dyDescent="0.25"/>
    <row r="790" s="13" customFormat="1" ht="13.9" customHeight="1" x14ac:dyDescent="0.25"/>
    <row r="791" s="13" customFormat="1" ht="13.9" customHeight="1" x14ac:dyDescent="0.25"/>
    <row r="792" s="13" customFormat="1" ht="13.9" customHeight="1" x14ac:dyDescent="0.25"/>
    <row r="793" s="13" customFormat="1" ht="13.9" customHeight="1" x14ac:dyDescent="0.25"/>
    <row r="794" s="13" customFormat="1" ht="13.9" customHeight="1" x14ac:dyDescent="0.25"/>
    <row r="795" s="13" customFormat="1" ht="13.9" customHeight="1" x14ac:dyDescent="0.25"/>
    <row r="796" s="13" customFormat="1" ht="13.9" customHeight="1" x14ac:dyDescent="0.25"/>
    <row r="797" s="13" customFormat="1" ht="13.9" customHeight="1" x14ac:dyDescent="0.25"/>
    <row r="798" s="13" customFormat="1" ht="13.9" customHeight="1" x14ac:dyDescent="0.25"/>
    <row r="799" s="13" customFormat="1" ht="13.9" customHeight="1" x14ac:dyDescent="0.25"/>
    <row r="800" s="13" customFormat="1" ht="13.9" customHeight="1" x14ac:dyDescent="0.25"/>
    <row r="801" s="13" customFormat="1" ht="13.9" customHeight="1" x14ac:dyDescent="0.25"/>
    <row r="802" s="13" customFormat="1" ht="13.9" customHeight="1" x14ac:dyDescent="0.25"/>
    <row r="803" s="13" customFormat="1" ht="13.9" customHeight="1" x14ac:dyDescent="0.25"/>
    <row r="804" s="13" customFormat="1" ht="13.9" customHeight="1" x14ac:dyDescent="0.25"/>
    <row r="805" s="13" customFormat="1" ht="13.9" customHeight="1" x14ac:dyDescent="0.25"/>
    <row r="806" s="13" customFormat="1" ht="13.9" customHeight="1" x14ac:dyDescent="0.25"/>
    <row r="807" s="13" customFormat="1" ht="13.9" customHeight="1" x14ac:dyDescent="0.25"/>
    <row r="808" s="13" customFormat="1" ht="13.9" customHeight="1" x14ac:dyDescent="0.25"/>
    <row r="809" s="13" customFormat="1" ht="13.9" customHeight="1" x14ac:dyDescent="0.25"/>
    <row r="810" s="13" customFormat="1" ht="13.9" customHeight="1" x14ac:dyDescent="0.25"/>
    <row r="811" s="13" customFormat="1" ht="13.9" customHeight="1" x14ac:dyDescent="0.25"/>
    <row r="812" s="13" customFormat="1" ht="13.9" customHeight="1" x14ac:dyDescent="0.25"/>
    <row r="813" s="13" customFormat="1" ht="13.9" customHeight="1" x14ac:dyDescent="0.25"/>
    <row r="814" s="13" customFormat="1" ht="13.9" customHeight="1" x14ac:dyDescent="0.25"/>
    <row r="815" s="13" customFormat="1" ht="13.9" customHeight="1" x14ac:dyDescent="0.25"/>
    <row r="816" s="13" customFormat="1" ht="13.9" customHeight="1" x14ac:dyDescent="0.25"/>
    <row r="817" s="13" customFormat="1" ht="13.9" customHeight="1" x14ac:dyDescent="0.25"/>
    <row r="818" s="13" customFormat="1" ht="13.9" customHeight="1" x14ac:dyDescent="0.25"/>
    <row r="819" s="13" customFormat="1" ht="13.9" customHeight="1" x14ac:dyDescent="0.25"/>
    <row r="820" s="13" customFormat="1" ht="13.9" customHeight="1" x14ac:dyDescent="0.25"/>
    <row r="821" s="13" customFormat="1" ht="13.9" customHeight="1" x14ac:dyDescent="0.25"/>
    <row r="822" s="13" customFormat="1" ht="13.9" customHeight="1" x14ac:dyDescent="0.25"/>
    <row r="823" s="13" customFormat="1" ht="13.9" customHeight="1" x14ac:dyDescent="0.25"/>
    <row r="824" s="13" customFormat="1" ht="13.9" customHeight="1" x14ac:dyDescent="0.25"/>
    <row r="825" s="13" customFormat="1" ht="13.9" customHeight="1" x14ac:dyDescent="0.25"/>
    <row r="826" s="13" customFormat="1" ht="13.9" customHeight="1" x14ac:dyDescent="0.25"/>
    <row r="827" s="13" customFormat="1" ht="13.9" customHeight="1" x14ac:dyDescent="0.25"/>
    <row r="828" s="13" customFormat="1" ht="13.9" customHeight="1" x14ac:dyDescent="0.25"/>
    <row r="829" s="13" customFormat="1" ht="13.9" customHeight="1" x14ac:dyDescent="0.25"/>
    <row r="830" s="13" customFormat="1" ht="13.9" customHeight="1" x14ac:dyDescent="0.25"/>
    <row r="831" s="13" customFormat="1" ht="13.9" customHeight="1" x14ac:dyDescent="0.25"/>
    <row r="832" s="13" customFormat="1" ht="13.9" customHeight="1" x14ac:dyDescent="0.25"/>
    <row r="833" s="13" customFormat="1" ht="13.9" customHeight="1" x14ac:dyDescent="0.25"/>
    <row r="834" s="13" customFormat="1" ht="13.9" customHeight="1" x14ac:dyDescent="0.25"/>
    <row r="835" s="13" customFormat="1" ht="13.9" customHeight="1" x14ac:dyDescent="0.25"/>
    <row r="836" s="13" customFormat="1" ht="13.9" customHeight="1" x14ac:dyDescent="0.25"/>
    <row r="837" s="13" customFormat="1" ht="13.9" customHeight="1" x14ac:dyDescent="0.25"/>
    <row r="838" s="13" customFormat="1" ht="13.9" customHeight="1" x14ac:dyDescent="0.25"/>
    <row r="839" s="13" customFormat="1" ht="13.9" customHeight="1" x14ac:dyDescent="0.25"/>
    <row r="840" s="13" customFormat="1" ht="13.9" customHeight="1" x14ac:dyDescent="0.25"/>
    <row r="841" s="13" customFormat="1" ht="13.9" customHeight="1" x14ac:dyDescent="0.25"/>
    <row r="842" s="13" customFormat="1" ht="13.9" customHeight="1" x14ac:dyDescent="0.25"/>
    <row r="843" s="13" customFormat="1" ht="13.9" customHeight="1" x14ac:dyDescent="0.25"/>
    <row r="844" s="13" customFormat="1" ht="13.9" customHeight="1" x14ac:dyDescent="0.25"/>
    <row r="845" s="13" customFormat="1" ht="13.9" customHeight="1" x14ac:dyDescent="0.25"/>
    <row r="846" s="13" customFormat="1" ht="13.9" customHeight="1" x14ac:dyDescent="0.25"/>
    <row r="847" s="13" customFormat="1" ht="13.9" customHeight="1" x14ac:dyDescent="0.25"/>
    <row r="848" s="13" customFormat="1" ht="13.9" customHeight="1" x14ac:dyDescent="0.25"/>
    <row r="849" s="13" customFormat="1" ht="13.9" customHeight="1" x14ac:dyDescent="0.25"/>
    <row r="850" s="13" customFormat="1" ht="13.9" customHeight="1" x14ac:dyDescent="0.25"/>
    <row r="851" s="13" customFormat="1" ht="13.9" customHeight="1" x14ac:dyDescent="0.25"/>
    <row r="852" s="13" customFormat="1" ht="13.9" customHeight="1" x14ac:dyDescent="0.25"/>
    <row r="853" s="13" customFormat="1" ht="13.9" customHeight="1" x14ac:dyDescent="0.25"/>
    <row r="854" s="13" customFormat="1" ht="13.9" customHeight="1" x14ac:dyDescent="0.25"/>
    <row r="855" s="13" customFormat="1" ht="13.9" customHeight="1" x14ac:dyDescent="0.25"/>
    <row r="856" s="13" customFormat="1" ht="13.9" customHeight="1" x14ac:dyDescent="0.25"/>
    <row r="857" s="13" customFormat="1" ht="13.9" customHeight="1" x14ac:dyDescent="0.25"/>
    <row r="858" s="13" customFormat="1" ht="13.9" customHeight="1" x14ac:dyDescent="0.25"/>
    <row r="859" s="13" customFormat="1" ht="13.9" customHeight="1" x14ac:dyDescent="0.25"/>
    <row r="860" s="13" customFormat="1" ht="13.9" customHeight="1" x14ac:dyDescent="0.25"/>
    <row r="861" s="13" customFormat="1" ht="13.9" customHeight="1" x14ac:dyDescent="0.25"/>
    <row r="862" s="13" customFormat="1" ht="13.9" customHeight="1" x14ac:dyDescent="0.25"/>
    <row r="863" s="13" customFormat="1" ht="13.9" customHeight="1" x14ac:dyDescent="0.25"/>
    <row r="864" s="13" customFormat="1" ht="13.9" customHeight="1" x14ac:dyDescent="0.25"/>
    <row r="865" s="13" customFormat="1" ht="13.9" customHeight="1" x14ac:dyDescent="0.25"/>
    <row r="866" s="13" customFormat="1" ht="13.9" customHeight="1" x14ac:dyDescent="0.25"/>
    <row r="867" s="13" customFormat="1" ht="13.9" customHeight="1" x14ac:dyDescent="0.25"/>
    <row r="868" s="13" customFormat="1" ht="13.9" customHeight="1" x14ac:dyDescent="0.25"/>
    <row r="869" s="13" customFormat="1" ht="13.9" customHeight="1" x14ac:dyDescent="0.25"/>
    <row r="870" s="13" customFormat="1" ht="13.9" customHeight="1" x14ac:dyDescent="0.25"/>
    <row r="871" s="13" customFormat="1" ht="13.9" customHeight="1" x14ac:dyDescent="0.25"/>
    <row r="872" s="13" customFormat="1" ht="13.9" customHeight="1" x14ac:dyDescent="0.25"/>
    <row r="873" s="13" customFormat="1" ht="13.9" customHeight="1" x14ac:dyDescent="0.25"/>
    <row r="874" s="13" customFormat="1" ht="13.9" customHeight="1" x14ac:dyDescent="0.25"/>
    <row r="875" s="13" customFormat="1" ht="13.9" customHeight="1" x14ac:dyDescent="0.25"/>
    <row r="876" s="13" customFormat="1" ht="13.9" customHeight="1" x14ac:dyDescent="0.25"/>
    <row r="877" s="13" customFormat="1" ht="13.9" customHeight="1" x14ac:dyDescent="0.25"/>
    <row r="878" s="13" customFormat="1" ht="13.9" customHeight="1" x14ac:dyDescent="0.25"/>
    <row r="879" s="13" customFormat="1" ht="13.9" customHeight="1" x14ac:dyDescent="0.25"/>
    <row r="880" s="13" customFormat="1" ht="13.9" customHeight="1" x14ac:dyDescent="0.25"/>
    <row r="881" s="13" customFormat="1" ht="13.9" customHeight="1" x14ac:dyDescent="0.25"/>
    <row r="882" s="13" customFormat="1" ht="13.9" customHeight="1" x14ac:dyDescent="0.25"/>
    <row r="883" s="13" customFormat="1" ht="13.9" customHeight="1" x14ac:dyDescent="0.25"/>
    <row r="884" s="13" customFormat="1" ht="13.9" customHeight="1" x14ac:dyDescent="0.25"/>
    <row r="885" s="13" customFormat="1" ht="13.9" customHeight="1" x14ac:dyDescent="0.25"/>
    <row r="886" s="13" customFormat="1" ht="13.9" customHeight="1" x14ac:dyDescent="0.25"/>
    <row r="887" s="13" customFormat="1" ht="13.9" customHeight="1" x14ac:dyDescent="0.25"/>
    <row r="888" s="13" customFormat="1" ht="13.9" customHeight="1" x14ac:dyDescent="0.25"/>
    <row r="889" s="13" customFormat="1" ht="13.9" customHeight="1" x14ac:dyDescent="0.25"/>
    <row r="890" s="13" customFormat="1" ht="13.9" customHeight="1" x14ac:dyDescent="0.25"/>
    <row r="891" s="13" customFormat="1" ht="13.9" customHeight="1" x14ac:dyDescent="0.25"/>
    <row r="892" s="13" customFormat="1" ht="13.9" customHeight="1" x14ac:dyDescent="0.25"/>
    <row r="893" s="13" customFormat="1" ht="13.9" customHeight="1" x14ac:dyDescent="0.25"/>
    <row r="894" s="13" customFormat="1" ht="13.9" customHeight="1" x14ac:dyDescent="0.25"/>
    <row r="895" s="13" customFormat="1" ht="13.9" customHeight="1" x14ac:dyDescent="0.25"/>
    <row r="896" s="13" customFormat="1" ht="13.9" customHeight="1" x14ac:dyDescent="0.25"/>
    <row r="897" s="13" customFormat="1" ht="13.9" customHeight="1" x14ac:dyDescent="0.25"/>
    <row r="898" s="13" customFormat="1" ht="13.9" customHeight="1" x14ac:dyDescent="0.25"/>
    <row r="899" s="13" customFormat="1" ht="13.9" customHeight="1" x14ac:dyDescent="0.25"/>
    <row r="900" s="13" customFormat="1" ht="13.9" customHeight="1" x14ac:dyDescent="0.25"/>
    <row r="901" s="13" customFormat="1" ht="13.9" customHeight="1" x14ac:dyDescent="0.25"/>
    <row r="902" s="13" customFormat="1" ht="13.9" customHeight="1" x14ac:dyDescent="0.25"/>
    <row r="903" s="13" customFormat="1" ht="13.9" customHeight="1" x14ac:dyDescent="0.25"/>
    <row r="904" s="13" customFormat="1" ht="13.9" customHeight="1" x14ac:dyDescent="0.25"/>
    <row r="905" s="13" customFormat="1" ht="13.9" customHeight="1" x14ac:dyDescent="0.25"/>
    <row r="906" s="13" customFormat="1" ht="13.9" customHeight="1" x14ac:dyDescent="0.25"/>
    <row r="907" s="13" customFormat="1" ht="13.9" customHeight="1" x14ac:dyDescent="0.25"/>
    <row r="908" s="13" customFormat="1" ht="13.9" customHeight="1" x14ac:dyDescent="0.25"/>
    <row r="909" s="13" customFormat="1" ht="13.9" customHeight="1" x14ac:dyDescent="0.25"/>
    <row r="910" s="13" customFormat="1" ht="13.9" customHeight="1" x14ac:dyDescent="0.25"/>
    <row r="911" s="13" customFormat="1" ht="13.9" customHeight="1" x14ac:dyDescent="0.25"/>
    <row r="912" s="13" customFormat="1" ht="13.9" customHeight="1" x14ac:dyDescent="0.25"/>
    <row r="913" s="13" customFormat="1" ht="13.9" customHeight="1" x14ac:dyDescent="0.25"/>
    <row r="914" s="13" customFormat="1" ht="13.9" customHeight="1" x14ac:dyDescent="0.25"/>
    <row r="915" s="13" customFormat="1" ht="13.9" customHeight="1" x14ac:dyDescent="0.25"/>
    <row r="916" s="13" customFormat="1" ht="13.9" customHeight="1" x14ac:dyDescent="0.25"/>
    <row r="917" s="13" customFormat="1" ht="13.9" customHeight="1" x14ac:dyDescent="0.25"/>
    <row r="918" s="13" customFormat="1" ht="13.9" customHeight="1" x14ac:dyDescent="0.25"/>
    <row r="919" s="13" customFormat="1" ht="13.9" customHeight="1" x14ac:dyDescent="0.25"/>
    <row r="920" s="13" customFormat="1" ht="13.9" customHeight="1" x14ac:dyDescent="0.25"/>
    <row r="921" s="13" customFormat="1" ht="13.9" customHeight="1" x14ac:dyDescent="0.25"/>
    <row r="922" s="13" customFormat="1" ht="13.9" customHeight="1" x14ac:dyDescent="0.25"/>
    <row r="923" s="13" customFormat="1" ht="13.9" customHeight="1" x14ac:dyDescent="0.25"/>
    <row r="924" s="13" customFormat="1" ht="13.9" customHeight="1" x14ac:dyDescent="0.25"/>
    <row r="925" s="13" customFormat="1" ht="13.9" customHeight="1" x14ac:dyDescent="0.25"/>
    <row r="926" s="13" customFormat="1" ht="13.9" customHeight="1" x14ac:dyDescent="0.25"/>
    <row r="927" s="13" customFormat="1" ht="13.9" customHeight="1" x14ac:dyDescent="0.25"/>
    <row r="928" s="13" customFormat="1" ht="13.9" customHeight="1" x14ac:dyDescent="0.25"/>
    <row r="929" s="13" customFormat="1" ht="13.9" customHeight="1" x14ac:dyDescent="0.25"/>
    <row r="930" s="13" customFormat="1" ht="13.9" customHeight="1" x14ac:dyDescent="0.25"/>
    <row r="931" s="13" customFormat="1" ht="13.9" customHeight="1" x14ac:dyDescent="0.25"/>
    <row r="932" s="13" customFormat="1" ht="13.9" customHeight="1" x14ac:dyDescent="0.25"/>
    <row r="933" s="13" customFormat="1" ht="13.9" customHeight="1" x14ac:dyDescent="0.25"/>
    <row r="934" s="13" customFormat="1" ht="13.9" customHeight="1" x14ac:dyDescent="0.25"/>
    <row r="935" s="13" customFormat="1" ht="13.9" customHeight="1" x14ac:dyDescent="0.25"/>
    <row r="936" s="13" customFormat="1" ht="13.9" customHeight="1" x14ac:dyDescent="0.25"/>
    <row r="937" s="13" customFormat="1" ht="13.9" customHeight="1" x14ac:dyDescent="0.25"/>
    <row r="938" s="13" customFormat="1" ht="13.9" customHeight="1" x14ac:dyDescent="0.25"/>
    <row r="939" s="13" customFormat="1" ht="13.9" customHeight="1" x14ac:dyDescent="0.25"/>
    <row r="940" s="13" customFormat="1" ht="13.9" customHeight="1" x14ac:dyDescent="0.25"/>
    <row r="941" s="13" customFormat="1" ht="13.9" customHeight="1" x14ac:dyDescent="0.25"/>
    <row r="942" s="13" customFormat="1" ht="13.9" customHeight="1" x14ac:dyDescent="0.25"/>
    <row r="943" s="13" customFormat="1" ht="13.9" customHeight="1" x14ac:dyDescent="0.25"/>
    <row r="944" s="13" customFormat="1" ht="13.9" customHeight="1" x14ac:dyDescent="0.25"/>
    <row r="945" s="13" customFormat="1" ht="13.9" customHeight="1" x14ac:dyDescent="0.25"/>
    <row r="946" s="13" customFormat="1" ht="13.9" customHeight="1" x14ac:dyDescent="0.25"/>
    <row r="947" s="13" customFormat="1" ht="13.9" customHeight="1" x14ac:dyDescent="0.25"/>
    <row r="948" s="13" customFormat="1" ht="13.9" customHeight="1" x14ac:dyDescent="0.25"/>
    <row r="949" s="13" customFormat="1" ht="13.9" customHeight="1" x14ac:dyDescent="0.25"/>
    <row r="950" s="13" customFormat="1" ht="13.9" customHeight="1" x14ac:dyDescent="0.25"/>
    <row r="951" s="13" customFormat="1" ht="13.9" customHeight="1" x14ac:dyDescent="0.25"/>
    <row r="952" s="13" customFormat="1" ht="13.9" customHeight="1" x14ac:dyDescent="0.25"/>
    <row r="953" s="13" customFormat="1" ht="13.9" customHeight="1" x14ac:dyDescent="0.25"/>
    <row r="954" s="13" customFormat="1" ht="13.9" customHeight="1" x14ac:dyDescent="0.25"/>
    <row r="955" s="13" customFormat="1" ht="13.9" customHeight="1" x14ac:dyDescent="0.25"/>
    <row r="956" s="13" customFormat="1" ht="13.9" customHeight="1" x14ac:dyDescent="0.25"/>
    <row r="957" s="13" customFormat="1" ht="13.9" customHeight="1" x14ac:dyDescent="0.25"/>
    <row r="958" s="13" customFormat="1" ht="13.9" customHeight="1" x14ac:dyDescent="0.25"/>
    <row r="959" s="13" customFormat="1" ht="13.9" customHeight="1" x14ac:dyDescent="0.25"/>
    <row r="960" s="13" customFormat="1" ht="13.9" customHeight="1" x14ac:dyDescent="0.25"/>
    <row r="961" s="13" customFormat="1" ht="13.9" customHeight="1" x14ac:dyDescent="0.25"/>
    <row r="962" s="13" customFormat="1" ht="13.9" customHeight="1" x14ac:dyDescent="0.25"/>
    <row r="963" s="13" customFormat="1" ht="13.9" customHeight="1" x14ac:dyDescent="0.25"/>
    <row r="964" s="13" customFormat="1" ht="13.9" customHeight="1" x14ac:dyDescent="0.25"/>
    <row r="965" s="13" customFormat="1" ht="13.9" customHeight="1" x14ac:dyDescent="0.25"/>
    <row r="966" s="13" customFormat="1" ht="13.9" customHeight="1" x14ac:dyDescent="0.25"/>
    <row r="967" s="13" customFormat="1" ht="13.9" customHeight="1" x14ac:dyDescent="0.25"/>
    <row r="968" s="13" customFormat="1" ht="13.9" customHeight="1" x14ac:dyDescent="0.25"/>
    <row r="969" s="13" customFormat="1" ht="13.9" customHeight="1" x14ac:dyDescent="0.25"/>
    <row r="970" s="13" customFormat="1" ht="13.9" customHeight="1" x14ac:dyDescent="0.25"/>
    <row r="971" s="13" customFormat="1" ht="13.9" customHeight="1" x14ac:dyDescent="0.25"/>
    <row r="972" s="13" customFormat="1" ht="13.9" customHeight="1" x14ac:dyDescent="0.25"/>
    <row r="973" s="13" customFormat="1" ht="13.9" customHeight="1" x14ac:dyDescent="0.25"/>
    <row r="974" s="13" customFormat="1" ht="13.9" customHeight="1" x14ac:dyDescent="0.25"/>
    <row r="975" s="13" customFormat="1" ht="13.9" customHeight="1" x14ac:dyDescent="0.25"/>
    <row r="976" s="13" customFormat="1" ht="13.9" customHeight="1" x14ac:dyDescent="0.25"/>
    <row r="977" s="13" customFormat="1" ht="13.9" customHeight="1" x14ac:dyDescent="0.25"/>
    <row r="978" s="13" customFormat="1" ht="13.9" customHeight="1" x14ac:dyDescent="0.25"/>
    <row r="979" s="13" customFormat="1" ht="13.9" customHeight="1" x14ac:dyDescent="0.25"/>
    <row r="980" s="13" customFormat="1" ht="13.9" customHeight="1" x14ac:dyDescent="0.25"/>
    <row r="981" s="13" customFormat="1" ht="13.9" customHeight="1" x14ac:dyDescent="0.25"/>
    <row r="982" s="13" customFormat="1" ht="13.9" customHeight="1" x14ac:dyDescent="0.25"/>
    <row r="983" s="13" customFormat="1" ht="13.9" customHeight="1" x14ac:dyDescent="0.25"/>
    <row r="984" s="13" customFormat="1" ht="13.9" customHeight="1" x14ac:dyDescent="0.25"/>
    <row r="985" s="13" customFormat="1" ht="13.9" customHeight="1" x14ac:dyDescent="0.25"/>
    <row r="986" s="13" customFormat="1" ht="13.9" customHeight="1" x14ac:dyDescent="0.25"/>
    <row r="987" s="13" customFormat="1" ht="13.9" customHeight="1" x14ac:dyDescent="0.25"/>
    <row r="988" s="13" customFormat="1" ht="13.9" customHeight="1" x14ac:dyDescent="0.25"/>
    <row r="989" s="13" customFormat="1" ht="13.9" customHeight="1" x14ac:dyDescent="0.25"/>
    <row r="990" s="13" customFormat="1" ht="13.9" customHeight="1" x14ac:dyDescent="0.25"/>
    <row r="991" s="13" customFormat="1" ht="13.9" customHeight="1" x14ac:dyDescent="0.25"/>
    <row r="992" s="13" customFormat="1" ht="13.9" customHeight="1" x14ac:dyDescent="0.25"/>
    <row r="993" s="13" customFormat="1" ht="13.9" customHeight="1" x14ac:dyDescent="0.25"/>
    <row r="994" s="13" customFormat="1" ht="13.9" customHeight="1" x14ac:dyDescent="0.25"/>
    <row r="995" s="13" customFormat="1" ht="13.9" customHeight="1" x14ac:dyDescent="0.25"/>
    <row r="996" s="13" customFormat="1" ht="13.9" customHeight="1" x14ac:dyDescent="0.25"/>
    <row r="997" s="13" customFormat="1" ht="13.9" customHeight="1" x14ac:dyDescent="0.25"/>
    <row r="998" s="13" customFormat="1" ht="13.9" customHeight="1" x14ac:dyDescent="0.25"/>
    <row r="999" s="13" customFormat="1" ht="13.9" customHeight="1" x14ac:dyDescent="0.25"/>
    <row r="1000" s="13" customFormat="1" ht="13.9" customHeight="1" x14ac:dyDescent="0.25"/>
    <row r="1001" s="13" customFormat="1" ht="13.9" customHeight="1" x14ac:dyDescent="0.25"/>
    <row r="1002" s="13" customFormat="1" ht="13.9" customHeight="1" x14ac:dyDescent="0.25"/>
    <row r="1003" s="13" customFormat="1" ht="13.9" customHeight="1" x14ac:dyDescent="0.25"/>
    <row r="1004" s="13" customFormat="1" ht="13.9" customHeight="1" x14ac:dyDescent="0.25"/>
    <row r="1005" s="13" customFormat="1" ht="13.9" customHeight="1" x14ac:dyDescent="0.25"/>
    <row r="1006" s="13" customFormat="1" ht="13.9" customHeight="1" x14ac:dyDescent="0.25"/>
    <row r="1007" s="13" customFormat="1" ht="13.9" customHeight="1" x14ac:dyDescent="0.25"/>
    <row r="1008" s="13" customFormat="1" ht="13.9" customHeight="1" x14ac:dyDescent="0.25"/>
    <row r="1009" s="13" customFormat="1" ht="13.9" customHeight="1" x14ac:dyDescent="0.25"/>
    <row r="1010" s="13" customFormat="1" ht="13.9" customHeight="1" x14ac:dyDescent="0.25"/>
    <row r="1011" s="13" customFormat="1" ht="13.9" customHeight="1" x14ac:dyDescent="0.25"/>
    <row r="1012" s="13" customFormat="1" ht="13.9" customHeight="1" x14ac:dyDescent="0.25"/>
    <row r="1013" s="13" customFormat="1" ht="13.9" customHeight="1" x14ac:dyDescent="0.25"/>
    <row r="1014" s="13" customFormat="1" ht="13.9" customHeight="1" x14ac:dyDescent="0.25"/>
    <row r="1015" s="13" customFormat="1" ht="13.9" customHeight="1" x14ac:dyDescent="0.25"/>
    <row r="1016" s="13" customFormat="1" ht="13.9" customHeight="1" x14ac:dyDescent="0.25"/>
    <row r="1017" s="13" customFormat="1" ht="13.9" customHeight="1" x14ac:dyDescent="0.25"/>
    <row r="1018" s="13" customFormat="1" ht="13.9" customHeight="1" x14ac:dyDescent="0.25"/>
    <row r="1019" s="13" customFormat="1" ht="13.9" customHeight="1" x14ac:dyDescent="0.25"/>
    <row r="1020" s="13" customFormat="1" ht="13.9" customHeight="1" x14ac:dyDescent="0.25"/>
    <row r="1021" s="13" customFormat="1" ht="13.9" customHeight="1" x14ac:dyDescent="0.25"/>
    <row r="1022" s="13" customFormat="1" ht="13.9" customHeight="1" x14ac:dyDescent="0.25"/>
    <row r="1023" s="13" customFormat="1" ht="13.9" customHeight="1" x14ac:dyDescent="0.25"/>
    <row r="1024" s="13" customFormat="1" ht="13.9" customHeight="1" x14ac:dyDescent="0.25"/>
    <row r="1025" s="13" customFormat="1" ht="13.9" customHeight="1" x14ac:dyDescent="0.25"/>
    <row r="1026" s="13" customFormat="1" ht="13.9" customHeight="1" x14ac:dyDescent="0.25"/>
    <row r="1027" s="13" customFormat="1" ht="13.9" customHeight="1" x14ac:dyDescent="0.25"/>
    <row r="1028" s="13" customFormat="1" ht="13.9" customHeight="1" x14ac:dyDescent="0.25"/>
    <row r="1029" s="13" customFormat="1" ht="13.9" customHeight="1" x14ac:dyDescent="0.25"/>
    <row r="1030" s="13" customFormat="1" ht="13.9" customHeight="1" x14ac:dyDescent="0.25"/>
    <row r="1031" s="13" customFormat="1" ht="13.9" customHeight="1" x14ac:dyDescent="0.25"/>
    <row r="1032" s="13" customFormat="1" ht="13.9" customHeight="1" x14ac:dyDescent="0.25"/>
    <row r="1033" s="13" customFormat="1" ht="13.9" customHeight="1" x14ac:dyDescent="0.25"/>
    <row r="1034" s="13" customFormat="1" ht="13.9" customHeight="1" x14ac:dyDescent="0.25"/>
    <row r="1035" s="13" customFormat="1" ht="13.9" customHeight="1" x14ac:dyDescent="0.25"/>
    <row r="1036" s="13" customFormat="1" ht="13.9" customHeight="1" x14ac:dyDescent="0.25"/>
    <row r="1037" s="13" customFormat="1" ht="13.9" customHeight="1" x14ac:dyDescent="0.25"/>
    <row r="1038" s="13" customFormat="1" ht="13.9" customHeight="1" x14ac:dyDescent="0.25"/>
    <row r="1039" s="13" customFormat="1" ht="13.9" customHeight="1" x14ac:dyDescent="0.25"/>
    <row r="1040" s="13" customFormat="1" ht="13.9" customHeight="1" x14ac:dyDescent="0.25"/>
    <row r="1041" s="13" customFormat="1" ht="13.9" customHeight="1" x14ac:dyDescent="0.25"/>
    <row r="1042" s="13" customFormat="1" ht="13.9" customHeight="1" x14ac:dyDescent="0.25"/>
    <row r="1043" s="13" customFormat="1" ht="13.9" customHeight="1" x14ac:dyDescent="0.25"/>
    <row r="1044" s="13" customFormat="1" ht="13.9" customHeight="1" x14ac:dyDescent="0.25"/>
    <row r="1045" s="13" customFormat="1" ht="13.9" customHeight="1" x14ac:dyDescent="0.25"/>
    <row r="1046" s="13" customFormat="1" ht="13.9" customHeight="1" x14ac:dyDescent="0.25"/>
    <row r="1047" s="13" customFormat="1" ht="13.9" customHeight="1" x14ac:dyDescent="0.25"/>
    <row r="1048" s="13" customFormat="1" ht="13.9" customHeight="1" x14ac:dyDescent="0.25"/>
    <row r="1049" s="13" customFormat="1" ht="13.9" customHeight="1" x14ac:dyDescent="0.25"/>
    <row r="1050" s="13" customFormat="1" ht="13.9" customHeight="1" x14ac:dyDescent="0.25"/>
    <row r="1051" s="13" customFormat="1" ht="13.9" customHeight="1" x14ac:dyDescent="0.25"/>
    <row r="1052" s="13" customFormat="1" ht="13.9" customHeight="1" x14ac:dyDescent="0.25"/>
    <row r="1053" s="13" customFormat="1" ht="13.9" customHeight="1" x14ac:dyDescent="0.25"/>
    <row r="1054" s="13" customFormat="1" ht="13.9" customHeight="1" x14ac:dyDescent="0.25"/>
    <row r="1055" s="13" customFormat="1" ht="13.9" customHeight="1" x14ac:dyDescent="0.25"/>
    <row r="1056" s="13" customFormat="1" ht="13.9" customHeight="1" x14ac:dyDescent="0.25"/>
    <row r="1057" s="13" customFormat="1" ht="13.9" customHeight="1" x14ac:dyDescent="0.25"/>
    <row r="1058" s="13" customFormat="1" ht="13.9" customHeight="1" x14ac:dyDescent="0.25"/>
    <row r="1059" s="13" customFormat="1" ht="13.9" customHeight="1" x14ac:dyDescent="0.25"/>
    <row r="1060" s="13" customFormat="1" ht="13.9" customHeight="1" x14ac:dyDescent="0.25"/>
    <row r="1061" s="13" customFormat="1" ht="13.9" customHeight="1" x14ac:dyDescent="0.25"/>
    <row r="1062" s="13" customFormat="1" ht="13.9" customHeight="1" x14ac:dyDescent="0.25"/>
    <row r="1063" s="13" customFormat="1" ht="13.9" customHeight="1" x14ac:dyDescent="0.25"/>
    <row r="1064" s="13" customFormat="1" ht="13.9" customHeight="1" x14ac:dyDescent="0.25"/>
    <row r="1065" s="13" customFormat="1" ht="13.9" customHeight="1" x14ac:dyDescent="0.25"/>
    <row r="1066" s="13" customFormat="1" ht="13.9" customHeight="1" x14ac:dyDescent="0.25"/>
    <row r="1067" s="13" customFormat="1" ht="13.9" customHeight="1" x14ac:dyDescent="0.25"/>
    <row r="1068" s="13" customFormat="1" ht="13.9" customHeight="1" x14ac:dyDescent="0.25"/>
    <row r="1069" s="13" customFormat="1" ht="13.9" customHeight="1" x14ac:dyDescent="0.25"/>
    <row r="1070" s="13" customFormat="1" ht="13.9" customHeight="1" x14ac:dyDescent="0.25"/>
    <row r="1071" s="13" customFormat="1" ht="13.9" customHeight="1" x14ac:dyDescent="0.25"/>
    <row r="1072" s="13" customFormat="1" ht="13.9" customHeight="1" x14ac:dyDescent="0.25"/>
    <row r="1073" s="13" customFormat="1" ht="13.9" customHeight="1" x14ac:dyDescent="0.25"/>
    <row r="1074" s="13" customFormat="1" ht="13.9" customHeight="1" x14ac:dyDescent="0.25"/>
    <row r="1075" s="13" customFormat="1" ht="13.9" customHeight="1" x14ac:dyDescent="0.25"/>
    <row r="1076" s="13" customFormat="1" ht="13.9" customHeight="1" x14ac:dyDescent="0.25"/>
    <row r="1077" s="13" customFormat="1" ht="13.9" customHeight="1" x14ac:dyDescent="0.25"/>
    <row r="1078" s="13" customFormat="1" ht="13.9" customHeight="1" x14ac:dyDescent="0.25"/>
    <row r="1079" s="13" customFormat="1" ht="13.9" customHeight="1" x14ac:dyDescent="0.25"/>
    <row r="1080" s="13" customFormat="1" ht="13.9" customHeight="1" x14ac:dyDescent="0.25"/>
    <row r="1081" s="13" customFormat="1" ht="13.9" customHeight="1" x14ac:dyDescent="0.25"/>
    <row r="1082" s="13" customFormat="1" ht="13.9" customHeight="1" x14ac:dyDescent="0.25"/>
    <row r="1083" s="13" customFormat="1" ht="13.9" customHeight="1" x14ac:dyDescent="0.25"/>
    <row r="1084" s="13" customFormat="1" ht="13.9" customHeight="1" x14ac:dyDescent="0.25"/>
    <row r="1085" s="13" customFormat="1" ht="13.9" customHeight="1" x14ac:dyDescent="0.25"/>
    <row r="1086" s="13" customFormat="1" ht="13.9" customHeight="1" x14ac:dyDescent="0.25"/>
    <row r="1087" s="13" customFormat="1" ht="13.9" customHeight="1" x14ac:dyDescent="0.25"/>
    <row r="1088" s="13" customFormat="1" ht="13.9" customHeight="1" x14ac:dyDescent="0.25"/>
    <row r="1089" s="13" customFormat="1" ht="13.9" customHeight="1" x14ac:dyDescent="0.25"/>
    <row r="1090" s="13" customFormat="1" ht="13.9" customHeight="1" x14ac:dyDescent="0.25"/>
    <row r="1091" s="13" customFormat="1" ht="13.9" customHeight="1" x14ac:dyDescent="0.25"/>
    <row r="1092" s="13" customFormat="1" ht="13.9" customHeight="1" x14ac:dyDescent="0.25"/>
    <row r="1093" s="13" customFormat="1" ht="13.9" customHeight="1" x14ac:dyDescent="0.25"/>
    <row r="1094" s="13" customFormat="1" ht="13.9" customHeight="1" x14ac:dyDescent="0.25"/>
    <row r="1095" s="13" customFormat="1" ht="13.9" customHeight="1" x14ac:dyDescent="0.25"/>
    <row r="1096" s="13" customFormat="1" ht="13.9" customHeight="1" x14ac:dyDescent="0.25"/>
    <row r="1097" s="13" customFormat="1" ht="13.9" customHeight="1" x14ac:dyDescent="0.25"/>
    <row r="1098" s="13" customFormat="1" ht="13.9" customHeight="1" x14ac:dyDescent="0.25"/>
    <row r="1099" s="13" customFormat="1" ht="13.9" customHeight="1" x14ac:dyDescent="0.25"/>
    <row r="1100" s="13" customFormat="1" ht="13.9" customHeight="1" x14ac:dyDescent="0.25"/>
    <row r="1101" s="13" customFormat="1" ht="13.9" customHeight="1" x14ac:dyDescent="0.25"/>
    <row r="1102" s="13" customFormat="1" ht="13.9" customHeight="1" x14ac:dyDescent="0.25"/>
    <row r="1103" s="13" customFormat="1" ht="13.9" customHeight="1" x14ac:dyDescent="0.25"/>
    <row r="1104" s="13" customFormat="1" ht="13.9" customHeight="1" x14ac:dyDescent="0.25"/>
    <row r="1105" s="13" customFormat="1" ht="13.9" customHeight="1" x14ac:dyDescent="0.25"/>
    <row r="1106" s="13" customFormat="1" ht="13.9" customHeight="1" x14ac:dyDescent="0.25"/>
    <row r="1107" s="13" customFormat="1" ht="13.9" customHeight="1" x14ac:dyDescent="0.25"/>
    <row r="1108" s="13" customFormat="1" ht="13.9" customHeight="1" x14ac:dyDescent="0.25"/>
    <row r="1109" s="13" customFormat="1" ht="13.9" customHeight="1" x14ac:dyDescent="0.25"/>
    <row r="1110" s="13" customFormat="1" ht="13.9" customHeight="1" x14ac:dyDescent="0.25"/>
    <row r="1111" s="13" customFormat="1" ht="13.9" customHeight="1" x14ac:dyDescent="0.25"/>
    <row r="1112" s="13" customFormat="1" ht="13.9" customHeight="1" x14ac:dyDescent="0.25"/>
    <row r="1113" s="13" customFormat="1" ht="13.9" customHeight="1" x14ac:dyDescent="0.25"/>
    <row r="1114" s="13" customFormat="1" ht="13.9" customHeight="1" x14ac:dyDescent="0.25"/>
    <row r="1115" s="13" customFormat="1" ht="13.9" customHeight="1" x14ac:dyDescent="0.25"/>
    <row r="1116" s="13" customFormat="1" ht="13.9" customHeight="1" x14ac:dyDescent="0.25"/>
    <row r="1117" s="13" customFormat="1" ht="13.9" customHeight="1" x14ac:dyDescent="0.25"/>
    <row r="1118" s="13" customFormat="1" ht="13.9" customHeight="1" x14ac:dyDescent="0.25"/>
    <row r="1119" s="13" customFormat="1" ht="13.9" customHeight="1" x14ac:dyDescent="0.25"/>
    <row r="1120" s="13" customFormat="1" ht="13.9" customHeight="1" x14ac:dyDescent="0.25"/>
    <row r="1121" s="13" customFormat="1" ht="13.9" customHeight="1" x14ac:dyDescent="0.25"/>
    <row r="1122" s="13" customFormat="1" ht="13.9" customHeight="1" x14ac:dyDescent="0.25"/>
    <row r="1123" s="13" customFormat="1" ht="13.9" customHeight="1" x14ac:dyDescent="0.25"/>
    <row r="1124" s="13" customFormat="1" ht="13.9" customHeight="1" x14ac:dyDescent="0.25"/>
    <row r="1125" s="13" customFormat="1" ht="13.9" customHeight="1" x14ac:dyDescent="0.25"/>
    <row r="1126" s="13" customFormat="1" ht="13.9" customHeight="1" x14ac:dyDescent="0.25"/>
    <row r="1127" s="13" customFormat="1" ht="13.9" customHeight="1" x14ac:dyDescent="0.25"/>
    <row r="1128" s="13" customFormat="1" ht="13.9" customHeight="1" x14ac:dyDescent="0.25"/>
    <row r="1129" s="13" customFormat="1" ht="13.9" customHeight="1" x14ac:dyDescent="0.25"/>
    <row r="1130" s="13" customFormat="1" ht="13.9" customHeight="1" x14ac:dyDescent="0.25"/>
    <row r="1131" s="13" customFormat="1" ht="13.9" customHeight="1" x14ac:dyDescent="0.25"/>
    <row r="1132" s="13" customFormat="1" ht="13.9" customHeight="1" x14ac:dyDescent="0.25"/>
    <row r="1133" s="13" customFormat="1" ht="13.9" customHeight="1" x14ac:dyDescent="0.25"/>
    <row r="1134" s="13" customFormat="1" ht="13.9" customHeight="1" x14ac:dyDescent="0.25"/>
    <row r="1135" s="13" customFormat="1" ht="13.9" customHeight="1" x14ac:dyDescent="0.25"/>
    <row r="1136" s="13" customFormat="1" ht="13.9" customHeight="1" x14ac:dyDescent="0.25"/>
    <row r="1137" s="13" customFormat="1" ht="13.9" customHeight="1" x14ac:dyDescent="0.25"/>
    <row r="1138" s="13" customFormat="1" ht="13.9" customHeight="1" x14ac:dyDescent="0.25"/>
    <row r="1139" s="13" customFormat="1" ht="13.9" customHeight="1" x14ac:dyDescent="0.25"/>
    <row r="1140" s="13" customFormat="1" ht="13.9" customHeight="1" x14ac:dyDescent="0.25"/>
    <row r="1141" s="13" customFormat="1" ht="13.9" customHeight="1" x14ac:dyDescent="0.25"/>
    <row r="1142" s="13" customFormat="1" ht="13.9" customHeight="1" x14ac:dyDescent="0.25"/>
    <row r="1143" s="13" customFormat="1" ht="13.9" customHeight="1" x14ac:dyDescent="0.25"/>
    <row r="1144" s="13" customFormat="1" ht="13.9" customHeight="1" x14ac:dyDescent="0.25"/>
    <row r="1145" s="13" customFormat="1" ht="13.9" customHeight="1" x14ac:dyDescent="0.25"/>
    <row r="1146" s="13" customFormat="1" ht="13.9" customHeight="1" x14ac:dyDescent="0.25"/>
    <row r="1147" s="13" customFormat="1" ht="13.9" customHeight="1" x14ac:dyDescent="0.25"/>
    <row r="1148" s="13" customFormat="1" ht="13.9" customHeight="1" x14ac:dyDescent="0.25"/>
    <row r="1149" s="13" customFormat="1" ht="13.9" customHeight="1" x14ac:dyDescent="0.25"/>
    <row r="1150" s="13" customFormat="1" ht="13.9" customHeight="1" x14ac:dyDescent="0.25"/>
    <row r="1151" s="13" customFormat="1" ht="13.9" customHeight="1" x14ac:dyDescent="0.25"/>
    <row r="1152" s="13" customFormat="1" ht="13.9" customHeight="1" x14ac:dyDescent="0.25"/>
    <row r="1153" s="13" customFormat="1" ht="13.9" customHeight="1" x14ac:dyDescent="0.25"/>
    <row r="1154" s="13" customFormat="1" ht="13.9" customHeight="1" x14ac:dyDescent="0.25"/>
    <row r="1155" s="13" customFormat="1" ht="13.9" customHeight="1" x14ac:dyDescent="0.25"/>
    <row r="1156" s="13" customFormat="1" ht="13.9" customHeight="1" x14ac:dyDescent="0.25"/>
    <row r="1157" s="13" customFormat="1" ht="13.9" customHeight="1" x14ac:dyDescent="0.25"/>
    <row r="1158" s="13" customFormat="1" ht="13.9" customHeight="1" x14ac:dyDescent="0.25"/>
    <row r="1159" s="13" customFormat="1" ht="13.9" customHeight="1" x14ac:dyDescent="0.25"/>
    <row r="1160" s="13" customFormat="1" ht="13.9" customHeight="1" x14ac:dyDescent="0.25"/>
    <row r="1161" s="13" customFormat="1" ht="13.9" customHeight="1" x14ac:dyDescent="0.25"/>
    <row r="1162" s="13" customFormat="1" ht="13.9" customHeight="1" x14ac:dyDescent="0.25"/>
    <row r="1163" s="13" customFormat="1" ht="13.9" customHeight="1" x14ac:dyDescent="0.25"/>
    <row r="1164" s="13" customFormat="1" ht="13.9" customHeight="1" x14ac:dyDescent="0.25"/>
    <row r="1165" s="13" customFormat="1" ht="13.9" customHeight="1" x14ac:dyDescent="0.25"/>
    <row r="1166" s="13" customFormat="1" ht="13.9" customHeight="1" x14ac:dyDescent="0.25"/>
    <row r="1167" s="13" customFormat="1" ht="13.9" customHeight="1" x14ac:dyDescent="0.25"/>
    <row r="1168" s="13" customFormat="1" ht="13.9" customHeight="1" x14ac:dyDescent="0.25"/>
    <row r="1169" s="13" customFormat="1" ht="13.9" customHeight="1" x14ac:dyDescent="0.25"/>
    <row r="1170" s="13" customFormat="1" ht="13.9" customHeight="1" x14ac:dyDescent="0.25"/>
    <row r="1171" s="13" customFormat="1" ht="13.9" customHeight="1" x14ac:dyDescent="0.25"/>
    <row r="1172" s="13" customFormat="1" ht="13.9" customHeight="1" x14ac:dyDescent="0.25"/>
    <row r="1173" s="13" customFormat="1" ht="13.9" customHeight="1" x14ac:dyDescent="0.25"/>
    <row r="1174" s="13" customFormat="1" ht="13.9" customHeight="1" x14ac:dyDescent="0.25"/>
    <row r="1175" s="13" customFormat="1" ht="13.9" customHeight="1" x14ac:dyDescent="0.25"/>
    <row r="1176" s="13" customFormat="1" ht="13.9" customHeight="1" x14ac:dyDescent="0.25"/>
    <row r="1177" s="13" customFormat="1" ht="13.9" customHeight="1" x14ac:dyDescent="0.25"/>
    <row r="1178" s="13" customFormat="1" ht="13.9" customHeight="1" x14ac:dyDescent="0.25"/>
    <row r="1179" s="13" customFormat="1" ht="13.9" customHeight="1" x14ac:dyDescent="0.25"/>
    <row r="1180" s="13" customFormat="1" ht="13.9" customHeight="1" x14ac:dyDescent="0.25"/>
    <row r="1181" s="13" customFormat="1" ht="13.9" customHeight="1" x14ac:dyDescent="0.25"/>
    <row r="1182" s="13" customFormat="1" ht="13.9" customHeight="1" x14ac:dyDescent="0.25"/>
    <row r="1183" s="13" customFormat="1" ht="13.9" customHeight="1" x14ac:dyDescent="0.25"/>
    <row r="1184" s="13" customFormat="1" ht="13.9" customHeight="1" x14ac:dyDescent="0.25"/>
    <row r="1185" s="13" customFormat="1" ht="13.9" customHeight="1" x14ac:dyDescent="0.25"/>
    <row r="1186" s="13" customFormat="1" ht="13.9" customHeight="1" x14ac:dyDescent="0.25"/>
    <row r="1187" s="13" customFormat="1" ht="13.9" customHeight="1" x14ac:dyDescent="0.25"/>
    <row r="1188" s="13" customFormat="1" ht="13.9" customHeight="1" x14ac:dyDescent="0.25"/>
    <row r="1189" s="13" customFormat="1" ht="13.9" customHeight="1" x14ac:dyDescent="0.25"/>
    <row r="1190" s="13" customFormat="1" ht="13.9" customHeight="1" x14ac:dyDescent="0.25"/>
    <row r="1191" s="13" customFormat="1" ht="13.9" customHeight="1" x14ac:dyDescent="0.25"/>
    <row r="1192" s="13" customFormat="1" ht="13.9" customHeight="1" x14ac:dyDescent="0.25"/>
    <row r="1193" s="13" customFormat="1" ht="13.9" customHeight="1" x14ac:dyDescent="0.25"/>
    <row r="1194" s="13" customFormat="1" ht="13.9" customHeight="1" x14ac:dyDescent="0.25"/>
    <row r="1195" s="13" customFormat="1" ht="13.9" customHeight="1" x14ac:dyDescent="0.25"/>
    <row r="1196" s="13" customFormat="1" ht="13.9" customHeight="1" x14ac:dyDescent="0.25"/>
    <row r="1197" s="13" customFormat="1" ht="13.9" customHeight="1" x14ac:dyDescent="0.25"/>
    <row r="1198" s="13" customFormat="1" ht="13.9" customHeight="1" x14ac:dyDescent="0.25"/>
    <row r="1199" s="13" customFormat="1" ht="13.9" customHeight="1" x14ac:dyDescent="0.25"/>
    <row r="1200" s="13" customFormat="1" ht="13.9" customHeight="1" x14ac:dyDescent="0.25"/>
    <row r="1201" s="13" customFormat="1" ht="13.9" customHeight="1" x14ac:dyDescent="0.25"/>
    <row r="1202" s="13" customFormat="1" ht="13.9" customHeight="1" x14ac:dyDescent="0.25"/>
    <row r="1203" s="13" customFormat="1" ht="13.9" customHeight="1" x14ac:dyDescent="0.25"/>
    <row r="1204" s="13" customFormat="1" ht="13.9" customHeight="1" x14ac:dyDescent="0.25"/>
    <row r="1205" s="13" customFormat="1" ht="13.9" customHeight="1" x14ac:dyDescent="0.25"/>
    <row r="1206" s="13" customFormat="1" ht="13.9" customHeight="1" x14ac:dyDescent="0.25"/>
    <row r="1207" s="13" customFormat="1" ht="13.9" customHeight="1" x14ac:dyDescent="0.25"/>
    <row r="1208" s="13" customFormat="1" ht="13.9" customHeight="1" x14ac:dyDescent="0.25"/>
    <row r="1209" s="13" customFormat="1" ht="13.9" customHeight="1" x14ac:dyDescent="0.25"/>
    <row r="1210" s="13" customFormat="1" ht="13.9" customHeight="1" x14ac:dyDescent="0.25"/>
    <row r="1211" s="13" customFormat="1" ht="13.9" customHeight="1" x14ac:dyDescent="0.25"/>
    <row r="1212" s="13" customFormat="1" ht="13.9" customHeight="1" x14ac:dyDescent="0.25"/>
    <row r="1213" s="13" customFormat="1" ht="13.9" customHeight="1" x14ac:dyDescent="0.25"/>
    <row r="1214" s="13" customFormat="1" ht="13.9" customHeight="1" x14ac:dyDescent="0.25"/>
    <row r="1215" s="13" customFormat="1" ht="13.9" customHeight="1" x14ac:dyDescent="0.25"/>
    <row r="1216" s="13" customFormat="1" ht="13.9" customHeight="1" x14ac:dyDescent="0.25"/>
    <row r="1217" s="13" customFormat="1" ht="13.9" customHeight="1" x14ac:dyDescent="0.25"/>
    <row r="1218" s="13" customFormat="1" ht="13.9" customHeight="1" x14ac:dyDescent="0.25"/>
    <row r="1219" s="13" customFormat="1" ht="13.9" customHeight="1" x14ac:dyDescent="0.25"/>
    <row r="1220" s="13" customFormat="1" ht="13.9" customHeight="1" x14ac:dyDescent="0.25"/>
    <row r="1221" s="13" customFormat="1" ht="13.9" customHeight="1" x14ac:dyDescent="0.25"/>
    <row r="1222" s="13" customFormat="1" ht="13.9" customHeight="1" x14ac:dyDescent="0.25"/>
    <row r="1223" s="13" customFormat="1" ht="13.9" customHeight="1" x14ac:dyDescent="0.25"/>
    <row r="1224" s="13" customFormat="1" ht="13.9" customHeight="1" x14ac:dyDescent="0.25"/>
    <row r="1225" s="13" customFormat="1" ht="13.9" customHeight="1" x14ac:dyDescent="0.25"/>
    <row r="1226" s="13" customFormat="1" ht="13.9" customHeight="1" x14ac:dyDescent="0.25"/>
    <row r="1227" s="13" customFormat="1" ht="13.9" customHeight="1" x14ac:dyDescent="0.25"/>
    <row r="1228" s="13" customFormat="1" ht="13.9" customHeight="1" x14ac:dyDescent="0.25"/>
    <row r="1229" s="13" customFormat="1" ht="13.9" customHeight="1" x14ac:dyDescent="0.25"/>
    <row r="1230" s="13" customFormat="1" ht="13.9" customHeight="1" x14ac:dyDescent="0.25"/>
    <row r="1231" s="13" customFormat="1" ht="13.9" customHeight="1" x14ac:dyDescent="0.25"/>
    <row r="1232" s="13" customFormat="1" ht="13.9" customHeight="1" x14ac:dyDescent="0.25"/>
    <row r="1233" s="13" customFormat="1" ht="13.9" customHeight="1" x14ac:dyDescent="0.25"/>
    <row r="1234" s="13" customFormat="1" ht="13.9" customHeight="1" x14ac:dyDescent="0.25"/>
    <row r="1235" s="13" customFormat="1" ht="13.9" customHeight="1" x14ac:dyDescent="0.25"/>
    <row r="1236" s="13" customFormat="1" ht="13.9" customHeight="1" x14ac:dyDescent="0.25"/>
    <row r="1237" s="13" customFormat="1" ht="13.9" customHeight="1" x14ac:dyDescent="0.25"/>
    <row r="1238" s="13" customFormat="1" ht="13.9" customHeight="1" x14ac:dyDescent="0.25"/>
    <row r="1239" s="13" customFormat="1" ht="13.9" customHeight="1" x14ac:dyDescent="0.25"/>
    <row r="1240" s="13" customFormat="1" ht="13.9" customHeight="1" x14ac:dyDescent="0.25"/>
    <row r="1241" s="13" customFormat="1" ht="13.9" customHeight="1" x14ac:dyDescent="0.25"/>
    <row r="1242" s="13" customFormat="1" ht="13.9" customHeight="1" x14ac:dyDescent="0.25"/>
    <row r="1243" s="13" customFormat="1" ht="13.9" customHeight="1" x14ac:dyDescent="0.25"/>
    <row r="1244" s="13" customFormat="1" ht="13.9" customHeight="1" x14ac:dyDescent="0.25"/>
    <row r="1245" s="13" customFormat="1" ht="13.9" customHeight="1" x14ac:dyDescent="0.25"/>
    <row r="1246" s="13" customFormat="1" ht="13.9" customHeight="1" x14ac:dyDescent="0.25"/>
    <row r="1247" s="13" customFormat="1" ht="13.9" customHeight="1" x14ac:dyDescent="0.25"/>
    <row r="1248" s="13" customFormat="1" ht="13.9" customHeight="1" x14ac:dyDescent="0.25"/>
    <row r="1249" s="13" customFormat="1" ht="13.9" customHeight="1" x14ac:dyDescent="0.25"/>
    <row r="1250" s="13" customFormat="1" ht="13.9" customHeight="1" x14ac:dyDescent="0.25"/>
    <row r="1251" s="13" customFormat="1" ht="13.9" customHeight="1" x14ac:dyDescent="0.25"/>
    <row r="1252" s="13" customFormat="1" ht="13.9" customHeight="1" x14ac:dyDescent="0.25"/>
    <row r="1253" s="13" customFormat="1" ht="13.9" customHeight="1" x14ac:dyDescent="0.25"/>
    <row r="1254" s="13" customFormat="1" ht="13.9" customHeight="1" x14ac:dyDescent="0.25"/>
    <row r="1255" s="13" customFormat="1" ht="13.9" customHeight="1" x14ac:dyDescent="0.25"/>
    <row r="1256" s="13" customFormat="1" ht="13.9" customHeight="1" x14ac:dyDescent="0.25"/>
    <row r="1257" s="13" customFormat="1" ht="13.9" customHeight="1" x14ac:dyDescent="0.25"/>
    <row r="1258" s="13" customFormat="1" ht="13.9" customHeight="1" x14ac:dyDescent="0.25"/>
    <row r="1259" s="13" customFormat="1" ht="13.9" customHeight="1" x14ac:dyDescent="0.25"/>
    <row r="1260" s="13" customFormat="1" ht="13.9" customHeight="1" x14ac:dyDescent="0.25"/>
    <row r="1261" s="13" customFormat="1" ht="13.9" customHeight="1" x14ac:dyDescent="0.25"/>
    <row r="1262" s="13" customFormat="1" ht="13.9" customHeight="1" x14ac:dyDescent="0.25"/>
    <row r="1263" s="13" customFormat="1" ht="13.9" customHeight="1" x14ac:dyDescent="0.25"/>
    <row r="1264" s="13" customFormat="1" ht="13.9" customHeight="1" x14ac:dyDescent="0.25"/>
    <row r="1265" s="13" customFormat="1" ht="13.9" customHeight="1" x14ac:dyDescent="0.25"/>
    <row r="1266" s="13" customFormat="1" ht="13.9" customHeight="1" x14ac:dyDescent="0.25"/>
    <row r="1267" s="13" customFormat="1" ht="13.9" customHeight="1" x14ac:dyDescent="0.25"/>
    <row r="1268" s="13" customFormat="1" ht="13.9" customHeight="1" x14ac:dyDescent="0.25"/>
    <row r="1269" s="13" customFormat="1" ht="13.9" customHeight="1" x14ac:dyDescent="0.25"/>
    <row r="1270" s="13" customFormat="1" ht="13.9" customHeight="1" x14ac:dyDescent="0.25"/>
    <row r="1271" s="13" customFormat="1" ht="13.9" customHeight="1" x14ac:dyDescent="0.25"/>
    <row r="1272" s="13" customFormat="1" ht="13.9" customHeight="1" x14ac:dyDescent="0.25"/>
    <row r="1273" s="13" customFormat="1" ht="13.9" customHeight="1" x14ac:dyDescent="0.25"/>
    <row r="1274" s="13" customFormat="1" ht="13.9" customHeight="1" x14ac:dyDescent="0.25"/>
    <row r="1275" s="13" customFormat="1" ht="13.9" customHeight="1" x14ac:dyDescent="0.25"/>
    <row r="1276" s="13" customFormat="1" ht="13.9" customHeight="1" x14ac:dyDescent="0.25"/>
    <row r="1277" s="13" customFormat="1" ht="13.9" customHeight="1" x14ac:dyDescent="0.25"/>
    <row r="1278" s="13" customFormat="1" ht="13.9" customHeight="1" x14ac:dyDescent="0.25"/>
    <row r="1279" s="13" customFormat="1" ht="13.9" customHeight="1" x14ac:dyDescent="0.25"/>
    <row r="1280" s="13" customFormat="1" ht="13.9" customHeight="1" x14ac:dyDescent="0.25"/>
    <row r="1281" s="13" customFormat="1" ht="13.9" customHeight="1" x14ac:dyDescent="0.25"/>
    <row r="1282" s="13" customFormat="1" ht="13.9" customHeight="1" x14ac:dyDescent="0.25"/>
    <row r="1283" s="13" customFormat="1" ht="13.9" customHeight="1" x14ac:dyDescent="0.25"/>
    <row r="1284" s="13" customFormat="1" ht="13.9" customHeight="1" x14ac:dyDescent="0.25"/>
    <row r="1285" s="13" customFormat="1" ht="13.9" customHeight="1" x14ac:dyDescent="0.25"/>
    <row r="1286" s="13" customFormat="1" ht="13.9" customHeight="1" x14ac:dyDescent="0.25"/>
    <row r="1287" s="13" customFormat="1" ht="13.9" customHeight="1" x14ac:dyDescent="0.25"/>
    <row r="1288" s="13" customFormat="1" ht="13.9" customHeight="1" x14ac:dyDescent="0.25"/>
    <row r="1289" s="13" customFormat="1" ht="13.9" customHeight="1" x14ac:dyDescent="0.25"/>
    <row r="1290" s="13" customFormat="1" ht="13.9" customHeight="1" x14ac:dyDescent="0.25"/>
    <row r="1291" s="13" customFormat="1" ht="13.9" customHeight="1" x14ac:dyDescent="0.25"/>
    <row r="1292" s="13" customFormat="1" ht="13.9" customHeight="1" x14ac:dyDescent="0.25"/>
    <row r="1293" s="13" customFormat="1" ht="13.9" customHeight="1" x14ac:dyDescent="0.25"/>
    <row r="1294" s="13" customFormat="1" ht="13.9" customHeight="1" x14ac:dyDescent="0.25"/>
    <row r="1295" s="13" customFormat="1" ht="13.9" customHeight="1" x14ac:dyDescent="0.25"/>
    <row r="1296" s="13" customFormat="1" ht="13.9" customHeight="1" x14ac:dyDescent="0.25"/>
    <row r="1297" s="13" customFormat="1" ht="13.9" customHeight="1" x14ac:dyDescent="0.25"/>
    <row r="1298" s="13" customFormat="1" ht="13.9" customHeight="1" x14ac:dyDescent="0.25"/>
    <row r="1299" s="13" customFormat="1" ht="13.9" customHeight="1" x14ac:dyDescent="0.25"/>
    <row r="1300" s="13" customFormat="1" ht="13.9" customHeight="1" x14ac:dyDescent="0.25"/>
    <row r="1301" s="13" customFormat="1" ht="13.9" customHeight="1" x14ac:dyDescent="0.25"/>
    <row r="1302" s="13" customFormat="1" ht="13.9" customHeight="1" x14ac:dyDescent="0.25"/>
    <row r="1303" s="13" customFormat="1" ht="13.9" customHeight="1" x14ac:dyDescent="0.25"/>
    <row r="1304" s="13" customFormat="1" ht="13.9" customHeight="1" x14ac:dyDescent="0.25"/>
    <row r="1305" s="13" customFormat="1" ht="13.9" customHeight="1" x14ac:dyDescent="0.25"/>
    <row r="1306" s="13" customFormat="1" ht="13.9" customHeight="1" x14ac:dyDescent="0.25"/>
    <row r="1307" s="13" customFormat="1" ht="13.9" customHeight="1" x14ac:dyDescent="0.25"/>
    <row r="1308" s="13" customFormat="1" ht="13.9" customHeight="1" x14ac:dyDescent="0.25"/>
    <row r="1309" s="13" customFormat="1" ht="13.9" customHeight="1" x14ac:dyDescent="0.25"/>
    <row r="1310" s="13" customFormat="1" ht="13.9" customHeight="1" x14ac:dyDescent="0.25"/>
    <row r="1311" s="13" customFormat="1" ht="13.9" customHeight="1" x14ac:dyDescent="0.25"/>
    <row r="1312" s="13" customFormat="1" ht="13.9" customHeight="1" x14ac:dyDescent="0.25"/>
    <row r="1313" s="13" customFormat="1" ht="13.9" customHeight="1" x14ac:dyDescent="0.25"/>
    <row r="1314" s="13" customFormat="1" ht="13.9" customHeight="1" x14ac:dyDescent="0.25"/>
    <row r="1315" s="13" customFormat="1" ht="13.9" customHeight="1" x14ac:dyDescent="0.25"/>
    <row r="1316" s="13" customFormat="1" ht="13.9" customHeight="1" x14ac:dyDescent="0.25"/>
    <row r="1317" s="13" customFormat="1" ht="13.9" customHeight="1" x14ac:dyDescent="0.25"/>
    <row r="1318" s="13" customFormat="1" ht="13.9" customHeight="1" x14ac:dyDescent="0.25"/>
    <row r="1319" s="13" customFormat="1" ht="13.9" customHeight="1" x14ac:dyDescent="0.25"/>
    <row r="1320" s="13" customFormat="1" ht="13.9" customHeight="1" x14ac:dyDescent="0.25"/>
    <row r="1321" s="13" customFormat="1" ht="13.9" customHeight="1" x14ac:dyDescent="0.25"/>
    <row r="1322" s="13" customFormat="1" ht="13.9" customHeight="1" x14ac:dyDescent="0.25"/>
    <row r="1323" s="13" customFormat="1" ht="13.9" customHeight="1" x14ac:dyDescent="0.25"/>
    <row r="1324" s="13" customFormat="1" ht="13.9" customHeight="1" x14ac:dyDescent="0.25"/>
    <row r="1325" s="13" customFormat="1" ht="13.9" customHeight="1" x14ac:dyDescent="0.25"/>
    <row r="1326" s="13" customFormat="1" ht="13.9" customHeight="1" x14ac:dyDescent="0.25"/>
    <row r="1327" s="13" customFormat="1" ht="13.9" customHeight="1" x14ac:dyDescent="0.25"/>
    <row r="1328" s="13" customFormat="1" ht="13.9" customHeight="1" x14ac:dyDescent="0.25"/>
    <row r="1329" s="13" customFormat="1" ht="13.9" customHeight="1" x14ac:dyDescent="0.25"/>
    <row r="1330" s="13" customFormat="1" ht="13.9" customHeight="1" x14ac:dyDescent="0.25"/>
    <row r="1331" s="13" customFormat="1" ht="13.9" customHeight="1" x14ac:dyDescent="0.25"/>
    <row r="1332" s="13" customFormat="1" ht="13.9" customHeight="1" x14ac:dyDescent="0.25"/>
    <row r="1333" s="13" customFormat="1" ht="13.9" customHeight="1" x14ac:dyDescent="0.25"/>
    <row r="1334" s="13" customFormat="1" ht="13.9" customHeight="1" x14ac:dyDescent="0.25"/>
    <row r="1335" s="13" customFormat="1" ht="13.9" customHeight="1" x14ac:dyDescent="0.25"/>
    <row r="1336" s="13" customFormat="1" ht="13.9" customHeight="1" x14ac:dyDescent="0.25"/>
    <row r="1337" s="13" customFormat="1" ht="13.9" customHeight="1" x14ac:dyDescent="0.25"/>
    <row r="1338" s="13" customFormat="1" ht="13.9" customHeight="1" x14ac:dyDescent="0.25"/>
    <row r="1339" s="13" customFormat="1" ht="13.9" customHeight="1" x14ac:dyDescent="0.25"/>
    <row r="1340" s="13" customFormat="1" ht="13.9" customHeight="1" x14ac:dyDescent="0.25"/>
    <row r="1341" s="13" customFormat="1" ht="13.9" customHeight="1" x14ac:dyDescent="0.25"/>
    <row r="1342" s="13" customFormat="1" ht="13.9" customHeight="1" x14ac:dyDescent="0.25"/>
    <row r="1343" s="13" customFormat="1" ht="13.9" customHeight="1" x14ac:dyDescent="0.25"/>
    <row r="1344" s="13" customFormat="1" ht="13.9" customHeight="1" x14ac:dyDescent="0.25"/>
    <row r="1345" s="13" customFormat="1" ht="13.9" customHeight="1" x14ac:dyDescent="0.25"/>
    <row r="1346" s="13" customFormat="1" ht="13.9" customHeight="1" x14ac:dyDescent="0.25"/>
    <row r="1347" s="13" customFormat="1" ht="13.9" customHeight="1" x14ac:dyDescent="0.25"/>
    <row r="1348" s="13" customFormat="1" ht="13.9" customHeight="1" x14ac:dyDescent="0.25"/>
    <row r="1349" s="13" customFormat="1" ht="13.9" customHeight="1" x14ac:dyDescent="0.25"/>
    <row r="1350" s="13" customFormat="1" ht="13.9" customHeight="1" x14ac:dyDescent="0.25"/>
    <row r="1351" s="13" customFormat="1" ht="13.9" customHeight="1" x14ac:dyDescent="0.25"/>
    <row r="1352" s="13" customFormat="1" ht="13.9" customHeight="1" x14ac:dyDescent="0.25"/>
    <row r="1353" s="13" customFormat="1" ht="13.9" customHeight="1" x14ac:dyDescent="0.25"/>
    <row r="1354" s="13" customFormat="1" ht="13.9" customHeight="1" x14ac:dyDescent="0.25"/>
    <row r="1355" s="13" customFormat="1" ht="13.9" customHeight="1" x14ac:dyDescent="0.25"/>
    <row r="1356" s="13" customFormat="1" ht="13.9" customHeight="1" x14ac:dyDescent="0.25"/>
    <row r="1357" s="13" customFormat="1" ht="13.9" customHeight="1" x14ac:dyDescent="0.25"/>
    <row r="1358" s="13" customFormat="1" ht="13.9" customHeight="1" x14ac:dyDescent="0.25"/>
    <row r="1359" s="13" customFormat="1" ht="13.9" customHeight="1" x14ac:dyDescent="0.25"/>
    <row r="1360" s="13" customFormat="1" ht="13.9" customHeight="1" x14ac:dyDescent="0.25"/>
    <row r="1361" s="13" customFormat="1" ht="13.9" customHeight="1" x14ac:dyDescent="0.25"/>
    <row r="1362" s="13" customFormat="1" ht="13.9" customHeight="1" x14ac:dyDescent="0.25"/>
    <row r="1363" s="13" customFormat="1" ht="13.9" customHeight="1" x14ac:dyDescent="0.25"/>
    <row r="1364" s="13" customFormat="1" ht="13.9" customHeight="1" x14ac:dyDescent="0.25"/>
    <row r="1365" s="13" customFormat="1" ht="13.9" customHeight="1" x14ac:dyDescent="0.25"/>
    <row r="1366" s="13" customFormat="1" ht="13.9" customHeight="1" x14ac:dyDescent="0.25"/>
    <row r="1367" s="13" customFormat="1" ht="13.9" customHeight="1" x14ac:dyDescent="0.25"/>
    <row r="1368" s="13" customFormat="1" ht="13.9" customHeight="1" x14ac:dyDescent="0.25"/>
    <row r="1369" s="13" customFormat="1" ht="13.9" customHeight="1" x14ac:dyDescent="0.25"/>
    <row r="1370" s="13" customFormat="1" ht="13.9" customHeight="1" x14ac:dyDescent="0.25"/>
    <row r="1371" s="13" customFormat="1" ht="13.9" customHeight="1" x14ac:dyDescent="0.25"/>
    <row r="1372" s="13" customFormat="1" ht="13.9" customHeight="1" x14ac:dyDescent="0.25"/>
    <row r="1373" s="13" customFormat="1" ht="13.9" customHeight="1" x14ac:dyDescent="0.25"/>
    <row r="1374" s="13" customFormat="1" ht="13.9" customHeight="1" x14ac:dyDescent="0.25"/>
    <row r="1375" s="13" customFormat="1" ht="13.9" customHeight="1" x14ac:dyDescent="0.25"/>
    <row r="1376" s="13" customFormat="1" ht="13.9" customHeight="1" x14ac:dyDescent="0.25"/>
    <row r="1377" s="13" customFormat="1" ht="13.9" customHeight="1" x14ac:dyDescent="0.25"/>
    <row r="1378" s="13" customFormat="1" ht="13.9" customHeight="1" x14ac:dyDescent="0.25"/>
    <row r="1379" s="13" customFormat="1" ht="13.9" customHeight="1" x14ac:dyDescent="0.25"/>
    <row r="1380" s="13" customFormat="1" ht="13.9" customHeight="1" x14ac:dyDescent="0.25"/>
    <row r="1381" s="13" customFormat="1" ht="13.9" customHeight="1" x14ac:dyDescent="0.25"/>
    <row r="1382" s="13" customFormat="1" ht="13.9" customHeight="1" x14ac:dyDescent="0.25"/>
    <row r="1383" s="13" customFormat="1" ht="13.9" customHeight="1" x14ac:dyDescent="0.25"/>
    <row r="1384" s="13" customFormat="1" ht="13.9" customHeight="1" x14ac:dyDescent="0.25"/>
    <row r="1385" s="13" customFormat="1" ht="13.9" customHeight="1" x14ac:dyDescent="0.25"/>
    <row r="1386" s="13" customFormat="1" ht="13.9" customHeight="1" x14ac:dyDescent="0.25"/>
    <row r="1387" s="13" customFormat="1" ht="13.9" customHeight="1" x14ac:dyDescent="0.25"/>
    <row r="1388" s="13" customFormat="1" ht="13.9" customHeight="1" x14ac:dyDescent="0.25"/>
    <row r="1389" s="13" customFormat="1" ht="13.9" customHeight="1" x14ac:dyDescent="0.25"/>
    <row r="1390" s="13" customFormat="1" ht="13.9" customHeight="1" x14ac:dyDescent="0.25"/>
    <row r="1391" s="13" customFormat="1" ht="13.9" customHeight="1" x14ac:dyDescent="0.25"/>
    <row r="1392" s="13" customFormat="1" ht="13.9" customHeight="1" x14ac:dyDescent="0.25"/>
    <row r="1393" s="13" customFormat="1" ht="13.9" customHeight="1" x14ac:dyDescent="0.25"/>
    <row r="1394" s="13" customFormat="1" ht="13.9" customHeight="1" x14ac:dyDescent="0.25"/>
    <row r="1395" s="13" customFormat="1" ht="13.9" customHeight="1" x14ac:dyDescent="0.25"/>
    <row r="1396" s="13" customFormat="1" ht="13.9" customHeight="1" x14ac:dyDescent="0.25"/>
    <row r="1397" s="13" customFormat="1" ht="13.9" customHeight="1" x14ac:dyDescent="0.25"/>
    <row r="1398" s="13" customFormat="1" ht="13.9" customHeight="1" x14ac:dyDescent="0.25"/>
    <row r="1399" s="13" customFormat="1" ht="13.9" customHeight="1" x14ac:dyDescent="0.25"/>
    <row r="1400" s="13" customFormat="1" ht="13.9" customHeight="1" x14ac:dyDescent="0.25"/>
    <row r="1401" s="13" customFormat="1" ht="13.9" customHeight="1" x14ac:dyDescent="0.25"/>
    <row r="1402" s="13" customFormat="1" ht="13.9" customHeight="1" x14ac:dyDescent="0.25"/>
    <row r="1403" s="13" customFormat="1" ht="13.9" customHeight="1" x14ac:dyDescent="0.25"/>
    <row r="1404" s="13" customFormat="1" ht="13.9" customHeight="1" x14ac:dyDescent="0.25"/>
    <row r="1405" s="13" customFormat="1" ht="13.9" customHeight="1" x14ac:dyDescent="0.25"/>
    <row r="1406" s="13" customFormat="1" ht="13.9" customHeight="1" x14ac:dyDescent="0.25"/>
    <row r="1407" s="13" customFormat="1" ht="13.9" customHeight="1" x14ac:dyDescent="0.25"/>
    <row r="1408" s="13" customFormat="1" ht="13.9" customHeight="1" x14ac:dyDescent="0.25"/>
    <row r="1409" s="13" customFormat="1" ht="13.9" customHeight="1" x14ac:dyDescent="0.25"/>
    <row r="1410" s="13" customFormat="1" ht="13.9" customHeight="1" x14ac:dyDescent="0.25"/>
    <row r="1411" s="13" customFormat="1" ht="13.9" customHeight="1" x14ac:dyDescent="0.25"/>
    <row r="1412" s="13" customFormat="1" ht="13.9" customHeight="1" x14ac:dyDescent="0.25"/>
    <row r="1413" s="13" customFormat="1" ht="13.9" customHeight="1" x14ac:dyDescent="0.25"/>
    <row r="1414" s="13" customFormat="1" ht="13.9" customHeight="1" x14ac:dyDescent="0.25"/>
    <row r="1415" s="13" customFormat="1" ht="13.9" customHeight="1" x14ac:dyDescent="0.25"/>
    <row r="1416" s="13" customFormat="1" ht="13.9" customHeight="1" x14ac:dyDescent="0.25"/>
    <row r="1417" s="13" customFormat="1" ht="13.9" customHeight="1" x14ac:dyDescent="0.25"/>
    <row r="1418" s="13" customFormat="1" ht="13.9" customHeight="1" x14ac:dyDescent="0.25"/>
    <row r="1419" s="13" customFormat="1" ht="13.9" customHeight="1" x14ac:dyDescent="0.25"/>
    <row r="1420" s="13" customFormat="1" ht="13.9" customHeight="1" x14ac:dyDescent="0.25"/>
    <row r="1421" s="13" customFormat="1" ht="13.9" customHeight="1" x14ac:dyDescent="0.25"/>
    <row r="1422" s="13" customFormat="1" ht="13.9" customHeight="1" x14ac:dyDescent="0.25"/>
    <row r="1423" s="13" customFormat="1" ht="13.9" customHeight="1" x14ac:dyDescent="0.25"/>
    <row r="1424" s="13" customFormat="1" ht="13.9" customHeight="1" x14ac:dyDescent="0.25"/>
    <row r="1425" s="13" customFormat="1" ht="13.9" customHeight="1" x14ac:dyDescent="0.25"/>
    <row r="1426" s="13" customFormat="1" ht="13.9" customHeight="1" x14ac:dyDescent="0.25"/>
    <row r="1427" s="13" customFormat="1" ht="13.9" customHeight="1" x14ac:dyDescent="0.25"/>
    <row r="1428" s="13" customFormat="1" ht="13.9" customHeight="1" x14ac:dyDescent="0.25"/>
    <row r="1429" s="13" customFormat="1" ht="13.9" customHeight="1" x14ac:dyDescent="0.25"/>
    <row r="1430" s="13" customFormat="1" ht="13.9" customHeight="1" x14ac:dyDescent="0.25"/>
    <row r="1431" s="13" customFormat="1" ht="13.9" customHeight="1" x14ac:dyDescent="0.25"/>
    <row r="1432" s="13" customFormat="1" ht="13.9" customHeight="1" x14ac:dyDescent="0.25"/>
    <row r="1433" s="13" customFormat="1" ht="13.9" customHeight="1" x14ac:dyDescent="0.25"/>
    <row r="1434" s="13" customFormat="1" ht="13.9" customHeight="1" x14ac:dyDescent="0.25"/>
    <row r="1435" s="13" customFormat="1" ht="13.9" customHeight="1" x14ac:dyDescent="0.25"/>
    <row r="1436" s="13" customFormat="1" ht="13.9" customHeight="1" x14ac:dyDescent="0.25"/>
    <row r="1437" s="13" customFormat="1" ht="13.9" customHeight="1" x14ac:dyDescent="0.25"/>
    <row r="1438" s="13" customFormat="1" ht="13.9" customHeight="1" x14ac:dyDescent="0.25"/>
    <row r="1439" s="13" customFormat="1" ht="13.9" customHeight="1" x14ac:dyDescent="0.25"/>
    <row r="1440" s="13" customFormat="1" ht="13.9" customHeight="1" x14ac:dyDescent="0.25"/>
    <row r="1441" s="13" customFormat="1" ht="13.9" customHeight="1" x14ac:dyDescent="0.25"/>
    <row r="1442" s="13" customFormat="1" ht="13.9" customHeight="1" x14ac:dyDescent="0.25"/>
    <row r="1443" s="13" customFormat="1" ht="13.9" customHeight="1" x14ac:dyDescent="0.25"/>
    <row r="1444" s="13" customFormat="1" ht="13.9" customHeight="1" x14ac:dyDescent="0.25"/>
    <row r="1445" s="13" customFormat="1" ht="13.9" customHeight="1" x14ac:dyDescent="0.25"/>
    <row r="1446" s="13" customFormat="1" ht="13.9" customHeight="1" x14ac:dyDescent="0.25"/>
    <row r="1447" s="13" customFormat="1" ht="13.9" customHeight="1" x14ac:dyDescent="0.25"/>
    <row r="1448" s="13" customFormat="1" ht="13.9" customHeight="1" x14ac:dyDescent="0.25"/>
    <row r="1449" s="13" customFormat="1" ht="13.9" customHeight="1" x14ac:dyDescent="0.25"/>
    <row r="1450" s="13" customFormat="1" ht="13.9" customHeight="1" x14ac:dyDescent="0.25"/>
    <row r="1451" s="13" customFormat="1" ht="13.9" customHeight="1" x14ac:dyDescent="0.25"/>
    <row r="1452" s="13" customFormat="1" ht="13.9" customHeight="1" x14ac:dyDescent="0.25"/>
    <row r="1453" s="13" customFormat="1" ht="13.9" customHeight="1" x14ac:dyDescent="0.25"/>
    <row r="1454" s="13" customFormat="1" ht="13.9" customHeight="1" x14ac:dyDescent="0.25"/>
    <row r="1455" s="13" customFormat="1" ht="13.9" customHeight="1" x14ac:dyDescent="0.25"/>
    <row r="1456" s="13" customFormat="1" ht="13.9" customHeight="1" x14ac:dyDescent="0.25"/>
    <row r="1457" s="13" customFormat="1" ht="13.9" customHeight="1" x14ac:dyDescent="0.25"/>
    <row r="1458" s="13" customFormat="1" ht="13.9" customHeight="1" x14ac:dyDescent="0.25"/>
    <row r="1459" s="13" customFormat="1" ht="13.9" customHeight="1" x14ac:dyDescent="0.25"/>
    <row r="1460" s="13" customFormat="1" ht="13.9" customHeight="1" x14ac:dyDescent="0.25"/>
    <row r="1461" s="13" customFormat="1" ht="13.9" customHeight="1" x14ac:dyDescent="0.25"/>
    <row r="1462" s="13" customFormat="1" ht="13.9" customHeight="1" x14ac:dyDescent="0.25"/>
    <row r="1463" s="13" customFormat="1" ht="13.9" customHeight="1" x14ac:dyDescent="0.25"/>
    <row r="1464" s="13" customFormat="1" ht="13.9" customHeight="1" x14ac:dyDescent="0.25"/>
    <row r="1465" s="13" customFormat="1" ht="13.9" customHeight="1" x14ac:dyDescent="0.25"/>
    <row r="1466" s="13" customFormat="1" ht="13.9" customHeight="1" x14ac:dyDescent="0.25"/>
    <row r="1467" s="13" customFormat="1" ht="13.9" customHeight="1" x14ac:dyDescent="0.25"/>
    <row r="1468" s="13" customFormat="1" ht="13.9" customHeight="1" x14ac:dyDescent="0.25"/>
    <row r="1469" s="13" customFormat="1" ht="13.9" customHeight="1" x14ac:dyDescent="0.25"/>
    <row r="1470" s="13" customFormat="1" ht="13.9" customHeight="1" x14ac:dyDescent="0.25"/>
    <row r="1471" s="13" customFormat="1" ht="13.9" customHeight="1" x14ac:dyDescent="0.25"/>
    <row r="1472" s="13" customFormat="1" ht="13.9" customHeight="1" x14ac:dyDescent="0.25"/>
    <row r="1473" s="13" customFormat="1" ht="13.9" customHeight="1" x14ac:dyDescent="0.25"/>
    <row r="1474" s="13" customFormat="1" ht="13.9" customHeight="1" x14ac:dyDescent="0.25"/>
    <row r="1475" s="13" customFormat="1" ht="13.9" customHeight="1" x14ac:dyDescent="0.25"/>
    <row r="1476" s="13" customFormat="1" ht="13.9" customHeight="1" x14ac:dyDescent="0.25"/>
    <row r="1477" s="13" customFormat="1" ht="13.9" customHeight="1" x14ac:dyDescent="0.25"/>
    <row r="1478" s="13" customFormat="1" ht="13.9" customHeight="1" x14ac:dyDescent="0.25"/>
    <row r="1479" s="13" customFormat="1" ht="13.9" customHeight="1" x14ac:dyDescent="0.25"/>
    <row r="1480" s="13" customFormat="1" ht="13.9" customHeight="1" x14ac:dyDescent="0.25"/>
    <row r="1481" s="13" customFormat="1" ht="13.9" customHeight="1" x14ac:dyDescent="0.25"/>
    <row r="1482" s="13" customFormat="1" ht="13.9" customHeight="1" x14ac:dyDescent="0.25"/>
    <row r="1483" s="13" customFormat="1" ht="13.9" customHeight="1" x14ac:dyDescent="0.25"/>
    <row r="1484" s="13" customFormat="1" ht="13.9" customHeight="1" x14ac:dyDescent="0.25"/>
    <row r="1485" s="13" customFormat="1" ht="13.9" customHeight="1" x14ac:dyDescent="0.25"/>
    <row r="1486" s="13" customFormat="1" ht="13.9" customHeight="1" x14ac:dyDescent="0.25"/>
    <row r="1487" s="13" customFormat="1" ht="13.9" customHeight="1" x14ac:dyDescent="0.25"/>
    <row r="1488" s="13" customFormat="1" ht="13.9" customHeight="1" x14ac:dyDescent="0.25"/>
    <row r="1489" s="13" customFormat="1" ht="13.9" customHeight="1" x14ac:dyDescent="0.25"/>
    <row r="1490" s="13" customFormat="1" ht="13.9" customHeight="1" x14ac:dyDescent="0.25"/>
    <row r="1491" s="13" customFormat="1" ht="13.9" customHeight="1" x14ac:dyDescent="0.25"/>
    <row r="1492" s="13" customFormat="1" ht="13.9" customHeight="1" x14ac:dyDescent="0.25"/>
    <row r="1493" s="13" customFormat="1" ht="13.9" customHeight="1" x14ac:dyDescent="0.25"/>
    <row r="1494" s="13" customFormat="1" ht="13.9" customHeight="1" x14ac:dyDescent="0.25"/>
    <row r="1495" s="13" customFormat="1" ht="13.9" customHeight="1" x14ac:dyDescent="0.25"/>
    <row r="1496" s="13" customFormat="1" ht="13.9" customHeight="1" x14ac:dyDescent="0.25"/>
    <row r="1497" s="13" customFormat="1" ht="13.9" customHeight="1" x14ac:dyDescent="0.25"/>
    <row r="1498" s="13" customFormat="1" ht="13.9" customHeight="1" x14ac:dyDescent="0.25"/>
    <row r="1499" s="13" customFormat="1" ht="13.9" customHeight="1" x14ac:dyDescent="0.25"/>
    <row r="1500" s="13" customFormat="1" ht="13.9" customHeight="1" x14ac:dyDescent="0.25"/>
    <row r="1501" s="13" customFormat="1" ht="13.9" customHeight="1" x14ac:dyDescent="0.25"/>
    <row r="1502" s="13" customFormat="1" ht="13.9" customHeight="1" x14ac:dyDescent="0.25"/>
    <row r="1503" s="13" customFormat="1" ht="13.9" customHeight="1" x14ac:dyDescent="0.25"/>
    <row r="1504" s="13" customFormat="1" ht="13.9" customHeight="1" x14ac:dyDescent="0.25"/>
    <row r="1505" s="13" customFormat="1" ht="13.9" customHeight="1" x14ac:dyDescent="0.25"/>
    <row r="1506" s="13" customFormat="1" ht="13.9" customHeight="1" x14ac:dyDescent="0.25"/>
    <row r="1507" s="13" customFormat="1" ht="13.9" customHeight="1" x14ac:dyDescent="0.25"/>
    <row r="1508" s="13" customFormat="1" ht="13.9" customHeight="1" x14ac:dyDescent="0.25"/>
    <row r="1509" s="13" customFormat="1" ht="13.9" customHeight="1" x14ac:dyDescent="0.25"/>
    <row r="1510" s="13" customFormat="1" ht="13.9" customHeight="1" x14ac:dyDescent="0.25"/>
    <row r="1511" s="13" customFormat="1" ht="13.9" customHeight="1" x14ac:dyDescent="0.25"/>
    <row r="1512" s="13" customFormat="1" ht="13.9" customHeight="1" x14ac:dyDescent="0.25"/>
    <row r="1513" s="13" customFormat="1" ht="13.9" customHeight="1" x14ac:dyDescent="0.25"/>
    <row r="1514" s="13" customFormat="1" ht="13.9" customHeight="1" x14ac:dyDescent="0.25"/>
    <row r="1515" s="13" customFormat="1" ht="13.9" customHeight="1" x14ac:dyDescent="0.25"/>
    <row r="1516" s="13" customFormat="1" ht="13.9" customHeight="1" x14ac:dyDescent="0.25"/>
    <row r="1517" s="13" customFormat="1" ht="13.9" customHeight="1" x14ac:dyDescent="0.25"/>
    <row r="1518" s="13" customFormat="1" ht="13.9" customHeight="1" x14ac:dyDescent="0.25"/>
    <row r="1519" s="13" customFormat="1" ht="13.9" customHeight="1" x14ac:dyDescent="0.25"/>
    <row r="1520" s="13" customFormat="1" ht="13.9" customHeight="1" x14ac:dyDescent="0.25"/>
    <row r="1521" s="13" customFormat="1" ht="13.9" customHeight="1" x14ac:dyDescent="0.25"/>
    <row r="1522" s="13" customFormat="1" ht="13.9" customHeight="1" x14ac:dyDescent="0.25"/>
    <row r="1523" s="13" customFormat="1" ht="13.9" customHeight="1" x14ac:dyDescent="0.25"/>
    <row r="1524" s="13" customFormat="1" ht="13.9" customHeight="1" x14ac:dyDescent="0.25"/>
    <row r="1525" s="13" customFormat="1" ht="13.9" customHeight="1" x14ac:dyDescent="0.25"/>
    <row r="1526" s="13" customFormat="1" ht="13.9" customHeight="1" x14ac:dyDescent="0.25"/>
    <row r="1527" s="13" customFormat="1" ht="13.9" customHeight="1" x14ac:dyDescent="0.25"/>
    <row r="1528" s="13" customFormat="1" ht="13.9" customHeight="1" x14ac:dyDescent="0.25"/>
    <row r="1529" s="13" customFormat="1" ht="13.9" customHeight="1" x14ac:dyDescent="0.25"/>
    <row r="1530" s="13" customFormat="1" ht="13.9" customHeight="1" x14ac:dyDescent="0.25"/>
    <row r="1531" s="13" customFormat="1" ht="13.9" customHeight="1" x14ac:dyDescent="0.25"/>
    <row r="1532" s="13" customFormat="1" ht="13.9" customHeight="1" x14ac:dyDescent="0.25"/>
    <row r="1533" s="13" customFormat="1" ht="13.9" customHeight="1" x14ac:dyDescent="0.25"/>
    <row r="1534" s="13" customFormat="1" ht="13.9" customHeight="1" x14ac:dyDescent="0.25"/>
    <row r="1535" s="13" customFormat="1" ht="13.9" customHeight="1" x14ac:dyDescent="0.25"/>
    <row r="1536" s="13" customFormat="1" ht="13.9" customHeight="1" x14ac:dyDescent="0.25"/>
    <row r="1537" s="13" customFormat="1" ht="13.9" customHeight="1" x14ac:dyDescent="0.25"/>
    <row r="1538" s="13" customFormat="1" ht="13.9" customHeight="1" x14ac:dyDescent="0.25"/>
    <row r="1539" s="13" customFormat="1" ht="13.9" customHeight="1" x14ac:dyDescent="0.25"/>
    <row r="1540" s="13" customFormat="1" ht="13.9" customHeight="1" x14ac:dyDescent="0.25"/>
    <row r="1541" s="13" customFormat="1" ht="13.9" customHeight="1" x14ac:dyDescent="0.25"/>
    <row r="1542" s="13" customFormat="1" ht="13.9" customHeight="1" x14ac:dyDescent="0.25"/>
    <row r="1543" s="13" customFormat="1" ht="13.9" customHeight="1" x14ac:dyDescent="0.25"/>
    <row r="1544" s="13" customFormat="1" ht="13.9" customHeight="1" x14ac:dyDescent="0.25"/>
    <row r="1545" s="13" customFormat="1" ht="13.9" customHeight="1" x14ac:dyDescent="0.25"/>
    <row r="1546" s="13" customFormat="1" ht="13.9" customHeight="1" x14ac:dyDescent="0.25"/>
    <row r="1547" s="13" customFormat="1" ht="13.9" customHeight="1" x14ac:dyDescent="0.25"/>
    <row r="1548" s="13" customFormat="1" ht="13.9" customHeight="1" x14ac:dyDescent="0.25"/>
    <row r="1549" s="13" customFormat="1" ht="13.9" customHeight="1" x14ac:dyDescent="0.25"/>
    <row r="1550" s="13" customFormat="1" ht="13.9" customHeight="1" x14ac:dyDescent="0.25"/>
    <row r="1551" s="13" customFormat="1" ht="13.9" customHeight="1" x14ac:dyDescent="0.25"/>
    <row r="1552" s="13" customFormat="1" ht="13.9" customHeight="1" x14ac:dyDescent="0.25"/>
    <row r="1553" s="13" customFormat="1" ht="13.9" customHeight="1" x14ac:dyDescent="0.25"/>
    <row r="1554" s="13" customFormat="1" ht="13.9" customHeight="1" x14ac:dyDescent="0.25"/>
    <row r="1555" s="13" customFormat="1" ht="13.9" customHeight="1" x14ac:dyDescent="0.25"/>
    <row r="1556" s="13" customFormat="1" ht="13.9" customHeight="1" x14ac:dyDescent="0.25"/>
    <row r="1557" s="13" customFormat="1" ht="13.9" customHeight="1" x14ac:dyDescent="0.25"/>
    <row r="1558" s="13" customFormat="1" ht="13.9" customHeight="1" x14ac:dyDescent="0.25"/>
    <row r="1559" s="13" customFormat="1" ht="13.9" customHeight="1" x14ac:dyDescent="0.25"/>
    <row r="1560" s="13" customFormat="1" ht="13.9" customHeight="1" x14ac:dyDescent="0.25"/>
    <row r="1561" s="13" customFormat="1" ht="13.9" customHeight="1" x14ac:dyDescent="0.25"/>
    <row r="1562" s="13" customFormat="1" ht="13.9" customHeight="1" x14ac:dyDescent="0.25"/>
    <row r="1563" s="13" customFormat="1" ht="13.9" customHeight="1" x14ac:dyDescent="0.25"/>
    <row r="1564" s="13" customFormat="1" ht="13.9" customHeight="1" x14ac:dyDescent="0.25"/>
    <row r="1565" s="13" customFormat="1" ht="13.9" customHeight="1" x14ac:dyDescent="0.25"/>
    <row r="1566" s="13" customFormat="1" ht="13.9" customHeight="1" x14ac:dyDescent="0.25"/>
    <row r="1567" s="13" customFormat="1" ht="13.9" customHeight="1" x14ac:dyDescent="0.25"/>
    <row r="1568" s="13" customFormat="1" ht="13.9" customHeight="1" x14ac:dyDescent="0.25"/>
    <row r="1569" s="13" customFormat="1" ht="13.9" customHeight="1" x14ac:dyDescent="0.25"/>
    <row r="1570" s="13" customFormat="1" ht="13.9" customHeight="1" x14ac:dyDescent="0.25"/>
    <row r="1571" s="13" customFormat="1" ht="13.9" customHeight="1" x14ac:dyDescent="0.25"/>
    <row r="1572" s="13" customFormat="1" ht="13.9" customHeight="1" x14ac:dyDescent="0.25"/>
    <row r="1573" s="13" customFormat="1" ht="13.9" customHeight="1" x14ac:dyDescent="0.25"/>
    <row r="1574" s="13" customFormat="1" ht="13.9" customHeight="1" x14ac:dyDescent="0.25"/>
    <row r="1575" s="13" customFormat="1" ht="13.9" customHeight="1" x14ac:dyDescent="0.25"/>
    <row r="1576" s="13" customFormat="1" ht="13.9" customHeight="1" x14ac:dyDescent="0.25"/>
    <row r="1577" s="13" customFormat="1" ht="13.9" customHeight="1" x14ac:dyDescent="0.25"/>
    <row r="1578" s="13" customFormat="1" ht="13.9" customHeight="1" x14ac:dyDescent="0.25"/>
    <row r="1579" s="13" customFormat="1" ht="13.9" customHeight="1" x14ac:dyDescent="0.25"/>
    <row r="1580" s="13" customFormat="1" ht="13.9" customHeight="1" x14ac:dyDescent="0.25"/>
    <row r="1581" s="13" customFormat="1" ht="13.9" customHeight="1" x14ac:dyDescent="0.25"/>
    <row r="1582" s="13" customFormat="1" ht="13.9" customHeight="1" x14ac:dyDescent="0.25"/>
    <row r="1583" s="13" customFormat="1" ht="13.9" customHeight="1" x14ac:dyDescent="0.25"/>
    <row r="1584" s="13" customFormat="1" ht="13.9" customHeight="1" x14ac:dyDescent="0.25"/>
    <row r="1585" s="13" customFormat="1" ht="13.9" customHeight="1" x14ac:dyDescent="0.25"/>
    <row r="1586" s="13" customFormat="1" ht="13.9" customHeight="1" x14ac:dyDescent="0.25"/>
    <row r="1587" s="13" customFormat="1" ht="13.9" customHeight="1" x14ac:dyDescent="0.25"/>
    <row r="1588" s="13" customFormat="1" ht="13.9" customHeight="1" x14ac:dyDescent="0.25"/>
    <row r="1589" s="13" customFormat="1" ht="13.9" customHeight="1" x14ac:dyDescent="0.25"/>
    <row r="1590" s="13" customFormat="1" ht="13.9" customHeight="1" x14ac:dyDescent="0.25"/>
    <row r="1591" s="13" customFormat="1" ht="13.9" customHeight="1" x14ac:dyDescent="0.25"/>
    <row r="1592" s="13" customFormat="1" ht="13.9" customHeight="1" x14ac:dyDescent="0.25"/>
    <row r="1593" s="13" customFormat="1" ht="13.9" customHeight="1" x14ac:dyDescent="0.25"/>
    <row r="1594" s="13" customFormat="1" ht="13.9" customHeight="1" x14ac:dyDescent="0.25"/>
    <row r="1595" s="13" customFormat="1" ht="13.9" customHeight="1" x14ac:dyDescent="0.25"/>
    <row r="1596" s="13" customFormat="1" ht="13.9" customHeight="1" x14ac:dyDescent="0.25"/>
    <row r="1597" s="13" customFormat="1" ht="13.9" customHeight="1" x14ac:dyDescent="0.25"/>
    <row r="1598" s="13" customFormat="1" ht="13.9" customHeight="1" x14ac:dyDescent="0.25"/>
    <row r="1599" s="13" customFormat="1" ht="13.9" customHeight="1" x14ac:dyDescent="0.25"/>
    <row r="1600" s="13" customFormat="1" ht="13.9" customHeight="1" x14ac:dyDescent="0.25"/>
    <row r="1601" s="13" customFormat="1" ht="13.9" customHeight="1" x14ac:dyDescent="0.25"/>
    <row r="1602" s="13" customFormat="1" ht="13.9" customHeight="1" x14ac:dyDescent="0.25"/>
    <row r="1603" s="13" customFormat="1" ht="13.9" customHeight="1" x14ac:dyDescent="0.25"/>
    <row r="1604" s="13" customFormat="1" ht="13.9" customHeight="1" x14ac:dyDescent="0.25"/>
    <row r="1605" s="13" customFormat="1" ht="13.9" customHeight="1" x14ac:dyDescent="0.25"/>
    <row r="1606" s="13" customFormat="1" ht="13.9" customHeight="1" x14ac:dyDescent="0.25"/>
    <row r="1607" s="13" customFormat="1" ht="13.9" customHeight="1" x14ac:dyDescent="0.25"/>
    <row r="1608" s="13" customFormat="1" ht="13.9" customHeight="1" x14ac:dyDescent="0.25"/>
    <row r="1609" s="13" customFormat="1" ht="13.9" customHeight="1" x14ac:dyDescent="0.25"/>
    <row r="1610" s="13" customFormat="1" ht="13.9" customHeight="1" x14ac:dyDescent="0.25"/>
    <row r="1611" s="13" customFormat="1" ht="13.9" customHeight="1" x14ac:dyDescent="0.25"/>
    <row r="1612" s="13" customFormat="1" ht="13.9" customHeight="1" x14ac:dyDescent="0.25"/>
    <row r="1613" s="13" customFormat="1" ht="13.9" customHeight="1" x14ac:dyDescent="0.25"/>
    <row r="1614" s="13" customFormat="1" ht="13.9" customHeight="1" x14ac:dyDescent="0.25"/>
    <row r="1615" s="13" customFormat="1" ht="13.9" customHeight="1" x14ac:dyDescent="0.25"/>
    <row r="1616" s="13" customFormat="1" ht="13.9" customHeight="1" x14ac:dyDescent="0.25"/>
    <row r="1617" s="13" customFormat="1" ht="13.9" customHeight="1" x14ac:dyDescent="0.25"/>
    <row r="1618" s="13" customFormat="1" ht="13.9" customHeight="1" x14ac:dyDescent="0.25"/>
    <row r="1619" s="13" customFormat="1" ht="13.9" customHeight="1" x14ac:dyDescent="0.25"/>
    <row r="1620" s="13" customFormat="1" ht="13.9" customHeight="1" x14ac:dyDescent="0.25"/>
    <row r="1621" s="13" customFormat="1" ht="13.9" customHeight="1" x14ac:dyDescent="0.25"/>
    <row r="1622" s="13" customFormat="1" ht="13.9" customHeight="1" x14ac:dyDescent="0.25"/>
    <row r="1623" s="13" customFormat="1" ht="13.9" customHeight="1" x14ac:dyDescent="0.25"/>
    <row r="1624" s="13" customFormat="1" ht="13.9" customHeight="1" x14ac:dyDescent="0.25"/>
    <row r="1625" s="13" customFormat="1" ht="13.9" customHeight="1" x14ac:dyDescent="0.25"/>
    <row r="1626" s="13" customFormat="1" ht="13.9" customHeight="1" x14ac:dyDescent="0.25"/>
    <row r="1627" s="13" customFormat="1" ht="13.9" customHeight="1" x14ac:dyDescent="0.25"/>
    <row r="1628" s="13" customFormat="1" ht="13.9" customHeight="1" x14ac:dyDescent="0.25"/>
    <row r="1629" s="13" customFormat="1" ht="13.9" customHeight="1" x14ac:dyDescent="0.25"/>
    <row r="1630" s="13" customFormat="1" ht="13.9" customHeight="1" x14ac:dyDescent="0.25"/>
    <row r="1631" s="13" customFormat="1" ht="13.9" customHeight="1" x14ac:dyDescent="0.25"/>
    <row r="1632" s="13" customFormat="1" ht="13.9" customHeight="1" x14ac:dyDescent="0.25"/>
    <row r="1633" s="13" customFormat="1" ht="13.9" customHeight="1" x14ac:dyDescent="0.25"/>
    <row r="1634" s="13" customFormat="1" ht="13.9" customHeight="1" x14ac:dyDescent="0.25"/>
    <row r="1635" s="13" customFormat="1" ht="13.9" customHeight="1" x14ac:dyDescent="0.25"/>
    <row r="1636" s="13" customFormat="1" ht="13.9" customHeight="1" x14ac:dyDescent="0.25"/>
    <row r="1637" s="13" customFormat="1" ht="13.9" customHeight="1" x14ac:dyDescent="0.25"/>
    <row r="1638" s="13" customFormat="1" ht="13.9" customHeight="1" x14ac:dyDescent="0.25"/>
    <row r="1639" s="13" customFormat="1" ht="13.9" customHeight="1" x14ac:dyDescent="0.25"/>
    <row r="1640" s="13" customFormat="1" ht="13.9" customHeight="1" x14ac:dyDescent="0.25"/>
    <row r="1641" s="13" customFormat="1" ht="13.9" customHeight="1" x14ac:dyDescent="0.25"/>
    <row r="1642" s="13" customFormat="1" ht="13.9" customHeight="1" x14ac:dyDescent="0.25"/>
    <row r="1643" s="13" customFormat="1" ht="13.9" customHeight="1" x14ac:dyDescent="0.25"/>
    <row r="1644" s="13" customFormat="1" ht="13.9" customHeight="1" x14ac:dyDescent="0.25"/>
    <row r="1645" s="13" customFormat="1" ht="13.9" customHeight="1" x14ac:dyDescent="0.25"/>
    <row r="1646" s="13" customFormat="1" ht="13.9" customHeight="1" x14ac:dyDescent="0.25"/>
    <row r="1647" s="13" customFormat="1" ht="13.9" customHeight="1" x14ac:dyDescent="0.25"/>
    <row r="1648" s="13" customFormat="1" ht="13.9" customHeight="1" x14ac:dyDescent="0.25"/>
    <row r="1649" s="13" customFormat="1" ht="13.9" customHeight="1" x14ac:dyDescent="0.25"/>
    <row r="1650" s="13" customFormat="1" ht="13.9" customHeight="1" x14ac:dyDescent="0.25"/>
    <row r="1651" s="13" customFormat="1" ht="13.9" customHeight="1" x14ac:dyDescent="0.25"/>
    <row r="1652" s="13" customFormat="1" ht="13.9" customHeight="1" x14ac:dyDescent="0.25"/>
    <row r="1653" s="13" customFormat="1" ht="13.9" customHeight="1" x14ac:dyDescent="0.25"/>
    <row r="1654" s="13" customFormat="1" ht="13.9" customHeight="1" x14ac:dyDescent="0.25"/>
    <row r="1655" s="13" customFormat="1" ht="13.9" customHeight="1" x14ac:dyDescent="0.25"/>
    <row r="1656" s="13" customFormat="1" ht="13.9" customHeight="1" x14ac:dyDescent="0.25"/>
    <row r="1657" s="13" customFormat="1" ht="13.9" customHeight="1" x14ac:dyDescent="0.25"/>
    <row r="1658" s="13" customFormat="1" ht="13.9" customHeight="1" x14ac:dyDescent="0.25"/>
    <row r="1659" s="13" customFormat="1" ht="13.9" customHeight="1" x14ac:dyDescent="0.25"/>
    <row r="1660" s="13" customFormat="1" ht="13.9" customHeight="1" x14ac:dyDescent="0.25"/>
    <row r="1661" s="13" customFormat="1" ht="13.9" customHeight="1" x14ac:dyDescent="0.25"/>
    <row r="1662" s="13" customFormat="1" ht="13.9" customHeight="1" x14ac:dyDescent="0.25"/>
    <row r="1663" s="13" customFormat="1" ht="13.9" customHeight="1" x14ac:dyDescent="0.25"/>
    <row r="1664" s="13" customFormat="1" ht="13.9" customHeight="1" x14ac:dyDescent="0.25"/>
    <row r="1665" s="13" customFormat="1" ht="13.9" customHeight="1" x14ac:dyDescent="0.25"/>
    <row r="1666" s="13" customFormat="1" ht="13.9" customHeight="1" x14ac:dyDescent="0.25"/>
    <row r="1667" s="13" customFormat="1" ht="13.9" customHeight="1" x14ac:dyDescent="0.25"/>
    <row r="1668" s="13" customFormat="1" ht="13.9" customHeight="1" x14ac:dyDescent="0.25"/>
    <row r="1669" s="13" customFormat="1" ht="13.9" customHeight="1" x14ac:dyDescent="0.25"/>
    <row r="1670" s="13" customFormat="1" ht="13.9" customHeight="1" x14ac:dyDescent="0.25"/>
    <row r="1671" s="13" customFormat="1" ht="13.9" customHeight="1" x14ac:dyDescent="0.25"/>
    <row r="1672" s="13" customFormat="1" ht="13.9" customHeight="1" x14ac:dyDescent="0.25"/>
    <row r="1673" s="13" customFormat="1" ht="13.9" customHeight="1" x14ac:dyDescent="0.25"/>
    <row r="1674" s="13" customFormat="1" ht="13.9" customHeight="1" x14ac:dyDescent="0.25"/>
    <row r="1675" s="13" customFormat="1" ht="13.9" customHeight="1" x14ac:dyDescent="0.25"/>
    <row r="1676" s="13" customFormat="1" ht="13.9" customHeight="1" x14ac:dyDescent="0.25"/>
    <row r="1677" s="13" customFormat="1" ht="13.9" customHeight="1" x14ac:dyDescent="0.25"/>
    <row r="1678" s="13" customFormat="1" ht="13.9" customHeight="1" x14ac:dyDescent="0.25"/>
    <row r="1679" s="13" customFormat="1" ht="13.9" customHeight="1" x14ac:dyDescent="0.25"/>
    <row r="1680" s="13" customFormat="1" ht="13.9" customHeight="1" x14ac:dyDescent="0.25"/>
    <row r="1681" s="13" customFormat="1" ht="13.9" customHeight="1" x14ac:dyDescent="0.25"/>
    <row r="1682" s="13" customFormat="1" ht="13.9" customHeight="1" x14ac:dyDescent="0.25"/>
    <row r="1683" s="13" customFormat="1" ht="13.9" customHeight="1" x14ac:dyDescent="0.25"/>
    <row r="1684" s="13" customFormat="1" ht="13.9" customHeight="1" x14ac:dyDescent="0.25"/>
    <row r="1685" s="13" customFormat="1" ht="13.9" customHeight="1" x14ac:dyDescent="0.25"/>
    <row r="1686" s="13" customFormat="1" ht="13.9" customHeight="1" x14ac:dyDescent="0.25"/>
    <row r="1687" s="13" customFormat="1" ht="13.9" customHeight="1" x14ac:dyDescent="0.25"/>
    <row r="1688" s="13" customFormat="1" ht="13.9" customHeight="1" x14ac:dyDescent="0.25"/>
    <row r="1689" s="13" customFormat="1" ht="13.9" customHeight="1" x14ac:dyDescent="0.25"/>
    <row r="1690" s="13" customFormat="1" ht="13.9" customHeight="1" x14ac:dyDescent="0.25"/>
    <row r="1691" s="13" customFormat="1" ht="13.9" customHeight="1" x14ac:dyDescent="0.25"/>
    <row r="1692" s="13" customFormat="1" ht="13.9" customHeight="1" x14ac:dyDescent="0.25"/>
    <row r="1693" s="13" customFormat="1" ht="13.9" customHeight="1" x14ac:dyDescent="0.25"/>
    <row r="1694" s="13" customFormat="1" ht="13.9" customHeight="1" x14ac:dyDescent="0.25"/>
    <row r="1695" s="13" customFormat="1" ht="13.9" customHeight="1" x14ac:dyDescent="0.25"/>
    <row r="1696" s="13" customFormat="1" ht="13.9" customHeight="1" x14ac:dyDescent="0.25"/>
    <row r="1697" s="13" customFormat="1" ht="13.9" customHeight="1" x14ac:dyDescent="0.25"/>
    <row r="1698" s="13" customFormat="1" ht="13.9" customHeight="1" x14ac:dyDescent="0.25"/>
    <row r="1699" s="13" customFormat="1" ht="13.9" customHeight="1" x14ac:dyDescent="0.25"/>
    <row r="1700" s="13" customFormat="1" ht="13.9" customHeight="1" x14ac:dyDescent="0.25"/>
    <row r="1701" s="13" customFormat="1" ht="13.9" customHeight="1" x14ac:dyDescent="0.25"/>
    <row r="1702" s="13" customFormat="1" ht="13.9" customHeight="1" x14ac:dyDescent="0.25"/>
    <row r="1703" s="13" customFormat="1" ht="13.9" customHeight="1" x14ac:dyDescent="0.25"/>
    <row r="1704" s="13" customFormat="1" ht="13.9" customHeight="1" x14ac:dyDescent="0.25"/>
    <row r="1705" s="13" customFormat="1" ht="13.9" customHeight="1" x14ac:dyDescent="0.25"/>
    <row r="1706" s="13" customFormat="1" ht="13.9" customHeight="1" x14ac:dyDescent="0.25"/>
    <row r="1707" s="13" customFormat="1" ht="13.9" customHeight="1" x14ac:dyDescent="0.25"/>
    <row r="1708" s="13" customFormat="1" ht="13.9" customHeight="1" x14ac:dyDescent="0.25"/>
    <row r="1709" s="13" customFormat="1" ht="13.9" customHeight="1" x14ac:dyDescent="0.25"/>
    <row r="1710" s="13" customFormat="1" ht="13.9" customHeight="1" x14ac:dyDescent="0.25"/>
    <row r="1711" s="13" customFormat="1" ht="13.9" customHeight="1" x14ac:dyDescent="0.25"/>
    <row r="1712" s="13" customFormat="1" ht="13.9" customHeight="1" x14ac:dyDescent="0.25"/>
    <row r="1713" s="13" customFormat="1" ht="13.9" customHeight="1" x14ac:dyDescent="0.25"/>
    <row r="1714" s="13" customFormat="1" ht="13.9" customHeight="1" x14ac:dyDescent="0.25"/>
    <row r="1715" s="13" customFormat="1" ht="13.9" customHeight="1" x14ac:dyDescent="0.25"/>
    <row r="1716" s="13" customFormat="1" ht="13.9" customHeight="1" x14ac:dyDescent="0.25"/>
    <row r="1717" s="13" customFormat="1" ht="13.9" customHeight="1" x14ac:dyDescent="0.25"/>
    <row r="1718" s="13" customFormat="1" ht="13.9" customHeight="1" x14ac:dyDescent="0.25"/>
    <row r="1719" s="13" customFormat="1" ht="13.9" customHeight="1" x14ac:dyDescent="0.25"/>
    <row r="1720" s="13" customFormat="1" ht="13.9" customHeight="1" x14ac:dyDescent="0.25"/>
    <row r="1721" s="13" customFormat="1" ht="13.9" customHeight="1" x14ac:dyDescent="0.25"/>
    <row r="1722" s="13" customFormat="1" ht="13.9" customHeight="1" x14ac:dyDescent="0.25"/>
    <row r="1723" s="13" customFormat="1" ht="13.9" customHeight="1" x14ac:dyDescent="0.25"/>
    <row r="1724" s="13" customFormat="1" ht="13.9" customHeight="1" x14ac:dyDescent="0.25"/>
    <row r="1725" s="13" customFormat="1" ht="13.9" customHeight="1" x14ac:dyDescent="0.25"/>
    <row r="1726" s="13" customFormat="1" ht="13.9" customHeight="1" x14ac:dyDescent="0.25"/>
    <row r="1727" s="13" customFormat="1" ht="13.9" customHeight="1" x14ac:dyDescent="0.25"/>
    <row r="1728" s="13" customFormat="1" ht="13.9" customHeight="1" x14ac:dyDescent="0.25"/>
    <row r="1729" s="13" customFormat="1" ht="13.9" customHeight="1" x14ac:dyDescent="0.25"/>
    <row r="1730" s="13" customFormat="1" ht="13.9" customHeight="1" x14ac:dyDescent="0.25"/>
    <row r="1731" s="13" customFormat="1" ht="13.9" customHeight="1" x14ac:dyDescent="0.25"/>
    <row r="1732" s="13" customFormat="1" ht="13.9" customHeight="1" x14ac:dyDescent="0.25"/>
    <row r="1733" s="13" customFormat="1" ht="13.9" customHeight="1" x14ac:dyDescent="0.25"/>
    <row r="1734" s="13" customFormat="1" ht="13.9" customHeight="1" x14ac:dyDescent="0.25"/>
    <row r="1735" s="13" customFormat="1" ht="13.9" customHeight="1" x14ac:dyDescent="0.25"/>
    <row r="1736" s="13" customFormat="1" ht="13.9" customHeight="1" x14ac:dyDescent="0.25"/>
    <row r="1737" s="13" customFormat="1" ht="13.9" customHeight="1" x14ac:dyDescent="0.25"/>
    <row r="1738" s="13" customFormat="1" ht="13.9" customHeight="1" x14ac:dyDescent="0.25"/>
    <row r="1739" s="13" customFormat="1" ht="13.9" customHeight="1" x14ac:dyDescent="0.25"/>
    <row r="1740" s="13" customFormat="1" ht="13.9" customHeight="1" x14ac:dyDescent="0.25"/>
    <row r="1741" s="13" customFormat="1" ht="13.9" customHeight="1" x14ac:dyDescent="0.25"/>
    <row r="1742" s="13" customFormat="1" ht="13.9" customHeight="1" x14ac:dyDescent="0.25"/>
    <row r="1743" s="13" customFormat="1" ht="13.9" customHeight="1" x14ac:dyDescent="0.25"/>
    <row r="1744" s="13" customFormat="1" ht="13.9" customHeight="1" x14ac:dyDescent="0.25"/>
    <row r="1745" s="13" customFormat="1" ht="13.9" customHeight="1" x14ac:dyDescent="0.25"/>
    <row r="1746" s="13" customFormat="1" ht="13.9" customHeight="1" x14ac:dyDescent="0.25"/>
    <row r="1747" s="13" customFormat="1" ht="13.9" customHeight="1" x14ac:dyDescent="0.25"/>
    <row r="1748" s="13" customFormat="1" ht="13.9" customHeight="1" x14ac:dyDescent="0.25"/>
    <row r="1749" s="13" customFormat="1" ht="13.9" customHeight="1" x14ac:dyDescent="0.25"/>
    <row r="1750" s="13" customFormat="1" ht="13.9" customHeight="1" x14ac:dyDescent="0.25"/>
    <row r="1751" s="13" customFormat="1" ht="13.9" customHeight="1" x14ac:dyDescent="0.25"/>
    <row r="1752" s="13" customFormat="1" ht="13.9" customHeight="1" x14ac:dyDescent="0.25"/>
    <row r="1753" s="13" customFormat="1" ht="13.9" customHeight="1" x14ac:dyDescent="0.25"/>
    <row r="1754" s="13" customFormat="1" ht="13.9" customHeight="1" x14ac:dyDescent="0.25"/>
    <row r="1755" s="13" customFormat="1" ht="13.9" customHeight="1" x14ac:dyDescent="0.25"/>
    <row r="1756" s="13" customFormat="1" ht="13.9" customHeight="1" x14ac:dyDescent="0.25"/>
    <row r="1757" s="13" customFormat="1" ht="13.9" customHeight="1" x14ac:dyDescent="0.25"/>
    <row r="1758" s="13" customFormat="1" ht="13.9" customHeight="1" x14ac:dyDescent="0.25"/>
    <row r="1759" s="13" customFormat="1" ht="13.9" customHeight="1" x14ac:dyDescent="0.25"/>
    <row r="1760" s="13" customFormat="1" ht="13.9" customHeight="1" x14ac:dyDescent="0.25"/>
    <row r="1761" s="13" customFormat="1" ht="13.9" customHeight="1" x14ac:dyDescent="0.25"/>
    <row r="1762" s="13" customFormat="1" ht="13.9" customHeight="1" x14ac:dyDescent="0.25"/>
    <row r="1763" s="13" customFormat="1" ht="13.9" customHeight="1" x14ac:dyDescent="0.25"/>
    <row r="1764" s="13" customFormat="1" ht="13.9" customHeight="1" x14ac:dyDescent="0.25"/>
    <row r="1765" s="13" customFormat="1" ht="13.9" customHeight="1" x14ac:dyDescent="0.25"/>
    <row r="1766" s="13" customFormat="1" ht="13.9" customHeight="1" x14ac:dyDescent="0.25"/>
    <row r="1767" s="13" customFormat="1" ht="13.9" customHeight="1" x14ac:dyDescent="0.25"/>
    <row r="1768" s="13" customFormat="1" ht="13.9" customHeight="1" x14ac:dyDescent="0.25"/>
    <row r="1769" s="13" customFormat="1" ht="13.9" customHeight="1" x14ac:dyDescent="0.25"/>
    <row r="1770" s="13" customFormat="1" ht="13.9" customHeight="1" x14ac:dyDescent="0.25"/>
    <row r="1771" s="13" customFormat="1" ht="13.9" customHeight="1" x14ac:dyDescent="0.25"/>
    <row r="1772" s="13" customFormat="1" ht="13.9" customHeight="1" x14ac:dyDescent="0.25"/>
    <row r="1773" s="13" customFormat="1" ht="13.9" customHeight="1" x14ac:dyDescent="0.25"/>
    <row r="1774" s="13" customFormat="1" ht="13.9" customHeight="1" x14ac:dyDescent="0.25"/>
    <row r="1775" s="13" customFormat="1" ht="13.9" customHeight="1" x14ac:dyDescent="0.25"/>
    <row r="1776" s="13" customFormat="1" ht="13.9" customHeight="1" x14ac:dyDescent="0.25"/>
    <row r="1777" s="13" customFormat="1" ht="13.9" customHeight="1" x14ac:dyDescent="0.25"/>
    <row r="1778" s="13" customFormat="1" ht="13.9" customHeight="1" x14ac:dyDescent="0.25"/>
    <row r="1779" s="13" customFormat="1" ht="13.9" customHeight="1" x14ac:dyDescent="0.25"/>
    <row r="1780" s="13" customFormat="1" ht="13.9" customHeight="1" x14ac:dyDescent="0.25"/>
    <row r="1781" s="13" customFormat="1" ht="13.9" customHeight="1" x14ac:dyDescent="0.25"/>
    <row r="1782" s="13" customFormat="1" ht="13.9" customHeight="1" x14ac:dyDescent="0.25"/>
    <row r="1783" s="13" customFormat="1" ht="13.9" customHeight="1" x14ac:dyDescent="0.25"/>
    <row r="1784" s="13" customFormat="1" ht="13.9" customHeight="1" x14ac:dyDescent="0.25"/>
    <row r="1785" s="13" customFormat="1" ht="13.9" customHeight="1" x14ac:dyDescent="0.25"/>
    <row r="1786" s="13" customFormat="1" ht="13.9" customHeight="1" x14ac:dyDescent="0.25"/>
    <row r="1787" s="13" customFormat="1" ht="13.9" customHeight="1" x14ac:dyDescent="0.25"/>
    <row r="1788" s="13" customFormat="1" ht="13.9" customHeight="1" x14ac:dyDescent="0.25"/>
    <row r="1789" s="13" customFormat="1" ht="13.9" customHeight="1" x14ac:dyDescent="0.25"/>
    <row r="1790" s="13" customFormat="1" ht="13.9" customHeight="1" x14ac:dyDescent="0.25"/>
    <row r="1791" s="13" customFormat="1" ht="13.9" customHeight="1" x14ac:dyDescent="0.25"/>
    <row r="1792" s="13" customFormat="1" ht="13.9" customHeight="1" x14ac:dyDescent="0.25"/>
    <row r="1793" s="13" customFormat="1" ht="13.9" customHeight="1" x14ac:dyDescent="0.25"/>
    <row r="1794" s="13" customFormat="1" ht="13.9" customHeight="1" x14ac:dyDescent="0.25"/>
    <row r="1795" s="13" customFormat="1" ht="13.9" customHeight="1" x14ac:dyDescent="0.25"/>
    <row r="1796" s="13" customFormat="1" ht="13.9" customHeight="1" x14ac:dyDescent="0.25"/>
    <row r="1797" s="13" customFormat="1" ht="13.9" customHeight="1" x14ac:dyDescent="0.25"/>
    <row r="1798" s="13" customFormat="1" ht="13.9" customHeight="1" x14ac:dyDescent="0.25"/>
    <row r="1799" s="13" customFormat="1" ht="13.9" customHeight="1" x14ac:dyDescent="0.25"/>
    <row r="1800" s="13" customFormat="1" ht="13.9" customHeight="1" x14ac:dyDescent="0.25"/>
    <row r="1801" s="13" customFormat="1" ht="13.9" customHeight="1" x14ac:dyDescent="0.25"/>
    <row r="1802" s="13" customFormat="1" ht="13.9" customHeight="1" x14ac:dyDescent="0.25"/>
    <row r="1803" s="13" customFormat="1" ht="13.9" customHeight="1" x14ac:dyDescent="0.25"/>
    <row r="1804" s="13" customFormat="1" ht="13.9" customHeight="1" x14ac:dyDescent="0.25"/>
    <row r="1805" s="13" customFormat="1" ht="13.9" customHeight="1" x14ac:dyDescent="0.25"/>
    <row r="1806" s="13" customFormat="1" ht="13.9" customHeight="1" x14ac:dyDescent="0.25"/>
    <row r="1807" s="13" customFormat="1" ht="13.9" customHeight="1" x14ac:dyDescent="0.25"/>
    <row r="1808" s="13" customFormat="1" ht="13.9" customHeight="1" x14ac:dyDescent="0.25"/>
    <row r="1809" s="13" customFormat="1" ht="13.9" customHeight="1" x14ac:dyDescent="0.25"/>
    <row r="1810" s="13" customFormat="1" ht="13.9" customHeight="1" x14ac:dyDescent="0.25"/>
    <row r="1811" s="13" customFormat="1" ht="13.9" customHeight="1" x14ac:dyDescent="0.25"/>
    <row r="1812" s="13" customFormat="1" ht="13.9" customHeight="1" x14ac:dyDescent="0.25"/>
    <row r="1813" s="13" customFormat="1" ht="13.9" customHeight="1" x14ac:dyDescent="0.25"/>
    <row r="1814" s="13" customFormat="1" ht="13.9" customHeight="1" x14ac:dyDescent="0.25"/>
    <row r="1815" s="13" customFormat="1" ht="13.9" customHeight="1" x14ac:dyDescent="0.25"/>
    <row r="1816" s="13" customFormat="1" ht="13.9" customHeight="1" x14ac:dyDescent="0.25"/>
    <row r="1817" s="13" customFormat="1" ht="13.9" customHeight="1" x14ac:dyDescent="0.25"/>
    <row r="1818" s="13" customFormat="1" ht="13.9" customHeight="1" x14ac:dyDescent="0.25"/>
    <row r="1819" s="13" customFormat="1" ht="13.9" customHeight="1" x14ac:dyDescent="0.25"/>
    <row r="1820" s="13" customFormat="1" ht="13.9" customHeight="1" x14ac:dyDescent="0.25"/>
    <row r="1821" s="13" customFormat="1" ht="13.9" customHeight="1" x14ac:dyDescent="0.25"/>
    <row r="1822" s="13" customFormat="1" ht="13.9" customHeight="1" x14ac:dyDescent="0.25"/>
    <row r="1823" s="13" customFormat="1" ht="13.9" customHeight="1" x14ac:dyDescent="0.25"/>
    <row r="1824" s="13" customFormat="1" ht="13.9" customHeight="1" x14ac:dyDescent="0.25"/>
    <row r="1825" s="13" customFormat="1" ht="13.9" customHeight="1" x14ac:dyDescent="0.25"/>
    <row r="1826" s="13" customFormat="1" ht="13.9" customHeight="1" x14ac:dyDescent="0.25"/>
    <row r="1827" s="13" customFormat="1" ht="13.9" customHeight="1" x14ac:dyDescent="0.25"/>
    <row r="1828" s="13" customFormat="1" ht="13.9" customHeight="1" x14ac:dyDescent="0.25"/>
    <row r="1829" s="13" customFormat="1" ht="13.9" customHeight="1" x14ac:dyDescent="0.25"/>
    <row r="1830" s="13" customFormat="1" ht="13.9" customHeight="1" x14ac:dyDescent="0.25"/>
    <row r="1831" s="13" customFormat="1" ht="13.9" customHeight="1" x14ac:dyDescent="0.25"/>
    <row r="1832" s="13" customFormat="1" ht="13.9" customHeight="1" x14ac:dyDescent="0.25"/>
    <row r="1833" s="13" customFormat="1" ht="13.9" customHeight="1" x14ac:dyDescent="0.25"/>
    <row r="1834" s="13" customFormat="1" ht="13.9" customHeight="1" x14ac:dyDescent="0.25"/>
    <row r="1835" s="13" customFormat="1" ht="13.9" customHeight="1" x14ac:dyDescent="0.25"/>
    <row r="1836" s="13" customFormat="1" ht="13.9" customHeight="1" x14ac:dyDescent="0.25"/>
    <row r="1837" s="13" customFormat="1" ht="13.9" customHeight="1" x14ac:dyDescent="0.25"/>
    <row r="1838" s="13" customFormat="1" ht="13.9" customHeight="1" x14ac:dyDescent="0.25"/>
    <row r="1839" s="13" customFormat="1" ht="13.9" customHeight="1" x14ac:dyDescent="0.25"/>
    <row r="1840" s="13" customFormat="1" ht="13.9" customHeight="1" x14ac:dyDescent="0.25"/>
    <row r="1841" s="13" customFormat="1" ht="13.9" customHeight="1" x14ac:dyDescent="0.25"/>
    <row r="1842" s="13" customFormat="1" ht="13.9" customHeight="1" x14ac:dyDescent="0.25"/>
    <row r="1843" s="13" customFormat="1" ht="13.9" customHeight="1" x14ac:dyDescent="0.25"/>
    <row r="1844" s="13" customFormat="1" ht="13.9" customHeight="1" x14ac:dyDescent="0.25"/>
    <row r="1845" s="13" customFormat="1" ht="13.9" customHeight="1" x14ac:dyDescent="0.25"/>
    <row r="1846" s="13" customFormat="1" ht="13.9" customHeight="1" x14ac:dyDescent="0.25"/>
    <row r="1847" s="13" customFormat="1" ht="13.9" customHeight="1" x14ac:dyDescent="0.25"/>
    <row r="1848" s="13" customFormat="1" ht="13.9" customHeight="1" x14ac:dyDescent="0.25"/>
    <row r="1849" s="13" customFormat="1" ht="13.9" customHeight="1" x14ac:dyDescent="0.25"/>
    <row r="1850" s="13" customFormat="1" ht="13.9" customHeight="1" x14ac:dyDescent="0.25"/>
    <row r="1851" s="13" customFormat="1" ht="13.9" customHeight="1" x14ac:dyDescent="0.25"/>
    <row r="1852" s="13" customFormat="1" ht="13.9" customHeight="1" x14ac:dyDescent="0.25"/>
    <row r="1853" s="13" customFormat="1" ht="13.9" customHeight="1" x14ac:dyDescent="0.25"/>
    <row r="1854" s="13" customFormat="1" ht="13.9" customHeight="1" x14ac:dyDescent="0.25"/>
    <row r="1855" s="13" customFormat="1" ht="13.9" customHeight="1" x14ac:dyDescent="0.25"/>
    <row r="1856" s="13" customFormat="1" ht="13.9" customHeight="1" x14ac:dyDescent="0.25"/>
    <row r="1857" s="13" customFormat="1" ht="13.9" customHeight="1" x14ac:dyDescent="0.25"/>
    <row r="1858" s="13" customFormat="1" ht="13.9" customHeight="1" x14ac:dyDescent="0.25"/>
    <row r="1859" s="13" customFormat="1" ht="13.9" customHeight="1" x14ac:dyDescent="0.25"/>
    <row r="1860" s="13" customFormat="1" ht="13.9" customHeight="1" x14ac:dyDescent="0.25"/>
    <row r="1861" s="13" customFormat="1" ht="13.9" customHeight="1" x14ac:dyDescent="0.25"/>
    <row r="1862" s="13" customFormat="1" ht="13.9" customHeight="1" x14ac:dyDescent="0.25"/>
    <row r="1863" s="13" customFormat="1" ht="13.9" customHeight="1" x14ac:dyDescent="0.25"/>
    <row r="1864" s="13" customFormat="1" ht="13.9" customHeight="1" x14ac:dyDescent="0.25"/>
    <row r="1865" s="13" customFormat="1" ht="13.9" customHeight="1" x14ac:dyDescent="0.25"/>
    <row r="1866" s="13" customFormat="1" ht="13.9" customHeight="1" x14ac:dyDescent="0.25"/>
    <row r="1867" s="13" customFormat="1" ht="13.9" customHeight="1" x14ac:dyDescent="0.25"/>
    <row r="1868" s="13" customFormat="1" ht="13.9" customHeight="1" x14ac:dyDescent="0.25"/>
    <row r="1869" s="13" customFormat="1" ht="13.9" customHeight="1" x14ac:dyDescent="0.25"/>
    <row r="1870" s="13" customFormat="1" ht="13.9" customHeight="1" x14ac:dyDescent="0.25"/>
    <row r="1871" s="13" customFormat="1" ht="13.9" customHeight="1" x14ac:dyDescent="0.25"/>
    <row r="1872" s="13" customFormat="1" ht="13.9" customHeight="1" x14ac:dyDescent="0.25"/>
    <row r="1873" s="13" customFormat="1" ht="13.9" customHeight="1" x14ac:dyDescent="0.25"/>
    <row r="1874" s="13" customFormat="1" ht="13.9" customHeight="1" x14ac:dyDescent="0.25"/>
    <row r="1875" s="13" customFormat="1" ht="13.9" customHeight="1" x14ac:dyDescent="0.25"/>
    <row r="1876" s="13" customFormat="1" ht="13.9" customHeight="1" x14ac:dyDescent="0.25"/>
    <row r="1877" s="13" customFormat="1" ht="13.9" customHeight="1" x14ac:dyDescent="0.25"/>
    <row r="1878" s="13" customFormat="1" ht="13.9" customHeight="1" x14ac:dyDescent="0.25"/>
    <row r="1879" s="13" customFormat="1" ht="13.9" customHeight="1" x14ac:dyDescent="0.25"/>
    <row r="1880" s="13" customFormat="1" ht="13.9" customHeight="1" x14ac:dyDescent="0.25"/>
    <row r="1881" s="13" customFormat="1" ht="13.9" customHeight="1" x14ac:dyDescent="0.25"/>
    <row r="1882" s="13" customFormat="1" ht="13.9" customHeight="1" x14ac:dyDescent="0.25"/>
    <row r="1883" s="13" customFormat="1" ht="13.9" customHeight="1" x14ac:dyDescent="0.25"/>
    <row r="1884" s="13" customFormat="1" ht="13.9" customHeight="1" x14ac:dyDescent="0.25"/>
    <row r="1885" s="13" customFormat="1" ht="13.9" customHeight="1" x14ac:dyDescent="0.25"/>
    <row r="1886" s="13" customFormat="1" ht="13.9" customHeight="1" x14ac:dyDescent="0.25"/>
    <row r="1887" s="13" customFormat="1" ht="13.9" customHeight="1" x14ac:dyDescent="0.25"/>
    <row r="1888" s="13" customFormat="1" ht="13.9" customHeight="1" x14ac:dyDescent="0.25"/>
    <row r="1889" s="13" customFormat="1" ht="13.9" customHeight="1" x14ac:dyDescent="0.25"/>
    <row r="1890" s="13" customFormat="1" ht="13.9" customHeight="1" x14ac:dyDescent="0.25"/>
    <row r="1891" s="13" customFormat="1" ht="13.9" customHeight="1" x14ac:dyDescent="0.25"/>
    <row r="1892" s="13" customFormat="1" ht="13.9" customHeight="1" x14ac:dyDescent="0.25"/>
    <row r="1893" s="13" customFormat="1" ht="13.9" customHeight="1" x14ac:dyDescent="0.25"/>
    <row r="1894" s="13" customFormat="1" ht="13.9" customHeight="1" x14ac:dyDescent="0.25"/>
    <row r="1895" s="13" customFormat="1" ht="13.9" customHeight="1" x14ac:dyDescent="0.25"/>
    <row r="1896" s="13" customFormat="1" ht="13.9" customHeight="1" x14ac:dyDescent="0.25"/>
    <row r="1897" s="13" customFormat="1" ht="13.9" customHeight="1" x14ac:dyDescent="0.25"/>
    <row r="1898" s="13" customFormat="1" ht="13.9" customHeight="1" x14ac:dyDescent="0.25"/>
    <row r="1899" s="13" customFormat="1" ht="13.9" customHeight="1" x14ac:dyDescent="0.25"/>
    <row r="1900" s="13" customFormat="1" ht="13.9" customHeight="1" x14ac:dyDescent="0.25"/>
    <row r="1901" s="13" customFormat="1" ht="13.9" customHeight="1" x14ac:dyDescent="0.25"/>
    <row r="1902" s="13" customFormat="1" ht="13.9" customHeight="1" x14ac:dyDescent="0.25"/>
    <row r="1903" s="13" customFormat="1" ht="13.9" customHeight="1" x14ac:dyDescent="0.25"/>
    <row r="1904" s="13" customFormat="1" ht="13.9" customHeight="1" x14ac:dyDescent="0.25"/>
    <row r="1905" s="13" customFormat="1" ht="13.9" customHeight="1" x14ac:dyDescent="0.25"/>
    <row r="1906" s="13" customFormat="1" ht="13.9" customHeight="1" x14ac:dyDescent="0.25"/>
    <row r="1907" s="13" customFormat="1" ht="13.9" customHeight="1" x14ac:dyDescent="0.25"/>
    <row r="1908" s="13" customFormat="1" ht="13.9" customHeight="1" x14ac:dyDescent="0.25"/>
    <row r="1909" s="13" customFormat="1" ht="13.9" customHeight="1" x14ac:dyDescent="0.25"/>
    <row r="1910" s="13" customFormat="1" ht="13.9" customHeight="1" x14ac:dyDescent="0.25"/>
    <row r="1911" s="13" customFormat="1" ht="13.9" customHeight="1" x14ac:dyDescent="0.25"/>
    <row r="1912" s="13" customFormat="1" ht="13.9" customHeight="1" x14ac:dyDescent="0.25"/>
    <row r="1913" s="13" customFormat="1" ht="13.9" customHeight="1" x14ac:dyDescent="0.25"/>
    <row r="1914" s="13" customFormat="1" ht="13.9" customHeight="1" x14ac:dyDescent="0.25"/>
    <row r="1915" s="13" customFormat="1" ht="13.9" customHeight="1" x14ac:dyDescent="0.25"/>
    <row r="1916" s="13" customFormat="1" ht="13.9" customHeight="1" x14ac:dyDescent="0.25"/>
    <row r="1917" s="13" customFormat="1" ht="13.9" customHeight="1" x14ac:dyDescent="0.25"/>
    <row r="1918" s="13" customFormat="1" ht="13.9" customHeight="1" x14ac:dyDescent="0.25"/>
    <row r="1919" s="13" customFormat="1" ht="13.9" customHeight="1" x14ac:dyDescent="0.25"/>
    <row r="1920" s="13" customFormat="1" ht="13.9" customHeight="1" x14ac:dyDescent="0.25"/>
    <row r="1921" s="13" customFormat="1" ht="13.9" customHeight="1" x14ac:dyDescent="0.25"/>
    <row r="1922" s="13" customFormat="1" ht="13.9" customHeight="1" x14ac:dyDescent="0.25"/>
    <row r="1923" s="13" customFormat="1" ht="13.9" customHeight="1" x14ac:dyDescent="0.25"/>
    <row r="1924" s="13" customFormat="1" ht="13.9" customHeight="1" x14ac:dyDescent="0.25"/>
    <row r="1925" s="13" customFormat="1" ht="13.9" customHeight="1" x14ac:dyDescent="0.25"/>
    <row r="1926" s="13" customFormat="1" ht="13.9" customHeight="1" x14ac:dyDescent="0.25"/>
    <row r="1927" s="13" customFormat="1" ht="13.9" customHeight="1" x14ac:dyDescent="0.25"/>
    <row r="1928" s="13" customFormat="1" ht="13.9" customHeight="1" x14ac:dyDescent="0.25"/>
    <row r="1929" s="13" customFormat="1" ht="13.9" customHeight="1" x14ac:dyDescent="0.25"/>
    <row r="1930" s="13" customFormat="1" ht="13.9" customHeight="1" x14ac:dyDescent="0.25"/>
    <row r="1931" s="13" customFormat="1" ht="13.9" customHeight="1" x14ac:dyDescent="0.25"/>
    <row r="1932" s="13" customFormat="1" ht="13.9" customHeight="1" x14ac:dyDescent="0.25"/>
    <row r="1933" s="13" customFormat="1" ht="13.9" customHeight="1" x14ac:dyDescent="0.25"/>
    <row r="1934" s="13" customFormat="1" ht="13.9" customHeight="1" x14ac:dyDescent="0.25"/>
    <row r="1935" s="13" customFormat="1" ht="13.9" customHeight="1" x14ac:dyDescent="0.25"/>
    <row r="1936" s="13" customFormat="1" ht="13.9" customHeight="1" x14ac:dyDescent="0.25"/>
    <row r="1937" s="13" customFormat="1" ht="13.9" customHeight="1" x14ac:dyDescent="0.25"/>
    <row r="1938" s="13" customFormat="1" ht="13.9" customHeight="1" x14ac:dyDescent="0.25"/>
    <row r="1939" s="13" customFormat="1" ht="13.9" customHeight="1" x14ac:dyDescent="0.25"/>
    <row r="1940" s="13" customFormat="1" ht="13.9" customHeight="1" x14ac:dyDescent="0.25"/>
    <row r="1941" s="13" customFormat="1" ht="13.9" customHeight="1" x14ac:dyDescent="0.25"/>
    <row r="1942" s="13" customFormat="1" ht="13.9" customHeight="1" x14ac:dyDescent="0.25"/>
    <row r="1943" s="13" customFormat="1" ht="13.9" customHeight="1" x14ac:dyDescent="0.25"/>
    <row r="1944" s="13" customFormat="1" ht="13.9" customHeight="1" x14ac:dyDescent="0.25"/>
    <row r="1945" s="13" customFormat="1" ht="13.9" customHeight="1" x14ac:dyDescent="0.25"/>
    <row r="1946" s="13" customFormat="1" ht="13.9" customHeight="1" x14ac:dyDescent="0.25"/>
    <row r="1947" s="13" customFormat="1" ht="13.9" customHeight="1" x14ac:dyDescent="0.25"/>
    <row r="1948" s="13" customFormat="1" ht="13.9" customHeight="1" x14ac:dyDescent="0.25"/>
    <row r="1949" s="13" customFormat="1" ht="13.9" customHeight="1" x14ac:dyDescent="0.25"/>
    <row r="1950" s="13" customFormat="1" ht="13.9" customHeight="1" x14ac:dyDescent="0.25"/>
    <row r="1951" s="13" customFormat="1" ht="13.9" customHeight="1" x14ac:dyDescent="0.25"/>
    <row r="1952" s="13" customFormat="1" ht="13.9" customHeight="1" x14ac:dyDescent="0.25"/>
    <row r="1953" s="13" customFormat="1" ht="13.9" customHeight="1" x14ac:dyDescent="0.25"/>
    <row r="1954" s="13" customFormat="1" ht="13.9" customHeight="1" x14ac:dyDescent="0.25"/>
    <row r="1955" s="13" customFormat="1" ht="13.9" customHeight="1" x14ac:dyDescent="0.25"/>
    <row r="1956" s="13" customFormat="1" ht="13.9" customHeight="1" x14ac:dyDescent="0.25"/>
    <row r="1957" s="13" customFormat="1" ht="13.9" customHeight="1" x14ac:dyDescent="0.25"/>
    <row r="1958" s="13" customFormat="1" ht="13.9" customHeight="1" x14ac:dyDescent="0.25"/>
    <row r="1959" s="13" customFormat="1" ht="13.9" customHeight="1" x14ac:dyDescent="0.25"/>
    <row r="1960" s="13" customFormat="1" ht="13.9" customHeight="1" x14ac:dyDescent="0.25"/>
    <row r="1961" s="13" customFormat="1" ht="13.9" customHeight="1" x14ac:dyDescent="0.25"/>
    <row r="1962" s="13" customFormat="1" ht="13.9" customHeight="1" x14ac:dyDescent="0.25"/>
    <row r="1963" s="13" customFormat="1" ht="13.9" customHeight="1" x14ac:dyDescent="0.25"/>
    <row r="1964" s="13" customFormat="1" ht="13.9" customHeight="1" x14ac:dyDescent="0.25"/>
    <row r="1965" s="13" customFormat="1" ht="13.9" customHeight="1" x14ac:dyDescent="0.25"/>
    <row r="1966" s="13" customFormat="1" ht="13.9" customHeight="1" x14ac:dyDescent="0.25"/>
    <row r="1967" s="13" customFormat="1" ht="13.9" customHeight="1" x14ac:dyDescent="0.25"/>
    <row r="1968" s="13" customFormat="1" ht="13.9" customHeight="1" x14ac:dyDescent="0.25"/>
    <row r="1969" s="13" customFormat="1" ht="13.9" customHeight="1" x14ac:dyDescent="0.25"/>
    <row r="1970" s="13" customFormat="1" ht="13.9" customHeight="1" x14ac:dyDescent="0.25"/>
    <row r="1971" s="13" customFormat="1" ht="13.9" customHeight="1" x14ac:dyDescent="0.25"/>
    <row r="1972" s="13" customFormat="1" ht="13.9" customHeight="1" x14ac:dyDescent="0.25"/>
    <row r="1973" s="13" customFormat="1" ht="13.9" customHeight="1" x14ac:dyDescent="0.25"/>
    <row r="1974" s="13" customFormat="1" ht="13.9" customHeight="1" x14ac:dyDescent="0.25"/>
    <row r="1975" s="13" customFormat="1" ht="13.9" customHeight="1" x14ac:dyDescent="0.25"/>
    <row r="1976" s="13" customFormat="1" ht="13.9" customHeight="1" x14ac:dyDescent="0.25"/>
    <row r="1977" s="13" customFormat="1" ht="13.9" customHeight="1" x14ac:dyDescent="0.25"/>
    <row r="1978" s="13" customFormat="1" ht="13.9" customHeight="1" x14ac:dyDescent="0.25"/>
    <row r="1979" s="13" customFormat="1" ht="13.9" customHeight="1" x14ac:dyDescent="0.25"/>
    <row r="1980" s="13" customFormat="1" ht="13.9" customHeight="1" x14ac:dyDescent="0.25"/>
    <row r="1981" s="13" customFormat="1" ht="13.9" customHeight="1" x14ac:dyDescent="0.25"/>
    <row r="1982" s="13" customFormat="1" ht="13.9" customHeight="1" x14ac:dyDescent="0.25"/>
    <row r="1983" s="13" customFormat="1" ht="13.9" customHeight="1" x14ac:dyDescent="0.25"/>
    <row r="1984" s="13" customFormat="1" ht="13.9" customHeight="1" x14ac:dyDescent="0.25"/>
    <row r="1985" s="13" customFormat="1" ht="13.9" customHeight="1" x14ac:dyDescent="0.25"/>
    <row r="1986" s="13" customFormat="1" ht="13.9" customHeight="1" x14ac:dyDescent="0.25"/>
    <row r="1987" s="13" customFormat="1" ht="13.9" customHeight="1" x14ac:dyDescent="0.25"/>
    <row r="1988" s="13" customFormat="1" ht="13.9" customHeight="1" x14ac:dyDescent="0.25"/>
    <row r="1989" s="13" customFormat="1" ht="13.9" customHeight="1" x14ac:dyDescent="0.25"/>
    <row r="1990" s="13" customFormat="1" ht="13.9" customHeight="1" x14ac:dyDescent="0.25"/>
    <row r="1991" s="13" customFormat="1" ht="13.9" customHeight="1" x14ac:dyDescent="0.25"/>
    <row r="1992" s="13" customFormat="1" ht="13.9" customHeight="1" x14ac:dyDescent="0.25"/>
    <row r="1993" s="13" customFormat="1" ht="13.9" customHeight="1" x14ac:dyDescent="0.25"/>
    <row r="1994" s="13" customFormat="1" ht="13.9" customHeight="1" x14ac:dyDescent="0.25"/>
    <row r="1995" s="13" customFormat="1" ht="13.9" customHeight="1" x14ac:dyDescent="0.25"/>
    <row r="1996" s="13" customFormat="1" ht="13.9" customHeight="1" x14ac:dyDescent="0.25"/>
    <row r="1997" s="13" customFormat="1" ht="13.9" customHeight="1" x14ac:dyDescent="0.25"/>
    <row r="1998" s="13" customFormat="1" ht="13.9" customHeight="1" x14ac:dyDescent="0.25"/>
    <row r="1999" s="13" customFormat="1" ht="13.9" customHeight="1" x14ac:dyDescent="0.25"/>
    <row r="2000" s="13" customFormat="1" ht="13.9" customHeight="1" x14ac:dyDescent="0.25"/>
    <row r="2001" s="13" customFormat="1" ht="13.9" customHeight="1" x14ac:dyDescent="0.25"/>
    <row r="2002" s="13" customFormat="1" ht="13.9" customHeight="1" x14ac:dyDescent="0.25"/>
    <row r="2003" s="13" customFormat="1" ht="13.9" customHeight="1" x14ac:dyDescent="0.25"/>
    <row r="2004" s="13" customFormat="1" ht="13.9" customHeight="1" x14ac:dyDescent="0.25"/>
    <row r="2005" s="13" customFormat="1" ht="13.9" customHeight="1" x14ac:dyDescent="0.25"/>
    <row r="2006" s="13" customFormat="1" ht="13.9" customHeight="1" x14ac:dyDescent="0.25"/>
    <row r="2007" s="13" customFormat="1" ht="13.9" customHeight="1" x14ac:dyDescent="0.25"/>
    <row r="2008" s="13" customFormat="1" ht="13.9" customHeight="1" x14ac:dyDescent="0.25"/>
    <row r="2009" s="13" customFormat="1" ht="13.9" customHeight="1" x14ac:dyDescent="0.25"/>
    <row r="2010" s="13" customFormat="1" ht="13.9" customHeight="1" x14ac:dyDescent="0.25"/>
    <row r="2011" s="13" customFormat="1" ht="13.9" customHeight="1" x14ac:dyDescent="0.25"/>
    <row r="2012" s="13" customFormat="1" ht="13.9" customHeight="1" x14ac:dyDescent="0.25"/>
    <row r="2013" s="13" customFormat="1" ht="13.9" customHeight="1" x14ac:dyDescent="0.25"/>
    <row r="2014" s="13" customFormat="1" ht="13.9" customHeight="1" x14ac:dyDescent="0.25"/>
    <row r="2015" s="13" customFormat="1" ht="13.9" customHeight="1" x14ac:dyDescent="0.25"/>
    <row r="2016" s="13" customFormat="1" ht="13.9" customHeight="1" x14ac:dyDescent="0.25"/>
    <row r="2017" s="13" customFormat="1" ht="13.9" customHeight="1" x14ac:dyDescent="0.25"/>
    <row r="2018" s="13" customFormat="1" ht="13.9" customHeight="1" x14ac:dyDescent="0.25"/>
    <row r="2019" s="13" customFormat="1" ht="13.9" customHeight="1" x14ac:dyDescent="0.25"/>
    <row r="2020" s="13" customFormat="1" ht="13.9" customHeight="1" x14ac:dyDescent="0.25"/>
    <row r="2021" s="13" customFormat="1" ht="13.9" customHeight="1" x14ac:dyDescent="0.25"/>
    <row r="2022" s="13" customFormat="1" ht="13.9" customHeight="1" x14ac:dyDescent="0.25"/>
    <row r="2023" s="13" customFormat="1" ht="13.9" customHeight="1" x14ac:dyDescent="0.25"/>
    <row r="2024" s="13" customFormat="1" ht="13.9" customHeight="1" x14ac:dyDescent="0.25"/>
    <row r="2025" s="13" customFormat="1" ht="13.9" customHeight="1" x14ac:dyDescent="0.25"/>
    <row r="2026" s="13" customFormat="1" ht="13.9" customHeight="1" x14ac:dyDescent="0.25"/>
    <row r="2027" s="13" customFormat="1" ht="13.9" customHeight="1" x14ac:dyDescent="0.25"/>
    <row r="2028" s="13" customFormat="1" ht="13.9" customHeight="1" x14ac:dyDescent="0.25"/>
    <row r="2029" s="13" customFormat="1" ht="13.9" customHeight="1" x14ac:dyDescent="0.25"/>
    <row r="2030" s="13" customFormat="1" ht="13.9" customHeight="1" x14ac:dyDescent="0.25"/>
    <row r="2031" s="13" customFormat="1" ht="13.9" customHeight="1" x14ac:dyDescent="0.25"/>
    <row r="2032" s="13" customFormat="1" ht="13.9" customHeight="1" x14ac:dyDescent="0.25"/>
    <row r="2033" s="13" customFormat="1" ht="13.9" customHeight="1" x14ac:dyDescent="0.25"/>
    <row r="2034" s="13" customFormat="1" ht="13.9" customHeight="1" x14ac:dyDescent="0.25"/>
    <row r="2035" s="13" customFormat="1" ht="13.9" customHeight="1" x14ac:dyDescent="0.25"/>
    <row r="2036" s="13" customFormat="1" ht="13.9" customHeight="1" x14ac:dyDescent="0.25"/>
    <row r="2037" s="13" customFormat="1" ht="13.9" customHeight="1" x14ac:dyDescent="0.25"/>
    <row r="2038" s="13" customFormat="1" ht="13.9" customHeight="1" x14ac:dyDescent="0.25"/>
    <row r="2039" s="13" customFormat="1" ht="13.9" customHeight="1" x14ac:dyDescent="0.25"/>
    <row r="2040" s="13" customFormat="1" ht="13.9" customHeight="1" x14ac:dyDescent="0.25"/>
    <row r="2041" s="13" customFormat="1" ht="13.9" customHeight="1" x14ac:dyDescent="0.25"/>
    <row r="2042" s="13" customFormat="1" ht="13.9" customHeight="1" x14ac:dyDescent="0.25"/>
    <row r="2043" s="13" customFormat="1" ht="13.9" customHeight="1" x14ac:dyDescent="0.25"/>
    <row r="2044" s="13" customFormat="1" ht="13.9" customHeight="1" x14ac:dyDescent="0.25"/>
    <row r="2045" s="13" customFormat="1" ht="13.9" customHeight="1" x14ac:dyDescent="0.25"/>
    <row r="2046" s="13" customFormat="1" ht="13.9" customHeight="1" x14ac:dyDescent="0.25"/>
    <row r="2047" s="13" customFormat="1" ht="13.9" customHeight="1" x14ac:dyDescent="0.25"/>
    <row r="2048" s="13" customFormat="1" ht="13.9" customHeight="1" x14ac:dyDescent="0.25"/>
    <row r="2049" s="13" customFormat="1" ht="13.9" customHeight="1" x14ac:dyDescent="0.25"/>
    <row r="2050" s="13" customFormat="1" ht="13.9" customHeight="1" x14ac:dyDescent="0.25"/>
    <row r="2051" s="13" customFormat="1" ht="13.9" customHeight="1" x14ac:dyDescent="0.25"/>
    <row r="2052" s="13" customFormat="1" ht="13.9" customHeight="1" x14ac:dyDescent="0.25"/>
    <row r="2053" s="13" customFormat="1" ht="13.9" customHeight="1" x14ac:dyDescent="0.25"/>
    <row r="2054" s="13" customFormat="1" ht="13.9" customHeight="1" x14ac:dyDescent="0.25"/>
    <row r="2055" s="13" customFormat="1" ht="13.9" customHeight="1" x14ac:dyDescent="0.25"/>
    <row r="2056" s="13" customFormat="1" ht="13.9" customHeight="1" x14ac:dyDescent="0.25"/>
    <row r="2057" s="13" customFormat="1" ht="13.9" customHeight="1" x14ac:dyDescent="0.25"/>
    <row r="2058" s="13" customFormat="1" ht="13.9" customHeight="1" x14ac:dyDescent="0.25"/>
    <row r="2059" s="13" customFormat="1" ht="13.9" customHeight="1" x14ac:dyDescent="0.25"/>
    <row r="2060" s="13" customFormat="1" ht="13.9" customHeight="1" x14ac:dyDescent="0.25"/>
    <row r="2061" s="13" customFormat="1" ht="13.9" customHeight="1" x14ac:dyDescent="0.25"/>
    <row r="2062" s="13" customFormat="1" ht="13.9" customHeight="1" x14ac:dyDescent="0.25"/>
    <row r="2063" s="13" customFormat="1" ht="13.9" customHeight="1" x14ac:dyDescent="0.25"/>
    <row r="2064" s="13" customFormat="1" ht="13.9" customHeight="1" x14ac:dyDescent="0.25"/>
    <row r="2065" s="13" customFormat="1" ht="13.9" customHeight="1" x14ac:dyDescent="0.25"/>
    <row r="2066" s="13" customFormat="1" ht="13.9" customHeight="1" x14ac:dyDescent="0.25"/>
    <row r="2067" s="13" customFormat="1" ht="13.9" customHeight="1" x14ac:dyDescent="0.25"/>
    <row r="2068" s="13" customFormat="1" ht="13.9" customHeight="1" x14ac:dyDescent="0.25"/>
    <row r="2069" s="13" customFormat="1" ht="13.9" customHeight="1" x14ac:dyDescent="0.25"/>
    <row r="2070" s="13" customFormat="1" ht="13.9" customHeight="1" x14ac:dyDescent="0.25"/>
    <row r="2071" s="13" customFormat="1" ht="13.9" customHeight="1" x14ac:dyDescent="0.25"/>
    <row r="2072" s="13" customFormat="1" ht="13.9" customHeight="1" x14ac:dyDescent="0.25"/>
    <row r="2073" s="13" customFormat="1" ht="13.9" customHeight="1" x14ac:dyDescent="0.25"/>
    <row r="2074" s="13" customFormat="1" ht="13.9" customHeight="1" x14ac:dyDescent="0.25"/>
    <row r="2075" s="13" customFormat="1" ht="13.9" customHeight="1" x14ac:dyDescent="0.25"/>
    <row r="2076" s="13" customFormat="1" ht="13.9" customHeight="1" x14ac:dyDescent="0.25"/>
    <row r="2077" s="13" customFormat="1" ht="13.9" customHeight="1" x14ac:dyDescent="0.25"/>
    <row r="2078" s="13" customFormat="1" ht="13.9" customHeight="1" x14ac:dyDescent="0.25"/>
    <row r="2079" s="13" customFormat="1" ht="13.9" customHeight="1" x14ac:dyDescent="0.25"/>
    <row r="2080" s="13" customFormat="1" ht="13.9" customHeight="1" x14ac:dyDescent="0.25"/>
    <row r="2081" s="13" customFormat="1" ht="13.9" customHeight="1" x14ac:dyDescent="0.25"/>
    <row r="2082" s="13" customFormat="1" ht="13.9" customHeight="1" x14ac:dyDescent="0.25"/>
    <row r="2083" s="13" customFormat="1" ht="13.9" customHeight="1" x14ac:dyDescent="0.25"/>
    <row r="2084" s="13" customFormat="1" ht="13.9" customHeight="1" x14ac:dyDescent="0.25"/>
    <row r="2085" s="13" customFormat="1" ht="13.9" customHeight="1" x14ac:dyDescent="0.25"/>
    <row r="2086" s="13" customFormat="1" ht="13.9" customHeight="1" x14ac:dyDescent="0.25"/>
    <row r="2087" s="13" customFormat="1" ht="13.9" customHeight="1" x14ac:dyDescent="0.25"/>
    <row r="2088" s="13" customFormat="1" ht="13.9" customHeight="1" x14ac:dyDescent="0.25"/>
    <row r="2089" s="13" customFormat="1" ht="13.9" customHeight="1" x14ac:dyDescent="0.25"/>
    <row r="2090" s="13" customFormat="1" ht="13.9" customHeight="1" x14ac:dyDescent="0.25"/>
    <row r="2091" s="13" customFormat="1" ht="13.9" customHeight="1" x14ac:dyDescent="0.25"/>
    <row r="2092" s="13" customFormat="1" ht="13.9" customHeight="1" x14ac:dyDescent="0.25"/>
    <row r="2093" s="13" customFormat="1" ht="13.9" customHeight="1" x14ac:dyDescent="0.25"/>
    <row r="2094" s="13" customFormat="1" ht="13.9" customHeight="1" x14ac:dyDescent="0.25"/>
    <row r="2095" s="13" customFormat="1" ht="13.9" customHeight="1" x14ac:dyDescent="0.25"/>
    <row r="2096" s="13" customFormat="1" ht="13.9" customHeight="1" x14ac:dyDescent="0.25"/>
    <row r="2097" s="13" customFormat="1" ht="13.9" customHeight="1" x14ac:dyDescent="0.25"/>
    <row r="2098" s="13" customFormat="1" ht="13.9" customHeight="1" x14ac:dyDescent="0.25"/>
    <row r="2099" s="13" customFormat="1" ht="13.9" customHeight="1" x14ac:dyDescent="0.25"/>
    <row r="2100" s="13" customFormat="1" ht="13.9" customHeight="1" x14ac:dyDescent="0.25"/>
    <row r="2101" s="13" customFormat="1" ht="13.9" customHeight="1" x14ac:dyDescent="0.25"/>
    <row r="2102" s="13" customFormat="1" ht="13.9" customHeight="1" x14ac:dyDescent="0.25"/>
    <row r="2103" s="13" customFormat="1" ht="13.9" customHeight="1" x14ac:dyDescent="0.25"/>
    <row r="2104" s="13" customFormat="1" ht="13.9" customHeight="1" x14ac:dyDescent="0.25"/>
    <row r="2105" s="13" customFormat="1" ht="13.9" customHeight="1" x14ac:dyDescent="0.25"/>
    <row r="2106" s="13" customFormat="1" ht="13.9" customHeight="1" x14ac:dyDescent="0.25"/>
    <row r="2107" s="13" customFormat="1" ht="13.9" customHeight="1" x14ac:dyDescent="0.25"/>
    <row r="2108" s="13" customFormat="1" ht="13.9" customHeight="1" x14ac:dyDescent="0.25"/>
    <row r="2109" s="13" customFormat="1" ht="13.9" customHeight="1" x14ac:dyDescent="0.25"/>
    <row r="2110" s="13" customFormat="1" ht="13.9" customHeight="1" x14ac:dyDescent="0.25"/>
    <row r="2111" s="13" customFormat="1" ht="13.9" customHeight="1" x14ac:dyDescent="0.25"/>
    <row r="2112" s="13" customFormat="1" ht="13.9" customHeight="1" x14ac:dyDescent="0.25"/>
    <row r="2113" s="13" customFormat="1" ht="13.9" customHeight="1" x14ac:dyDescent="0.25"/>
    <row r="2114" s="13" customFormat="1" ht="13.9" customHeight="1" x14ac:dyDescent="0.25"/>
    <row r="2115" s="13" customFormat="1" ht="13.9" customHeight="1" x14ac:dyDescent="0.25"/>
    <row r="2116" s="13" customFormat="1" ht="13.9" customHeight="1" x14ac:dyDescent="0.25"/>
    <row r="2117" s="13" customFormat="1" ht="13.9" customHeight="1" x14ac:dyDescent="0.25"/>
    <row r="2118" s="13" customFormat="1" ht="13.9" customHeight="1" x14ac:dyDescent="0.25"/>
    <row r="2119" s="13" customFormat="1" ht="13.9" customHeight="1" x14ac:dyDescent="0.25"/>
    <row r="2120" s="13" customFormat="1" ht="13.9" customHeight="1" x14ac:dyDescent="0.25"/>
    <row r="2121" s="13" customFormat="1" ht="13.9" customHeight="1" x14ac:dyDescent="0.25"/>
    <row r="2122" s="13" customFormat="1" ht="13.9" customHeight="1" x14ac:dyDescent="0.25"/>
    <row r="2123" s="13" customFormat="1" ht="13.9" customHeight="1" x14ac:dyDescent="0.25"/>
    <row r="2124" s="13" customFormat="1" ht="13.9" customHeight="1" x14ac:dyDescent="0.25"/>
    <row r="2125" s="13" customFormat="1" ht="13.9" customHeight="1" x14ac:dyDescent="0.25"/>
    <row r="2126" s="13" customFormat="1" ht="13.9" customHeight="1" x14ac:dyDescent="0.25"/>
    <row r="2127" s="13" customFormat="1" ht="13.9" customHeight="1" x14ac:dyDescent="0.25"/>
    <row r="2128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 G480:L490 G467:L477 G454:L464 G441:L451 G428:L438 G415:L425 G402:L412 G389:L399 G376:L386 G363:L373 G350:L360 G337:L347 G324:L334 G311:L321 G298:L308 G285:L295 G272:L282 G259:L269 G246:L256 G233:L243 G220:L230 G207:L217 G194:L204 G181:L191 G168:L178 G155:L165 G142:L152 G129:L139 G116:L126 G103:L113 G77:L87 G64:L74 G51:L61 G38:L48 G25:L35 G90:L94 G96:L100" xr:uid="{C7C5634A-E2EE-4F28-A1B1-1D71ECB71FA8}">
      <formula1>0</formula1>
      <formula2>300</formula2>
    </dataValidation>
    <dataValidation type="list" allowBlank="1" showInputMessage="1" showErrorMessage="1" sqref="E12:E1746" xr:uid="{E0C72EB8-EDC2-4A91-8EB3-BBF72E2AA74C}">
      <formula1>$AZ$1:$AZ$3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D2BC8-9F5F-4E0E-91C8-4C9E598DF913}">
  <dimension ref="A1:EM4000"/>
  <sheetViews>
    <sheetView topLeftCell="B6" workbookViewId="0">
      <selection activeCell="D13" sqref="D13"/>
    </sheetView>
  </sheetViews>
  <sheetFormatPr defaultColWidth="9.1796875" defaultRowHeight="14.5" x14ac:dyDescent="0.35"/>
  <cols>
    <col min="1" max="1" width="5.7265625" style="6" customWidth="1"/>
    <col min="2" max="2" width="37.7265625" style="6" customWidth="1"/>
    <col min="3" max="3" width="5.7265625" style="6" hidden="1" customWidth="1"/>
    <col min="4" max="4" width="9" style="6" customWidth="1"/>
    <col min="5" max="27" width="9.7265625" style="6" customWidth="1"/>
    <col min="28" max="28" width="9" style="6" customWidth="1"/>
    <col min="29" max="78" width="9.7265625" style="6" customWidth="1"/>
    <col min="79" max="16384" width="9.1796875" style="6"/>
  </cols>
  <sheetData>
    <row r="1" spans="1:143" s="1" customFormat="1" ht="16.149999999999999" customHeight="1" x14ac:dyDescent="0.35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111</v>
      </c>
    </row>
    <row r="2" spans="1:143" s="1" customFormat="1" ht="16.149999999999999" customHeight="1" x14ac:dyDescent="0.35">
      <c r="AZ2" s="6" t="s">
        <v>112</v>
      </c>
    </row>
    <row r="3" spans="1:143" s="1" customFormat="1" ht="16.149999999999999" customHeight="1" x14ac:dyDescent="0.35">
      <c r="B3" s="2" t="s">
        <v>106</v>
      </c>
      <c r="C3" s="3"/>
      <c r="D3" s="2" t="s">
        <v>15</v>
      </c>
      <c r="F3" s="3"/>
      <c r="G3" s="3"/>
      <c r="I3" s="4"/>
      <c r="J3" s="4"/>
      <c r="K3" s="5"/>
      <c r="L3" s="5"/>
      <c r="AZ3" s="6" t="s">
        <v>113</v>
      </c>
    </row>
    <row r="4" spans="1:143" s="1" customFormat="1" ht="16.149999999999999" customHeight="1" x14ac:dyDescent="0.3">
      <c r="B4" s="2" t="s">
        <v>4</v>
      </c>
      <c r="C4" s="2" t="s">
        <v>5</v>
      </c>
      <c r="D4" s="2" t="s">
        <v>108</v>
      </c>
      <c r="I4" s="4"/>
      <c r="J4" s="4"/>
      <c r="K4" s="5"/>
      <c r="L4" s="5"/>
      <c r="BB4" s="7" t="s">
        <v>12</v>
      </c>
    </row>
    <row r="5" spans="1:143" s="1" customFormat="1" ht="16.149999999999999" customHeight="1" x14ac:dyDescent="0.3">
      <c r="C5" s="3"/>
      <c r="F5" s="3"/>
      <c r="G5" s="3"/>
      <c r="I5" s="4"/>
      <c r="J5" s="4"/>
      <c r="K5" s="5"/>
      <c r="L5" s="5"/>
    </row>
    <row r="6" spans="1:143" s="1" customFormat="1" ht="16.149999999999999" customHeight="1" x14ac:dyDescent="0.3">
      <c r="C6" s="3"/>
      <c r="D6" s="3"/>
      <c r="F6" s="3"/>
      <c r="G6" s="3"/>
      <c r="I6" s="8"/>
      <c r="J6" s="4"/>
      <c r="K6" s="5"/>
      <c r="L6" s="5"/>
    </row>
    <row r="7" spans="1:143" s="1" customFormat="1" ht="16.149999999999999" customHeight="1" x14ac:dyDescent="0.3">
      <c r="B7" s="9"/>
      <c r="C7" s="9"/>
      <c r="D7" s="9"/>
      <c r="H7" s="5"/>
      <c r="I7" s="5"/>
      <c r="J7" s="5"/>
      <c r="K7" s="5"/>
      <c r="L7" s="5"/>
    </row>
    <row r="8" spans="1:143" s="1" customFormat="1" ht="16.149999999999999" customHeight="1" x14ac:dyDescent="0.3">
      <c r="B8" s="2" t="s">
        <v>109</v>
      </c>
      <c r="C8" s="9"/>
      <c r="D8" s="64"/>
      <c r="E8" s="10" t="s">
        <v>91</v>
      </c>
    </row>
    <row r="9" spans="1:143" s="1" customFormat="1" ht="16.149999999999999" customHeight="1" x14ac:dyDescent="0.3">
      <c r="B9" s="2"/>
      <c r="C9" s="9"/>
      <c r="D9" s="9"/>
      <c r="E9" s="2"/>
      <c r="F9" s="11"/>
      <c r="G9" s="11"/>
      <c r="H9" s="46"/>
      <c r="I9" s="11"/>
      <c r="J9" s="11"/>
      <c r="K9" s="11"/>
      <c r="M9" s="4"/>
      <c r="N9" s="4"/>
      <c r="O9" s="47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143" s="50" customFormat="1" ht="13.9" customHeight="1" x14ac:dyDescent="0.25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</row>
    <row r="11" spans="1:143" s="50" customFormat="1" ht="13.9" customHeight="1" x14ac:dyDescent="0.25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</row>
    <row r="12" spans="1:143" s="13" customFormat="1" ht="13.9" customHeight="1" x14ac:dyDescent="0.35">
      <c r="A12" s="6">
        <f t="array" ref="A12">RANK(AB12,$AB$12:$AB$49)</f>
        <v>1</v>
      </c>
      <c r="B12" s="13" t="s">
        <v>74</v>
      </c>
      <c r="C12" s="6"/>
      <c r="D12" s="44">
        <f>[3]Individual_Scores_Women_Var!G439</f>
        <v>961</v>
      </c>
      <c r="E12" s="44">
        <f>[3]Individual_Scores_Women_Var!H439</f>
        <v>922</v>
      </c>
      <c r="F12" s="44">
        <f>[3]Individual_Scores_Women_Var!I439</f>
        <v>1049</v>
      </c>
      <c r="G12" s="44">
        <f>[3]Individual_Scores_Women_Var!J439</f>
        <v>1159</v>
      </c>
      <c r="H12" s="44">
        <f>[3]Individual_Scores_Women_Var!K439</f>
        <v>982</v>
      </c>
      <c r="I12" s="44">
        <f>[3]Individual_Scores_Women_Var!L439</f>
        <v>934</v>
      </c>
      <c r="J12" s="17">
        <f t="shared" ref="J12:J48" si="0">SUM(D12:I12)</f>
        <v>6007</v>
      </c>
      <c r="K12" s="44">
        <f>[3]Baker_Scores_Women_Var!H428</f>
        <v>202</v>
      </c>
      <c r="L12" s="44">
        <f>[3]Baker_Scores_Women_Var!I428</f>
        <v>237</v>
      </c>
      <c r="M12" s="44">
        <f>[3]Baker_Scores_Women_Var!J428</f>
        <v>188</v>
      </c>
      <c r="N12" s="44">
        <f>[3]Baker_Scores_Women_Var!K428</f>
        <v>201</v>
      </c>
      <c r="O12" s="44">
        <f>[3]Baker_Scores_Women_Var!L428</f>
        <v>176</v>
      </c>
      <c r="P12" s="44">
        <f>[3]Baker_Scores_Women_Var!M428</f>
        <v>212</v>
      </c>
      <c r="Q12" s="44">
        <f>[3]Baker_Scores_Women_Var!N428</f>
        <v>192</v>
      </c>
      <c r="R12" s="44">
        <f>[3]Baker_Scores_Women_Var!O428</f>
        <v>149</v>
      </c>
      <c r="S12" s="44">
        <f>[3]Baker_Scores_Women_Var!P428</f>
        <v>154</v>
      </c>
      <c r="T12" s="44">
        <f>[3]Baker_Scores_Women_Var!Q428</f>
        <v>199</v>
      </c>
      <c r="U12" s="44">
        <f>[3]Baker_Scores_Women_Var!R428</f>
        <v>212</v>
      </c>
      <c r="V12" s="44">
        <f>[3]Baker_Scores_Women_Var!S428</f>
        <v>185</v>
      </c>
      <c r="W12" s="44">
        <f>[3]Baker_Scores_Women_Var!T428</f>
        <v>211</v>
      </c>
      <c r="X12" s="44">
        <f>[3]Baker_Scores_Women_Var!U428</f>
        <v>161</v>
      </c>
      <c r="Y12" s="44">
        <f>[3]Baker_Scores_Women_Var!V428</f>
        <v>221</v>
      </c>
      <c r="Z12" s="44">
        <f>[3]Baker_Scores_Women_Var!W428</f>
        <v>165</v>
      </c>
      <c r="AA12" s="17">
        <f t="shared" ref="AA12:AA48" si="1">SUM(K12:Z12)</f>
        <v>3065</v>
      </c>
      <c r="AB12" s="17">
        <f t="shared" ref="AB12:AB48" si="2">J12+AA12</f>
        <v>9072</v>
      </c>
    </row>
    <row r="13" spans="1:143" s="13" customFormat="1" ht="13.9" customHeight="1" x14ac:dyDescent="0.35">
      <c r="A13" s="6">
        <f t="array" ref="A13">RANK(AB13,$AB$12:$AB$49)</f>
        <v>2</v>
      </c>
      <c r="B13" s="13" t="s">
        <v>58</v>
      </c>
      <c r="C13" s="6"/>
      <c r="D13" s="44">
        <f>[3]Individual_Scores_Women_Var!G322</f>
        <v>1062</v>
      </c>
      <c r="E13" s="44">
        <f>[3]Individual_Scores_Women_Var!H322</f>
        <v>928</v>
      </c>
      <c r="F13" s="44">
        <f>[3]Individual_Scores_Women_Var!I322</f>
        <v>1007</v>
      </c>
      <c r="G13" s="44">
        <f>[3]Individual_Scores_Women_Var!J322</f>
        <v>882</v>
      </c>
      <c r="H13" s="44">
        <f>[3]Individual_Scores_Women_Var!K322</f>
        <v>942</v>
      </c>
      <c r="I13" s="44">
        <f>[3]Individual_Scores_Women_Var!L322</f>
        <v>942</v>
      </c>
      <c r="J13" s="17">
        <f t="shared" si="0"/>
        <v>5763</v>
      </c>
      <c r="K13" s="44">
        <f>[3]Baker_Scores_Women_Var!H311</f>
        <v>188</v>
      </c>
      <c r="L13" s="44">
        <f>[3]Baker_Scores_Women_Var!I311</f>
        <v>175</v>
      </c>
      <c r="M13" s="44">
        <f>[3]Baker_Scores_Women_Var!J311</f>
        <v>241</v>
      </c>
      <c r="N13" s="44">
        <f>[3]Baker_Scores_Women_Var!K311</f>
        <v>181</v>
      </c>
      <c r="O13" s="44">
        <f>[3]Baker_Scores_Women_Var!L311</f>
        <v>180</v>
      </c>
      <c r="P13" s="44">
        <f>[3]Baker_Scores_Women_Var!M311</f>
        <v>174</v>
      </c>
      <c r="Q13" s="44">
        <f>[3]Baker_Scores_Women_Var!N311</f>
        <v>181</v>
      </c>
      <c r="R13" s="44">
        <f>[3]Baker_Scores_Women_Var!O311</f>
        <v>156</v>
      </c>
      <c r="S13" s="44">
        <f>[3]Baker_Scores_Women_Var!P311</f>
        <v>164</v>
      </c>
      <c r="T13" s="44">
        <f>[3]Baker_Scores_Women_Var!Q311</f>
        <v>202</v>
      </c>
      <c r="U13" s="44">
        <f>[3]Baker_Scores_Women_Var!R311</f>
        <v>189</v>
      </c>
      <c r="V13" s="44">
        <f>[3]Baker_Scores_Women_Var!S311</f>
        <v>179</v>
      </c>
      <c r="W13" s="44">
        <f>[3]Baker_Scores_Women_Var!T311</f>
        <v>224</v>
      </c>
      <c r="X13" s="44">
        <f>[3]Baker_Scores_Women_Var!U311</f>
        <v>176</v>
      </c>
      <c r="Y13" s="44">
        <f>[3]Baker_Scores_Women_Var!V311</f>
        <v>161</v>
      </c>
      <c r="Z13" s="44">
        <f>[3]Baker_Scores_Women_Var!W311</f>
        <v>182</v>
      </c>
      <c r="AA13" s="17">
        <f t="shared" si="1"/>
        <v>2953</v>
      </c>
      <c r="AB13" s="17">
        <f t="shared" si="2"/>
        <v>8716</v>
      </c>
    </row>
    <row r="14" spans="1:143" s="13" customFormat="1" ht="13.9" customHeight="1" x14ac:dyDescent="0.35">
      <c r="A14" s="6">
        <f t="array" ref="A14">RANK(AB14,$AB$12:$AB$49)</f>
        <v>3</v>
      </c>
      <c r="B14" s="13" t="s">
        <v>81</v>
      </c>
      <c r="C14" s="6"/>
      <c r="D14" s="44">
        <f>[3]Individual_Scores_Women_Var!G491</f>
        <v>936</v>
      </c>
      <c r="E14" s="44">
        <f>[3]Individual_Scores_Women_Var!H491</f>
        <v>997</v>
      </c>
      <c r="F14" s="44">
        <f>[3]Individual_Scores_Women_Var!I491</f>
        <v>967</v>
      </c>
      <c r="G14" s="44">
        <f>[3]Individual_Scores_Women_Var!J491</f>
        <v>995</v>
      </c>
      <c r="H14" s="44">
        <f>[3]Individual_Scores_Women_Var!K491</f>
        <v>868</v>
      </c>
      <c r="I14" s="44">
        <f>[3]Individual_Scores_Women_Var!L491</f>
        <v>980</v>
      </c>
      <c r="J14" s="17">
        <f t="shared" si="0"/>
        <v>5743</v>
      </c>
      <c r="K14" s="44">
        <f>[3]Baker_Scores_Women_Var!H480</f>
        <v>147</v>
      </c>
      <c r="L14" s="44">
        <f>[3]Baker_Scores_Women_Var!I480</f>
        <v>178</v>
      </c>
      <c r="M14" s="44">
        <f>[3]Baker_Scores_Women_Var!J480</f>
        <v>187</v>
      </c>
      <c r="N14" s="44">
        <f>[3]Baker_Scores_Women_Var!K480</f>
        <v>224</v>
      </c>
      <c r="O14" s="44">
        <f>[3]Baker_Scores_Women_Var!L480</f>
        <v>150</v>
      </c>
      <c r="P14" s="44">
        <f>[3]Baker_Scores_Women_Var!M480</f>
        <v>202</v>
      </c>
      <c r="Q14" s="44">
        <f>[3]Baker_Scores_Women_Var!N480</f>
        <v>177</v>
      </c>
      <c r="R14" s="44">
        <f>[3]Baker_Scores_Women_Var!O480</f>
        <v>190</v>
      </c>
      <c r="S14" s="44">
        <f>[3]Baker_Scores_Women_Var!P480</f>
        <v>164</v>
      </c>
      <c r="T14" s="44">
        <f>[3]Baker_Scores_Women_Var!Q480</f>
        <v>181</v>
      </c>
      <c r="U14" s="44">
        <f>[3]Baker_Scores_Women_Var!R480</f>
        <v>201</v>
      </c>
      <c r="V14" s="44">
        <f>[3]Baker_Scores_Women_Var!S480</f>
        <v>190</v>
      </c>
      <c r="W14" s="44">
        <f>[3]Baker_Scores_Women_Var!T480</f>
        <v>190</v>
      </c>
      <c r="X14" s="44">
        <f>[3]Baker_Scores_Women_Var!U480</f>
        <v>190</v>
      </c>
      <c r="Y14" s="44">
        <f>[3]Baker_Scores_Women_Var!V480</f>
        <v>195</v>
      </c>
      <c r="Z14" s="44">
        <f>[3]Baker_Scores_Women_Var!W480</f>
        <v>173</v>
      </c>
      <c r="AA14" s="17">
        <f t="shared" si="1"/>
        <v>2939</v>
      </c>
      <c r="AB14" s="17">
        <f t="shared" si="2"/>
        <v>8682</v>
      </c>
    </row>
    <row r="15" spans="1:143" s="13" customFormat="1" ht="13.9" customHeight="1" x14ac:dyDescent="0.35">
      <c r="A15" s="6">
        <f t="array" ref="A15">RANK(AB15,$AB$12:$AB$49)</f>
        <v>4</v>
      </c>
      <c r="B15" s="13" t="s">
        <v>37</v>
      </c>
      <c r="D15" s="32">
        <f>[3]Individual_Scores_Women_Var!G75</f>
        <v>832</v>
      </c>
      <c r="E15" s="32">
        <f>[3]Individual_Scores_Women_Var!H75</f>
        <v>934</v>
      </c>
      <c r="F15" s="32">
        <f>[3]Individual_Scores_Women_Var!I75</f>
        <v>912</v>
      </c>
      <c r="G15" s="32">
        <f>[3]Individual_Scores_Women_Var!J75</f>
        <v>950</v>
      </c>
      <c r="H15" s="32">
        <f>[3]Individual_Scores_Women_Var!K75</f>
        <v>991</v>
      </c>
      <c r="I15" s="32">
        <f>[3]Individual_Scores_Women_Var!L75</f>
        <v>835</v>
      </c>
      <c r="J15" s="14">
        <f t="shared" si="0"/>
        <v>5454</v>
      </c>
      <c r="K15" s="32">
        <f>[3]Baker_Scores_Women_Var!H64</f>
        <v>189</v>
      </c>
      <c r="L15" s="32">
        <f>[3]Baker_Scores_Women_Var!I64</f>
        <v>152</v>
      </c>
      <c r="M15" s="32">
        <f>[3]Baker_Scores_Women_Var!J64</f>
        <v>156</v>
      </c>
      <c r="N15" s="32">
        <f>[3]Baker_Scores_Women_Var!K64</f>
        <v>243</v>
      </c>
      <c r="O15" s="32">
        <f>[3]Baker_Scores_Women_Var!L64</f>
        <v>218</v>
      </c>
      <c r="P15" s="44">
        <f>[3]Baker_Scores_Women_Var!M64</f>
        <v>180</v>
      </c>
      <c r="Q15" s="32">
        <f>[3]Baker_Scores_Women_Var!N64</f>
        <v>197</v>
      </c>
      <c r="R15" s="32">
        <f>[3]Baker_Scores_Women_Var!O64</f>
        <v>201</v>
      </c>
      <c r="S15" s="44">
        <f>[3]Baker_Scores_Women_Var!P64</f>
        <v>210</v>
      </c>
      <c r="T15" s="44">
        <f>[3]Baker_Scores_Women_Var!Q64</f>
        <v>181</v>
      </c>
      <c r="U15" s="44">
        <f>[3]Baker_Scores_Women_Var!R64</f>
        <v>201</v>
      </c>
      <c r="V15" s="44">
        <f>[3]Baker_Scores_Women_Var!S64</f>
        <v>219</v>
      </c>
      <c r="W15" s="44">
        <f>[3]Baker_Scores_Women_Var!T64</f>
        <v>202</v>
      </c>
      <c r="X15" s="44">
        <f>[3]Baker_Scores_Women_Var!U64</f>
        <v>172</v>
      </c>
      <c r="Y15" s="44">
        <f>[3]Baker_Scores_Women_Var!V64</f>
        <v>199</v>
      </c>
      <c r="Z15" s="44">
        <f>[3]Baker_Scores_Women_Var!W64</f>
        <v>167</v>
      </c>
      <c r="AA15" s="17">
        <f t="shared" si="1"/>
        <v>3087</v>
      </c>
      <c r="AB15" s="17">
        <f t="shared" si="2"/>
        <v>8541</v>
      </c>
    </row>
    <row r="16" spans="1:143" s="13" customFormat="1" ht="13.9" customHeight="1" x14ac:dyDescent="0.35">
      <c r="A16" s="6">
        <f t="array" ref="A16">RANK(AB16,$AB$12:$AB$49)</f>
        <v>5</v>
      </c>
      <c r="B16" s="52" t="s">
        <v>40</v>
      </c>
      <c r="C16" s="52"/>
      <c r="D16" s="32">
        <f>[3]Individual_Scores_Women_Var!G114</f>
        <v>907</v>
      </c>
      <c r="E16" s="32">
        <f>[3]Individual_Scores_Women_Var!H114</f>
        <v>981</v>
      </c>
      <c r="F16" s="32">
        <f>[3]Individual_Scores_Women_Var!I114</f>
        <v>956</v>
      </c>
      <c r="G16" s="32">
        <f>[3]Individual_Scores_Women_Var!J114</f>
        <v>921</v>
      </c>
      <c r="H16" s="32">
        <f>[3]Individual_Scores_Women_Var!K114</f>
        <v>916</v>
      </c>
      <c r="I16" s="32">
        <f>[3]Individual_Scores_Women_Var!L114</f>
        <v>903</v>
      </c>
      <c r="J16" s="14">
        <f t="shared" si="0"/>
        <v>5584</v>
      </c>
      <c r="K16" s="32">
        <f>[3]Baker_Scores_Women_Var!H103</f>
        <v>165</v>
      </c>
      <c r="L16" s="32">
        <f>[3]Baker_Scores_Women_Var!I103</f>
        <v>186</v>
      </c>
      <c r="M16" s="32">
        <f>[3]Baker_Scores_Women_Var!J103</f>
        <v>210</v>
      </c>
      <c r="N16" s="32">
        <f>[3]Baker_Scores_Women_Var!K103</f>
        <v>215</v>
      </c>
      <c r="O16" s="32">
        <f>[3]Baker_Scores_Women_Var!L103</f>
        <v>171</v>
      </c>
      <c r="P16" s="32">
        <f>[3]Baker_Scores_Women_Var!M103</f>
        <v>127</v>
      </c>
      <c r="Q16" s="32">
        <f>[3]Baker_Scores_Women_Var!N103</f>
        <v>233</v>
      </c>
      <c r="R16" s="32">
        <f>[3]Baker_Scores_Women_Var!O103</f>
        <v>165</v>
      </c>
      <c r="S16" s="32">
        <f>[3]Baker_Scores_Women_Var!P103</f>
        <v>189</v>
      </c>
      <c r="T16" s="32">
        <f>[3]Baker_Scores_Women_Var!Q103</f>
        <v>169</v>
      </c>
      <c r="U16" s="32">
        <f>[3]Baker_Scores_Women_Var!R103</f>
        <v>182</v>
      </c>
      <c r="V16" s="32">
        <f>[3]Baker_Scores_Women_Var!S103</f>
        <v>172</v>
      </c>
      <c r="W16" s="32">
        <f>[3]Baker_Scores_Women_Var!T103</f>
        <v>157</v>
      </c>
      <c r="X16" s="32">
        <f>[3]Baker_Scores_Women_Var!U103</f>
        <v>213</v>
      </c>
      <c r="Y16" s="32">
        <f>[3]Baker_Scores_Women_Var!V103</f>
        <v>137</v>
      </c>
      <c r="Z16" s="32">
        <f>[3]Baker_Scores_Women_Var!W103</f>
        <v>209</v>
      </c>
      <c r="AA16" s="14">
        <f t="shared" si="1"/>
        <v>2900</v>
      </c>
      <c r="AB16" s="14">
        <f t="shared" si="2"/>
        <v>8484</v>
      </c>
    </row>
    <row r="17" spans="1:143" s="13" customFormat="1" ht="13.9" customHeight="1" x14ac:dyDescent="0.35">
      <c r="A17" s="6">
        <f t="array" ref="A17">RANK(AB17,$AB$12:$AB$49)</f>
        <v>6</v>
      </c>
      <c r="B17" s="13" t="s">
        <v>48</v>
      </c>
      <c r="C17" s="6"/>
      <c r="D17" s="44">
        <f>[3]Individual_Scores_Women_Var!G231</f>
        <v>917</v>
      </c>
      <c r="E17" s="44">
        <f>[3]Individual_Scores_Women_Var!H231</f>
        <v>852</v>
      </c>
      <c r="F17" s="44">
        <f>[3]Individual_Scores_Women_Var!I231</f>
        <v>928</v>
      </c>
      <c r="G17" s="44">
        <f>[3]Individual_Scores_Women_Var!J231</f>
        <v>1030</v>
      </c>
      <c r="H17" s="44">
        <f>[3]Individual_Scores_Women_Var!K231</f>
        <v>990</v>
      </c>
      <c r="I17" s="44">
        <f>[3]Individual_Scores_Women_Var!L231</f>
        <v>863</v>
      </c>
      <c r="J17" s="17">
        <f t="shared" si="0"/>
        <v>5580</v>
      </c>
      <c r="K17" s="44">
        <f>[3]Baker_Scores_Women_Var!H220</f>
        <v>170</v>
      </c>
      <c r="L17" s="44">
        <f>[3]Baker_Scores_Women_Var!I220</f>
        <v>152</v>
      </c>
      <c r="M17" s="44">
        <f>[3]Baker_Scores_Women_Var!J220</f>
        <v>200</v>
      </c>
      <c r="N17" s="44">
        <f>[3]Baker_Scores_Women_Var!K220</f>
        <v>214</v>
      </c>
      <c r="O17" s="44">
        <f>[3]Baker_Scores_Women_Var!L220</f>
        <v>170</v>
      </c>
      <c r="P17" s="44">
        <f>[3]Baker_Scores_Women_Var!M220</f>
        <v>178</v>
      </c>
      <c r="Q17" s="44">
        <f>[3]Baker_Scores_Women_Var!N220</f>
        <v>189</v>
      </c>
      <c r="R17" s="44">
        <f>[3]Baker_Scores_Women_Var!O220</f>
        <v>202</v>
      </c>
      <c r="S17" s="44">
        <f>[3]Baker_Scores_Women_Var!P220</f>
        <v>131</v>
      </c>
      <c r="T17" s="44">
        <f>[3]Baker_Scores_Women_Var!Q220</f>
        <v>168</v>
      </c>
      <c r="U17" s="44">
        <f>[3]Baker_Scores_Women_Var!R220</f>
        <v>185</v>
      </c>
      <c r="V17" s="44">
        <f>[3]Baker_Scores_Women_Var!S220</f>
        <v>163</v>
      </c>
      <c r="W17" s="44">
        <f>[3]Baker_Scores_Women_Var!T220</f>
        <v>192</v>
      </c>
      <c r="X17" s="44">
        <f>[3]Baker_Scores_Women_Var!U220</f>
        <v>195</v>
      </c>
      <c r="Y17" s="44">
        <f>[3]Baker_Scores_Women_Var!V220</f>
        <v>145</v>
      </c>
      <c r="Z17" s="44">
        <f>[3]Baker_Scores_Women_Var!W220</f>
        <v>226</v>
      </c>
      <c r="AA17" s="17">
        <f t="shared" si="1"/>
        <v>2880</v>
      </c>
      <c r="AB17" s="17">
        <f t="shared" si="2"/>
        <v>8460</v>
      </c>
    </row>
    <row r="18" spans="1:143" s="13" customFormat="1" ht="13.9" customHeight="1" x14ac:dyDescent="0.35">
      <c r="A18" s="6">
        <f t="array" ref="A18">RANK(AB18,$AB$12:$AB$49)</f>
        <v>7</v>
      </c>
      <c r="B18" s="13" t="s">
        <v>61</v>
      </c>
      <c r="C18" s="6"/>
      <c r="D18" s="44">
        <f>[3]Individual_Scores_Women_Var!G335</f>
        <v>876</v>
      </c>
      <c r="E18" s="44">
        <f>[3]Individual_Scores_Women_Var!H335</f>
        <v>864</v>
      </c>
      <c r="F18" s="44">
        <f>[3]Individual_Scores_Women_Var!I335</f>
        <v>923</v>
      </c>
      <c r="G18" s="44">
        <f>[3]Individual_Scores_Women_Var!J335</f>
        <v>931</v>
      </c>
      <c r="H18" s="44">
        <f>[3]Individual_Scores_Women_Var!K335</f>
        <v>892</v>
      </c>
      <c r="I18" s="44">
        <f>[3]Individual_Scores_Women_Var!L335</f>
        <v>1116</v>
      </c>
      <c r="J18" s="17">
        <f t="shared" si="0"/>
        <v>5602</v>
      </c>
      <c r="K18" s="44">
        <f>[3]Baker_Scores_Women_Var!H324</f>
        <v>216</v>
      </c>
      <c r="L18" s="44">
        <f>[3]Baker_Scores_Women_Var!I324</f>
        <v>141</v>
      </c>
      <c r="M18" s="44">
        <f>[3]Baker_Scores_Women_Var!J324</f>
        <v>166</v>
      </c>
      <c r="N18" s="44">
        <f>[3]Baker_Scores_Women_Var!K324</f>
        <v>156</v>
      </c>
      <c r="O18" s="44">
        <f>[3]Baker_Scores_Women_Var!L324</f>
        <v>167</v>
      </c>
      <c r="P18" s="44">
        <f>[3]Baker_Scores_Women_Var!M324</f>
        <v>146</v>
      </c>
      <c r="Q18" s="44">
        <f>[3]Baker_Scores_Women_Var!N324</f>
        <v>169</v>
      </c>
      <c r="R18" s="44">
        <f>[3]Baker_Scores_Women_Var!O324</f>
        <v>188</v>
      </c>
      <c r="S18" s="44">
        <f>[3]Baker_Scores_Women_Var!P324</f>
        <v>236</v>
      </c>
      <c r="T18" s="44">
        <f>[3]Baker_Scores_Women_Var!Q324</f>
        <v>193</v>
      </c>
      <c r="U18" s="44">
        <f>[3]Baker_Scores_Women_Var!R324</f>
        <v>152</v>
      </c>
      <c r="V18" s="44">
        <f>[3]Baker_Scores_Women_Var!S324</f>
        <v>191</v>
      </c>
      <c r="W18" s="44">
        <f>[3]Baker_Scores_Women_Var!T324</f>
        <v>191</v>
      </c>
      <c r="X18" s="44">
        <f>[3]Baker_Scores_Women_Var!U324</f>
        <v>170</v>
      </c>
      <c r="Y18" s="44">
        <f>[3]Baker_Scores_Women_Var!V324</f>
        <v>168</v>
      </c>
      <c r="Z18" s="44">
        <f>[3]Baker_Scores_Women_Var!W324</f>
        <v>189</v>
      </c>
      <c r="AA18" s="17">
        <f t="shared" si="1"/>
        <v>2839</v>
      </c>
      <c r="AB18" s="17">
        <f t="shared" si="2"/>
        <v>8441</v>
      </c>
    </row>
    <row r="19" spans="1:143" s="13" customFormat="1" ht="13.9" customHeight="1" x14ac:dyDescent="0.35">
      <c r="A19" s="6">
        <f t="array" ref="A19">RANK(AB19,$AB$12:$AB$49)</f>
        <v>8</v>
      </c>
      <c r="B19" s="13" t="s">
        <v>69</v>
      </c>
      <c r="C19" s="6"/>
      <c r="D19" s="44">
        <f>[3]Individual_Scores_Women_Var!G400</f>
        <v>863</v>
      </c>
      <c r="E19" s="44">
        <f>[3]Individual_Scores_Women_Var!H400</f>
        <v>915</v>
      </c>
      <c r="F19" s="44">
        <f>[3]Individual_Scores_Women_Var!I400</f>
        <v>879</v>
      </c>
      <c r="G19" s="44">
        <f>[3]Individual_Scores_Women_Var!J400</f>
        <v>833</v>
      </c>
      <c r="H19" s="44">
        <f>[3]Individual_Scores_Women_Var!K400</f>
        <v>906</v>
      </c>
      <c r="I19" s="44">
        <f>[3]Individual_Scores_Women_Var!L400</f>
        <v>1013</v>
      </c>
      <c r="J19" s="17">
        <f t="shared" si="0"/>
        <v>5409</v>
      </c>
      <c r="K19" s="44">
        <f>[3]Baker_Scores_Women_Var!H389</f>
        <v>157</v>
      </c>
      <c r="L19" s="44">
        <f>[3]Baker_Scores_Women_Var!I389</f>
        <v>201</v>
      </c>
      <c r="M19" s="44">
        <f>[3]Baker_Scores_Women_Var!J389</f>
        <v>191</v>
      </c>
      <c r="N19" s="44">
        <f>[3]Baker_Scores_Women_Var!K389</f>
        <v>191</v>
      </c>
      <c r="O19" s="44">
        <f>[3]Baker_Scores_Women_Var!L389</f>
        <v>137</v>
      </c>
      <c r="P19" s="44">
        <f>[3]Baker_Scores_Women_Var!M389</f>
        <v>220</v>
      </c>
      <c r="Q19" s="44">
        <f>[3]Baker_Scores_Women_Var!N389</f>
        <v>200</v>
      </c>
      <c r="R19" s="44">
        <f>[3]Baker_Scores_Women_Var!O389</f>
        <v>182</v>
      </c>
      <c r="S19" s="44">
        <f>[3]Baker_Scores_Women_Var!P389</f>
        <v>182</v>
      </c>
      <c r="T19" s="44">
        <f>[3]Baker_Scores_Women_Var!Q389</f>
        <v>178</v>
      </c>
      <c r="U19" s="44">
        <f>[3]Baker_Scores_Women_Var!R389</f>
        <v>179</v>
      </c>
      <c r="V19" s="44">
        <f>[3]Baker_Scores_Women_Var!S389</f>
        <v>193</v>
      </c>
      <c r="W19" s="44">
        <f>[3]Baker_Scores_Women_Var!T389</f>
        <v>162</v>
      </c>
      <c r="X19" s="44">
        <f>[3]Baker_Scores_Women_Var!U389</f>
        <v>265</v>
      </c>
      <c r="Y19" s="44">
        <f>[3]Baker_Scores_Women_Var!V389</f>
        <v>193</v>
      </c>
      <c r="Z19" s="44">
        <f>[3]Baker_Scores_Women_Var!W389</f>
        <v>198</v>
      </c>
      <c r="AA19" s="17">
        <f t="shared" si="1"/>
        <v>3029</v>
      </c>
      <c r="AB19" s="17">
        <f t="shared" si="2"/>
        <v>8438</v>
      </c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3.9" customHeight="1" x14ac:dyDescent="0.35">
      <c r="A20" s="6">
        <f t="array" ref="A20">RANK(AB20,$AB$12:$AB$49)</f>
        <v>9</v>
      </c>
      <c r="B20" s="13" t="s">
        <v>75</v>
      </c>
      <c r="C20" s="6"/>
      <c r="D20" s="44">
        <f>[3]Individual_Scores_Women_Var!G452</f>
        <v>1017</v>
      </c>
      <c r="E20" s="44">
        <f>[3]Individual_Scores_Women_Var!H452</f>
        <v>988</v>
      </c>
      <c r="F20" s="44">
        <f>[3]Individual_Scores_Women_Var!I452</f>
        <v>953</v>
      </c>
      <c r="G20" s="44">
        <f>[3]Individual_Scores_Women_Var!J452</f>
        <v>839</v>
      </c>
      <c r="H20" s="44">
        <f>[3]Individual_Scores_Women_Var!K452</f>
        <v>980</v>
      </c>
      <c r="I20" s="44">
        <f>[3]Individual_Scores_Women_Var!L452</f>
        <v>846</v>
      </c>
      <c r="J20" s="17">
        <f t="shared" si="0"/>
        <v>5623</v>
      </c>
      <c r="K20" s="44">
        <f>[3]Baker_Scores_Women_Var!H441</f>
        <v>156</v>
      </c>
      <c r="L20" s="44">
        <f>[3]Baker_Scores_Women_Var!I441</f>
        <v>188</v>
      </c>
      <c r="M20" s="44">
        <f>[3]Baker_Scores_Women_Var!J441</f>
        <v>164</v>
      </c>
      <c r="N20" s="44">
        <f>[3]Baker_Scores_Women_Var!K441</f>
        <v>149</v>
      </c>
      <c r="O20" s="44">
        <f>[3]Baker_Scores_Women_Var!L441</f>
        <v>184</v>
      </c>
      <c r="P20" s="44">
        <f>[3]Baker_Scores_Women_Var!M441</f>
        <v>203</v>
      </c>
      <c r="Q20" s="44">
        <f>[3]Baker_Scores_Women_Var!N441</f>
        <v>181</v>
      </c>
      <c r="R20" s="44">
        <f>[3]Baker_Scores_Women_Var!O441</f>
        <v>201</v>
      </c>
      <c r="S20" s="44">
        <f>[3]Baker_Scores_Women_Var!P441</f>
        <v>161</v>
      </c>
      <c r="T20" s="44">
        <f>[3]Baker_Scores_Women_Var!Q441</f>
        <v>161</v>
      </c>
      <c r="U20" s="44">
        <f>[3]Baker_Scores_Women_Var!R441</f>
        <v>155</v>
      </c>
      <c r="V20" s="44">
        <f>[3]Baker_Scores_Women_Var!S441</f>
        <v>156</v>
      </c>
      <c r="W20" s="44">
        <f>[3]Baker_Scores_Women_Var!T441</f>
        <v>234</v>
      </c>
      <c r="X20" s="44">
        <f>[3]Baker_Scores_Women_Var!U441</f>
        <v>191</v>
      </c>
      <c r="Y20" s="44">
        <f>[3]Baker_Scores_Women_Var!V441</f>
        <v>133</v>
      </c>
      <c r="Z20" s="44">
        <f>[3]Baker_Scores_Women_Var!W441</f>
        <v>171</v>
      </c>
      <c r="AA20" s="17">
        <f t="shared" si="1"/>
        <v>2788</v>
      </c>
      <c r="AB20" s="17">
        <f t="shared" si="2"/>
        <v>8411</v>
      </c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3.9" customHeight="1" x14ac:dyDescent="0.35">
      <c r="A21" s="6">
        <f t="array" ref="A21">RANK(AB21,$AB$12:$AB$49)</f>
        <v>10</v>
      </c>
      <c r="B21" s="13" t="s">
        <v>68</v>
      </c>
      <c r="C21" s="6"/>
      <c r="D21" s="44">
        <f>[3]Individual_Scores_Women_Var!G387</f>
        <v>980</v>
      </c>
      <c r="E21" s="44">
        <f>[3]Individual_Scores_Women_Var!H387</f>
        <v>954</v>
      </c>
      <c r="F21" s="44">
        <f>[3]Individual_Scores_Women_Var!I387</f>
        <v>1033</v>
      </c>
      <c r="G21" s="44">
        <f>[3]Individual_Scores_Women_Var!J387</f>
        <v>820</v>
      </c>
      <c r="H21" s="44">
        <f>[3]Individual_Scores_Women_Var!K387</f>
        <v>850</v>
      </c>
      <c r="I21" s="44">
        <f>[3]Individual_Scores_Women_Var!L387</f>
        <v>817</v>
      </c>
      <c r="J21" s="17">
        <f t="shared" si="0"/>
        <v>5454</v>
      </c>
      <c r="K21" s="44">
        <f>[3]Baker_Scores_Women_Var!H376</f>
        <v>181</v>
      </c>
      <c r="L21" s="44">
        <f>[3]Baker_Scores_Women_Var!I376</f>
        <v>168</v>
      </c>
      <c r="M21" s="44">
        <f>[3]Baker_Scores_Women_Var!J376</f>
        <v>221</v>
      </c>
      <c r="N21" s="44">
        <f>[3]Baker_Scores_Women_Var!K376</f>
        <v>208</v>
      </c>
      <c r="O21" s="44">
        <f>[3]Baker_Scores_Women_Var!L376</f>
        <v>205</v>
      </c>
      <c r="P21" s="44">
        <f>[3]Baker_Scores_Women_Var!M376</f>
        <v>152</v>
      </c>
      <c r="Q21" s="44">
        <f>[3]Baker_Scores_Women_Var!N376</f>
        <v>152</v>
      </c>
      <c r="R21" s="44">
        <f>[3]Baker_Scores_Women_Var!O376</f>
        <v>219</v>
      </c>
      <c r="S21" s="44">
        <f>[3]Baker_Scores_Women_Var!P376</f>
        <v>166</v>
      </c>
      <c r="T21" s="44">
        <f>[3]Baker_Scores_Women_Var!Q376</f>
        <v>156</v>
      </c>
      <c r="U21" s="44">
        <f>[3]Baker_Scores_Women_Var!R376</f>
        <v>179</v>
      </c>
      <c r="V21" s="44">
        <f>[3]Baker_Scores_Women_Var!S376</f>
        <v>193</v>
      </c>
      <c r="W21" s="44">
        <f>[3]Baker_Scores_Women_Var!T376</f>
        <v>176</v>
      </c>
      <c r="X21" s="44">
        <f>[3]Baker_Scores_Women_Var!U376</f>
        <v>173</v>
      </c>
      <c r="Y21" s="44">
        <f>[3]Baker_Scores_Women_Var!V376</f>
        <v>171</v>
      </c>
      <c r="Z21" s="44">
        <f>[3]Baker_Scores_Women_Var!W376</f>
        <v>192</v>
      </c>
      <c r="AA21" s="17">
        <f t="shared" si="1"/>
        <v>2912</v>
      </c>
      <c r="AB21" s="17">
        <f t="shared" si="2"/>
        <v>8366</v>
      </c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3.9" customHeight="1" x14ac:dyDescent="0.35">
      <c r="A22" s="6">
        <f t="array" ref="A22">RANK(AB22,$AB$12:$AB$49)</f>
        <v>11</v>
      </c>
      <c r="B22" s="13" t="s">
        <v>45</v>
      </c>
      <c r="C22" s="6"/>
      <c r="D22" s="44">
        <f>[3]Individual_Scores_Women_Var!G192</f>
        <v>924</v>
      </c>
      <c r="E22" s="44">
        <f>[3]Individual_Scores_Women_Var!H192</f>
        <v>935</v>
      </c>
      <c r="F22" s="44">
        <f>[3]Individual_Scores_Women_Var!I192</f>
        <v>948</v>
      </c>
      <c r="G22" s="44">
        <f>[3]Individual_Scores_Women_Var!J192</f>
        <v>899</v>
      </c>
      <c r="H22" s="44">
        <f>[3]Individual_Scores_Women_Var!K192</f>
        <v>924</v>
      </c>
      <c r="I22" s="44">
        <f>[3]Individual_Scores_Women_Var!L192</f>
        <v>947</v>
      </c>
      <c r="J22" s="17">
        <f t="shared" si="0"/>
        <v>5577</v>
      </c>
      <c r="K22" s="44">
        <f>[3]Baker_Scores_Women_Var!H181</f>
        <v>191</v>
      </c>
      <c r="L22" s="44">
        <f>[3]Baker_Scores_Women_Var!I181</f>
        <v>166</v>
      </c>
      <c r="M22" s="44">
        <f>[3]Baker_Scores_Women_Var!J181</f>
        <v>216</v>
      </c>
      <c r="N22" s="44">
        <f>[3]Baker_Scores_Women_Var!K181</f>
        <v>111</v>
      </c>
      <c r="O22" s="44">
        <f>[3]Baker_Scores_Women_Var!L181</f>
        <v>163</v>
      </c>
      <c r="P22" s="44">
        <f>[3]Baker_Scores_Women_Var!M181</f>
        <v>145</v>
      </c>
      <c r="Q22" s="44">
        <f>[3]Baker_Scores_Women_Var!N181</f>
        <v>214</v>
      </c>
      <c r="R22" s="44">
        <f>[3]Baker_Scores_Women_Var!O181</f>
        <v>178</v>
      </c>
      <c r="S22" s="44">
        <f>[3]Baker_Scores_Women_Var!P181</f>
        <v>169</v>
      </c>
      <c r="T22" s="44">
        <f>[3]Baker_Scores_Women_Var!Q181</f>
        <v>164</v>
      </c>
      <c r="U22" s="44">
        <f>[3]Baker_Scores_Women_Var!R181</f>
        <v>170</v>
      </c>
      <c r="V22" s="44">
        <f>[3]Baker_Scores_Women_Var!S181</f>
        <v>185</v>
      </c>
      <c r="W22" s="44">
        <f>[3]Baker_Scores_Women_Var!T181</f>
        <v>201</v>
      </c>
      <c r="X22" s="44">
        <f>[3]Baker_Scores_Women_Var!U181</f>
        <v>157</v>
      </c>
      <c r="Y22" s="44">
        <f>[3]Baker_Scores_Women_Var!V181</f>
        <v>198</v>
      </c>
      <c r="Z22" s="44">
        <f>[3]Baker_Scores_Women_Var!W181</f>
        <v>155</v>
      </c>
      <c r="AA22" s="17">
        <f t="shared" si="1"/>
        <v>2783</v>
      </c>
      <c r="AB22" s="17">
        <f t="shared" si="2"/>
        <v>8360</v>
      </c>
    </row>
    <row r="23" spans="1:143" s="13" customFormat="1" ht="13.9" customHeight="1" x14ac:dyDescent="0.35">
      <c r="A23" s="6">
        <f t="array" ref="A23">RANK(AB23,$AB$12:$AB$49)</f>
        <v>12</v>
      </c>
      <c r="B23" s="13" t="s">
        <v>70</v>
      </c>
      <c r="C23" s="6"/>
      <c r="D23" s="44">
        <f>[3]Individual_Scores_Women_Var!G413</f>
        <v>932</v>
      </c>
      <c r="E23" s="44">
        <f>[3]Individual_Scores_Women_Var!H413</f>
        <v>854</v>
      </c>
      <c r="F23" s="44">
        <f>[3]Individual_Scores_Women_Var!I413</f>
        <v>976</v>
      </c>
      <c r="G23" s="44">
        <f>[3]Individual_Scores_Women_Var!J413</f>
        <v>918</v>
      </c>
      <c r="H23" s="44">
        <f>[3]Individual_Scores_Women_Var!K413</f>
        <v>958</v>
      </c>
      <c r="I23" s="44">
        <f>[3]Individual_Scores_Women_Var!L413</f>
        <v>850</v>
      </c>
      <c r="J23" s="17">
        <f t="shared" si="0"/>
        <v>5488</v>
      </c>
      <c r="K23" s="44">
        <f>[3]Baker_Scores_Women_Var!H402</f>
        <v>181</v>
      </c>
      <c r="L23" s="44">
        <f>[3]Baker_Scores_Women_Var!I402</f>
        <v>171</v>
      </c>
      <c r="M23" s="44">
        <f>[3]Baker_Scores_Women_Var!J402</f>
        <v>168</v>
      </c>
      <c r="N23" s="44">
        <f>[3]Baker_Scores_Women_Var!K402</f>
        <v>199</v>
      </c>
      <c r="O23" s="44">
        <f>[3]Baker_Scores_Women_Var!L402</f>
        <v>171</v>
      </c>
      <c r="P23" s="44">
        <f>[3]Baker_Scores_Women_Var!M402</f>
        <v>171</v>
      </c>
      <c r="Q23" s="44">
        <f>[3]Baker_Scores_Women_Var!N402</f>
        <v>177</v>
      </c>
      <c r="R23" s="44">
        <f>[3]Baker_Scores_Women_Var!O402</f>
        <v>215</v>
      </c>
      <c r="S23" s="44">
        <f>[3]Baker_Scores_Women_Var!P402</f>
        <v>143</v>
      </c>
      <c r="T23" s="44">
        <f>[3]Baker_Scores_Women_Var!Q402</f>
        <v>181</v>
      </c>
      <c r="U23" s="44">
        <f>[3]Baker_Scores_Women_Var!R402</f>
        <v>218</v>
      </c>
      <c r="V23" s="44">
        <f>[3]Baker_Scores_Women_Var!S402</f>
        <v>159</v>
      </c>
      <c r="W23" s="44">
        <f>[3]Baker_Scores_Women_Var!T402</f>
        <v>119</v>
      </c>
      <c r="X23" s="44">
        <f>[3]Baker_Scores_Women_Var!U402</f>
        <v>169</v>
      </c>
      <c r="Y23" s="44">
        <f>[3]Baker_Scores_Women_Var!V402</f>
        <v>202</v>
      </c>
      <c r="Z23" s="44">
        <f>[3]Baker_Scores_Women_Var!W402</f>
        <v>193</v>
      </c>
      <c r="AA23" s="17">
        <f t="shared" si="1"/>
        <v>2837</v>
      </c>
      <c r="AB23" s="17">
        <f t="shared" si="2"/>
        <v>8325</v>
      </c>
    </row>
    <row r="24" spans="1:143" s="13" customFormat="1" ht="13.9" customHeight="1" x14ac:dyDescent="0.35">
      <c r="A24" s="6">
        <f t="array" ref="A24">RANK(AB24,$AB$12:$AB$49)</f>
        <v>13</v>
      </c>
      <c r="B24" s="13" t="s">
        <v>51</v>
      </c>
      <c r="C24" s="6"/>
      <c r="D24" s="44">
        <f>[3]Individual_Scores_Women_Var!G257</f>
        <v>811</v>
      </c>
      <c r="E24" s="44">
        <f>[3]Individual_Scores_Women_Var!H257</f>
        <v>866</v>
      </c>
      <c r="F24" s="44">
        <f>[3]Individual_Scores_Women_Var!I257</f>
        <v>882</v>
      </c>
      <c r="G24" s="44">
        <f>[3]Individual_Scores_Women_Var!J257</f>
        <v>897</v>
      </c>
      <c r="H24" s="44">
        <f>[3]Individual_Scores_Women_Var!K257</f>
        <v>845</v>
      </c>
      <c r="I24" s="44">
        <f>[3]Individual_Scores_Women_Var!L257</f>
        <v>905</v>
      </c>
      <c r="J24" s="17">
        <f t="shared" si="0"/>
        <v>5206</v>
      </c>
      <c r="K24" s="44">
        <f>[3]Baker_Scores_Women_Var!H246</f>
        <v>174</v>
      </c>
      <c r="L24" s="44">
        <f>[3]Baker_Scores_Women_Var!I246</f>
        <v>245</v>
      </c>
      <c r="M24" s="44">
        <f>[3]Baker_Scores_Women_Var!J246</f>
        <v>186</v>
      </c>
      <c r="N24" s="44">
        <f>[3]Baker_Scores_Women_Var!K246</f>
        <v>195</v>
      </c>
      <c r="O24" s="44">
        <f>[3]Baker_Scores_Women_Var!L246</f>
        <v>230</v>
      </c>
      <c r="P24" s="44">
        <f>[3]Baker_Scores_Women_Var!M246</f>
        <v>184</v>
      </c>
      <c r="Q24" s="44">
        <f>[3]Baker_Scores_Women_Var!N246</f>
        <v>181</v>
      </c>
      <c r="R24" s="44">
        <f>[3]Baker_Scores_Women_Var!O246</f>
        <v>150</v>
      </c>
      <c r="S24" s="44">
        <f>[3]Baker_Scores_Women_Var!P246</f>
        <v>178</v>
      </c>
      <c r="T24" s="44">
        <f>[3]Baker_Scores_Women_Var!Q246</f>
        <v>197</v>
      </c>
      <c r="U24" s="44">
        <f>[3]Baker_Scores_Women_Var!R246</f>
        <v>204</v>
      </c>
      <c r="V24" s="44">
        <f>[3]Baker_Scores_Women_Var!S246</f>
        <v>185</v>
      </c>
      <c r="W24" s="44">
        <f>[3]Baker_Scores_Women_Var!T246</f>
        <v>177</v>
      </c>
      <c r="X24" s="44">
        <f>[3]Baker_Scores_Women_Var!U246</f>
        <v>186</v>
      </c>
      <c r="Y24" s="44">
        <f>[3]Baker_Scores_Women_Var!V246</f>
        <v>200</v>
      </c>
      <c r="Z24" s="44">
        <f>[3]Baker_Scores_Women_Var!W246</f>
        <v>182</v>
      </c>
      <c r="AA24" s="17">
        <f t="shared" si="1"/>
        <v>3054</v>
      </c>
      <c r="AB24" s="17">
        <f t="shared" si="2"/>
        <v>8260</v>
      </c>
    </row>
    <row r="25" spans="1:143" s="13" customFormat="1" ht="13.9" customHeight="1" x14ac:dyDescent="0.35">
      <c r="A25" s="6">
        <f t="array" ref="A25">RANK(AB25,$AB$12:$AB$49)</f>
        <v>14</v>
      </c>
      <c r="B25" s="51" t="s">
        <v>38</v>
      </c>
      <c r="C25" s="51"/>
      <c r="D25" s="32">
        <f>[3]Individual_Scores_Women_Var!G88</f>
        <v>832</v>
      </c>
      <c r="E25" s="32">
        <f>[3]Individual_Scores_Women_Var!H88</f>
        <v>802</v>
      </c>
      <c r="F25" s="32">
        <f>[3]Individual_Scores_Women_Var!I88</f>
        <v>877</v>
      </c>
      <c r="G25" s="32">
        <f>[3]Individual_Scores_Women_Var!J88</f>
        <v>967</v>
      </c>
      <c r="H25" s="32">
        <f>[3]Individual_Scores_Women_Var!K88</f>
        <v>878</v>
      </c>
      <c r="I25" s="32">
        <f>[3]Individual_Scores_Women_Var!L88</f>
        <v>998</v>
      </c>
      <c r="J25" s="14">
        <f t="shared" si="0"/>
        <v>5354</v>
      </c>
      <c r="K25" s="32">
        <f>[3]Baker_Scores_Women_Var!H77</f>
        <v>174</v>
      </c>
      <c r="L25" s="32">
        <f>[3]Baker_Scores_Women_Var!I77</f>
        <v>168</v>
      </c>
      <c r="M25" s="32">
        <f>[3]Baker_Scores_Women_Var!J77</f>
        <v>179</v>
      </c>
      <c r="N25" s="32">
        <f>[3]Baker_Scores_Women_Var!K77</f>
        <v>179</v>
      </c>
      <c r="O25" s="32">
        <f>[3]Baker_Scores_Women_Var!L77</f>
        <v>196</v>
      </c>
      <c r="P25" s="44">
        <f>[3]Baker_Scores_Women_Var!M77</f>
        <v>189</v>
      </c>
      <c r="Q25" s="32">
        <f>[3]Baker_Scores_Women_Var!N77</f>
        <v>176</v>
      </c>
      <c r="R25" s="32">
        <f>[3]Baker_Scores_Women_Var!O77</f>
        <v>146</v>
      </c>
      <c r="S25" s="44">
        <f>[3]Baker_Scores_Women_Var!P77</f>
        <v>176</v>
      </c>
      <c r="T25" s="44">
        <f>[3]Baker_Scores_Women_Var!Q77</f>
        <v>165</v>
      </c>
      <c r="U25" s="44">
        <f>[3]Baker_Scores_Women_Var!R77</f>
        <v>171</v>
      </c>
      <c r="V25" s="44">
        <f>[3]Baker_Scores_Women_Var!S77</f>
        <v>231</v>
      </c>
      <c r="W25" s="44">
        <f>[3]Baker_Scores_Women_Var!T77</f>
        <v>151</v>
      </c>
      <c r="X25" s="44">
        <f>[3]Baker_Scores_Women_Var!U77</f>
        <v>159</v>
      </c>
      <c r="Y25" s="44">
        <f>[3]Baker_Scores_Women_Var!V77</f>
        <v>214</v>
      </c>
      <c r="Z25" s="44">
        <f>[3]Baker_Scores_Women_Var!W77</f>
        <v>145</v>
      </c>
      <c r="AA25" s="17">
        <f t="shared" si="1"/>
        <v>2819</v>
      </c>
      <c r="AB25" s="17">
        <f t="shared" si="2"/>
        <v>8173</v>
      </c>
    </row>
    <row r="26" spans="1:143" s="13" customFormat="1" ht="13.9" customHeight="1" x14ac:dyDescent="0.35">
      <c r="A26" s="6">
        <f t="array" ref="A26">RANK(AB26,$AB$12:$AB$49)</f>
        <v>15</v>
      </c>
      <c r="B26" s="51" t="s">
        <v>34</v>
      </c>
      <c r="C26" s="51"/>
      <c r="D26" s="32">
        <f>[3]Individual_Scores_Women_Var!G36</f>
        <v>718</v>
      </c>
      <c r="E26" s="32">
        <f>[3]Individual_Scores_Women_Var!H36</f>
        <v>913</v>
      </c>
      <c r="F26" s="32">
        <f>[3]Individual_Scores_Women_Var!I36</f>
        <v>849</v>
      </c>
      <c r="G26" s="32">
        <f>[3]Individual_Scores_Women_Var!J36</f>
        <v>957</v>
      </c>
      <c r="H26" s="32">
        <f>[3]Individual_Scores_Women_Var!K36</f>
        <v>913</v>
      </c>
      <c r="I26" s="32">
        <f>[3]Individual_Scores_Women_Var!L36</f>
        <v>843</v>
      </c>
      <c r="J26" s="14">
        <f t="shared" si="0"/>
        <v>5193</v>
      </c>
      <c r="K26" s="32">
        <f>[3]Baker_Scores_Women_Var!H25</f>
        <v>138</v>
      </c>
      <c r="L26" s="32">
        <f>[3]Baker_Scores_Women_Var!I25</f>
        <v>212</v>
      </c>
      <c r="M26" s="32">
        <f>[3]Baker_Scores_Women_Var!J25</f>
        <v>192</v>
      </c>
      <c r="N26" s="32">
        <f>[3]Baker_Scores_Women_Var!K25</f>
        <v>143</v>
      </c>
      <c r="O26" s="32">
        <f>[3]Baker_Scores_Women_Var!L25</f>
        <v>192</v>
      </c>
      <c r="P26" s="44">
        <f>[3]Baker_Scores_Women_Var!M25</f>
        <v>158</v>
      </c>
      <c r="Q26" s="32">
        <f>[3]Baker_Scores_Women_Var!N25</f>
        <v>189</v>
      </c>
      <c r="R26" s="32">
        <f>[3]Baker_Scores_Women_Var!O25</f>
        <v>158</v>
      </c>
      <c r="S26" s="44">
        <f>[3]Baker_Scores_Women_Var!P25</f>
        <v>188</v>
      </c>
      <c r="T26" s="44">
        <f>[3]Baker_Scores_Women_Var!Q25</f>
        <v>232</v>
      </c>
      <c r="U26" s="44">
        <f>[3]Baker_Scores_Women_Var!R25</f>
        <v>181</v>
      </c>
      <c r="V26" s="44">
        <f>[3]Baker_Scores_Women_Var!S25</f>
        <v>181</v>
      </c>
      <c r="W26" s="44">
        <f>[3]Baker_Scores_Women_Var!T25</f>
        <v>201</v>
      </c>
      <c r="X26" s="44">
        <f>[3]Baker_Scores_Women_Var!U25</f>
        <v>153</v>
      </c>
      <c r="Y26" s="44">
        <f>[3]Baker_Scores_Women_Var!V25</f>
        <v>223</v>
      </c>
      <c r="Z26" s="44">
        <f>[3]Baker_Scores_Women_Var!W25</f>
        <v>171</v>
      </c>
      <c r="AA26" s="17">
        <f t="shared" si="1"/>
        <v>2912</v>
      </c>
      <c r="AB26" s="17">
        <f t="shared" si="2"/>
        <v>8105</v>
      </c>
    </row>
    <row r="27" spans="1:143" s="13" customFormat="1" ht="13.9" customHeight="1" x14ac:dyDescent="0.35">
      <c r="A27" s="6">
        <f t="array" ref="A27">RANK(AB27,$AB$12:$AB$49)</f>
        <v>16</v>
      </c>
      <c r="B27" s="51" t="s">
        <v>39</v>
      </c>
      <c r="C27" s="51"/>
      <c r="D27" s="32">
        <f>[3]Individual_Scores_Women_Var!G101</f>
        <v>938</v>
      </c>
      <c r="E27" s="44">
        <f>[3]Individual_Scores_Women_Var!H101</f>
        <v>771</v>
      </c>
      <c r="F27" s="44">
        <f>[3]Individual_Scores_Women_Var!I101</f>
        <v>876</v>
      </c>
      <c r="G27" s="44">
        <f>[3]Individual_Scores_Women_Var!J101</f>
        <v>819</v>
      </c>
      <c r="H27" s="44">
        <f>[3]Individual_Scores_Women_Var!K101</f>
        <v>904</v>
      </c>
      <c r="I27" s="44">
        <f>[3]Individual_Scores_Women_Var!L101</f>
        <v>830</v>
      </c>
      <c r="J27" s="17">
        <f t="shared" si="0"/>
        <v>5138</v>
      </c>
      <c r="K27" s="44">
        <f>[3]Baker_Scores_Women_Var!H90</f>
        <v>156</v>
      </c>
      <c r="L27" s="44">
        <f>[3]Baker_Scores_Women_Var!I90</f>
        <v>229</v>
      </c>
      <c r="M27" s="44">
        <f>[3]Baker_Scores_Women_Var!J90</f>
        <v>162</v>
      </c>
      <c r="N27" s="44">
        <f>[3]Baker_Scores_Women_Var!K90</f>
        <v>132</v>
      </c>
      <c r="O27" s="44">
        <f>[3]Baker_Scores_Women_Var!L90</f>
        <v>224</v>
      </c>
      <c r="P27" s="44">
        <f>[3]Baker_Scores_Women_Var!M90</f>
        <v>173</v>
      </c>
      <c r="Q27" s="44">
        <f>[3]Baker_Scores_Women_Var!N90</f>
        <v>168</v>
      </c>
      <c r="R27" s="44">
        <f>[3]Baker_Scores_Women_Var!O90</f>
        <v>164</v>
      </c>
      <c r="S27" s="44">
        <f>[3]Baker_Scores_Women_Var!P90</f>
        <v>223</v>
      </c>
      <c r="T27" s="44">
        <f>[3]Baker_Scores_Women_Var!Q90</f>
        <v>163</v>
      </c>
      <c r="U27" s="44">
        <f>[3]Baker_Scores_Women_Var!R90</f>
        <v>159</v>
      </c>
      <c r="V27" s="44">
        <f>[3]Baker_Scores_Women_Var!S90</f>
        <v>161</v>
      </c>
      <c r="W27" s="44">
        <f>[3]Baker_Scores_Women_Var!T90</f>
        <v>181</v>
      </c>
      <c r="X27" s="44">
        <f>[3]Baker_Scores_Women_Var!U90</f>
        <v>214</v>
      </c>
      <c r="Y27" s="44">
        <f>[3]Baker_Scores_Women_Var!V90</f>
        <v>157</v>
      </c>
      <c r="Z27" s="44">
        <f>[3]Baker_Scores_Women_Var!W90</f>
        <v>214</v>
      </c>
      <c r="AA27" s="17">
        <f t="shared" si="1"/>
        <v>2880</v>
      </c>
      <c r="AB27" s="17">
        <f t="shared" si="2"/>
        <v>8018</v>
      </c>
    </row>
    <row r="28" spans="1:143" s="13" customFormat="1" ht="13.9" customHeight="1" x14ac:dyDescent="0.35">
      <c r="A28" s="6">
        <f t="array" ref="A28">RANK(AB28,$AB$12:$AB$49)</f>
        <v>17</v>
      </c>
      <c r="B28" s="13" t="s">
        <v>53</v>
      </c>
      <c r="C28" s="6"/>
      <c r="D28" s="44">
        <f>[3]Individual_Scores_Women_Var!G283</f>
        <v>817</v>
      </c>
      <c r="E28" s="44">
        <f>[3]Individual_Scores_Women_Var!H283</f>
        <v>835</v>
      </c>
      <c r="F28" s="44">
        <f>[3]Individual_Scores_Women_Var!I283</f>
        <v>845</v>
      </c>
      <c r="G28" s="44">
        <f>[3]Individual_Scores_Women_Var!J283</f>
        <v>771</v>
      </c>
      <c r="H28" s="44">
        <f>[3]Individual_Scores_Women_Var!K283</f>
        <v>933</v>
      </c>
      <c r="I28" s="44">
        <f>[3]Individual_Scores_Women_Var!L283</f>
        <v>868</v>
      </c>
      <c r="J28" s="17">
        <f t="shared" si="0"/>
        <v>5069</v>
      </c>
      <c r="K28" s="44">
        <f>[3]Baker_Scores_Women_Var!H272</f>
        <v>157</v>
      </c>
      <c r="L28" s="44">
        <f>[3]Baker_Scores_Women_Var!I272</f>
        <v>222</v>
      </c>
      <c r="M28" s="44">
        <f>[3]Baker_Scores_Women_Var!J272</f>
        <v>196</v>
      </c>
      <c r="N28" s="44">
        <f>[3]Baker_Scores_Women_Var!K272</f>
        <v>201</v>
      </c>
      <c r="O28" s="44">
        <f>[3]Baker_Scores_Women_Var!L272</f>
        <v>169</v>
      </c>
      <c r="P28" s="44">
        <f>[3]Baker_Scores_Women_Var!M272</f>
        <v>161</v>
      </c>
      <c r="Q28" s="44">
        <f>[3]Baker_Scores_Women_Var!N272</f>
        <v>184</v>
      </c>
      <c r="R28" s="44">
        <f>[3]Baker_Scores_Women_Var!O272</f>
        <v>149</v>
      </c>
      <c r="S28" s="44">
        <f>[3]Baker_Scores_Women_Var!P272</f>
        <v>171</v>
      </c>
      <c r="T28" s="44">
        <f>[3]Baker_Scores_Women_Var!Q272</f>
        <v>200</v>
      </c>
      <c r="U28" s="44">
        <f>[3]Baker_Scores_Women_Var!R272</f>
        <v>181</v>
      </c>
      <c r="V28" s="44">
        <f>[3]Baker_Scores_Women_Var!S272</f>
        <v>216</v>
      </c>
      <c r="W28" s="44">
        <f>[3]Baker_Scores_Women_Var!T272</f>
        <v>238</v>
      </c>
      <c r="X28" s="44">
        <f>[3]Baker_Scores_Women_Var!U272</f>
        <v>168</v>
      </c>
      <c r="Y28" s="44">
        <f>[3]Baker_Scores_Women_Var!V272</f>
        <v>176</v>
      </c>
      <c r="Z28" s="44">
        <f>[3]Baker_Scores_Women_Var!W272</f>
        <v>155</v>
      </c>
      <c r="AA28" s="17">
        <f t="shared" si="1"/>
        <v>2944</v>
      </c>
      <c r="AB28" s="17">
        <f t="shared" si="2"/>
        <v>8013</v>
      </c>
    </row>
    <row r="29" spans="1:143" s="13" customFormat="1" ht="13.9" customHeight="1" x14ac:dyDescent="0.35">
      <c r="A29" s="6">
        <f t="array" ref="A29">RANK(AB29,$AB$12:$AB$49)</f>
        <v>18</v>
      </c>
      <c r="B29" s="13" t="s">
        <v>63</v>
      </c>
      <c r="C29" s="6"/>
      <c r="D29" s="44">
        <f>[3]Individual_Scores_Women_Var!G361</f>
        <v>888</v>
      </c>
      <c r="E29" s="44">
        <f>[3]Individual_Scores_Women_Var!H361</f>
        <v>829</v>
      </c>
      <c r="F29" s="44">
        <f>[3]Individual_Scores_Women_Var!I361</f>
        <v>875</v>
      </c>
      <c r="G29" s="44">
        <f>[3]Individual_Scores_Women_Var!J361</f>
        <v>918</v>
      </c>
      <c r="H29" s="44">
        <f>[3]Individual_Scores_Women_Var!K361</f>
        <v>856</v>
      </c>
      <c r="I29" s="44">
        <f>[3]Individual_Scores_Women_Var!L361</f>
        <v>957</v>
      </c>
      <c r="J29" s="17">
        <f t="shared" si="0"/>
        <v>5323</v>
      </c>
      <c r="K29" s="44">
        <f>[3]Baker_Scores_Women_Var!H350</f>
        <v>143</v>
      </c>
      <c r="L29" s="44">
        <f>[3]Baker_Scores_Women_Var!I350</f>
        <v>161</v>
      </c>
      <c r="M29" s="44">
        <f>[3]Baker_Scores_Women_Var!J350</f>
        <v>142</v>
      </c>
      <c r="N29" s="44">
        <f>[3]Baker_Scores_Women_Var!K350</f>
        <v>218</v>
      </c>
      <c r="O29" s="44">
        <f>[3]Baker_Scores_Women_Var!L350</f>
        <v>159</v>
      </c>
      <c r="P29" s="44">
        <f>[3]Baker_Scores_Women_Var!M350</f>
        <v>179</v>
      </c>
      <c r="Q29" s="44">
        <f>[3]Baker_Scores_Women_Var!N350</f>
        <v>174</v>
      </c>
      <c r="R29" s="44">
        <f>[3]Baker_Scores_Women_Var!O350</f>
        <v>211</v>
      </c>
      <c r="S29" s="44">
        <f>[3]Baker_Scores_Women_Var!P350</f>
        <v>138</v>
      </c>
      <c r="T29" s="44">
        <f>[3]Baker_Scores_Women_Var!Q350</f>
        <v>145</v>
      </c>
      <c r="U29" s="44">
        <f>[3]Baker_Scores_Women_Var!R350</f>
        <v>207</v>
      </c>
      <c r="V29" s="44">
        <f>[3]Baker_Scores_Women_Var!S350</f>
        <v>203</v>
      </c>
      <c r="W29" s="44">
        <f>[3]Baker_Scores_Women_Var!T350</f>
        <v>135</v>
      </c>
      <c r="X29" s="44">
        <f>[3]Baker_Scores_Women_Var!U350</f>
        <v>141</v>
      </c>
      <c r="Y29" s="44">
        <f>[3]Baker_Scores_Women_Var!V350</f>
        <v>150</v>
      </c>
      <c r="Z29" s="44">
        <f>[3]Baker_Scores_Women_Var!W350</f>
        <v>174</v>
      </c>
      <c r="AA29" s="17">
        <f t="shared" si="1"/>
        <v>2680</v>
      </c>
      <c r="AB29" s="17">
        <f t="shared" si="2"/>
        <v>8003</v>
      </c>
    </row>
    <row r="30" spans="1:143" s="13" customFormat="1" ht="13.9" customHeight="1" x14ac:dyDescent="0.35">
      <c r="A30" s="6">
        <f t="array" ref="A30">RANK(AB30,$AB$12:$AB$49)</f>
        <v>19</v>
      </c>
      <c r="B30" s="13" t="s">
        <v>56</v>
      </c>
      <c r="C30" s="6"/>
      <c r="D30" s="44">
        <f>[3]Individual_Scores_Women_Var!G296</f>
        <v>1002</v>
      </c>
      <c r="E30" s="44">
        <f>[3]Individual_Scores_Women_Var!H296</f>
        <v>794</v>
      </c>
      <c r="F30" s="44">
        <f>[3]Individual_Scores_Women_Var!I296</f>
        <v>805</v>
      </c>
      <c r="G30" s="44">
        <f>[3]Individual_Scores_Women_Var!J296</f>
        <v>803</v>
      </c>
      <c r="H30" s="44">
        <f>[3]Individual_Scores_Women_Var!K296</f>
        <v>887</v>
      </c>
      <c r="I30" s="44">
        <f>[3]Individual_Scores_Women_Var!L296</f>
        <v>957</v>
      </c>
      <c r="J30" s="17">
        <f t="shared" si="0"/>
        <v>5248</v>
      </c>
      <c r="K30" s="44">
        <f>[3]Baker_Scores_Women_Var!H285</f>
        <v>127</v>
      </c>
      <c r="L30" s="44">
        <f>[3]Baker_Scores_Women_Var!I285</f>
        <v>185</v>
      </c>
      <c r="M30" s="44">
        <f>[3]Baker_Scores_Women_Var!J285</f>
        <v>146</v>
      </c>
      <c r="N30" s="44">
        <f>[3]Baker_Scores_Women_Var!K285</f>
        <v>161</v>
      </c>
      <c r="O30" s="44">
        <f>[3]Baker_Scores_Women_Var!L285</f>
        <v>167</v>
      </c>
      <c r="P30" s="44">
        <f>[3]Baker_Scores_Women_Var!M285</f>
        <v>174</v>
      </c>
      <c r="Q30" s="44">
        <f>[3]Baker_Scores_Women_Var!N285</f>
        <v>186</v>
      </c>
      <c r="R30" s="44">
        <f>[3]Baker_Scores_Women_Var!O285</f>
        <v>169</v>
      </c>
      <c r="S30" s="44">
        <f>[3]Baker_Scores_Women_Var!P285</f>
        <v>174</v>
      </c>
      <c r="T30" s="44">
        <f>[3]Baker_Scores_Women_Var!Q285</f>
        <v>226</v>
      </c>
      <c r="U30" s="44">
        <f>[3]Baker_Scores_Women_Var!R285</f>
        <v>182</v>
      </c>
      <c r="V30" s="44">
        <f>[3]Baker_Scores_Women_Var!S285</f>
        <v>157</v>
      </c>
      <c r="W30" s="44">
        <f>[3]Baker_Scores_Women_Var!T285</f>
        <v>185</v>
      </c>
      <c r="X30" s="44">
        <f>[3]Baker_Scores_Women_Var!U285</f>
        <v>192</v>
      </c>
      <c r="Y30" s="44">
        <f>[3]Baker_Scores_Women_Var!V285</f>
        <v>160</v>
      </c>
      <c r="Z30" s="44">
        <f>[3]Baker_Scores_Women_Var!W285</f>
        <v>158</v>
      </c>
      <c r="AA30" s="17">
        <f t="shared" si="1"/>
        <v>2749</v>
      </c>
      <c r="AB30" s="17">
        <f t="shared" si="2"/>
        <v>7997</v>
      </c>
    </row>
    <row r="31" spans="1:143" s="13" customFormat="1" ht="13.9" customHeight="1" x14ac:dyDescent="0.35">
      <c r="A31" s="6">
        <f t="array" ref="A31">RANK(AB31,$AB$12:$AB$49)</f>
        <v>20</v>
      </c>
      <c r="B31" s="13" t="s">
        <v>64</v>
      </c>
      <c r="C31" s="6"/>
      <c r="D31" s="44">
        <f>[3]Individual_Scores_Women_Var!G374</f>
        <v>807</v>
      </c>
      <c r="E31" s="44">
        <f>[3]Individual_Scores_Women_Var!H374</f>
        <v>954</v>
      </c>
      <c r="F31" s="44">
        <f>[3]Individual_Scores_Women_Var!I374</f>
        <v>920</v>
      </c>
      <c r="G31" s="44">
        <f>[3]Individual_Scores_Women_Var!J374</f>
        <v>886</v>
      </c>
      <c r="H31" s="44">
        <f>[3]Individual_Scores_Women_Var!K374</f>
        <v>875</v>
      </c>
      <c r="I31" s="44">
        <f>[3]Individual_Scores_Women_Var!L374</f>
        <v>808</v>
      </c>
      <c r="J31" s="17">
        <f t="shared" si="0"/>
        <v>5250</v>
      </c>
      <c r="K31" s="44">
        <f>[3]Baker_Scores_Women_Var!H363</f>
        <v>169</v>
      </c>
      <c r="L31" s="44">
        <f>[3]Baker_Scores_Women_Var!I363</f>
        <v>154</v>
      </c>
      <c r="M31" s="44">
        <f>[3]Baker_Scores_Women_Var!J363</f>
        <v>186</v>
      </c>
      <c r="N31" s="44">
        <f>[3]Baker_Scores_Women_Var!K363</f>
        <v>145</v>
      </c>
      <c r="O31" s="44">
        <f>[3]Baker_Scores_Women_Var!L363</f>
        <v>149</v>
      </c>
      <c r="P31" s="44">
        <f>[3]Baker_Scores_Women_Var!M363</f>
        <v>134</v>
      </c>
      <c r="Q31" s="44">
        <f>[3]Baker_Scores_Women_Var!N363</f>
        <v>182</v>
      </c>
      <c r="R31" s="44">
        <f>[3]Baker_Scores_Women_Var!O363</f>
        <v>132</v>
      </c>
      <c r="S31" s="44">
        <f>[3]Baker_Scores_Women_Var!P363</f>
        <v>201</v>
      </c>
      <c r="T31" s="44">
        <f>[3]Baker_Scores_Women_Var!Q363</f>
        <v>208</v>
      </c>
      <c r="U31" s="44">
        <f>[3]Baker_Scores_Women_Var!R363</f>
        <v>155</v>
      </c>
      <c r="V31" s="44">
        <f>[3]Baker_Scores_Women_Var!S363</f>
        <v>183</v>
      </c>
      <c r="W31" s="44">
        <f>[3]Baker_Scores_Women_Var!T363</f>
        <v>176</v>
      </c>
      <c r="X31" s="44">
        <f>[3]Baker_Scores_Women_Var!U363</f>
        <v>175</v>
      </c>
      <c r="Y31" s="44">
        <f>[3]Baker_Scores_Women_Var!V363</f>
        <v>192</v>
      </c>
      <c r="Z31" s="44">
        <f>[3]Baker_Scores_Women_Var!W363</f>
        <v>155</v>
      </c>
      <c r="AA31" s="17">
        <f t="shared" si="1"/>
        <v>2696</v>
      </c>
      <c r="AB31" s="17">
        <f t="shared" si="2"/>
        <v>7946</v>
      </c>
    </row>
    <row r="32" spans="1:143" s="13" customFormat="1" ht="13.9" customHeight="1" x14ac:dyDescent="0.35">
      <c r="A32" s="6">
        <f t="array" ref="A32">RANK(AB32,$AB$12:$AB$49)</f>
        <v>21</v>
      </c>
      <c r="B32" s="13" t="s">
        <v>50</v>
      </c>
      <c r="C32" s="6"/>
      <c r="D32" s="44">
        <f>[3]Individual_Scores_Women_Var!G244</f>
        <v>808</v>
      </c>
      <c r="E32" s="44">
        <f>[3]Individual_Scores_Women_Var!H244</f>
        <v>868</v>
      </c>
      <c r="F32" s="44">
        <f>[3]Individual_Scores_Women_Var!I244</f>
        <v>990</v>
      </c>
      <c r="G32" s="44">
        <f>[3]Individual_Scores_Women_Var!J244</f>
        <v>951</v>
      </c>
      <c r="H32" s="44">
        <f>[3]Individual_Scores_Women_Var!K244</f>
        <v>780</v>
      </c>
      <c r="I32" s="44">
        <f>[3]Individual_Scores_Women_Var!L244</f>
        <v>746</v>
      </c>
      <c r="J32" s="17">
        <f t="shared" si="0"/>
        <v>5143</v>
      </c>
      <c r="K32" s="44">
        <f>[3]Baker_Scores_Women_Var!H233</f>
        <v>197</v>
      </c>
      <c r="L32" s="44">
        <f>[3]Baker_Scores_Women_Var!I233</f>
        <v>166</v>
      </c>
      <c r="M32" s="44">
        <f>[3]Baker_Scores_Women_Var!J233</f>
        <v>181</v>
      </c>
      <c r="N32" s="44">
        <f>[3]Baker_Scores_Women_Var!K233</f>
        <v>181</v>
      </c>
      <c r="O32" s="44">
        <f>[3]Baker_Scores_Women_Var!L233</f>
        <v>189</v>
      </c>
      <c r="P32" s="44">
        <f>[3]Baker_Scores_Women_Var!M233</f>
        <v>179</v>
      </c>
      <c r="Q32" s="44">
        <f>[3]Baker_Scores_Women_Var!N233</f>
        <v>138</v>
      </c>
      <c r="R32" s="44">
        <f>[3]Baker_Scores_Women_Var!O233</f>
        <v>190</v>
      </c>
      <c r="S32" s="44">
        <f>[3]Baker_Scores_Women_Var!P233</f>
        <v>151</v>
      </c>
      <c r="T32" s="44">
        <f>[3]Baker_Scores_Women_Var!Q233</f>
        <v>140</v>
      </c>
      <c r="U32" s="44">
        <f>[3]Baker_Scores_Women_Var!R233</f>
        <v>162</v>
      </c>
      <c r="V32" s="44">
        <f>[3]Baker_Scores_Women_Var!S233</f>
        <v>215</v>
      </c>
      <c r="W32" s="44">
        <f>[3]Baker_Scores_Women_Var!T233</f>
        <v>179</v>
      </c>
      <c r="X32" s="44">
        <f>[3]Baker_Scores_Women_Var!U233</f>
        <v>177</v>
      </c>
      <c r="Y32" s="44">
        <f>[3]Baker_Scores_Women_Var!V233</f>
        <v>148</v>
      </c>
      <c r="Z32" s="44">
        <f>[3]Baker_Scores_Women_Var!W233</f>
        <v>178</v>
      </c>
      <c r="AA32" s="17">
        <f t="shared" si="1"/>
        <v>2771</v>
      </c>
      <c r="AB32" s="17">
        <f t="shared" si="2"/>
        <v>7914</v>
      </c>
    </row>
    <row r="33" spans="1:28" s="13" customFormat="1" ht="13.9" customHeight="1" x14ac:dyDescent="0.35">
      <c r="A33" s="6">
        <f t="array" ref="A33">RANK(AB33,$AB$12:$AB$49)</f>
        <v>22</v>
      </c>
      <c r="B33" s="13" t="s">
        <v>57</v>
      </c>
      <c r="C33" s="6"/>
      <c r="D33" s="44">
        <f>[3]Individual_Scores_Women_Var!G309</f>
        <v>861</v>
      </c>
      <c r="E33" s="44">
        <f>[3]Individual_Scores_Women_Var!H309</f>
        <v>860</v>
      </c>
      <c r="F33" s="44">
        <f>[3]Individual_Scores_Women_Var!I309</f>
        <v>883</v>
      </c>
      <c r="G33" s="44">
        <f>[3]Individual_Scores_Women_Var!J309</f>
        <v>909</v>
      </c>
      <c r="H33" s="44">
        <f>[3]Individual_Scores_Women_Var!K309</f>
        <v>919</v>
      </c>
      <c r="I33" s="44">
        <f>[3]Individual_Scores_Women_Var!L309</f>
        <v>854</v>
      </c>
      <c r="J33" s="17">
        <f t="shared" si="0"/>
        <v>5286</v>
      </c>
      <c r="K33" s="44">
        <f>[3]Baker_Scores_Women_Var!H298</f>
        <v>152</v>
      </c>
      <c r="L33" s="44">
        <f>[3]Baker_Scores_Women_Var!I298</f>
        <v>129</v>
      </c>
      <c r="M33" s="44">
        <f>[3]Baker_Scores_Women_Var!J298</f>
        <v>167</v>
      </c>
      <c r="N33" s="44">
        <f>[3]Baker_Scores_Women_Var!K298</f>
        <v>160</v>
      </c>
      <c r="O33" s="44">
        <f>[3]Baker_Scores_Women_Var!L298</f>
        <v>131</v>
      </c>
      <c r="P33" s="44">
        <f>[3]Baker_Scores_Women_Var!M298</f>
        <v>168</v>
      </c>
      <c r="Q33" s="44">
        <f>[3]Baker_Scores_Women_Var!N298</f>
        <v>208</v>
      </c>
      <c r="R33" s="44">
        <f>[3]Baker_Scores_Women_Var!O298</f>
        <v>177</v>
      </c>
      <c r="S33" s="44">
        <f>[3]Baker_Scores_Women_Var!P298</f>
        <v>152</v>
      </c>
      <c r="T33" s="44">
        <f>[3]Baker_Scores_Women_Var!Q298</f>
        <v>206</v>
      </c>
      <c r="U33" s="44">
        <f>[3]Baker_Scores_Women_Var!R298</f>
        <v>157</v>
      </c>
      <c r="V33" s="44">
        <f>[3]Baker_Scores_Women_Var!S298</f>
        <v>162</v>
      </c>
      <c r="W33" s="44">
        <f>[3]Baker_Scores_Women_Var!T298</f>
        <v>187</v>
      </c>
      <c r="X33" s="44">
        <f>[3]Baker_Scores_Women_Var!U298</f>
        <v>116</v>
      </c>
      <c r="Y33" s="44">
        <f>[3]Baker_Scores_Women_Var!V298</f>
        <v>146</v>
      </c>
      <c r="Z33" s="44">
        <f>[3]Baker_Scores_Women_Var!W298</f>
        <v>168</v>
      </c>
      <c r="AA33" s="17">
        <f t="shared" si="1"/>
        <v>2586</v>
      </c>
      <c r="AB33" s="17">
        <f t="shared" si="2"/>
        <v>7872</v>
      </c>
    </row>
    <row r="34" spans="1:28" s="13" customFormat="1" ht="13.9" customHeight="1" x14ac:dyDescent="0.35">
      <c r="A34" s="6">
        <f t="array" ref="A34">RANK(AB34,$AB$12:$AB$49)</f>
        <v>23</v>
      </c>
      <c r="B34" s="13" t="s">
        <v>77</v>
      </c>
      <c r="C34" s="6"/>
      <c r="D34" s="44">
        <f>[3]Individual_Scores_Women_Var!G465</f>
        <v>981</v>
      </c>
      <c r="E34" s="44">
        <f>[3]Individual_Scores_Women_Var!H465</f>
        <v>942</v>
      </c>
      <c r="F34" s="44">
        <f>[3]Individual_Scores_Women_Var!I465</f>
        <v>808</v>
      </c>
      <c r="G34" s="44">
        <f>[3]Individual_Scores_Women_Var!J465</f>
        <v>748</v>
      </c>
      <c r="H34" s="44">
        <f>[3]Individual_Scores_Women_Var!K465</f>
        <v>891</v>
      </c>
      <c r="I34" s="44">
        <f>[3]Individual_Scores_Women_Var!L465</f>
        <v>858</v>
      </c>
      <c r="J34" s="17">
        <f t="shared" si="0"/>
        <v>5228</v>
      </c>
      <c r="K34" s="44">
        <f>[3]Baker_Scores_Women_Var!H454</f>
        <v>144</v>
      </c>
      <c r="L34" s="44">
        <f>[3]Baker_Scores_Women_Var!I454</f>
        <v>166</v>
      </c>
      <c r="M34" s="44">
        <f>[3]Baker_Scores_Women_Var!J454</f>
        <v>187</v>
      </c>
      <c r="N34" s="44">
        <f>[3]Baker_Scores_Women_Var!K454</f>
        <v>145</v>
      </c>
      <c r="O34" s="44">
        <f>[3]Baker_Scores_Women_Var!L454</f>
        <v>178</v>
      </c>
      <c r="P34" s="44">
        <f>[3]Baker_Scores_Women_Var!M454</f>
        <v>149</v>
      </c>
      <c r="Q34" s="44">
        <f>[3]Baker_Scores_Women_Var!N454</f>
        <v>112</v>
      </c>
      <c r="R34" s="44">
        <f>[3]Baker_Scores_Women_Var!O454</f>
        <v>152</v>
      </c>
      <c r="S34" s="44">
        <f>[3]Baker_Scores_Women_Var!P454</f>
        <v>192</v>
      </c>
      <c r="T34" s="44">
        <f>[3]Baker_Scores_Women_Var!Q454</f>
        <v>173</v>
      </c>
      <c r="U34" s="44">
        <f>[3]Baker_Scores_Women_Var!R454</f>
        <v>167</v>
      </c>
      <c r="V34" s="44">
        <f>[3]Baker_Scores_Women_Var!S454</f>
        <v>127</v>
      </c>
      <c r="W34" s="44">
        <f>[3]Baker_Scores_Women_Var!T454</f>
        <v>129</v>
      </c>
      <c r="X34" s="44">
        <f>[3]Baker_Scores_Women_Var!U454</f>
        <v>158</v>
      </c>
      <c r="Y34" s="44">
        <f>[3]Baker_Scores_Women_Var!V454</f>
        <v>203</v>
      </c>
      <c r="Z34" s="44">
        <f>[3]Baker_Scores_Women_Var!W454</f>
        <v>177</v>
      </c>
      <c r="AA34" s="17">
        <f t="shared" si="1"/>
        <v>2559</v>
      </c>
      <c r="AB34" s="17">
        <f t="shared" si="2"/>
        <v>7787</v>
      </c>
    </row>
    <row r="35" spans="1:28" s="13" customFormat="1" ht="13.9" customHeight="1" x14ac:dyDescent="0.35">
      <c r="A35" s="6">
        <f t="array" ref="A35">RANK(AB35,$AB$12:$AB$49)</f>
        <v>24</v>
      </c>
      <c r="B35" s="13" t="s">
        <v>47</v>
      </c>
      <c r="C35" s="6"/>
      <c r="D35" s="44">
        <f>[3]Individual_Scores_Women_Var!G218</f>
        <v>901</v>
      </c>
      <c r="E35" s="44">
        <f>[3]Individual_Scores_Women_Var!H218</f>
        <v>869</v>
      </c>
      <c r="F35" s="44">
        <f>[3]Individual_Scores_Women_Var!I218</f>
        <v>884</v>
      </c>
      <c r="G35" s="44">
        <f>[3]Individual_Scores_Women_Var!J218</f>
        <v>767</v>
      </c>
      <c r="H35" s="44">
        <f>[3]Individual_Scores_Women_Var!K218</f>
        <v>844</v>
      </c>
      <c r="I35" s="44">
        <f>[3]Individual_Scores_Women_Var!L218</f>
        <v>785</v>
      </c>
      <c r="J35" s="17">
        <f t="shared" si="0"/>
        <v>5050</v>
      </c>
      <c r="K35" s="44">
        <f>[3]Baker_Scores_Women_Var!H207</f>
        <v>224</v>
      </c>
      <c r="L35" s="44">
        <f>[3]Baker_Scores_Women_Var!I207</f>
        <v>181</v>
      </c>
      <c r="M35" s="44">
        <f>[3]Baker_Scores_Women_Var!J207</f>
        <v>140</v>
      </c>
      <c r="N35" s="44">
        <f>[3]Baker_Scores_Women_Var!K207</f>
        <v>149</v>
      </c>
      <c r="O35" s="44">
        <f>[3]Baker_Scores_Women_Var!L207</f>
        <v>144</v>
      </c>
      <c r="P35" s="44">
        <f>[3]Baker_Scores_Women_Var!M207</f>
        <v>159</v>
      </c>
      <c r="Q35" s="44">
        <f>[3]Baker_Scores_Women_Var!N207</f>
        <v>172</v>
      </c>
      <c r="R35" s="44">
        <f>[3]Baker_Scores_Women_Var!O207</f>
        <v>141</v>
      </c>
      <c r="S35" s="44">
        <f>[3]Baker_Scores_Women_Var!P207</f>
        <v>176</v>
      </c>
      <c r="T35" s="44">
        <f>[3]Baker_Scores_Women_Var!Q207</f>
        <v>164</v>
      </c>
      <c r="U35" s="44">
        <f>[3]Baker_Scores_Women_Var!R207</f>
        <v>158</v>
      </c>
      <c r="V35" s="44">
        <f>[3]Baker_Scores_Women_Var!S207</f>
        <v>196</v>
      </c>
      <c r="W35" s="44">
        <f>[3]Baker_Scores_Women_Var!T207</f>
        <v>207</v>
      </c>
      <c r="X35" s="44">
        <f>[3]Baker_Scores_Women_Var!U207</f>
        <v>159</v>
      </c>
      <c r="Y35" s="44">
        <f>[3]Baker_Scores_Women_Var!V207</f>
        <v>135</v>
      </c>
      <c r="Z35" s="44">
        <f>[3]Baker_Scores_Women_Var!W207</f>
        <v>203</v>
      </c>
      <c r="AA35" s="17">
        <f t="shared" si="1"/>
        <v>2708</v>
      </c>
      <c r="AB35" s="17">
        <f t="shared" si="2"/>
        <v>7758</v>
      </c>
    </row>
    <row r="36" spans="1:28" s="13" customFormat="1" ht="13.9" customHeight="1" x14ac:dyDescent="0.35">
      <c r="A36" s="6">
        <f t="array" ref="A36">RANK(AB36,$AB$12:$AB$49)</f>
        <v>25</v>
      </c>
      <c r="B36" s="13" t="s">
        <v>52</v>
      </c>
      <c r="C36" s="6"/>
      <c r="D36" s="44">
        <f>[3]Individual_Scores_Women_Var!G270</f>
        <v>863</v>
      </c>
      <c r="E36" s="44">
        <f>[3]Individual_Scores_Women_Var!H270</f>
        <v>865</v>
      </c>
      <c r="F36" s="44">
        <f>[3]Individual_Scores_Women_Var!I270</f>
        <v>739</v>
      </c>
      <c r="G36" s="44">
        <f>[3]Individual_Scores_Women_Var!J270</f>
        <v>821</v>
      </c>
      <c r="H36" s="44">
        <f>[3]Individual_Scores_Women_Var!K270</f>
        <v>815</v>
      </c>
      <c r="I36" s="44">
        <f>[3]Individual_Scores_Women_Var!L270</f>
        <v>871</v>
      </c>
      <c r="J36" s="17">
        <f t="shared" si="0"/>
        <v>4974</v>
      </c>
      <c r="K36" s="44">
        <f>[3]Baker_Scores_Women_Var!H259</f>
        <v>167</v>
      </c>
      <c r="L36" s="44">
        <f>[3]Baker_Scores_Women_Var!I259</f>
        <v>190</v>
      </c>
      <c r="M36" s="44">
        <f>[3]Baker_Scores_Women_Var!J259</f>
        <v>185</v>
      </c>
      <c r="N36" s="44">
        <f>[3]Baker_Scores_Women_Var!K259</f>
        <v>155</v>
      </c>
      <c r="O36" s="44">
        <f>[3]Baker_Scores_Women_Var!L259</f>
        <v>214</v>
      </c>
      <c r="P36" s="44">
        <f>[3]Baker_Scores_Women_Var!M259</f>
        <v>231</v>
      </c>
      <c r="Q36" s="44">
        <f>[3]Baker_Scores_Women_Var!N259</f>
        <v>192</v>
      </c>
      <c r="R36" s="44">
        <f>[3]Baker_Scores_Women_Var!O259</f>
        <v>135</v>
      </c>
      <c r="S36" s="44">
        <f>[3]Baker_Scores_Women_Var!P259</f>
        <v>150</v>
      </c>
      <c r="T36" s="44">
        <f>[3]Baker_Scores_Women_Var!Q259</f>
        <v>157</v>
      </c>
      <c r="U36" s="44">
        <f>[3]Baker_Scores_Women_Var!R259</f>
        <v>180</v>
      </c>
      <c r="V36" s="44">
        <f>[3]Baker_Scores_Women_Var!S259</f>
        <v>140</v>
      </c>
      <c r="W36" s="44">
        <f>[3]Baker_Scores_Women_Var!T259</f>
        <v>178</v>
      </c>
      <c r="X36" s="44">
        <f>[3]Baker_Scores_Women_Var!U259</f>
        <v>153</v>
      </c>
      <c r="Y36" s="44">
        <f>[3]Baker_Scores_Women_Var!V259</f>
        <v>166</v>
      </c>
      <c r="Z36" s="44">
        <f>[3]Baker_Scores_Women_Var!W259</f>
        <v>158</v>
      </c>
      <c r="AA36" s="17">
        <f t="shared" si="1"/>
        <v>2751</v>
      </c>
      <c r="AB36" s="17">
        <f t="shared" si="2"/>
        <v>7725</v>
      </c>
    </row>
    <row r="37" spans="1:28" s="13" customFormat="1" ht="13.9" customHeight="1" x14ac:dyDescent="0.35">
      <c r="A37" s="6">
        <f t="array" ref="A37">RANK(AB37,$AB$12:$AB$49)</f>
        <v>26</v>
      </c>
      <c r="B37" s="51" t="s">
        <v>36</v>
      </c>
      <c r="C37" s="51"/>
      <c r="D37" s="32">
        <f>[3]Individual_Scores_Women_Var!G62</f>
        <v>831</v>
      </c>
      <c r="E37" s="32">
        <f>[3]Individual_Scores_Women_Var!H62</f>
        <v>802</v>
      </c>
      <c r="F37" s="32">
        <f>[3]Individual_Scores_Women_Var!I62</f>
        <v>802</v>
      </c>
      <c r="G37" s="32">
        <f>[3]Individual_Scores_Women_Var!J62</f>
        <v>974</v>
      </c>
      <c r="H37" s="32">
        <f>[3]Individual_Scores_Women_Var!K62</f>
        <v>955</v>
      </c>
      <c r="I37" s="32">
        <f>[3]Individual_Scores_Women_Var!L62</f>
        <v>826</v>
      </c>
      <c r="J37" s="14">
        <f t="shared" si="0"/>
        <v>5190</v>
      </c>
      <c r="K37" s="32">
        <f>[3]Baker_Scores_Women_Var!H51</f>
        <v>126</v>
      </c>
      <c r="L37" s="32">
        <f>[3]Baker_Scores_Women_Var!I51</f>
        <v>168</v>
      </c>
      <c r="M37" s="32">
        <f>[3]Baker_Scores_Women_Var!J51</f>
        <v>167</v>
      </c>
      <c r="N37" s="32">
        <f>[3]Baker_Scores_Women_Var!K51</f>
        <v>163</v>
      </c>
      <c r="O37" s="32">
        <f>[3]Baker_Scores_Women_Var!L51</f>
        <v>118</v>
      </c>
      <c r="P37" s="44">
        <f>[3]Baker_Scores_Women_Var!M51</f>
        <v>223</v>
      </c>
      <c r="Q37" s="32">
        <f>[3]Baker_Scores_Women_Var!N51</f>
        <v>119</v>
      </c>
      <c r="R37" s="32">
        <f>[3]Baker_Scores_Women_Var!O51</f>
        <v>204</v>
      </c>
      <c r="S37" s="44">
        <f>[3]Baker_Scores_Women_Var!P51</f>
        <v>182</v>
      </c>
      <c r="T37" s="44">
        <f>[3]Baker_Scores_Women_Var!Q51</f>
        <v>139</v>
      </c>
      <c r="U37" s="44">
        <f>[3]Baker_Scores_Women_Var!R51</f>
        <v>157</v>
      </c>
      <c r="V37" s="44">
        <f>[3]Baker_Scores_Women_Var!S51</f>
        <v>164</v>
      </c>
      <c r="W37" s="44">
        <f>[3]Baker_Scores_Women_Var!T51</f>
        <v>154</v>
      </c>
      <c r="X37" s="44">
        <f>[3]Baker_Scores_Women_Var!U51</f>
        <v>133</v>
      </c>
      <c r="Y37" s="44">
        <f>[3]Baker_Scores_Women_Var!V51</f>
        <v>137</v>
      </c>
      <c r="Z37" s="44">
        <f>[3]Baker_Scores_Women_Var!W51</f>
        <v>131</v>
      </c>
      <c r="AA37" s="17">
        <f t="shared" si="1"/>
        <v>2485</v>
      </c>
      <c r="AB37" s="17">
        <f t="shared" si="2"/>
        <v>7675</v>
      </c>
    </row>
    <row r="38" spans="1:28" s="13" customFormat="1" ht="13.9" customHeight="1" x14ac:dyDescent="0.35">
      <c r="A38" s="6">
        <f t="array" ref="A38">RANK(AB38,$AB$12:$AB$49)</f>
        <v>27</v>
      </c>
      <c r="B38" s="51" t="s">
        <v>110</v>
      </c>
      <c r="C38" s="52"/>
      <c r="D38" s="32">
        <f>[3]Individual_Scores_Women_Var!G127</f>
        <v>854</v>
      </c>
      <c r="E38" s="32">
        <f>[3]Individual_Scores_Women_Var!H127</f>
        <v>825</v>
      </c>
      <c r="F38" s="32">
        <f>[3]Individual_Scores_Women_Var!I127</f>
        <v>859</v>
      </c>
      <c r="G38" s="32">
        <f>[3]Individual_Scores_Women_Var!J127</f>
        <v>850</v>
      </c>
      <c r="H38" s="32">
        <f>[3]Individual_Scores_Women_Var!K127</f>
        <v>788</v>
      </c>
      <c r="I38" s="32">
        <f>[3]Individual_Scores_Women_Var!L127</f>
        <v>829</v>
      </c>
      <c r="J38" s="14">
        <f t="shared" si="0"/>
        <v>5005</v>
      </c>
      <c r="K38" s="32">
        <f>[3]Baker_Scores_Women_Var!H116</f>
        <v>174</v>
      </c>
      <c r="L38" s="32">
        <f>[3]Baker_Scores_Women_Var!I116</f>
        <v>169</v>
      </c>
      <c r="M38" s="32">
        <f>[3]Baker_Scores_Women_Var!J116</f>
        <v>183</v>
      </c>
      <c r="N38" s="32">
        <f>[3]Baker_Scores_Women_Var!K116</f>
        <v>162</v>
      </c>
      <c r="O38" s="32">
        <f>[3]Baker_Scores_Women_Var!L116</f>
        <v>156</v>
      </c>
      <c r="P38" s="32">
        <f>[3]Baker_Scores_Women_Var!M116</f>
        <v>158</v>
      </c>
      <c r="Q38" s="32">
        <f>[3]Baker_Scores_Women_Var!N116</f>
        <v>163</v>
      </c>
      <c r="R38" s="32">
        <f>[3]Baker_Scores_Women_Var!O116</f>
        <v>166</v>
      </c>
      <c r="S38" s="32">
        <f>[3]Baker_Scores_Women_Var!P116</f>
        <v>166</v>
      </c>
      <c r="T38" s="32">
        <f>[3]Baker_Scores_Women_Var!Q116</f>
        <v>190</v>
      </c>
      <c r="U38" s="32">
        <f>[3]Baker_Scores_Women_Var!R116</f>
        <v>168</v>
      </c>
      <c r="V38" s="32">
        <f>[3]Baker_Scores_Women_Var!S116</f>
        <v>132</v>
      </c>
      <c r="W38" s="32">
        <f>[3]Baker_Scores_Women_Var!T116</f>
        <v>160</v>
      </c>
      <c r="X38" s="32">
        <f>[3]Baker_Scores_Women_Var!U116</f>
        <v>179</v>
      </c>
      <c r="Y38" s="32">
        <f>[3]Baker_Scores_Women_Var!V116</f>
        <v>124</v>
      </c>
      <c r="Z38" s="32">
        <f>[3]Baker_Scores_Women_Var!W116</f>
        <v>169</v>
      </c>
      <c r="AA38" s="14">
        <f t="shared" si="1"/>
        <v>2619</v>
      </c>
      <c r="AB38" s="14">
        <f t="shared" si="2"/>
        <v>7624</v>
      </c>
    </row>
    <row r="39" spans="1:28" s="13" customFormat="1" ht="13.9" customHeight="1" x14ac:dyDescent="0.35">
      <c r="A39" s="6">
        <f t="array" ref="A39">RANK(AB39,$AB$12:$AB$49)</f>
        <v>28</v>
      </c>
      <c r="B39" s="13" t="s">
        <v>42</v>
      </c>
      <c r="C39" s="53"/>
      <c r="D39" s="44">
        <f>[3]Individual_Scores_Women_Var!G153</f>
        <v>732</v>
      </c>
      <c r="E39" s="44">
        <f>[3]Individual_Scores_Women_Var!H153</f>
        <v>850</v>
      </c>
      <c r="F39" s="44">
        <f>[3]Individual_Scores_Women_Var!I153</f>
        <v>773</v>
      </c>
      <c r="G39" s="44">
        <f>[3]Individual_Scores_Women_Var!J153</f>
        <v>855</v>
      </c>
      <c r="H39" s="44">
        <f>[3]Individual_Scores_Women_Var!K153</f>
        <v>851</v>
      </c>
      <c r="I39" s="44">
        <f>[3]Individual_Scores_Women_Var!L153</f>
        <v>862</v>
      </c>
      <c r="J39" s="17">
        <f t="shared" si="0"/>
        <v>4923</v>
      </c>
      <c r="K39" s="44">
        <f>[3]Baker_Scores_Women_Var!H142</f>
        <v>148</v>
      </c>
      <c r="L39" s="44">
        <f>[3]Baker_Scores_Women_Var!I142</f>
        <v>175</v>
      </c>
      <c r="M39" s="44">
        <f>[3]Baker_Scores_Women_Var!J142</f>
        <v>212</v>
      </c>
      <c r="N39" s="44">
        <f>[3]Baker_Scores_Women_Var!K142</f>
        <v>160</v>
      </c>
      <c r="O39" s="44">
        <f>[3]Baker_Scores_Women_Var!L142</f>
        <v>188</v>
      </c>
      <c r="P39" s="44">
        <f>[3]Baker_Scores_Women_Var!M142</f>
        <v>151</v>
      </c>
      <c r="Q39" s="44">
        <f>[3]Baker_Scores_Women_Var!N142</f>
        <v>184</v>
      </c>
      <c r="R39" s="44">
        <f>[3]Baker_Scores_Women_Var!O142</f>
        <v>191</v>
      </c>
      <c r="S39" s="44">
        <f>[3]Baker_Scores_Women_Var!P142</f>
        <v>165</v>
      </c>
      <c r="T39" s="44">
        <f>[3]Baker_Scores_Women_Var!Q142</f>
        <v>168</v>
      </c>
      <c r="U39" s="44">
        <f>[3]Baker_Scores_Women_Var!R142</f>
        <v>182</v>
      </c>
      <c r="V39" s="44">
        <f>[3]Baker_Scores_Women_Var!S142</f>
        <v>168</v>
      </c>
      <c r="W39" s="44">
        <f>[3]Baker_Scores_Women_Var!T142</f>
        <v>126</v>
      </c>
      <c r="X39" s="44">
        <f>[3]Baker_Scores_Women_Var!U142</f>
        <v>159</v>
      </c>
      <c r="Y39" s="44">
        <f>[3]Baker_Scores_Women_Var!V142</f>
        <v>144</v>
      </c>
      <c r="Z39" s="44">
        <f>[3]Baker_Scores_Women_Var!W142</f>
        <v>173</v>
      </c>
      <c r="AA39" s="17">
        <f t="shared" si="1"/>
        <v>2694</v>
      </c>
      <c r="AB39" s="17">
        <f t="shared" si="2"/>
        <v>7617</v>
      </c>
    </row>
    <row r="40" spans="1:28" s="13" customFormat="1" ht="13.9" customHeight="1" x14ac:dyDescent="0.35">
      <c r="A40" s="6">
        <f t="array" ref="A40">RANK(AB40,$AB$12:$AB$49)</f>
        <v>29</v>
      </c>
      <c r="B40" s="51" t="s">
        <v>32</v>
      </c>
      <c r="C40" s="51"/>
      <c r="D40" s="32">
        <f>[3]Individual_Scores_Women_Var!G23</f>
        <v>787</v>
      </c>
      <c r="E40" s="32">
        <f>[3]Individual_Scores_Women_Var!H23</f>
        <v>923</v>
      </c>
      <c r="F40" s="32">
        <f>[3]Individual_Scores_Women_Var!I23</f>
        <v>856</v>
      </c>
      <c r="G40" s="32">
        <f>[3]Individual_Scores_Women_Var!J23</f>
        <v>793</v>
      </c>
      <c r="H40" s="32">
        <f>[3]Individual_Scores_Women_Var!K23</f>
        <v>749</v>
      </c>
      <c r="I40" s="32">
        <f>[3]Individual_Scores_Women_Var!L23</f>
        <v>805</v>
      </c>
      <c r="J40" s="14">
        <f t="shared" si="0"/>
        <v>4913</v>
      </c>
      <c r="K40" s="32">
        <f>[3]Baker_Scores_Women_Var!H12</f>
        <v>183</v>
      </c>
      <c r="L40" s="32">
        <f>[3]Baker_Scores_Women_Var!I12</f>
        <v>172</v>
      </c>
      <c r="M40" s="32">
        <f>[3]Baker_Scores_Women_Var!J12</f>
        <v>175</v>
      </c>
      <c r="N40" s="32">
        <f>[3]Baker_Scores_Women_Var!K12</f>
        <v>158</v>
      </c>
      <c r="O40" s="32">
        <f>[3]Baker_Scores_Women_Var!L12</f>
        <v>185</v>
      </c>
      <c r="P40" s="44">
        <f>[3]Baker_Scores_Women_Var!M12</f>
        <v>155</v>
      </c>
      <c r="Q40" s="32">
        <f>[3]Baker_Scores_Women_Var!N12</f>
        <v>149</v>
      </c>
      <c r="R40" s="32">
        <f>[3]Baker_Scores_Women_Var!O12</f>
        <v>146</v>
      </c>
      <c r="S40" s="44">
        <f>[3]Baker_Scores_Women_Var!P12</f>
        <v>187</v>
      </c>
      <c r="T40" s="44">
        <f>[3]Baker_Scores_Women_Var!Q12</f>
        <v>182</v>
      </c>
      <c r="U40" s="44">
        <f>[3]Baker_Scores_Women_Var!R12</f>
        <v>163</v>
      </c>
      <c r="V40" s="44">
        <f>[3]Baker_Scores_Women_Var!S12</f>
        <v>135</v>
      </c>
      <c r="W40" s="44">
        <f>[3]Baker_Scores_Women_Var!T12</f>
        <v>167</v>
      </c>
      <c r="X40" s="44">
        <f>[3]Baker_Scores_Women_Var!U12</f>
        <v>142</v>
      </c>
      <c r="Y40" s="44">
        <f>[3]Baker_Scores_Women_Var!V12</f>
        <v>177</v>
      </c>
      <c r="Z40" s="44">
        <f>[3]Baker_Scores_Women_Var!W12</f>
        <v>191</v>
      </c>
      <c r="AA40" s="17">
        <f t="shared" si="1"/>
        <v>2667</v>
      </c>
      <c r="AB40" s="17">
        <f t="shared" si="2"/>
        <v>7580</v>
      </c>
    </row>
    <row r="41" spans="1:28" s="13" customFormat="1" ht="13.9" customHeight="1" x14ac:dyDescent="0.35">
      <c r="A41" s="6">
        <f t="array" ref="A41">RANK(AB41,$AB$12:$AB$49)</f>
        <v>30</v>
      </c>
      <c r="B41" s="13" t="s">
        <v>46</v>
      </c>
      <c r="C41" s="6"/>
      <c r="D41" s="44">
        <f>[3]Individual_Scores_Women_Var!G205</f>
        <v>772</v>
      </c>
      <c r="E41" s="44">
        <f>[3]Individual_Scores_Women_Var!H205</f>
        <v>789</v>
      </c>
      <c r="F41" s="44">
        <f>[3]Individual_Scores_Women_Var!I205</f>
        <v>769</v>
      </c>
      <c r="G41" s="44">
        <f>[3]Individual_Scores_Women_Var!J205</f>
        <v>877</v>
      </c>
      <c r="H41" s="44">
        <f>[3]Individual_Scores_Women_Var!K205</f>
        <v>760</v>
      </c>
      <c r="I41" s="44">
        <f>[3]Individual_Scores_Women_Var!L205</f>
        <v>797</v>
      </c>
      <c r="J41" s="17">
        <f t="shared" si="0"/>
        <v>4764</v>
      </c>
      <c r="K41" s="44">
        <f>[3]Baker_Scores_Women_Var!H194</f>
        <v>179</v>
      </c>
      <c r="L41" s="44">
        <f>[3]Baker_Scores_Women_Var!I194</f>
        <v>182</v>
      </c>
      <c r="M41" s="44">
        <f>[3]Baker_Scores_Women_Var!J194</f>
        <v>147</v>
      </c>
      <c r="N41" s="44">
        <f>[3]Baker_Scores_Women_Var!K194</f>
        <v>143</v>
      </c>
      <c r="O41" s="44">
        <f>[3]Baker_Scores_Women_Var!L194</f>
        <v>185</v>
      </c>
      <c r="P41" s="44">
        <f>[3]Baker_Scores_Women_Var!M194</f>
        <v>176</v>
      </c>
      <c r="Q41" s="44">
        <f>[3]Baker_Scores_Women_Var!N194</f>
        <v>150</v>
      </c>
      <c r="R41" s="44">
        <f>[3]Baker_Scores_Women_Var!O194</f>
        <v>163</v>
      </c>
      <c r="S41" s="44">
        <f>[3]Baker_Scores_Women_Var!P194</f>
        <v>192</v>
      </c>
      <c r="T41" s="44">
        <f>[3]Baker_Scores_Women_Var!Q194</f>
        <v>199</v>
      </c>
      <c r="U41" s="44">
        <f>[3]Baker_Scores_Women_Var!R194</f>
        <v>178</v>
      </c>
      <c r="V41" s="44">
        <f>[3]Baker_Scores_Women_Var!S194</f>
        <v>144</v>
      </c>
      <c r="W41" s="44">
        <f>[3]Baker_Scores_Women_Var!T194</f>
        <v>134</v>
      </c>
      <c r="X41" s="44">
        <f>[3]Baker_Scores_Women_Var!U194</f>
        <v>152</v>
      </c>
      <c r="Y41" s="44">
        <f>[3]Baker_Scores_Women_Var!V194</f>
        <v>125</v>
      </c>
      <c r="Z41" s="44">
        <f>[3]Baker_Scores_Women_Var!W194</f>
        <v>168</v>
      </c>
      <c r="AA41" s="17">
        <f t="shared" si="1"/>
        <v>2617</v>
      </c>
      <c r="AB41" s="17">
        <f t="shared" si="2"/>
        <v>7381</v>
      </c>
    </row>
    <row r="42" spans="1:28" s="13" customFormat="1" ht="13.9" customHeight="1" x14ac:dyDescent="0.35">
      <c r="A42" s="6">
        <f t="array" ref="A42">RANK(AB42,$AB$12:$AB$49)</f>
        <v>31</v>
      </c>
      <c r="B42" s="51" t="s">
        <v>35</v>
      </c>
      <c r="C42" s="51"/>
      <c r="D42" s="32">
        <f>[3]Individual_Scores_Women_Var!G49</f>
        <v>787</v>
      </c>
      <c r="E42" s="32">
        <f>[3]Individual_Scores_Women_Var!H49</f>
        <v>920</v>
      </c>
      <c r="F42" s="32">
        <f>[3]Individual_Scores_Women_Var!I49</f>
        <v>860</v>
      </c>
      <c r="G42" s="32">
        <f>[3]Individual_Scores_Women_Var!J49</f>
        <v>802</v>
      </c>
      <c r="H42" s="32">
        <f>[3]Individual_Scores_Women_Var!K49</f>
        <v>755</v>
      </c>
      <c r="I42" s="32">
        <f>[3]Individual_Scores_Women_Var!L49</f>
        <v>770</v>
      </c>
      <c r="J42" s="14">
        <f t="shared" si="0"/>
        <v>4894</v>
      </c>
      <c r="K42" s="32">
        <f>[3]Baker_Scores_Women_Var!H38</f>
        <v>140</v>
      </c>
      <c r="L42" s="32">
        <f>[3]Baker_Scores_Women_Var!I38</f>
        <v>191</v>
      </c>
      <c r="M42" s="32">
        <f>[3]Baker_Scores_Women_Var!J38</f>
        <v>126</v>
      </c>
      <c r="N42" s="32">
        <f>[3]Baker_Scores_Women_Var!K38</f>
        <v>170</v>
      </c>
      <c r="O42" s="32">
        <f>[3]Baker_Scores_Women_Var!L38</f>
        <v>196</v>
      </c>
      <c r="P42" s="44">
        <f>[3]Baker_Scores_Women_Var!M38</f>
        <v>144</v>
      </c>
      <c r="Q42" s="32">
        <f>[3]Baker_Scores_Women_Var!N38</f>
        <v>152</v>
      </c>
      <c r="R42" s="32">
        <f>[3]Baker_Scores_Women_Var!O38</f>
        <v>144</v>
      </c>
      <c r="S42" s="44">
        <f>[3]Baker_Scores_Women_Var!P38</f>
        <v>124</v>
      </c>
      <c r="T42" s="44">
        <f>[3]Baker_Scores_Women_Var!Q38</f>
        <v>140</v>
      </c>
      <c r="U42" s="44">
        <f>[3]Baker_Scores_Women_Var!R38</f>
        <v>128</v>
      </c>
      <c r="V42" s="44">
        <f>[3]Baker_Scores_Women_Var!S38</f>
        <v>158</v>
      </c>
      <c r="W42" s="44">
        <f>[3]Baker_Scores_Women_Var!T38</f>
        <v>135</v>
      </c>
      <c r="X42" s="44">
        <f>[3]Baker_Scores_Women_Var!U38</f>
        <v>157</v>
      </c>
      <c r="Y42" s="44">
        <f>[3]Baker_Scores_Women_Var!V38</f>
        <v>153</v>
      </c>
      <c r="Z42" s="44">
        <f>[3]Baker_Scores_Women_Var!W38</f>
        <v>191</v>
      </c>
      <c r="AA42" s="17">
        <f t="shared" si="1"/>
        <v>2449</v>
      </c>
      <c r="AB42" s="17">
        <f t="shared" si="2"/>
        <v>7343</v>
      </c>
    </row>
    <row r="43" spans="1:28" s="13" customFormat="1" ht="13.9" customHeight="1" x14ac:dyDescent="0.35">
      <c r="A43" s="6">
        <f t="array" ref="A43">RANK(AB43,$AB$12:$AB$49)</f>
        <v>32</v>
      </c>
      <c r="B43" s="13" t="s">
        <v>44</v>
      </c>
      <c r="C43" s="6"/>
      <c r="D43" s="44">
        <f>[3]Individual_Scores_Women_Var!G179</f>
        <v>818</v>
      </c>
      <c r="E43" s="44">
        <f>[3]Individual_Scores_Women_Var!H179</f>
        <v>757</v>
      </c>
      <c r="F43" s="44">
        <f>[3]Individual_Scores_Women_Var!I179</f>
        <v>783</v>
      </c>
      <c r="G43" s="44">
        <f>[3]Individual_Scores_Women_Var!J179</f>
        <v>807</v>
      </c>
      <c r="H43" s="44">
        <f>[3]Individual_Scores_Women_Var!K179</f>
        <v>799</v>
      </c>
      <c r="I43" s="44">
        <f>[3]Individual_Scores_Women_Var!L179</f>
        <v>703</v>
      </c>
      <c r="J43" s="17">
        <f t="shared" si="0"/>
        <v>4667</v>
      </c>
      <c r="K43" s="44">
        <f>[3]Baker_Scores_Women_Var!H168</f>
        <v>187</v>
      </c>
      <c r="L43" s="44">
        <f>[3]Baker_Scores_Women_Var!I168</f>
        <v>126</v>
      </c>
      <c r="M43" s="44">
        <f>[3]Baker_Scores_Women_Var!J168</f>
        <v>192</v>
      </c>
      <c r="N43" s="44">
        <f>[3]Baker_Scores_Women_Var!K168</f>
        <v>133</v>
      </c>
      <c r="O43" s="44">
        <f>[3]Baker_Scores_Women_Var!L168</f>
        <v>121</v>
      </c>
      <c r="P43" s="44">
        <f>[3]Baker_Scores_Women_Var!M168</f>
        <v>140</v>
      </c>
      <c r="Q43" s="44">
        <f>[3]Baker_Scores_Women_Var!N168</f>
        <v>169</v>
      </c>
      <c r="R43" s="44">
        <f>[3]Baker_Scores_Women_Var!O168</f>
        <v>156</v>
      </c>
      <c r="S43" s="44">
        <f>[3]Baker_Scores_Women_Var!P168</f>
        <v>169</v>
      </c>
      <c r="T43" s="44">
        <f>[3]Baker_Scores_Women_Var!Q168</f>
        <v>125</v>
      </c>
      <c r="U43" s="44">
        <f>[3]Baker_Scores_Women_Var!R168</f>
        <v>191</v>
      </c>
      <c r="V43" s="44">
        <f>[3]Baker_Scores_Women_Var!S168</f>
        <v>108</v>
      </c>
      <c r="W43" s="44">
        <f>[3]Baker_Scores_Women_Var!T168</f>
        <v>171</v>
      </c>
      <c r="X43" s="44">
        <f>[3]Baker_Scores_Women_Var!U168</f>
        <v>167</v>
      </c>
      <c r="Y43" s="44">
        <f>[3]Baker_Scores_Women_Var!V168</f>
        <v>160</v>
      </c>
      <c r="Z43" s="44">
        <f>[3]Baker_Scores_Women_Var!W168</f>
        <v>125</v>
      </c>
      <c r="AA43" s="17">
        <f t="shared" si="1"/>
        <v>2440</v>
      </c>
      <c r="AB43" s="17">
        <f t="shared" si="2"/>
        <v>7107</v>
      </c>
    </row>
    <row r="44" spans="1:28" s="13" customFormat="1" ht="13.9" customHeight="1" x14ac:dyDescent="0.35">
      <c r="A44" s="6">
        <f t="array" ref="A44">RANK(AB44,$AB$12:$AB$49)</f>
        <v>33</v>
      </c>
      <c r="B44" s="13" t="s">
        <v>62</v>
      </c>
      <c r="C44" s="6"/>
      <c r="D44" s="44">
        <f>[3]Individual_Scores_Women_Var!G348</f>
        <v>755</v>
      </c>
      <c r="E44" s="44">
        <f>[3]Individual_Scores_Women_Var!H348</f>
        <v>685</v>
      </c>
      <c r="F44" s="44">
        <f>[3]Individual_Scores_Women_Var!I348</f>
        <v>829</v>
      </c>
      <c r="G44" s="44">
        <f>[3]Individual_Scores_Women_Var!J348</f>
        <v>726</v>
      </c>
      <c r="H44" s="44">
        <f>[3]Individual_Scores_Women_Var!K348</f>
        <v>806</v>
      </c>
      <c r="I44" s="44">
        <f>[3]Individual_Scores_Women_Var!L348</f>
        <v>842</v>
      </c>
      <c r="J44" s="17">
        <f t="shared" si="0"/>
        <v>4643</v>
      </c>
      <c r="K44" s="44">
        <f>[3]Baker_Scores_Women_Var!H337</f>
        <v>120</v>
      </c>
      <c r="L44" s="44">
        <f>[3]Baker_Scores_Women_Var!I337</f>
        <v>147</v>
      </c>
      <c r="M44" s="44">
        <f>[3]Baker_Scores_Women_Var!J337</f>
        <v>164</v>
      </c>
      <c r="N44" s="44">
        <f>[3]Baker_Scores_Women_Var!K337</f>
        <v>126</v>
      </c>
      <c r="O44" s="44">
        <f>[3]Baker_Scores_Women_Var!L337</f>
        <v>110</v>
      </c>
      <c r="P44" s="44">
        <f>[3]Baker_Scores_Women_Var!M337</f>
        <v>139</v>
      </c>
      <c r="Q44" s="44">
        <f>[3]Baker_Scores_Women_Var!N337</f>
        <v>139</v>
      </c>
      <c r="R44" s="44">
        <f>[3]Baker_Scores_Women_Var!O337</f>
        <v>137</v>
      </c>
      <c r="S44" s="44">
        <f>[3]Baker_Scores_Women_Var!P337</f>
        <v>141</v>
      </c>
      <c r="T44" s="44">
        <f>[3]Baker_Scores_Women_Var!Q337</f>
        <v>174</v>
      </c>
      <c r="U44" s="44">
        <f>[3]Baker_Scores_Women_Var!R337</f>
        <v>170</v>
      </c>
      <c r="V44" s="44">
        <f>[3]Baker_Scores_Women_Var!S337</f>
        <v>153</v>
      </c>
      <c r="W44" s="44">
        <f>[3]Baker_Scores_Women_Var!T337</f>
        <v>167</v>
      </c>
      <c r="X44" s="44">
        <f>[3]Baker_Scores_Women_Var!U337</f>
        <v>133</v>
      </c>
      <c r="Y44" s="44">
        <f>[3]Baker_Scores_Women_Var!V337</f>
        <v>164</v>
      </c>
      <c r="Z44" s="44">
        <f>[3]Baker_Scores_Women_Var!W337</f>
        <v>167</v>
      </c>
      <c r="AA44" s="17">
        <f t="shared" si="1"/>
        <v>2351</v>
      </c>
      <c r="AB44" s="17">
        <f t="shared" si="2"/>
        <v>6994</v>
      </c>
    </row>
    <row r="45" spans="1:28" s="13" customFormat="1" ht="13.9" customHeight="1" x14ac:dyDescent="0.35">
      <c r="A45" s="6">
        <f t="array" ref="A45">RANK(AB45,$AB$12:$AB$49)</f>
        <v>34</v>
      </c>
      <c r="B45" s="51" t="s">
        <v>41</v>
      </c>
      <c r="C45" s="52"/>
      <c r="D45" s="32">
        <f>[3]Individual_Scores_Women_Var!G140</f>
        <v>701</v>
      </c>
      <c r="E45" s="32">
        <f>[3]Individual_Scores_Women_Var!H140</f>
        <v>805</v>
      </c>
      <c r="F45" s="32">
        <f>[3]Individual_Scores_Women_Var!I140</f>
        <v>747</v>
      </c>
      <c r="G45" s="32">
        <f>[3]Individual_Scores_Women_Var!J140</f>
        <v>646</v>
      </c>
      <c r="H45" s="32">
        <f>[3]Individual_Scores_Women_Var!K140</f>
        <v>711</v>
      </c>
      <c r="I45" s="32">
        <f>[3]Individual_Scores_Women_Var!L140</f>
        <v>690</v>
      </c>
      <c r="J45" s="14">
        <f t="shared" si="0"/>
        <v>4300</v>
      </c>
      <c r="K45" s="32">
        <f>[3]Baker_Scores_Women_Var!H129</f>
        <v>124</v>
      </c>
      <c r="L45" s="32">
        <f>[3]Baker_Scores_Women_Var!I129</f>
        <v>133</v>
      </c>
      <c r="M45" s="32">
        <f>[3]Baker_Scores_Women_Var!J129</f>
        <v>110</v>
      </c>
      <c r="N45" s="32">
        <f>[3]Baker_Scores_Women_Var!K129</f>
        <v>169</v>
      </c>
      <c r="O45" s="32">
        <f>[3]Baker_Scores_Women_Var!L129</f>
        <v>144</v>
      </c>
      <c r="P45" s="32">
        <f>[3]Baker_Scores_Women_Var!M129</f>
        <v>106</v>
      </c>
      <c r="Q45" s="32">
        <f>[3]Baker_Scores_Women_Var!N129</f>
        <v>128</v>
      </c>
      <c r="R45" s="32">
        <f>[3]Baker_Scores_Women_Var!O129</f>
        <v>130</v>
      </c>
      <c r="S45" s="32">
        <f>[3]Baker_Scores_Women_Var!P129</f>
        <v>122</v>
      </c>
      <c r="T45" s="32">
        <f>[3]Baker_Scores_Women_Var!Q129</f>
        <v>170</v>
      </c>
      <c r="U45" s="32">
        <f>[3]Baker_Scores_Women_Var!R129</f>
        <v>177</v>
      </c>
      <c r="V45" s="32">
        <f>[3]Baker_Scores_Women_Var!S129</f>
        <v>131</v>
      </c>
      <c r="W45" s="32">
        <f>[3]Baker_Scores_Women_Var!T129</f>
        <v>127</v>
      </c>
      <c r="X45" s="32">
        <f>[3]Baker_Scores_Women_Var!U129</f>
        <v>162</v>
      </c>
      <c r="Y45" s="32">
        <f>[3]Baker_Scores_Women_Var!V129</f>
        <v>120</v>
      </c>
      <c r="Z45" s="32">
        <f>[3]Baker_Scores_Women_Var!W129</f>
        <v>129</v>
      </c>
      <c r="AA45" s="14">
        <f t="shared" si="1"/>
        <v>2182</v>
      </c>
      <c r="AB45" s="14">
        <f t="shared" si="2"/>
        <v>6482</v>
      </c>
    </row>
    <row r="46" spans="1:28" s="13" customFormat="1" ht="13.9" customHeight="1" x14ac:dyDescent="0.35">
      <c r="A46" s="6">
        <f t="array" ref="A46">RANK(AB46,$AB$12:$AB$49)</f>
        <v>35</v>
      </c>
      <c r="B46" s="13" t="s">
        <v>78</v>
      </c>
      <c r="C46" s="6"/>
      <c r="D46" s="44">
        <f>[3]Individual_Scores_Women_Var!G478</f>
        <v>591</v>
      </c>
      <c r="E46" s="44">
        <f>[3]Individual_Scores_Women_Var!H478</f>
        <v>633</v>
      </c>
      <c r="F46" s="44">
        <f>[3]Individual_Scores_Women_Var!I478</f>
        <v>673</v>
      </c>
      <c r="G46" s="44">
        <f>[3]Individual_Scores_Women_Var!J478</f>
        <v>742</v>
      </c>
      <c r="H46" s="44">
        <f>[3]Individual_Scores_Women_Var!K478</f>
        <v>692</v>
      </c>
      <c r="I46" s="44">
        <f>[3]Individual_Scores_Women_Var!L478</f>
        <v>699</v>
      </c>
      <c r="J46" s="17">
        <f t="shared" si="0"/>
        <v>4030</v>
      </c>
      <c r="K46" s="44">
        <f>[3]Baker_Scores_Women_Var!H467</f>
        <v>122</v>
      </c>
      <c r="L46" s="44">
        <f>[3]Baker_Scores_Women_Var!I467</f>
        <v>135</v>
      </c>
      <c r="M46" s="44">
        <f>[3]Baker_Scores_Women_Var!J467</f>
        <v>127</v>
      </c>
      <c r="N46" s="44">
        <f>[3]Baker_Scores_Women_Var!K467</f>
        <v>124</v>
      </c>
      <c r="O46" s="44">
        <f>[3]Baker_Scores_Women_Var!L467</f>
        <v>158</v>
      </c>
      <c r="P46" s="44">
        <f>[3]Baker_Scores_Women_Var!M467</f>
        <v>152</v>
      </c>
      <c r="Q46" s="44">
        <f>[3]Baker_Scores_Women_Var!N467</f>
        <v>175</v>
      </c>
      <c r="R46" s="44">
        <f>[3]Baker_Scores_Women_Var!O467</f>
        <v>160</v>
      </c>
      <c r="S46" s="44">
        <f>[3]Baker_Scores_Women_Var!P467</f>
        <v>108</v>
      </c>
      <c r="T46" s="44">
        <f>[3]Baker_Scores_Women_Var!Q467</f>
        <v>134</v>
      </c>
      <c r="U46" s="44">
        <f>[3]Baker_Scores_Women_Var!R467</f>
        <v>139</v>
      </c>
      <c r="V46" s="44">
        <f>[3]Baker_Scores_Women_Var!S467</f>
        <v>137</v>
      </c>
      <c r="W46" s="44">
        <f>[3]Baker_Scores_Women_Var!T467</f>
        <v>179</v>
      </c>
      <c r="X46" s="44">
        <f>[3]Baker_Scores_Women_Var!U467</f>
        <v>135</v>
      </c>
      <c r="Y46" s="44">
        <f>[3]Baker_Scores_Women_Var!V467</f>
        <v>151</v>
      </c>
      <c r="Z46" s="44">
        <f>[3]Baker_Scores_Women_Var!W467</f>
        <v>124</v>
      </c>
      <c r="AA46" s="17">
        <f t="shared" si="1"/>
        <v>2260</v>
      </c>
      <c r="AB46" s="17">
        <f t="shared" si="2"/>
        <v>6290</v>
      </c>
    </row>
    <row r="47" spans="1:28" s="13" customFormat="1" ht="13.9" customHeight="1" x14ac:dyDescent="0.35">
      <c r="A47" s="6">
        <f t="array" ref="A47">RANK(AB47,$AB$12:$AB$49)</f>
        <v>36</v>
      </c>
      <c r="B47" s="13" t="s">
        <v>43</v>
      </c>
      <c r="C47" s="6"/>
      <c r="D47" s="44">
        <f>[3]Individual_Scores_Women_Var!G166</f>
        <v>0</v>
      </c>
      <c r="E47" s="44">
        <f>[3]Individual_Scores_Women_Var!H166</f>
        <v>0</v>
      </c>
      <c r="F47" s="44">
        <f>[3]Individual_Scores_Women_Var!I166</f>
        <v>0</v>
      </c>
      <c r="G47" s="44">
        <f>[3]Individual_Scores_Women_Var!J166</f>
        <v>0</v>
      </c>
      <c r="H47" s="44">
        <f>[3]Individual_Scores_Women_Var!K166</f>
        <v>0</v>
      </c>
      <c r="I47" s="44">
        <f>[3]Individual_Scores_Women_Var!L166</f>
        <v>0</v>
      </c>
      <c r="J47" s="17">
        <f t="shared" si="0"/>
        <v>0</v>
      </c>
      <c r="K47" s="44">
        <f>[3]Baker_Scores_Women_Var!H155</f>
        <v>0</v>
      </c>
      <c r="L47" s="44">
        <f>[3]Baker_Scores_Women_Var!I155</f>
        <v>0</v>
      </c>
      <c r="M47" s="44">
        <f>[3]Baker_Scores_Women_Var!J155</f>
        <v>0</v>
      </c>
      <c r="N47" s="44">
        <f>[3]Baker_Scores_Women_Var!K155</f>
        <v>0</v>
      </c>
      <c r="O47" s="44">
        <f>[3]Baker_Scores_Women_Var!L155</f>
        <v>0</v>
      </c>
      <c r="P47" s="44">
        <f>[3]Baker_Scores_Women_Var!M155</f>
        <v>0</v>
      </c>
      <c r="Q47" s="44">
        <f>[3]Baker_Scores_Women_Var!N155</f>
        <v>0</v>
      </c>
      <c r="R47" s="44">
        <f>[3]Baker_Scores_Women_Var!O155</f>
        <v>0</v>
      </c>
      <c r="S47" s="44">
        <f>[3]Baker_Scores_Women_Var!P155</f>
        <v>0</v>
      </c>
      <c r="T47" s="44">
        <f>[3]Baker_Scores_Women_Var!Q155</f>
        <v>0</v>
      </c>
      <c r="U47" s="44">
        <f>[3]Baker_Scores_Women_Var!R155</f>
        <v>0</v>
      </c>
      <c r="V47" s="44">
        <f>[3]Baker_Scores_Women_Var!S155</f>
        <v>0</v>
      </c>
      <c r="W47" s="44">
        <f>[3]Baker_Scores_Women_Var!T155</f>
        <v>0</v>
      </c>
      <c r="X47" s="44">
        <f>[3]Baker_Scores_Women_Var!U155</f>
        <v>0</v>
      </c>
      <c r="Y47" s="44">
        <f>[3]Baker_Scores_Women_Var!V155</f>
        <v>0</v>
      </c>
      <c r="Z47" s="44">
        <f>[3]Baker_Scores_Women_Var!W155</f>
        <v>0</v>
      </c>
      <c r="AA47" s="17">
        <f t="shared" si="1"/>
        <v>0</v>
      </c>
      <c r="AB47" s="17">
        <f t="shared" si="2"/>
        <v>0</v>
      </c>
    </row>
    <row r="48" spans="1:28" s="13" customFormat="1" ht="13.9" customHeight="1" x14ac:dyDescent="0.35">
      <c r="A48" s="6">
        <f t="array" ref="A48">RANK(AB48,$AB$12:$AB$49)</f>
        <v>36</v>
      </c>
      <c r="B48" s="13" t="s">
        <v>73</v>
      </c>
      <c r="C48" s="6"/>
      <c r="D48" s="44">
        <f>[3]Individual_Scores_Women_Var!G426</f>
        <v>0</v>
      </c>
      <c r="E48" s="44">
        <f>[3]Individual_Scores_Women_Var!H426</f>
        <v>0</v>
      </c>
      <c r="F48" s="44">
        <f>[3]Individual_Scores_Women_Var!I426</f>
        <v>0</v>
      </c>
      <c r="G48" s="44">
        <f>[3]Individual_Scores_Women_Var!J426</f>
        <v>0</v>
      </c>
      <c r="H48" s="44">
        <f>[3]Individual_Scores_Women_Var!K426</f>
        <v>0</v>
      </c>
      <c r="I48" s="44">
        <f>[3]Individual_Scores_Women_Var!L426</f>
        <v>0</v>
      </c>
      <c r="J48" s="17">
        <f t="shared" si="0"/>
        <v>0</v>
      </c>
      <c r="K48" s="44">
        <f>[3]Baker_Scores_Women_Var!H415</f>
        <v>0</v>
      </c>
      <c r="L48" s="44">
        <f>[3]Baker_Scores_Women_Var!I415</f>
        <v>0</v>
      </c>
      <c r="M48" s="44">
        <f>[3]Baker_Scores_Women_Var!J415</f>
        <v>0</v>
      </c>
      <c r="N48" s="44">
        <f>[3]Baker_Scores_Women_Var!K415</f>
        <v>0</v>
      </c>
      <c r="O48" s="44">
        <f>[3]Baker_Scores_Women_Var!L415</f>
        <v>0</v>
      </c>
      <c r="P48" s="44">
        <f>[3]Baker_Scores_Women_Var!M415</f>
        <v>0</v>
      </c>
      <c r="Q48" s="44">
        <f>[3]Baker_Scores_Women_Var!N415</f>
        <v>0</v>
      </c>
      <c r="R48" s="44">
        <f>[3]Baker_Scores_Women_Var!O415</f>
        <v>0</v>
      </c>
      <c r="S48" s="44">
        <f>[3]Baker_Scores_Women_Var!P415</f>
        <v>0</v>
      </c>
      <c r="T48" s="44">
        <f>[3]Baker_Scores_Women_Var!Q415</f>
        <v>0</v>
      </c>
      <c r="U48" s="44">
        <f>[3]Baker_Scores_Women_Var!R415</f>
        <v>0</v>
      </c>
      <c r="V48" s="44">
        <f>[3]Baker_Scores_Women_Var!S415</f>
        <v>0</v>
      </c>
      <c r="W48" s="44">
        <f>[3]Baker_Scores_Women_Var!T415</f>
        <v>0</v>
      </c>
      <c r="X48" s="44">
        <f>[3]Baker_Scores_Women_Var!U415</f>
        <v>0</v>
      </c>
      <c r="Y48" s="44">
        <f>[3]Baker_Scores_Women_Var!V415</f>
        <v>0</v>
      </c>
      <c r="Z48" s="44">
        <f>[3]Baker_Scores_Women_Var!W415</f>
        <v>0</v>
      </c>
      <c r="AA48" s="17">
        <f t="shared" si="1"/>
        <v>0</v>
      </c>
      <c r="AB48" s="17">
        <f t="shared" si="2"/>
        <v>0</v>
      </c>
    </row>
    <row r="49" spans="1:28" s="13" customFormat="1" ht="13.9" customHeight="1" thickBot="1" x14ac:dyDescent="0.3"/>
    <row r="50" spans="1:28" s="13" customFormat="1" ht="13.9" customHeight="1" thickTop="1" thickBot="1" x14ac:dyDescent="0.35">
      <c r="B50" s="21" t="s">
        <v>96</v>
      </c>
      <c r="D50" s="54">
        <f t="shared" ref="D50:AB50" si="3">SUM(D12:D48)</f>
        <v>30062</v>
      </c>
      <c r="E50" s="54">
        <f t="shared" si="3"/>
        <v>30281</v>
      </c>
      <c r="F50" s="54">
        <f t="shared" si="3"/>
        <v>30715</v>
      </c>
      <c r="G50" s="54">
        <f t="shared" si="3"/>
        <v>30463</v>
      </c>
      <c r="H50" s="54">
        <f t="shared" si="3"/>
        <v>30405</v>
      </c>
      <c r="I50" s="54">
        <f t="shared" si="3"/>
        <v>30149</v>
      </c>
      <c r="J50" s="55">
        <f t="shared" si="3"/>
        <v>182075</v>
      </c>
      <c r="K50" s="54">
        <f t="shared" si="3"/>
        <v>5768</v>
      </c>
      <c r="L50" s="54">
        <f t="shared" si="3"/>
        <v>6121</v>
      </c>
      <c r="M50" s="54">
        <f t="shared" si="3"/>
        <v>6160</v>
      </c>
      <c r="N50" s="54">
        <f t="shared" si="3"/>
        <v>5964</v>
      </c>
      <c r="O50" s="54">
        <f t="shared" si="3"/>
        <v>5995</v>
      </c>
      <c r="P50" s="54">
        <f t="shared" si="3"/>
        <v>5892</v>
      </c>
      <c r="Q50" s="54">
        <f t="shared" si="3"/>
        <v>6052</v>
      </c>
      <c r="R50" s="54">
        <f t="shared" si="3"/>
        <v>5917</v>
      </c>
      <c r="S50" s="54">
        <f t="shared" si="3"/>
        <v>5895</v>
      </c>
      <c r="T50" s="54">
        <f t="shared" si="3"/>
        <v>6130</v>
      </c>
      <c r="U50" s="54">
        <f t="shared" si="3"/>
        <v>6140</v>
      </c>
      <c r="V50" s="54">
        <f t="shared" si="3"/>
        <v>5972</v>
      </c>
      <c r="W50" s="54">
        <f t="shared" si="3"/>
        <v>6103</v>
      </c>
      <c r="X50" s="54">
        <f t="shared" si="3"/>
        <v>5902</v>
      </c>
      <c r="Y50" s="54">
        <f t="shared" si="3"/>
        <v>5848</v>
      </c>
      <c r="Z50" s="54">
        <f t="shared" si="3"/>
        <v>6026</v>
      </c>
      <c r="AA50" s="55">
        <f t="shared" si="3"/>
        <v>95885</v>
      </c>
      <c r="AB50" s="55">
        <f t="shared" si="3"/>
        <v>277960</v>
      </c>
    </row>
    <row r="51" spans="1:28" s="13" customFormat="1" ht="13.9" customHeight="1" thickTop="1" thickBot="1" x14ac:dyDescent="0.35">
      <c r="B51" s="21" t="s">
        <v>97</v>
      </c>
      <c r="D51" s="54">
        <f t="shared" ref="D51:AA51" si="4">(D50/37)</f>
        <v>812.48648648648646</v>
      </c>
      <c r="E51" s="54">
        <f t="shared" si="4"/>
        <v>818.40540540540542</v>
      </c>
      <c r="F51" s="54">
        <f t="shared" si="4"/>
        <v>830.1351351351351</v>
      </c>
      <c r="G51" s="54">
        <f t="shared" si="4"/>
        <v>823.32432432432438</v>
      </c>
      <c r="H51" s="54">
        <f t="shared" si="4"/>
        <v>821.75675675675677</v>
      </c>
      <c r="I51" s="54">
        <f t="shared" si="4"/>
        <v>814.83783783783781</v>
      </c>
      <c r="J51" s="55">
        <f t="shared" si="4"/>
        <v>4920.9459459459458</v>
      </c>
      <c r="K51" s="54">
        <f t="shared" si="4"/>
        <v>155.8918918918919</v>
      </c>
      <c r="L51" s="54">
        <f t="shared" si="4"/>
        <v>165.43243243243242</v>
      </c>
      <c r="M51" s="54">
        <f t="shared" si="4"/>
        <v>166.48648648648648</v>
      </c>
      <c r="N51" s="54">
        <f t="shared" si="4"/>
        <v>161.18918918918919</v>
      </c>
      <c r="O51" s="54">
        <f t="shared" si="4"/>
        <v>162.02702702702703</v>
      </c>
      <c r="P51" s="54">
        <f t="shared" si="4"/>
        <v>159.24324324324326</v>
      </c>
      <c r="Q51" s="54">
        <f t="shared" si="4"/>
        <v>163.56756756756758</v>
      </c>
      <c r="R51" s="54">
        <f t="shared" si="4"/>
        <v>159.91891891891891</v>
      </c>
      <c r="S51" s="54">
        <f t="shared" si="4"/>
        <v>159.32432432432432</v>
      </c>
      <c r="T51" s="54">
        <f t="shared" si="4"/>
        <v>165.67567567567568</v>
      </c>
      <c r="U51" s="54">
        <f t="shared" si="4"/>
        <v>165.94594594594594</v>
      </c>
      <c r="V51" s="54">
        <f t="shared" si="4"/>
        <v>161.40540540540542</v>
      </c>
      <c r="W51" s="54">
        <f t="shared" si="4"/>
        <v>164.94594594594594</v>
      </c>
      <c r="X51" s="54">
        <f t="shared" si="4"/>
        <v>159.51351351351352</v>
      </c>
      <c r="Y51" s="54">
        <f t="shared" si="4"/>
        <v>158.05405405405406</v>
      </c>
      <c r="Z51" s="54">
        <f t="shared" si="4"/>
        <v>162.86486486486487</v>
      </c>
      <c r="AA51" s="55">
        <f t="shared" si="4"/>
        <v>2591.4864864864867</v>
      </c>
    </row>
    <row r="52" spans="1:28" s="13" customFormat="1" ht="13.9" customHeight="1" thickTop="1" thickBot="1" x14ac:dyDescent="0.35">
      <c r="B52" s="21" t="s">
        <v>98</v>
      </c>
      <c r="D52" s="54" t="e">
        <f t="shared" ref="D52:J52" si="5">IF(D59 = 0, 0,D50/D59)</f>
        <v>#VALUE!</v>
      </c>
      <c r="E52" s="54" t="e">
        <f t="shared" si="5"/>
        <v>#VALUE!</v>
      </c>
      <c r="F52" s="54" t="e">
        <f t="shared" si="5"/>
        <v>#VALUE!</v>
      </c>
      <c r="G52" s="54" t="e">
        <f t="shared" si="5"/>
        <v>#VALUE!</v>
      </c>
      <c r="H52" s="54" t="e">
        <f t="shared" si="5"/>
        <v>#VALUE!</v>
      </c>
      <c r="I52" s="54" t="e">
        <f t="shared" si="5"/>
        <v>#VALUE!</v>
      </c>
      <c r="J52" s="55" t="e">
        <f t="shared" si="5"/>
        <v>#VALUE!</v>
      </c>
    </row>
    <row r="53" spans="1:28" s="13" customFormat="1" ht="13.9" customHeight="1" thickTop="1" x14ac:dyDescent="0.25"/>
    <row r="54" spans="1:28" s="13" customFormat="1" ht="13.9" customHeight="1" x14ac:dyDescent="0.25"/>
    <row r="55" spans="1:28" s="13" customFormat="1" ht="13.9" customHeight="1" x14ac:dyDescent="0.25"/>
    <row r="56" spans="1:28" s="13" customFormat="1" ht="13.9" customHeight="1" x14ac:dyDescent="0.25"/>
    <row r="57" spans="1:28" s="13" customFormat="1" ht="13.9" customHeight="1" x14ac:dyDescent="0.25"/>
    <row r="58" spans="1:28" s="13" customFormat="1" ht="13.9" customHeight="1" x14ac:dyDescent="0.25"/>
    <row r="59" spans="1:28" s="13" customFormat="1" ht="13.9" customHeight="1" x14ac:dyDescent="0.25">
      <c r="D59" s="56" t="e">
        <f>COUNTIF([3]Individual_Scores_Women_Var!G12:G22, "&gt;0")+COUNTIF([3]Individual_Scores_Women_Var!G25:G35, "&gt;0")+COUNTIF([3]Individual_Scores_Women_Var!G38:G48, "&gt;0")+COUNTIF([3]Individual_Scores_Women_Var!G51:G61, "&gt;0")+COUNTIF([3]Individual_Scores_Women_Var!G64:G74, "&gt;0")+COUNTIF([3]Individual_Scores_Women_Var!G77:G87, "&gt;0")+COUNTIF([3]Individual_Scores_Women_Var!G90:G100, "&gt;0")+COUNTIF([3]Individual_Scores_Women_Var!G103:G113, "&gt;0")+COUNTIF([3]Individual_Scores_Women_Var!G116:G126, "&gt;0")+COUNTIF([3]Individual_Scores_Women_Var!G129:G139, "&gt;0")+COUNTIF([3]Individual_Scores_Women_Var!G142:G152, "&gt;0")+COUNTIF([3]Individual_Scores_Women_Var!G155:G165, "&gt;0")+COUNTIF([3]Individual_Scores_Women_Var!G168:G178, "&gt;0")+COUNTIF([3]Individual_Scores_Women_Var!G181:G191, "&gt;0")+COUNTIF([3]Individual_Scores_Women_Var!G194:G204, "&gt;0")+COUNTIF([3]Individual_Scores_Women_Var!G207:G217, "&gt;0")+COUNTIF([3]Individual_Scores_Women_Var!G220:G230, "&gt;0")+COUNTIF([3]Individual_Scores_Women_Var!G233:G243, "&gt;0")+COUNTIF([3]Individual_Scores_Women_Var!G246:G256, "&gt;0")+COUNTIF([3]Individual_Scores_Women_Var!G259:G269, "&gt;0")+COUNTIF([3]Individual_Scores_Women_Var!G272:G282, "&gt;0")+COUNTIF([3]Individual_Scores_Women_Var!G285:G295, "&gt;0")+COUNTIF([3]Individual_Scores_Women_Var!G298:G308, "&gt;0")+COUNTIF([3]Individual_Scores_Women_Var!G311:G321, "&gt;0")+COUNTIF([3]Individual_Scores_Women_Var!G324:G334, "&gt;0")+COUNTIF([3]Individual_Scores_Women_Var!G337:G347, "&gt;0")+COUNTIF([3]Individual_Scores_Women_Var!G350:G360, "&gt;0")+COUNTIF([3]Individual_Scores_Women_Var!G363:G373, "&gt;0")+COUNTIF([3]Individual_Scores_Women_Var!G376:G386, "&gt;0")+COUNTIF([3]Individual_Scores_Women_Var!G389:G399, "&gt;0")+COUNTIF([3]Individual_Scores_Women_Var!G402:G412, "&gt;0")+COUNTIF([3]Individual_Scores_Women_Var!G415:G425, "&gt;0")+COUNTIF([3]Individual_Scores_Women_Var!G428:G438, "&gt;0")+COUNTIF([3]Individual_Scores_Women_Var!G441:G451, "&gt;0")+COUNTIF([3]Individual_Scores_Women_Var!G454:G464, "&gt;0")+COUNTIF([3]Individual_Scores_Women_Var!G467:G477, "&gt;0")+COUNTIF([3]Individual_Scores_Women_Var!G480:G490, "&gt;0")</f>
        <v>#VALUE!</v>
      </c>
      <c r="E59" s="56" t="e">
        <f>COUNTIF([3]Individual_Scores_Women_Var!H12:H22, "&gt;0")+COUNTIF([3]Individual_Scores_Women_Var!H25:H35, "&gt;0")+COUNTIF([3]Individual_Scores_Women_Var!H38:H48, "&gt;0")+COUNTIF([3]Individual_Scores_Women_Var!H51:H61, "&gt;0")+COUNTIF([3]Individual_Scores_Women_Var!H64:H74, "&gt;0")+COUNTIF([3]Individual_Scores_Women_Var!H77:H87, "&gt;0")+COUNTIF([3]Individual_Scores_Women_Var!H90:H100, "&gt;0")+COUNTIF([3]Individual_Scores_Women_Var!H103:H113, "&gt;0")+COUNTIF([3]Individual_Scores_Women_Var!H116:H126, "&gt;0")+COUNTIF([3]Individual_Scores_Women_Var!H129:H139, "&gt;0")+COUNTIF([3]Individual_Scores_Women_Var!H142:H152, "&gt;0")+COUNTIF([3]Individual_Scores_Women_Var!H155:H165, "&gt;0")+COUNTIF([3]Individual_Scores_Women_Var!H168:H178, "&gt;0")+COUNTIF([3]Individual_Scores_Women_Var!H181:H191, "&gt;0")+COUNTIF([3]Individual_Scores_Women_Var!H194:H204, "&gt;0")+COUNTIF([3]Individual_Scores_Women_Var!H207:H217, "&gt;0")+COUNTIF([3]Individual_Scores_Women_Var!H220:H230, "&gt;0")+COUNTIF([3]Individual_Scores_Women_Var!H233:H243, "&gt;0")+COUNTIF([3]Individual_Scores_Women_Var!H246:H256, "&gt;0")+COUNTIF([3]Individual_Scores_Women_Var!H259:H269, "&gt;0")+COUNTIF([3]Individual_Scores_Women_Var!H272:H282, "&gt;0")+COUNTIF([3]Individual_Scores_Women_Var!H285:H295, "&gt;0")+COUNTIF([3]Individual_Scores_Women_Var!H298:H308, "&gt;0")+COUNTIF([3]Individual_Scores_Women_Var!H311:H321, "&gt;0")+COUNTIF([3]Individual_Scores_Women_Var!H324:H334, "&gt;0")+COUNTIF([3]Individual_Scores_Women_Var!H337:H347, "&gt;0")+COUNTIF([3]Individual_Scores_Women_Var!H350:H360, "&gt;0")+COUNTIF([3]Individual_Scores_Women_Var!H363:H373, "&gt;0")+COUNTIF([3]Individual_Scores_Women_Var!H376:H386, "&gt;0")+COUNTIF([3]Individual_Scores_Women_Var!H389:H399, "&gt;0")+COUNTIF([3]Individual_Scores_Women_Var!H402:H412, "&gt;0")+COUNTIF([3]Individual_Scores_Women_Var!H415:H425, "&gt;0")+COUNTIF([3]Individual_Scores_Women_Var!H428:H438, "&gt;0")+COUNTIF([3]Individual_Scores_Women_Var!H441:H451, "&gt;0")+COUNTIF([3]Individual_Scores_Women_Var!H454:H464, "&gt;0")+COUNTIF([3]Individual_Scores_Women_Var!H467:H477, "&gt;0")+COUNTIF([3]Individual_Scores_Women_Var!H480:H490, "&gt;0")</f>
        <v>#VALUE!</v>
      </c>
      <c r="F59" s="56" t="e">
        <f>COUNTIF([3]Individual_Scores_Women_Var!I12:I22, "&gt;0")+COUNTIF([3]Individual_Scores_Women_Var!I25:I35, "&gt;0")+COUNTIF([3]Individual_Scores_Women_Var!I38:I48, "&gt;0")+COUNTIF([3]Individual_Scores_Women_Var!I51:I61, "&gt;0")+COUNTIF([3]Individual_Scores_Women_Var!I64:I74, "&gt;0")+COUNTIF([3]Individual_Scores_Women_Var!I77:I87, "&gt;0")+COUNTIF([3]Individual_Scores_Women_Var!I90:I100, "&gt;0")+COUNTIF([3]Individual_Scores_Women_Var!I103:I113, "&gt;0")+COUNTIF([3]Individual_Scores_Women_Var!I116:I126, "&gt;0")+COUNTIF([3]Individual_Scores_Women_Var!I129:I139, "&gt;0")+COUNTIF([3]Individual_Scores_Women_Var!I142:I152, "&gt;0")+COUNTIF([3]Individual_Scores_Women_Var!I155:I165, "&gt;0")+COUNTIF([3]Individual_Scores_Women_Var!I168:I178, "&gt;0")+COUNTIF([3]Individual_Scores_Women_Var!I181:I191, "&gt;0")+COUNTIF([3]Individual_Scores_Women_Var!I194:I204, "&gt;0")+COUNTIF([3]Individual_Scores_Women_Var!I207:I217, "&gt;0")+COUNTIF([3]Individual_Scores_Women_Var!I220:I230, "&gt;0")+COUNTIF([3]Individual_Scores_Women_Var!I233:I243, "&gt;0")+COUNTIF([3]Individual_Scores_Women_Var!I246:I256, "&gt;0")+COUNTIF([3]Individual_Scores_Women_Var!I259:I269, "&gt;0")+COUNTIF([3]Individual_Scores_Women_Var!I272:I282, "&gt;0")+COUNTIF([3]Individual_Scores_Women_Var!I285:I295, "&gt;0")+COUNTIF([3]Individual_Scores_Women_Var!I298:I308, "&gt;0")+COUNTIF([3]Individual_Scores_Women_Var!I311:I321, "&gt;0")+COUNTIF([3]Individual_Scores_Women_Var!I324:I334, "&gt;0")+COUNTIF([3]Individual_Scores_Women_Var!I337:I347, "&gt;0")+COUNTIF([3]Individual_Scores_Women_Var!I350:I360, "&gt;0")+COUNTIF([3]Individual_Scores_Women_Var!I363:I373, "&gt;0")+COUNTIF([3]Individual_Scores_Women_Var!I376:I386, "&gt;0")+COUNTIF([3]Individual_Scores_Women_Var!I389:I399, "&gt;0")+COUNTIF([3]Individual_Scores_Women_Var!I402:I412, "&gt;0")+COUNTIF([3]Individual_Scores_Women_Var!I415:I425, "&gt;0")+COUNTIF([3]Individual_Scores_Women_Var!I428:I438, "&gt;0")+COUNTIF([3]Individual_Scores_Women_Var!I441:I451, "&gt;0")+COUNTIF([3]Individual_Scores_Women_Var!I454:I464, "&gt;0")+COUNTIF([3]Individual_Scores_Women_Var!I467:I477, "&gt;0")+COUNTIF([3]Individual_Scores_Women_Var!I480:I490, "&gt;0")</f>
        <v>#VALUE!</v>
      </c>
      <c r="G59" s="56" t="e">
        <f>COUNTIF([3]Individual_Scores_Women_Var!J12:J22, "&gt;0")+COUNTIF([3]Individual_Scores_Women_Var!J25:J35, "&gt;0")+COUNTIF([3]Individual_Scores_Women_Var!J38:J48, "&gt;0")+COUNTIF([3]Individual_Scores_Women_Var!J51:J61, "&gt;0")+COUNTIF([3]Individual_Scores_Women_Var!J64:J74, "&gt;0")+COUNTIF([3]Individual_Scores_Women_Var!J77:J87, "&gt;0")+COUNTIF([3]Individual_Scores_Women_Var!J90:J100, "&gt;0")+COUNTIF([3]Individual_Scores_Women_Var!J103:J113, "&gt;0")+COUNTIF([3]Individual_Scores_Women_Var!J116:J126, "&gt;0")+COUNTIF([3]Individual_Scores_Women_Var!J129:J139, "&gt;0")+COUNTIF([3]Individual_Scores_Women_Var!J142:J152, "&gt;0")+COUNTIF([3]Individual_Scores_Women_Var!J155:J165, "&gt;0")+COUNTIF([3]Individual_Scores_Women_Var!J168:J178, "&gt;0")+COUNTIF([3]Individual_Scores_Women_Var!J181:J191, "&gt;0")+COUNTIF([3]Individual_Scores_Women_Var!J194:J204, "&gt;0")+COUNTIF([3]Individual_Scores_Women_Var!J207:J217, "&gt;0")+COUNTIF([3]Individual_Scores_Women_Var!J220:J230, "&gt;0")+COUNTIF([3]Individual_Scores_Women_Var!J233:J243, "&gt;0")+COUNTIF([3]Individual_Scores_Women_Var!J246:J256, "&gt;0")+COUNTIF([3]Individual_Scores_Women_Var!J259:J269, "&gt;0")+COUNTIF([3]Individual_Scores_Women_Var!J272:J282, "&gt;0")+COUNTIF([3]Individual_Scores_Women_Var!J285:J295, "&gt;0")+COUNTIF([3]Individual_Scores_Women_Var!J298:J308, "&gt;0")+COUNTIF([3]Individual_Scores_Women_Var!J311:J321, "&gt;0")+COUNTIF([3]Individual_Scores_Women_Var!J324:J334, "&gt;0")+COUNTIF([3]Individual_Scores_Women_Var!J337:J347, "&gt;0")+COUNTIF([3]Individual_Scores_Women_Var!J350:J360, "&gt;0")+COUNTIF([3]Individual_Scores_Women_Var!J363:J373, "&gt;0")+COUNTIF([3]Individual_Scores_Women_Var!J376:J386, "&gt;0")+COUNTIF([3]Individual_Scores_Women_Var!J389:J399, "&gt;0")+COUNTIF([3]Individual_Scores_Women_Var!J402:J412, "&gt;0")+COUNTIF([3]Individual_Scores_Women_Var!J415:J425, "&gt;0")+COUNTIF([3]Individual_Scores_Women_Var!J428:J438, "&gt;0")+COUNTIF([3]Individual_Scores_Women_Var!J441:J451, "&gt;0")+COUNTIF([3]Individual_Scores_Women_Var!J454:J464, "&gt;0")+COUNTIF([3]Individual_Scores_Women_Var!J467:J477, "&gt;0")+COUNTIF([3]Individual_Scores_Women_Var!J480:J490, "&gt;0")</f>
        <v>#VALUE!</v>
      </c>
      <c r="H59" s="56" t="e">
        <f>COUNTIF([3]Individual_Scores_Women_Var!K12:K22, "&gt;0")+COUNTIF([3]Individual_Scores_Women_Var!K25:K35, "&gt;0")+COUNTIF([3]Individual_Scores_Women_Var!K38:K48, "&gt;0")+COUNTIF([3]Individual_Scores_Women_Var!K51:K61, "&gt;0")+COUNTIF([3]Individual_Scores_Women_Var!K64:K74, "&gt;0")+COUNTIF([3]Individual_Scores_Women_Var!K77:K87, "&gt;0")+COUNTIF([3]Individual_Scores_Women_Var!K90:K100, "&gt;0")+COUNTIF([3]Individual_Scores_Women_Var!K103:K113, "&gt;0")+COUNTIF([3]Individual_Scores_Women_Var!K116:K126, "&gt;0")+COUNTIF([3]Individual_Scores_Women_Var!K129:K139, "&gt;0")+COUNTIF([3]Individual_Scores_Women_Var!K142:K152, "&gt;0")+COUNTIF([3]Individual_Scores_Women_Var!K155:K165, "&gt;0")+COUNTIF([3]Individual_Scores_Women_Var!K168:K178, "&gt;0")+COUNTIF([3]Individual_Scores_Women_Var!K181:K191, "&gt;0")+COUNTIF([3]Individual_Scores_Women_Var!K194:K204, "&gt;0")+COUNTIF([3]Individual_Scores_Women_Var!K207:K217, "&gt;0")+COUNTIF([3]Individual_Scores_Women_Var!K220:K230, "&gt;0")+COUNTIF([3]Individual_Scores_Women_Var!K233:K243, "&gt;0")+COUNTIF([3]Individual_Scores_Women_Var!K246:K256, "&gt;0")+COUNTIF([3]Individual_Scores_Women_Var!K259:K269, "&gt;0")+COUNTIF([3]Individual_Scores_Women_Var!K272:K282, "&gt;0")+COUNTIF([3]Individual_Scores_Women_Var!K285:K295, "&gt;0")+COUNTIF([3]Individual_Scores_Women_Var!K298:K308, "&gt;0")+COUNTIF([3]Individual_Scores_Women_Var!K311:K321, "&gt;0")+COUNTIF([3]Individual_Scores_Women_Var!K324:K334, "&gt;0")+COUNTIF([3]Individual_Scores_Women_Var!K337:K347, "&gt;0")+COUNTIF([3]Individual_Scores_Women_Var!K350:K360, "&gt;0")+COUNTIF([3]Individual_Scores_Women_Var!K363:K373, "&gt;0")+COUNTIF([3]Individual_Scores_Women_Var!K376:K386, "&gt;0")+COUNTIF([3]Individual_Scores_Women_Var!K389:K399, "&gt;0")+COUNTIF([3]Individual_Scores_Women_Var!K402:K412, "&gt;0")+COUNTIF([3]Individual_Scores_Women_Var!K415:K425, "&gt;0")+COUNTIF([3]Individual_Scores_Women_Var!K428:K438, "&gt;0")+COUNTIF([3]Individual_Scores_Women_Var!K441:K451, "&gt;0")+COUNTIF([3]Individual_Scores_Women_Var!K454:K464, "&gt;0")+COUNTIF([3]Individual_Scores_Women_Var!K467:K477, "&gt;0")+COUNTIF([3]Individual_Scores_Women_Var!K480:K490, "&gt;0")</f>
        <v>#VALUE!</v>
      </c>
      <c r="I59" s="56" t="e">
        <f>COUNTIF([3]Individual_Scores_Women_Var!L12:L22, "&gt;0")+COUNTIF([3]Individual_Scores_Women_Var!L25:L35, "&gt;0")+COUNTIF([3]Individual_Scores_Women_Var!L38:L48, "&gt;0")+COUNTIF([3]Individual_Scores_Women_Var!L51:L61, "&gt;0")+COUNTIF([3]Individual_Scores_Women_Var!L64:L74, "&gt;0")+COUNTIF([3]Individual_Scores_Women_Var!L77:L87, "&gt;0")+COUNTIF([3]Individual_Scores_Women_Var!L90:L100, "&gt;0")+COUNTIF([3]Individual_Scores_Women_Var!L103:L113, "&gt;0")+COUNTIF([3]Individual_Scores_Women_Var!L116:L126, "&gt;0")+COUNTIF([3]Individual_Scores_Women_Var!L129:L139, "&gt;0")+COUNTIF([3]Individual_Scores_Women_Var!L142:L152, "&gt;0")+COUNTIF([3]Individual_Scores_Women_Var!L155:L165, "&gt;0")+COUNTIF([3]Individual_Scores_Women_Var!L168:L178, "&gt;0")+COUNTIF([3]Individual_Scores_Women_Var!L181:L191, "&gt;0")+COUNTIF([3]Individual_Scores_Women_Var!L194:L204, "&gt;0")+COUNTIF([3]Individual_Scores_Women_Var!L207:L217, "&gt;0")+COUNTIF([3]Individual_Scores_Women_Var!L220:L230, "&gt;0")+COUNTIF([3]Individual_Scores_Women_Var!L233:L243, "&gt;0")+COUNTIF([3]Individual_Scores_Women_Var!L246:L256, "&gt;0")+COUNTIF([3]Individual_Scores_Women_Var!L259:L269, "&gt;0")+COUNTIF([3]Individual_Scores_Women_Var!L272:L282, "&gt;0")+COUNTIF([3]Individual_Scores_Women_Var!L285:L295, "&gt;0")+COUNTIF([3]Individual_Scores_Women_Var!L298:L308, "&gt;0")+COUNTIF([3]Individual_Scores_Women_Var!L311:L321, "&gt;0")+COUNTIF([3]Individual_Scores_Women_Var!L324:L334, "&gt;0")+COUNTIF([3]Individual_Scores_Women_Var!L337:L347, "&gt;0")+COUNTIF([3]Individual_Scores_Women_Var!L350:L360, "&gt;0")+COUNTIF([3]Individual_Scores_Women_Var!L363:L373, "&gt;0")+COUNTIF([3]Individual_Scores_Women_Var!L376:L386, "&gt;0")+COUNTIF([3]Individual_Scores_Women_Var!L389:L399, "&gt;0")+COUNTIF([3]Individual_Scores_Women_Var!L402:L412, "&gt;0")+COUNTIF([3]Individual_Scores_Women_Var!L415:L425, "&gt;0")+COUNTIF([3]Individual_Scores_Women_Var!L428:L438, "&gt;0")+COUNTIF([3]Individual_Scores_Women_Var!L441:L451, "&gt;0")+COUNTIF([3]Individual_Scores_Women_Var!L454:L464, "&gt;0")+COUNTIF([3]Individual_Scores_Women_Var!L467:L477, "&gt;0")+COUNTIF([3]Individual_Scores_Women_Var!L480:L490, "&gt;0")</f>
        <v>#VALUE!</v>
      </c>
      <c r="J59" s="56" t="e">
        <f>SUM(D59:I59)</f>
        <v>#VALUE!</v>
      </c>
    </row>
    <row r="60" spans="1:28" s="13" customFormat="1" ht="13.9" customHeight="1" x14ac:dyDescent="0.25">
      <c r="A60" s="17"/>
      <c r="B60" s="17" t="s">
        <v>99</v>
      </c>
      <c r="C60" s="17"/>
      <c r="D60" s="17"/>
    </row>
    <row r="61" spans="1:28" s="13" customFormat="1" ht="13.9" customHeight="1" x14ac:dyDescent="0.25">
      <c r="A61" s="17"/>
      <c r="B61" s="17" t="s">
        <v>106</v>
      </c>
      <c r="C61" s="17"/>
      <c r="D61" s="17"/>
    </row>
    <row r="62" spans="1:28" s="13" customFormat="1" ht="13.9" customHeight="1" x14ac:dyDescent="0.25">
      <c r="A62" s="17"/>
      <c r="B62" s="17" t="s">
        <v>114</v>
      </c>
      <c r="C62" s="17"/>
      <c r="D62" s="17"/>
    </row>
    <row r="63" spans="1:28" s="13" customFormat="1" ht="13.9" customHeight="1" x14ac:dyDescent="0.25">
      <c r="A63" s="17"/>
      <c r="B63" s="17"/>
      <c r="C63" s="17"/>
      <c r="D63" s="17" t="s">
        <v>93</v>
      </c>
    </row>
    <row r="64" spans="1:28" s="13" customFormat="1" ht="13.9" customHeight="1" thickBot="1" x14ac:dyDescent="0.3">
      <c r="A64" s="57" t="s">
        <v>94</v>
      </c>
      <c r="B64" s="57" t="s">
        <v>25</v>
      </c>
      <c r="C64" s="57"/>
      <c r="D64" s="57" t="s">
        <v>30</v>
      </c>
    </row>
    <row r="65" spans="1:4" s="13" customFormat="1" ht="13.9" customHeight="1" thickTop="1" x14ac:dyDescent="0.35">
      <c r="A65" s="6">
        <f t="shared" ref="A65:B80" si="6">A12</f>
        <v>1</v>
      </c>
      <c r="B65" s="6" t="str">
        <f t="shared" si="6"/>
        <v>Webber International University V</v>
      </c>
      <c r="D65" s="6">
        <f t="shared" ref="D65:D101" si="7">AB12</f>
        <v>9072</v>
      </c>
    </row>
    <row r="66" spans="1:4" s="13" customFormat="1" ht="13.9" customHeight="1" x14ac:dyDescent="0.35">
      <c r="A66" s="6">
        <f t="shared" si="6"/>
        <v>2</v>
      </c>
      <c r="B66" s="6" t="str">
        <f t="shared" si="6"/>
        <v>Mount Mercy University V</v>
      </c>
      <c r="D66" s="6">
        <f t="shared" si="7"/>
        <v>8716</v>
      </c>
    </row>
    <row r="67" spans="1:4" s="13" customFormat="1" ht="13.9" customHeight="1" x14ac:dyDescent="0.35">
      <c r="A67" s="6">
        <f t="shared" si="6"/>
        <v>3</v>
      </c>
      <c r="B67" s="6" t="str">
        <f t="shared" si="6"/>
        <v>Wisc.-Whitewater V</v>
      </c>
      <c r="D67" s="6">
        <f t="shared" si="7"/>
        <v>8682</v>
      </c>
    </row>
    <row r="68" spans="1:4" s="13" customFormat="1" ht="13.9" customHeight="1" x14ac:dyDescent="0.35">
      <c r="A68" s="6">
        <f t="shared" si="6"/>
        <v>4</v>
      </c>
      <c r="B68" s="6" t="str">
        <f t="shared" si="6"/>
        <v>Coe College V</v>
      </c>
      <c r="D68" s="6">
        <f t="shared" si="7"/>
        <v>8541</v>
      </c>
    </row>
    <row r="69" spans="1:4" s="13" customFormat="1" ht="13.9" customHeight="1" x14ac:dyDescent="0.35">
      <c r="A69" s="6">
        <f t="shared" si="6"/>
        <v>5</v>
      </c>
      <c r="B69" s="6" t="str">
        <f t="shared" si="6"/>
        <v>Davenport University V</v>
      </c>
      <c r="D69" s="6">
        <f t="shared" si="7"/>
        <v>8484</v>
      </c>
    </row>
    <row r="70" spans="1:4" s="13" customFormat="1" ht="13.9" customHeight="1" x14ac:dyDescent="0.35">
      <c r="A70" s="6">
        <f t="shared" si="6"/>
        <v>6</v>
      </c>
      <c r="B70" s="6" t="str">
        <f t="shared" si="6"/>
        <v>Judson University V</v>
      </c>
      <c r="D70" s="6">
        <f t="shared" si="7"/>
        <v>8460</v>
      </c>
    </row>
    <row r="71" spans="1:4" s="13" customFormat="1" ht="13.9" customHeight="1" x14ac:dyDescent="0.35">
      <c r="A71" s="6">
        <f t="shared" si="6"/>
        <v>7</v>
      </c>
      <c r="B71" s="6" t="str">
        <f t="shared" si="6"/>
        <v>Notre Dame College V</v>
      </c>
      <c r="D71" s="6">
        <f t="shared" si="7"/>
        <v>8441</v>
      </c>
    </row>
    <row r="72" spans="1:4" s="13" customFormat="1" ht="13.9" customHeight="1" x14ac:dyDescent="0.35">
      <c r="A72" s="6">
        <f t="shared" si="6"/>
        <v>8</v>
      </c>
      <c r="B72" s="6" t="str">
        <f t="shared" si="6"/>
        <v>St. Ambrose University V</v>
      </c>
      <c r="D72" s="6">
        <f t="shared" si="7"/>
        <v>8438</v>
      </c>
    </row>
    <row r="73" spans="1:4" s="13" customFormat="1" ht="13.9" customHeight="1" x14ac:dyDescent="0.35">
      <c r="A73" s="6">
        <f t="shared" si="6"/>
        <v>9</v>
      </c>
      <c r="B73" s="6" t="str">
        <f t="shared" si="6"/>
        <v>William Penn University V</v>
      </c>
      <c r="D73" s="6">
        <f t="shared" si="7"/>
        <v>8411</v>
      </c>
    </row>
    <row r="74" spans="1:4" s="13" customFormat="1" ht="13.9" customHeight="1" x14ac:dyDescent="0.35">
      <c r="A74" s="6">
        <f t="shared" si="6"/>
        <v>10</v>
      </c>
      <c r="B74" s="6" t="str">
        <f t="shared" si="6"/>
        <v>Saint Xavier University V</v>
      </c>
      <c r="D74" s="6">
        <f t="shared" si="7"/>
        <v>8366</v>
      </c>
    </row>
    <row r="75" spans="1:4" s="13" customFormat="1" ht="13.9" customHeight="1" x14ac:dyDescent="0.35">
      <c r="A75" s="6">
        <f t="shared" si="6"/>
        <v>11</v>
      </c>
      <c r="B75" s="6" t="str">
        <f t="shared" si="6"/>
        <v>Indiana Institute Of Technology V</v>
      </c>
      <c r="D75" s="6">
        <f t="shared" si="7"/>
        <v>8360</v>
      </c>
    </row>
    <row r="76" spans="1:4" s="13" customFormat="1" ht="13.9" customHeight="1" x14ac:dyDescent="0.35">
      <c r="A76" s="6">
        <f t="shared" si="6"/>
        <v>12</v>
      </c>
      <c r="B76" s="6" t="str">
        <f t="shared" si="6"/>
        <v>St. Francis (IL) ,University Of V</v>
      </c>
      <c r="D76" s="6">
        <f t="shared" si="7"/>
        <v>8325</v>
      </c>
    </row>
    <row r="77" spans="1:4" s="13" customFormat="1" ht="13.9" customHeight="1" x14ac:dyDescent="0.35">
      <c r="A77" s="6">
        <f t="shared" si="6"/>
        <v>13</v>
      </c>
      <c r="B77" s="6" t="str">
        <f t="shared" si="6"/>
        <v>Lindenwood University V</v>
      </c>
      <c r="D77" s="6">
        <f t="shared" si="7"/>
        <v>8260</v>
      </c>
    </row>
    <row r="78" spans="1:4" s="13" customFormat="1" ht="13.9" customHeight="1" x14ac:dyDescent="0.35">
      <c r="A78" s="6">
        <f t="shared" si="6"/>
        <v>14</v>
      </c>
      <c r="B78" s="6" t="str">
        <f t="shared" si="6"/>
        <v>Concordia University V</v>
      </c>
      <c r="D78" s="6">
        <f t="shared" si="7"/>
        <v>8173</v>
      </c>
    </row>
    <row r="79" spans="1:4" s="13" customFormat="1" ht="13.9" customHeight="1" x14ac:dyDescent="0.35">
      <c r="A79" s="6">
        <f t="shared" si="6"/>
        <v>15</v>
      </c>
      <c r="B79" s="6" t="str">
        <f t="shared" si="6"/>
        <v>Calumet College Of St. Joseph V</v>
      </c>
      <c r="D79" s="6">
        <f t="shared" si="7"/>
        <v>8105</v>
      </c>
    </row>
    <row r="80" spans="1:4" s="13" customFormat="1" ht="13.9" customHeight="1" x14ac:dyDescent="0.35">
      <c r="A80" s="6">
        <f t="shared" si="6"/>
        <v>16</v>
      </c>
      <c r="B80" s="6" t="str">
        <f t="shared" si="6"/>
        <v>Culver-Stockton College V</v>
      </c>
      <c r="D80" s="6">
        <f t="shared" si="7"/>
        <v>8018</v>
      </c>
    </row>
    <row r="81" spans="1:4" s="13" customFormat="1" ht="13.9" customHeight="1" x14ac:dyDescent="0.35">
      <c r="A81" s="6">
        <f t="shared" ref="A81:B96" si="8">A28</f>
        <v>17</v>
      </c>
      <c r="B81" s="6" t="str">
        <f t="shared" si="8"/>
        <v>Marian University (WI) V</v>
      </c>
      <c r="D81" s="6">
        <f t="shared" si="7"/>
        <v>8013</v>
      </c>
    </row>
    <row r="82" spans="1:4" s="13" customFormat="1" ht="13.9" customHeight="1" x14ac:dyDescent="0.35">
      <c r="A82" s="6">
        <f t="shared" si="8"/>
        <v>18</v>
      </c>
      <c r="B82" s="6" t="str">
        <f t="shared" si="8"/>
        <v>Rochester University V</v>
      </c>
      <c r="D82" s="6">
        <f t="shared" si="7"/>
        <v>8003</v>
      </c>
    </row>
    <row r="83" spans="1:4" s="13" customFormat="1" ht="13.9" customHeight="1" x14ac:dyDescent="0.35">
      <c r="A83" s="6">
        <f t="shared" si="8"/>
        <v>19</v>
      </c>
      <c r="B83" s="6" t="str">
        <f t="shared" si="8"/>
        <v>Missouri Baptist University V</v>
      </c>
      <c r="D83" s="6">
        <f t="shared" si="7"/>
        <v>7997</v>
      </c>
    </row>
    <row r="84" spans="1:4" s="13" customFormat="1" ht="13.9" customHeight="1" x14ac:dyDescent="0.35">
      <c r="A84" s="6">
        <f t="shared" si="8"/>
        <v>20</v>
      </c>
      <c r="B84" s="6" t="str">
        <f t="shared" si="8"/>
        <v>Rock Valley College V</v>
      </c>
      <c r="D84" s="6">
        <f t="shared" si="7"/>
        <v>7946</v>
      </c>
    </row>
    <row r="85" spans="1:4" s="13" customFormat="1" ht="13.9" customHeight="1" x14ac:dyDescent="0.35">
      <c r="A85" s="6">
        <f t="shared" si="8"/>
        <v>21</v>
      </c>
      <c r="B85" s="6" t="str">
        <f t="shared" si="8"/>
        <v>Lawrence Technological University V</v>
      </c>
      <c r="D85" s="6">
        <f t="shared" si="7"/>
        <v>7914</v>
      </c>
    </row>
    <row r="86" spans="1:4" s="13" customFormat="1" ht="13.9" customHeight="1" x14ac:dyDescent="0.35">
      <c r="A86" s="6">
        <f t="shared" si="8"/>
        <v>22</v>
      </c>
      <c r="B86" s="6" t="str">
        <f t="shared" si="8"/>
        <v>Morningside University V</v>
      </c>
      <c r="D86" s="6">
        <f t="shared" si="7"/>
        <v>7872</v>
      </c>
    </row>
    <row r="87" spans="1:4" s="13" customFormat="1" ht="13.9" customHeight="1" x14ac:dyDescent="0.35">
      <c r="A87" s="6">
        <f t="shared" si="8"/>
        <v>23</v>
      </c>
      <c r="B87" s="6" t="str">
        <f t="shared" si="8"/>
        <v>Wisc.-Madison V</v>
      </c>
      <c r="D87" s="6">
        <f t="shared" si="7"/>
        <v>7787</v>
      </c>
    </row>
    <row r="88" spans="1:4" s="13" customFormat="1" ht="13.9" customHeight="1" x14ac:dyDescent="0.35">
      <c r="A88" s="6">
        <f t="shared" si="8"/>
        <v>24</v>
      </c>
      <c r="B88" s="6" t="str">
        <f t="shared" si="8"/>
        <v>Iowa Western Community College V</v>
      </c>
      <c r="D88" s="6">
        <f t="shared" si="7"/>
        <v>7758</v>
      </c>
    </row>
    <row r="89" spans="1:4" s="13" customFormat="1" ht="13.9" customHeight="1" x14ac:dyDescent="0.35">
      <c r="A89" s="6">
        <f t="shared" si="8"/>
        <v>25</v>
      </c>
      <c r="B89" s="6" t="str">
        <f t="shared" si="8"/>
        <v>Lourdes University V</v>
      </c>
      <c r="D89" s="6">
        <f t="shared" si="7"/>
        <v>7725</v>
      </c>
    </row>
    <row r="90" spans="1:4" s="13" customFormat="1" ht="13.9" customHeight="1" x14ac:dyDescent="0.35">
      <c r="A90" s="6">
        <f t="shared" si="8"/>
        <v>26</v>
      </c>
      <c r="B90" s="6" t="str">
        <f t="shared" si="8"/>
        <v>Cleary University V</v>
      </c>
      <c r="D90" s="6">
        <f t="shared" si="7"/>
        <v>7675</v>
      </c>
    </row>
    <row r="91" spans="1:4" s="13" customFormat="1" ht="13.9" customHeight="1" x14ac:dyDescent="0.35">
      <c r="A91" s="6">
        <f t="shared" si="8"/>
        <v>27</v>
      </c>
      <c r="B91" s="6" t="str">
        <f t="shared" si="8"/>
        <v>Governors State University V</v>
      </c>
      <c r="D91" s="6">
        <f t="shared" si="7"/>
        <v>7624</v>
      </c>
    </row>
    <row r="92" spans="1:4" s="13" customFormat="1" ht="13.9" customHeight="1" x14ac:dyDescent="0.35">
      <c r="A92" s="6">
        <f t="shared" si="8"/>
        <v>28</v>
      </c>
      <c r="B92" s="6" t="str">
        <f t="shared" si="8"/>
        <v>Grand View University V</v>
      </c>
      <c r="D92" s="6">
        <f t="shared" si="7"/>
        <v>7617</v>
      </c>
    </row>
    <row r="93" spans="1:4" s="13" customFormat="1" ht="13.9" customHeight="1" x14ac:dyDescent="0.35">
      <c r="A93" s="6">
        <f t="shared" si="8"/>
        <v>29</v>
      </c>
      <c r="B93" s="6" t="str">
        <f t="shared" si="8"/>
        <v>Aquinas College V</v>
      </c>
      <c r="D93" s="6">
        <f t="shared" si="7"/>
        <v>7580</v>
      </c>
    </row>
    <row r="94" spans="1:4" s="13" customFormat="1" ht="13.9" customHeight="1" x14ac:dyDescent="0.35">
      <c r="A94" s="6">
        <f t="shared" si="8"/>
        <v>30</v>
      </c>
      <c r="B94" s="6" t="str">
        <f t="shared" si="8"/>
        <v>Iowa Central Community College V</v>
      </c>
      <c r="D94" s="6">
        <f t="shared" si="7"/>
        <v>7381</v>
      </c>
    </row>
    <row r="95" spans="1:4" s="13" customFormat="1" ht="13.9" customHeight="1" x14ac:dyDescent="0.35">
      <c r="A95" s="6">
        <f t="shared" si="8"/>
        <v>31</v>
      </c>
      <c r="B95" s="6" t="str">
        <f t="shared" si="8"/>
        <v>Clarke University V</v>
      </c>
      <c r="D95" s="6">
        <f t="shared" si="7"/>
        <v>7343</v>
      </c>
    </row>
    <row r="96" spans="1:4" s="13" customFormat="1" ht="13.9" customHeight="1" x14ac:dyDescent="0.35">
      <c r="A96" s="6">
        <f t="shared" si="8"/>
        <v>32</v>
      </c>
      <c r="B96" s="6" t="str">
        <f t="shared" si="8"/>
        <v>Illinois State University V</v>
      </c>
      <c r="D96" s="6">
        <f t="shared" si="7"/>
        <v>7107</v>
      </c>
    </row>
    <row r="97" spans="1:4" s="13" customFormat="1" ht="13.9" customHeight="1" x14ac:dyDescent="0.35">
      <c r="A97" s="6">
        <f t="shared" ref="A97:B101" si="9">A44</f>
        <v>33</v>
      </c>
      <c r="B97" s="6" t="str">
        <f t="shared" si="9"/>
        <v>Quincy University V</v>
      </c>
      <c r="D97" s="6">
        <f t="shared" si="7"/>
        <v>6994</v>
      </c>
    </row>
    <row r="98" spans="1:4" s="13" customFormat="1" ht="13.9" customHeight="1" x14ac:dyDescent="0.35">
      <c r="A98" s="6">
        <f t="shared" si="9"/>
        <v>34</v>
      </c>
      <c r="B98" s="6" t="str">
        <f t="shared" si="9"/>
        <v>Grace College V</v>
      </c>
      <c r="D98" s="6">
        <f t="shared" si="7"/>
        <v>6482</v>
      </c>
    </row>
    <row r="99" spans="1:4" s="13" customFormat="1" ht="13.9" customHeight="1" x14ac:dyDescent="0.35">
      <c r="A99" s="6">
        <f t="shared" si="9"/>
        <v>35</v>
      </c>
      <c r="B99" s="6" t="str">
        <f t="shared" si="9"/>
        <v>Wisc.-Milwaukee V</v>
      </c>
      <c r="D99" s="6">
        <f t="shared" si="7"/>
        <v>6290</v>
      </c>
    </row>
    <row r="100" spans="1:4" s="13" customFormat="1" ht="13.9" customHeight="1" x14ac:dyDescent="0.35">
      <c r="A100" s="6">
        <f t="shared" si="9"/>
        <v>36</v>
      </c>
      <c r="B100" s="6" t="str">
        <f t="shared" si="9"/>
        <v>Hastings College V</v>
      </c>
      <c r="D100" s="6">
        <f t="shared" si="7"/>
        <v>0</v>
      </c>
    </row>
    <row r="101" spans="1:4" s="13" customFormat="1" ht="13.9" customHeight="1" x14ac:dyDescent="0.35">
      <c r="A101" s="6">
        <f t="shared" si="9"/>
        <v>36</v>
      </c>
      <c r="B101" s="6" t="str">
        <f t="shared" si="9"/>
        <v>Viterbo University V</v>
      </c>
      <c r="D101" s="6">
        <f t="shared" si="7"/>
        <v>0</v>
      </c>
    </row>
    <row r="102" spans="1:4" s="13" customFormat="1" ht="13.9" customHeight="1" x14ac:dyDescent="0.25"/>
    <row r="103" spans="1:4" s="13" customFormat="1" ht="13.9" customHeight="1" x14ac:dyDescent="0.25"/>
    <row r="104" spans="1:4" s="13" customFormat="1" ht="13.9" customHeight="1" x14ac:dyDescent="0.25"/>
    <row r="105" spans="1:4" s="13" customFormat="1" ht="13.9" customHeight="1" x14ac:dyDescent="0.25"/>
    <row r="106" spans="1:4" s="13" customFormat="1" ht="13.9" customHeight="1" x14ac:dyDescent="0.25"/>
    <row r="107" spans="1:4" s="13" customFormat="1" ht="13.9" customHeight="1" x14ac:dyDescent="0.25"/>
    <row r="108" spans="1:4" s="13" customFormat="1" ht="13.9" customHeight="1" x14ac:dyDescent="0.25"/>
    <row r="109" spans="1:4" s="13" customFormat="1" ht="13.9" customHeight="1" x14ac:dyDescent="0.25"/>
    <row r="110" spans="1:4" s="13" customFormat="1" ht="13.9" customHeight="1" x14ac:dyDescent="0.25"/>
    <row r="111" spans="1:4" s="13" customFormat="1" ht="13.9" customHeight="1" x14ac:dyDescent="0.25"/>
    <row r="112" spans="1:4" s="13" customFormat="1" ht="13.9" customHeight="1" x14ac:dyDescent="0.25"/>
    <row r="113" s="13" customFormat="1" ht="13.9" customHeight="1" x14ac:dyDescent="0.25"/>
    <row r="114" s="13" customFormat="1" ht="13.9" customHeight="1" x14ac:dyDescent="0.25"/>
    <row r="115" s="13" customFormat="1" ht="13.9" customHeight="1" x14ac:dyDescent="0.25"/>
    <row r="116" s="13" customFormat="1" ht="13.9" customHeight="1" x14ac:dyDescent="0.25"/>
    <row r="117" s="13" customFormat="1" ht="13.9" customHeight="1" x14ac:dyDescent="0.25"/>
    <row r="118" s="13" customFormat="1" ht="13.9" customHeight="1" x14ac:dyDescent="0.25"/>
    <row r="119" s="13" customFormat="1" ht="13.9" customHeight="1" x14ac:dyDescent="0.25"/>
    <row r="120" s="13" customFormat="1" ht="13.9" customHeight="1" x14ac:dyDescent="0.25"/>
    <row r="121" s="13" customFormat="1" ht="13.9" customHeight="1" x14ac:dyDescent="0.25"/>
    <row r="122" s="13" customFormat="1" ht="13.9" customHeight="1" x14ac:dyDescent="0.25"/>
    <row r="123" s="13" customFormat="1" ht="13.9" customHeight="1" x14ac:dyDescent="0.25"/>
    <row r="124" s="13" customFormat="1" ht="13.9" customHeight="1" x14ac:dyDescent="0.25"/>
    <row r="125" s="13" customFormat="1" ht="13.9" customHeight="1" x14ac:dyDescent="0.25"/>
    <row r="126" s="13" customFormat="1" ht="13.9" customHeight="1" x14ac:dyDescent="0.25"/>
    <row r="127" s="13" customFormat="1" ht="13.9" customHeight="1" x14ac:dyDescent="0.25"/>
    <row r="128" s="13" customFormat="1" ht="13.9" customHeight="1" x14ac:dyDescent="0.25"/>
    <row r="129" s="13" customFormat="1" ht="13.9" customHeight="1" x14ac:dyDescent="0.25"/>
    <row r="130" s="13" customFormat="1" ht="13.9" customHeight="1" x14ac:dyDescent="0.25"/>
    <row r="131" s="13" customFormat="1" ht="13.9" customHeight="1" x14ac:dyDescent="0.25"/>
    <row r="132" s="13" customFormat="1" ht="13.9" customHeight="1" x14ac:dyDescent="0.25"/>
    <row r="133" s="13" customFormat="1" ht="13.9" customHeight="1" x14ac:dyDescent="0.25"/>
    <row r="134" s="13" customFormat="1" ht="13.9" customHeight="1" x14ac:dyDescent="0.25"/>
    <row r="135" s="13" customFormat="1" ht="13.9" customHeight="1" x14ac:dyDescent="0.25"/>
    <row r="136" s="13" customFormat="1" ht="13.9" customHeight="1" x14ac:dyDescent="0.25"/>
    <row r="137" s="13" customFormat="1" ht="13.9" customHeight="1" x14ac:dyDescent="0.25"/>
    <row r="138" s="13" customFormat="1" ht="13.9" customHeight="1" x14ac:dyDescent="0.25"/>
    <row r="139" s="13" customFormat="1" ht="13.9" customHeight="1" x14ac:dyDescent="0.25"/>
    <row r="140" s="13" customFormat="1" ht="13.9" customHeight="1" x14ac:dyDescent="0.25"/>
    <row r="141" s="13" customFormat="1" ht="13.9" customHeight="1" x14ac:dyDescent="0.25"/>
    <row r="142" s="13" customFormat="1" ht="13.9" customHeight="1" x14ac:dyDescent="0.25"/>
    <row r="143" s="13" customFormat="1" ht="13.9" customHeight="1" x14ac:dyDescent="0.25"/>
    <row r="144" s="13" customFormat="1" ht="13.9" customHeight="1" x14ac:dyDescent="0.25"/>
    <row r="145" s="13" customFormat="1" ht="13.9" customHeight="1" x14ac:dyDescent="0.25"/>
    <row r="146" s="13" customFormat="1" ht="13.9" customHeight="1" x14ac:dyDescent="0.25"/>
    <row r="147" s="13" customFormat="1" ht="13.9" customHeight="1" x14ac:dyDescent="0.25"/>
    <row r="148" s="13" customFormat="1" ht="13.9" customHeight="1" x14ac:dyDescent="0.25"/>
    <row r="149" s="13" customFormat="1" ht="13.9" customHeight="1" x14ac:dyDescent="0.25"/>
    <row r="150" s="13" customFormat="1" ht="13.9" customHeight="1" x14ac:dyDescent="0.25"/>
    <row r="151" s="13" customFormat="1" ht="13.9" customHeight="1" x14ac:dyDescent="0.25"/>
    <row r="152" s="13" customFormat="1" ht="13.9" customHeight="1" x14ac:dyDescent="0.25"/>
    <row r="153" s="13" customFormat="1" ht="13.9" customHeight="1" x14ac:dyDescent="0.25"/>
    <row r="154" s="13" customFormat="1" ht="13.9" customHeight="1" x14ac:dyDescent="0.25"/>
    <row r="155" s="13" customFormat="1" ht="13.9" customHeight="1" x14ac:dyDescent="0.25"/>
    <row r="156" s="13" customFormat="1" ht="13.9" customHeight="1" x14ac:dyDescent="0.25"/>
    <row r="157" s="13" customFormat="1" ht="13.9" customHeight="1" x14ac:dyDescent="0.25"/>
    <row r="158" s="13" customFormat="1" ht="13.9" customHeight="1" x14ac:dyDescent="0.25"/>
    <row r="159" s="13" customFormat="1" ht="13.9" customHeight="1" x14ac:dyDescent="0.25"/>
    <row r="160" s="13" customFormat="1" ht="13.9" customHeight="1" x14ac:dyDescent="0.25"/>
    <row r="161" s="13" customFormat="1" ht="13.9" customHeight="1" x14ac:dyDescent="0.25"/>
    <row r="162" s="13" customFormat="1" ht="13.9" customHeight="1" x14ac:dyDescent="0.25"/>
    <row r="163" s="13" customFormat="1" ht="13.9" customHeight="1" x14ac:dyDescent="0.25"/>
    <row r="164" s="13" customFormat="1" ht="13.9" customHeight="1" x14ac:dyDescent="0.25"/>
    <row r="165" s="13" customFormat="1" ht="13.9" customHeight="1" x14ac:dyDescent="0.25"/>
    <row r="166" s="13" customFormat="1" ht="13.9" customHeight="1" x14ac:dyDescent="0.25"/>
    <row r="167" s="13" customFormat="1" ht="13.9" customHeight="1" x14ac:dyDescent="0.25"/>
    <row r="168" s="13" customFormat="1" ht="13.9" customHeight="1" x14ac:dyDescent="0.25"/>
    <row r="169" s="13" customFormat="1" ht="13.9" customHeight="1" x14ac:dyDescent="0.25"/>
    <row r="170" s="13" customFormat="1" ht="13.9" customHeight="1" x14ac:dyDescent="0.25"/>
    <row r="171" s="13" customFormat="1" ht="13.9" customHeight="1" x14ac:dyDescent="0.25"/>
    <row r="172" s="13" customFormat="1" ht="13.9" customHeight="1" x14ac:dyDescent="0.25"/>
    <row r="173" s="13" customFormat="1" ht="13.9" customHeight="1" x14ac:dyDescent="0.25"/>
    <row r="174" s="13" customFormat="1" ht="13.9" customHeight="1" x14ac:dyDescent="0.25"/>
    <row r="175" s="13" customFormat="1" ht="13.9" customHeight="1" x14ac:dyDescent="0.25"/>
    <row r="176" s="13" customFormat="1" ht="13.9" customHeight="1" x14ac:dyDescent="0.25"/>
    <row r="177" s="13" customFormat="1" ht="13.9" customHeight="1" x14ac:dyDescent="0.25"/>
    <row r="178" s="13" customFormat="1" ht="13.9" customHeight="1" x14ac:dyDescent="0.25"/>
    <row r="179" s="13" customFormat="1" ht="13.9" customHeight="1" x14ac:dyDescent="0.25"/>
    <row r="180" s="13" customFormat="1" ht="13.9" customHeight="1" x14ac:dyDescent="0.25"/>
    <row r="181" s="13" customFormat="1" ht="13.9" customHeight="1" x14ac:dyDescent="0.25"/>
    <row r="182" s="13" customFormat="1" ht="13.9" customHeight="1" x14ac:dyDescent="0.25"/>
    <row r="183" s="13" customFormat="1" ht="13.9" customHeight="1" x14ac:dyDescent="0.25"/>
    <row r="184" s="13" customFormat="1" ht="13.9" customHeight="1" x14ac:dyDescent="0.25"/>
    <row r="185" s="13" customFormat="1" ht="13.9" customHeight="1" x14ac:dyDescent="0.25"/>
    <row r="186" s="13" customFormat="1" ht="13.9" customHeight="1" x14ac:dyDescent="0.25"/>
    <row r="187" s="13" customFormat="1" ht="13.9" customHeight="1" x14ac:dyDescent="0.25"/>
    <row r="188" s="13" customFormat="1" ht="13.9" customHeight="1" x14ac:dyDescent="0.25"/>
    <row r="189" s="13" customFormat="1" ht="13.9" customHeight="1" x14ac:dyDescent="0.25"/>
    <row r="190" s="13" customFormat="1" ht="13.9" customHeight="1" x14ac:dyDescent="0.25"/>
    <row r="191" s="13" customFormat="1" ht="13.9" customHeight="1" x14ac:dyDescent="0.25"/>
    <row r="192" s="13" customFormat="1" ht="13.9" customHeight="1" x14ac:dyDescent="0.25"/>
    <row r="193" s="13" customFormat="1" ht="13.9" customHeight="1" x14ac:dyDescent="0.25"/>
    <row r="194" s="13" customFormat="1" ht="13.9" customHeight="1" x14ac:dyDescent="0.25"/>
    <row r="195" s="13" customFormat="1" ht="13.9" customHeight="1" x14ac:dyDescent="0.25"/>
    <row r="196" s="13" customFormat="1" ht="13.9" customHeight="1" x14ac:dyDescent="0.25"/>
    <row r="197" s="13" customFormat="1" ht="13.9" customHeight="1" x14ac:dyDescent="0.25"/>
    <row r="198" s="13" customFormat="1" ht="13.9" customHeight="1" x14ac:dyDescent="0.25"/>
    <row r="199" s="13" customFormat="1" ht="13.9" customHeight="1" x14ac:dyDescent="0.25"/>
    <row r="200" s="13" customFormat="1" ht="13.9" customHeight="1" x14ac:dyDescent="0.25"/>
    <row r="201" s="13" customFormat="1" ht="13.9" customHeight="1" x14ac:dyDescent="0.25"/>
    <row r="202" s="13" customFormat="1" ht="13.9" customHeight="1" x14ac:dyDescent="0.25"/>
    <row r="203" s="13" customFormat="1" ht="13.9" customHeight="1" x14ac:dyDescent="0.25"/>
    <row r="204" s="13" customFormat="1" ht="13.9" customHeight="1" x14ac:dyDescent="0.25"/>
    <row r="205" s="13" customFormat="1" ht="13.9" customHeight="1" x14ac:dyDescent="0.25"/>
    <row r="206" s="13" customFormat="1" ht="13.9" customHeight="1" x14ac:dyDescent="0.25"/>
    <row r="207" s="13" customFormat="1" ht="13.9" customHeight="1" x14ac:dyDescent="0.25"/>
    <row r="208" s="13" customFormat="1" ht="13.9" customHeight="1" x14ac:dyDescent="0.25"/>
    <row r="209" s="13" customFormat="1" ht="13.9" customHeight="1" x14ac:dyDescent="0.25"/>
    <row r="210" s="13" customFormat="1" ht="13.9" customHeight="1" x14ac:dyDescent="0.25"/>
    <row r="211" s="13" customFormat="1" ht="13.9" customHeight="1" x14ac:dyDescent="0.25"/>
    <row r="212" s="13" customFormat="1" ht="13.9" customHeight="1" x14ac:dyDescent="0.25"/>
    <row r="213" s="13" customFormat="1" ht="13.9" customHeight="1" x14ac:dyDescent="0.25"/>
    <row r="214" s="13" customFormat="1" ht="13.9" customHeight="1" x14ac:dyDescent="0.25"/>
    <row r="215" s="13" customFormat="1" ht="13.9" customHeight="1" x14ac:dyDescent="0.25"/>
    <row r="216" s="13" customFormat="1" ht="13.9" customHeight="1" x14ac:dyDescent="0.25"/>
    <row r="217" s="13" customFormat="1" ht="13.9" customHeight="1" x14ac:dyDescent="0.25"/>
    <row r="218" s="13" customFormat="1" ht="13.9" customHeight="1" x14ac:dyDescent="0.25"/>
    <row r="219" s="13" customFormat="1" ht="13.9" customHeight="1" x14ac:dyDescent="0.25"/>
    <row r="220" s="13" customFormat="1" ht="13.9" customHeight="1" x14ac:dyDescent="0.25"/>
    <row r="221" s="13" customFormat="1" ht="13.9" customHeight="1" x14ac:dyDescent="0.25"/>
    <row r="222" s="13" customFormat="1" ht="13.9" customHeight="1" x14ac:dyDescent="0.25"/>
    <row r="223" s="13" customFormat="1" ht="13.9" customHeight="1" x14ac:dyDescent="0.25"/>
    <row r="224" s="13" customFormat="1" ht="13.9" customHeight="1" x14ac:dyDescent="0.25"/>
    <row r="225" s="13" customFormat="1" ht="13.9" customHeight="1" x14ac:dyDescent="0.25"/>
    <row r="226" s="13" customFormat="1" ht="13.9" customHeight="1" x14ac:dyDescent="0.25"/>
    <row r="227" s="13" customFormat="1" ht="13.9" customHeight="1" x14ac:dyDescent="0.25"/>
    <row r="228" s="13" customFormat="1" ht="13.9" customHeight="1" x14ac:dyDescent="0.25"/>
    <row r="229" s="13" customFormat="1" ht="13.9" customHeight="1" x14ac:dyDescent="0.25"/>
    <row r="230" s="13" customFormat="1" ht="13.9" customHeight="1" x14ac:dyDescent="0.25"/>
    <row r="231" s="13" customFormat="1" ht="13.9" customHeight="1" x14ac:dyDescent="0.25"/>
    <row r="232" s="13" customFormat="1" ht="13.9" customHeight="1" x14ac:dyDescent="0.25"/>
    <row r="233" s="13" customFormat="1" ht="13.9" customHeight="1" x14ac:dyDescent="0.25"/>
    <row r="234" s="13" customFormat="1" ht="13.9" customHeight="1" x14ac:dyDescent="0.25"/>
    <row r="235" s="13" customFormat="1" ht="13.9" customHeight="1" x14ac:dyDescent="0.25"/>
    <row r="236" s="13" customFormat="1" ht="13.9" customHeight="1" x14ac:dyDescent="0.25"/>
    <row r="237" s="13" customFormat="1" ht="13.9" customHeight="1" x14ac:dyDescent="0.25"/>
    <row r="238" s="13" customFormat="1" ht="13.9" customHeight="1" x14ac:dyDescent="0.25"/>
    <row r="239" s="13" customFormat="1" ht="13.9" customHeight="1" x14ac:dyDescent="0.25"/>
    <row r="240" s="13" customFormat="1" ht="13.9" customHeight="1" x14ac:dyDescent="0.25"/>
    <row r="241" s="13" customFormat="1" ht="13.9" customHeight="1" x14ac:dyDescent="0.25"/>
    <row r="242" s="13" customFormat="1" ht="13.9" customHeight="1" x14ac:dyDescent="0.25"/>
    <row r="243" s="13" customFormat="1" ht="13.9" customHeight="1" x14ac:dyDescent="0.25"/>
    <row r="244" s="13" customFormat="1" ht="13.9" customHeight="1" x14ac:dyDescent="0.25"/>
    <row r="245" s="13" customFormat="1" ht="13.9" customHeight="1" x14ac:dyDescent="0.25"/>
    <row r="246" s="13" customFormat="1" ht="13.9" customHeight="1" x14ac:dyDescent="0.25"/>
    <row r="247" s="13" customFormat="1" ht="13.9" customHeight="1" x14ac:dyDescent="0.25"/>
    <row r="248" s="13" customFormat="1" ht="13.9" customHeight="1" x14ac:dyDescent="0.25"/>
    <row r="249" s="13" customFormat="1" ht="13.9" customHeight="1" x14ac:dyDescent="0.25"/>
    <row r="250" s="13" customFormat="1" ht="13.9" customHeight="1" x14ac:dyDescent="0.25"/>
    <row r="251" s="13" customFormat="1" ht="13.9" customHeight="1" x14ac:dyDescent="0.25"/>
    <row r="252" s="13" customFormat="1" ht="13.9" customHeight="1" x14ac:dyDescent="0.25"/>
    <row r="253" s="13" customFormat="1" ht="13.9" customHeight="1" x14ac:dyDescent="0.25"/>
    <row r="254" s="13" customFormat="1" ht="13.9" customHeight="1" x14ac:dyDescent="0.25"/>
    <row r="255" s="13" customFormat="1" ht="13.9" customHeight="1" x14ac:dyDescent="0.25"/>
    <row r="256" s="13" customFormat="1" ht="13.9" customHeight="1" x14ac:dyDescent="0.25"/>
    <row r="257" s="13" customFormat="1" ht="13.9" customHeight="1" x14ac:dyDescent="0.25"/>
    <row r="258" s="13" customFormat="1" ht="13.9" customHeight="1" x14ac:dyDescent="0.25"/>
    <row r="259" s="13" customFormat="1" ht="13.9" customHeight="1" x14ac:dyDescent="0.25"/>
    <row r="260" s="13" customFormat="1" ht="13.9" customHeight="1" x14ac:dyDescent="0.25"/>
    <row r="261" s="13" customFormat="1" ht="13.9" customHeight="1" x14ac:dyDescent="0.25"/>
    <row r="262" s="13" customFormat="1" ht="13.9" customHeight="1" x14ac:dyDescent="0.25"/>
    <row r="263" s="13" customFormat="1" ht="13.9" customHeight="1" x14ac:dyDescent="0.25"/>
    <row r="264" s="13" customFormat="1" ht="13.9" customHeight="1" x14ac:dyDescent="0.25"/>
    <row r="265" s="13" customFormat="1" ht="13.9" customHeight="1" x14ac:dyDescent="0.25"/>
    <row r="266" s="13" customFormat="1" ht="13.9" customHeight="1" x14ac:dyDescent="0.25"/>
    <row r="267" s="13" customFormat="1" ht="13.9" customHeight="1" x14ac:dyDescent="0.25"/>
    <row r="268" s="13" customFormat="1" ht="13.9" customHeight="1" x14ac:dyDescent="0.25"/>
    <row r="269" s="13" customFormat="1" ht="13.9" customHeight="1" x14ac:dyDescent="0.25"/>
    <row r="270" s="13" customFormat="1" ht="13.9" customHeight="1" x14ac:dyDescent="0.25"/>
    <row r="271" s="13" customFormat="1" ht="13.9" customHeight="1" x14ac:dyDescent="0.25"/>
    <row r="272" s="13" customFormat="1" ht="13.9" customHeight="1" x14ac:dyDescent="0.25"/>
    <row r="273" s="13" customFormat="1" ht="13.9" customHeight="1" x14ac:dyDescent="0.25"/>
    <row r="274" s="13" customFormat="1" ht="13.9" customHeight="1" x14ac:dyDescent="0.25"/>
    <row r="275" s="13" customFormat="1" ht="13.9" customHeight="1" x14ac:dyDescent="0.25"/>
    <row r="276" s="13" customFormat="1" ht="13.9" customHeight="1" x14ac:dyDescent="0.25"/>
    <row r="277" s="13" customFormat="1" ht="13.9" customHeight="1" x14ac:dyDescent="0.25"/>
    <row r="278" s="13" customFormat="1" ht="13.9" customHeight="1" x14ac:dyDescent="0.25"/>
    <row r="279" s="13" customFormat="1" ht="13.9" customHeight="1" x14ac:dyDescent="0.25"/>
    <row r="280" s="13" customFormat="1" ht="13.9" customHeight="1" x14ac:dyDescent="0.25"/>
    <row r="281" s="13" customFormat="1" ht="13.9" customHeight="1" x14ac:dyDescent="0.25"/>
    <row r="282" s="13" customFormat="1" ht="13.9" customHeight="1" x14ac:dyDescent="0.25"/>
    <row r="283" s="13" customFormat="1" ht="13.9" customHeight="1" x14ac:dyDescent="0.25"/>
    <row r="284" s="13" customFormat="1" ht="13.9" customHeight="1" x14ac:dyDescent="0.25"/>
    <row r="285" s="13" customFormat="1" ht="13.9" customHeight="1" x14ac:dyDescent="0.25"/>
    <row r="286" s="13" customFormat="1" ht="13.9" customHeight="1" x14ac:dyDescent="0.25"/>
    <row r="287" s="13" customFormat="1" ht="13.9" customHeight="1" x14ac:dyDescent="0.25"/>
    <row r="288" s="13" customFormat="1" ht="13.9" customHeight="1" x14ac:dyDescent="0.25"/>
    <row r="289" s="13" customFormat="1" ht="13.9" customHeight="1" x14ac:dyDescent="0.25"/>
    <row r="290" s="13" customFormat="1" ht="13.9" customHeight="1" x14ac:dyDescent="0.25"/>
    <row r="291" s="13" customFormat="1" ht="13.9" customHeight="1" x14ac:dyDescent="0.25"/>
    <row r="292" s="13" customFormat="1" ht="13.9" customHeight="1" x14ac:dyDescent="0.25"/>
    <row r="293" s="13" customFormat="1" ht="13.9" customHeight="1" x14ac:dyDescent="0.25"/>
    <row r="294" s="13" customFormat="1" ht="13.9" customHeight="1" x14ac:dyDescent="0.25"/>
    <row r="295" s="13" customFormat="1" ht="13.9" customHeight="1" x14ac:dyDescent="0.25"/>
    <row r="296" s="13" customFormat="1" ht="13.9" customHeight="1" x14ac:dyDescent="0.25"/>
    <row r="297" s="13" customFormat="1" ht="13.9" customHeight="1" x14ac:dyDescent="0.25"/>
    <row r="298" s="13" customFormat="1" ht="13.9" customHeight="1" x14ac:dyDescent="0.25"/>
    <row r="299" s="13" customFormat="1" ht="13.9" customHeight="1" x14ac:dyDescent="0.25"/>
    <row r="300" s="13" customFormat="1" ht="13.9" customHeight="1" x14ac:dyDescent="0.25"/>
    <row r="301" s="13" customFormat="1" ht="13.9" customHeight="1" x14ac:dyDescent="0.25"/>
    <row r="302" s="13" customFormat="1" ht="13.9" customHeight="1" x14ac:dyDescent="0.25"/>
    <row r="303" s="13" customFormat="1" ht="13.9" customHeight="1" x14ac:dyDescent="0.25"/>
    <row r="304" s="13" customFormat="1" ht="13.9" customHeight="1" x14ac:dyDescent="0.25"/>
    <row r="305" s="13" customFormat="1" ht="13.9" customHeight="1" x14ac:dyDescent="0.25"/>
    <row r="306" s="13" customFormat="1" ht="13.9" customHeight="1" x14ac:dyDescent="0.25"/>
    <row r="307" s="13" customFormat="1" ht="13.9" customHeight="1" x14ac:dyDescent="0.25"/>
    <row r="308" s="13" customFormat="1" ht="13.9" customHeight="1" x14ac:dyDescent="0.25"/>
    <row r="309" s="13" customFormat="1" ht="13.9" customHeight="1" x14ac:dyDescent="0.25"/>
    <row r="310" s="13" customFormat="1" ht="13.9" customHeight="1" x14ac:dyDescent="0.25"/>
    <row r="311" s="13" customFormat="1" ht="13.9" customHeight="1" x14ac:dyDescent="0.25"/>
    <row r="312" s="13" customFormat="1" ht="13.9" customHeight="1" x14ac:dyDescent="0.25"/>
    <row r="313" s="13" customFormat="1" ht="13.9" customHeight="1" x14ac:dyDescent="0.25"/>
    <row r="314" s="13" customFormat="1" ht="13.9" customHeight="1" x14ac:dyDescent="0.25"/>
    <row r="315" s="13" customFormat="1" ht="13.9" customHeight="1" x14ac:dyDescent="0.25"/>
    <row r="316" s="13" customFormat="1" ht="13.9" customHeight="1" x14ac:dyDescent="0.25"/>
    <row r="317" s="13" customFormat="1" ht="13.9" customHeight="1" x14ac:dyDescent="0.25"/>
    <row r="318" s="13" customFormat="1" ht="13.9" customHeight="1" x14ac:dyDescent="0.25"/>
    <row r="319" s="13" customFormat="1" ht="13.9" customHeight="1" x14ac:dyDescent="0.25"/>
    <row r="320" s="13" customFormat="1" ht="13.9" customHeight="1" x14ac:dyDescent="0.25"/>
    <row r="321" s="13" customFormat="1" ht="13.9" customHeight="1" x14ac:dyDescent="0.25"/>
    <row r="322" s="13" customFormat="1" ht="13.9" customHeight="1" x14ac:dyDescent="0.25"/>
    <row r="323" s="13" customFormat="1" ht="13.9" customHeight="1" x14ac:dyDescent="0.25"/>
    <row r="324" s="13" customFormat="1" ht="13.9" customHeight="1" x14ac:dyDescent="0.25"/>
    <row r="325" s="13" customFormat="1" ht="13.9" customHeight="1" x14ac:dyDescent="0.25"/>
    <row r="326" s="13" customFormat="1" ht="13.9" customHeight="1" x14ac:dyDescent="0.25"/>
    <row r="327" s="13" customFormat="1" ht="13.9" customHeight="1" x14ac:dyDescent="0.25"/>
    <row r="328" s="13" customFormat="1" ht="13.9" customHeight="1" x14ac:dyDescent="0.25"/>
    <row r="329" s="13" customFormat="1" ht="13.9" customHeight="1" x14ac:dyDescent="0.25"/>
    <row r="330" s="13" customFormat="1" ht="13.9" customHeight="1" x14ac:dyDescent="0.25"/>
    <row r="331" s="13" customFormat="1" ht="13.9" customHeight="1" x14ac:dyDescent="0.25"/>
    <row r="332" s="13" customFormat="1" ht="13.9" customHeight="1" x14ac:dyDescent="0.25"/>
    <row r="333" s="13" customFormat="1" ht="13.9" customHeight="1" x14ac:dyDescent="0.25"/>
    <row r="334" s="13" customFormat="1" ht="13.9" customHeight="1" x14ac:dyDescent="0.25"/>
    <row r="335" s="13" customFormat="1" ht="13.9" customHeight="1" x14ac:dyDescent="0.25"/>
    <row r="336" s="13" customFormat="1" ht="13.9" customHeight="1" x14ac:dyDescent="0.25"/>
    <row r="337" s="13" customFormat="1" ht="13.9" customHeight="1" x14ac:dyDescent="0.25"/>
    <row r="338" s="13" customFormat="1" ht="13.9" customHeight="1" x14ac:dyDescent="0.25"/>
    <row r="339" s="13" customFormat="1" ht="13.9" customHeight="1" x14ac:dyDescent="0.25"/>
    <row r="340" s="13" customFormat="1" ht="13.9" customHeight="1" x14ac:dyDescent="0.25"/>
    <row r="341" s="13" customFormat="1" ht="13.9" customHeight="1" x14ac:dyDescent="0.25"/>
    <row r="342" s="13" customFormat="1" ht="13.9" customHeight="1" x14ac:dyDescent="0.25"/>
    <row r="343" s="13" customFormat="1" ht="13.9" customHeight="1" x14ac:dyDescent="0.25"/>
    <row r="344" s="13" customFormat="1" ht="13.9" customHeight="1" x14ac:dyDescent="0.25"/>
    <row r="345" s="13" customFormat="1" ht="13.9" customHeight="1" x14ac:dyDescent="0.25"/>
    <row r="346" s="13" customFormat="1" ht="13.9" customHeight="1" x14ac:dyDescent="0.25"/>
    <row r="347" s="13" customFormat="1" ht="13.9" customHeight="1" x14ac:dyDescent="0.25"/>
    <row r="348" s="13" customFormat="1" ht="13.9" customHeight="1" x14ac:dyDescent="0.25"/>
    <row r="349" s="13" customFormat="1" ht="13.9" customHeight="1" x14ac:dyDescent="0.25"/>
    <row r="350" s="13" customFormat="1" ht="13.9" customHeight="1" x14ac:dyDescent="0.25"/>
    <row r="351" s="13" customFormat="1" ht="13.9" customHeight="1" x14ac:dyDescent="0.25"/>
    <row r="352" s="13" customFormat="1" ht="13.9" customHeight="1" x14ac:dyDescent="0.25"/>
    <row r="353" s="13" customFormat="1" ht="13.9" customHeight="1" x14ac:dyDescent="0.25"/>
    <row r="354" s="13" customFormat="1" ht="13.9" customHeight="1" x14ac:dyDescent="0.25"/>
    <row r="355" s="13" customFormat="1" ht="13.9" customHeight="1" x14ac:dyDescent="0.25"/>
    <row r="356" s="13" customFormat="1" ht="13.9" customHeight="1" x14ac:dyDescent="0.25"/>
    <row r="357" s="13" customFormat="1" ht="13.9" customHeight="1" x14ac:dyDescent="0.25"/>
    <row r="358" s="13" customFormat="1" ht="13.9" customHeight="1" x14ac:dyDescent="0.25"/>
    <row r="359" s="13" customFormat="1" ht="13.9" customHeight="1" x14ac:dyDescent="0.25"/>
    <row r="360" s="13" customFormat="1" ht="13.9" customHeight="1" x14ac:dyDescent="0.25"/>
    <row r="361" s="13" customFormat="1" ht="13.9" customHeight="1" x14ac:dyDescent="0.25"/>
    <row r="362" s="13" customFormat="1" ht="13.9" customHeight="1" x14ac:dyDescent="0.25"/>
    <row r="363" s="13" customFormat="1" ht="13.9" customHeight="1" x14ac:dyDescent="0.25"/>
    <row r="364" s="13" customFormat="1" ht="13.9" customHeight="1" x14ac:dyDescent="0.25"/>
    <row r="365" s="13" customFormat="1" ht="13.9" customHeight="1" x14ac:dyDescent="0.25"/>
    <row r="366" s="13" customFormat="1" ht="13.9" customHeight="1" x14ac:dyDescent="0.25"/>
    <row r="367" s="13" customFormat="1" ht="13.9" customHeight="1" x14ac:dyDescent="0.25"/>
    <row r="368" s="13" customFormat="1" ht="13.9" customHeight="1" x14ac:dyDescent="0.25"/>
    <row r="369" s="13" customFormat="1" ht="13.9" customHeight="1" x14ac:dyDescent="0.25"/>
    <row r="370" s="13" customFormat="1" ht="13.9" customHeight="1" x14ac:dyDescent="0.25"/>
    <row r="371" s="13" customFormat="1" ht="13.9" customHeight="1" x14ac:dyDescent="0.25"/>
    <row r="372" s="13" customFormat="1" ht="13.9" customHeight="1" x14ac:dyDescent="0.25"/>
    <row r="373" s="13" customFormat="1" ht="13.9" customHeight="1" x14ac:dyDescent="0.25"/>
    <row r="374" s="13" customFormat="1" ht="13.9" customHeight="1" x14ac:dyDescent="0.25"/>
    <row r="375" s="13" customFormat="1" ht="13.9" customHeight="1" x14ac:dyDescent="0.25"/>
    <row r="376" s="13" customFormat="1" ht="13.9" customHeight="1" x14ac:dyDescent="0.25"/>
    <row r="377" s="13" customFormat="1" ht="13.9" customHeight="1" x14ac:dyDescent="0.25"/>
    <row r="378" s="13" customFormat="1" ht="13.9" customHeight="1" x14ac:dyDescent="0.25"/>
    <row r="379" s="13" customFormat="1" ht="13.9" customHeight="1" x14ac:dyDescent="0.25"/>
    <row r="380" s="13" customFormat="1" ht="13.9" customHeight="1" x14ac:dyDescent="0.25"/>
    <row r="381" s="13" customFormat="1" ht="13.9" customHeight="1" x14ac:dyDescent="0.25"/>
    <row r="382" s="13" customFormat="1" ht="13.9" customHeight="1" x14ac:dyDescent="0.25"/>
    <row r="383" s="13" customFormat="1" ht="13.9" customHeight="1" x14ac:dyDescent="0.25"/>
    <row r="384" s="13" customFormat="1" ht="13.9" customHeight="1" x14ac:dyDescent="0.25"/>
    <row r="385" s="13" customFormat="1" ht="13.9" customHeight="1" x14ac:dyDescent="0.25"/>
    <row r="386" s="13" customFormat="1" ht="13.9" customHeight="1" x14ac:dyDescent="0.25"/>
    <row r="387" s="13" customFormat="1" ht="13.9" customHeight="1" x14ac:dyDescent="0.25"/>
    <row r="388" s="13" customFormat="1" ht="13.9" customHeight="1" x14ac:dyDescent="0.25"/>
    <row r="389" s="13" customFormat="1" ht="13.9" customHeight="1" x14ac:dyDescent="0.25"/>
    <row r="390" s="13" customFormat="1" ht="13.9" customHeight="1" x14ac:dyDescent="0.25"/>
    <row r="391" s="13" customFormat="1" ht="13.9" customHeight="1" x14ac:dyDescent="0.25"/>
    <row r="392" s="13" customFormat="1" ht="13.9" customHeight="1" x14ac:dyDescent="0.25"/>
    <row r="393" s="13" customFormat="1" ht="13.9" customHeight="1" x14ac:dyDescent="0.25"/>
    <row r="394" s="13" customFormat="1" ht="13.9" customHeight="1" x14ac:dyDescent="0.25"/>
    <row r="395" s="13" customFormat="1" ht="13.9" customHeight="1" x14ac:dyDescent="0.25"/>
    <row r="396" s="13" customFormat="1" ht="13.9" customHeight="1" x14ac:dyDescent="0.25"/>
    <row r="397" s="13" customFormat="1" ht="13.9" customHeight="1" x14ac:dyDescent="0.25"/>
    <row r="398" s="13" customFormat="1" ht="13.9" customHeight="1" x14ac:dyDescent="0.25"/>
    <row r="399" s="13" customFormat="1" ht="13.9" customHeight="1" x14ac:dyDescent="0.25"/>
    <row r="400" s="13" customFormat="1" ht="13.9" customHeight="1" x14ac:dyDescent="0.25"/>
    <row r="401" s="13" customFormat="1" ht="13.9" customHeight="1" x14ac:dyDescent="0.25"/>
    <row r="402" s="13" customFormat="1" ht="13.9" customHeight="1" x14ac:dyDescent="0.25"/>
    <row r="403" s="13" customFormat="1" ht="13.9" customHeight="1" x14ac:dyDescent="0.25"/>
    <row r="404" s="13" customFormat="1" ht="13.9" customHeight="1" x14ac:dyDescent="0.25"/>
    <row r="405" s="13" customFormat="1" ht="13.9" customHeight="1" x14ac:dyDescent="0.25"/>
    <row r="406" s="13" customFormat="1" ht="13.9" customHeight="1" x14ac:dyDescent="0.25"/>
    <row r="407" s="13" customFormat="1" ht="13.9" customHeight="1" x14ac:dyDescent="0.25"/>
    <row r="408" s="13" customFormat="1" ht="13.9" customHeight="1" x14ac:dyDescent="0.25"/>
    <row r="409" s="13" customFormat="1" ht="13.9" customHeight="1" x14ac:dyDescent="0.25"/>
    <row r="410" s="13" customFormat="1" ht="13.9" customHeight="1" x14ac:dyDescent="0.25"/>
    <row r="411" s="13" customFormat="1" ht="13.9" customHeight="1" x14ac:dyDescent="0.25"/>
    <row r="412" s="13" customFormat="1" ht="13.9" customHeight="1" x14ac:dyDescent="0.25"/>
    <row r="413" s="13" customFormat="1" ht="13.9" customHeight="1" x14ac:dyDescent="0.25"/>
    <row r="414" s="13" customFormat="1" ht="13.9" customHeight="1" x14ac:dyDescent="0.25"/>
    <row r="415" s="13" customFormat="1" ht="13.9" customHeight="1" x14ac:dyDescent="0.25"/>
    <row r="416" s="13" customFormat="1" ht="13.9" customHeight="1" x14ac:dyDescent="0.25"/>
    <row r="417" s="13" customFormat="1" ht="13.9" customHeight="1" x14ac:dyDescent="0.25"/>
    <row r="418" s="13" customFormat="1" ht="13.9" customHeight="1" x14ac:dyDescent="0.25"/>
    <row r="419" s="13" customFormat="1" ht="13.9" customHeight="1" x14ac:dyDescent="0.25"/>
    <row r="420" s="13" customFormat="1" ht="13.9" customHeight="1" x14ac:dyDescent="0.25"/>
    <row r="421" s="13" customFormat="1" ht="13.9" customHeight="1" x14ac:dyDescent="0.25"/>
    <row r="422" s="13" customFormat="1" ht="13.9" customHeight="1" x14ac:dyDescent="0.25"/>
    <row r="423" s="13" customFormat="1" ht="13.9" customHeight="1" x14ac:dyDescent="0.25"/>
    <row r="424" s="13" customFormat="1" ht="13.9" customHeight="1" x14ac:dyDescent="0.25"/>
    <row r="425" s="13" customFormat="1" ht="13.9" customHeight="1" x14ac:dyDescent="0.25"/>
    <row r="426" s="13" customFormat="1" ht="13.9" customHeight="1" x14ac:dyDescent="0.25"/>
    <row r="427" s="13" customFormat="1" ht="13.9" customHeight="1" x14ac:dyDescent="0.25"/>
    <row r="428" s="13" customFormat="1" ht="13.9" customHeight="1" x14ac:dyDescent="0.25"/>
    <row r="429" s="13" customFormat="1" ht="13.9" customHeight="1" x14ac:dyDescent="0.25"/>
    <row r="430" s="13" customFormat="1" ht="13.9" customHeight="1" x14ac:dyDescent="0.25"/>
    <row r="431" s="13" customFormat="1" ht="13.9" customHeight="1" x14ac:dyDescent="0.25"/>
    <row r="432" s="13" customFormat="1" ht="13.9" customHeight="1" x14ac:dyDescent="0.25"/>
    <row r="433" s="13" customFormat="1" ht="13.9" customHeight="1" x14ac:dyDescent="0.25"/>
    <row r="434" s="13" customFormat="1" ht="13.9" customHeight="1" x14ac:dyDescent="0.25"/>
    <row r="435" s="13" customFormat="1" ht="13.9" customHeight="1" x14ac:dyDescent="0.25"/>
    <row r="436" s="13" customFormat="1" ht="13.9" customHeight="1" x14ac:dyDescent="0.25"/>
    <row r="437" s="13" customFormat="1" ht="13.9" customHeight="1" x14ac:dyDescent="0.25"/>
    <row r="438" s="13" customFormat="1" ht="13.9" customHeight="1" x14ac:dyDescent="0.25"/>
    <row r="439" s="13" customFormat="1" ht="13.9" customHeight="1" x14ac:dyDescent="0.25"/>
    <row r="440" s="13" customFormat="1" ht="13.9" customHeight="1" x14ac:dyDescent="0.25"/>
    <row r="441" s="13" customFormat="1" ht="13.9" customHeight="1" x14ac:dyDescent="0.25"/>
    <row r="442" s="13" customFormat="1" ht="13.9" customHeight="1" x14ac:dyDescent="0.25"/>
    <row r="443" s="13" customFormat="1" ht="13.9" customHeight="1" x14ac:dyDescent="0.25"/>
    <row r="444" s="13" customFormat="1" ht="13.9" customHeight="1" x14ac:dyDescent="0.25"/>
    <row r="445" s="13" customFormat="1" ht="13.9" customHeight="1" x14ac:dyDescent="0.25"/>
    <row r="446" s="13" customFormat="1" ht="13.9" customHeight="1" x14ac:dyDescent="0.25"/>
    <row r="447" s="13" customFormat="1" ht="13.9" customHeight="1" x14ac:dyDescent="0.25"/>
    <row r="448" s="13" customFormat="1" ht="13.9" customHeight="1" x14ac:dyDescent="0.25"/>
    <row r="449" s="13" customFormat="1" ht="13.9" customHeight="1" x14ac:dyDescent="0.25"/>
    <row r="450" s="13" customFormat="1" ht="13.9" customHeight="1" x14ac:dyDescent="0.25"/>
    <row r="451" s="13" customFormat="1" ht="13.9" customHeight="1" x14ac:dyDescent="0.25"/>
    <row r="452" s="13" customFormat="1" ht="13.9" customHeight="1" x14ac:dyDescent="0.25"/>
    <row r="453" s="13" customFormat="1" ht="13.9" customHeight="1" x14ac:dyDescent="0.25"/>
    <row r="454" s="13" customFormat="1" ht="13.9" customHeight="1" x14ac:dyDescent="0.25"/>
    <row r="455" s="13" customFormat="1" ht="13.9" customHeight="1" x14ac:dyDescent="0.25"/>
    <row r="456" s="13" customFormat="1" ht="13.9" customHeight="1" x14ac:dyDescent="0.25"/>
    <row r="457" s="13" customFormat="1" ht="13.9" customHeight="1" x14ac:dyDescent="0.25"/>
    <row r="458" s="13" customFormat="1" ht="13.9" customHeight="1" x14ac:dyDescent="0.25"/>
    <row r="459" s="13" customFormat="1" ht="13.9" customHeight="1" x14ac:dyDescent="0.25"/>
    <row r="460" s="13" customFormat="1" ht="13.9" customHeight="1" x14ac:dyDescent="0.25"/>
    <row r="461" s="13" customFormat="1" ht="13.9" customHeight="1" x14ac:dyDescent="0.25"/>
    <row r="462" s="13" customFormat="1" ht="13.9" customHeight="1" x14ac:dyDescent="0.25"/>
    <row r="463" s="13" customFormat="1" ht="13.9" customHeight="1" x14ac:dyDescent="0.25"/>
    <row r="464" s="13" customFormat="1" ht="13.9" customHeight="1" x14ac:dyDescent="0.25"/>
    <row r="465" s="13" customFormat="1" ht="13.9" customHeight="1" x14ac:dyDescent="0.25"/>
    <row r="466" s="13" customFormat="1" ht="13.9" customHeight="1" x14ac:dyDescent="0.25"/>
    <row r="467" s="13" customFormat="1" ht="13.9" customHeight="1" x14ac:dyDescent="0.25"/>
    <row r="468" s="13" customFormat="1" ht="13.9" customHeight="1" x14ac:dyDescent="0.25"/>
    <row r="469" s="13" customFormat="1" ht="13.9" customHeight="1" x14ac:dyDescent="0.25"/>
    <row r="470" s="13" customFormat="1" ht="13.9" customHeight="1" x14ac:dyDescent="0.25"/>
    <row r="471" s="13" customFormat="1" ht="13.9" customHeight="1" x14ac:dyDescent="0.25"/>
    <row r="472" s="13" customFormat="1" ht="13.9" customHeight="1" x14ac:dyDescent="0.25"/>
    <row r="473" s="13" customFormat="1" ht="13.9" customHeight="1" x14ac:dyDescent="0.25"/>
    <row r="474" s="13" customFormat="1" ht="13.9" customHeight="1" x14ac:dyDescent="0.25"/>
    <row r="475" s="13" customFormat="1" ht="13.9" customHeight="1" x14ac:dyDescent="0.25"/>
    <row r="476" s="13" customFormat="1" ht="13.9" customHeight="1" x14ac:dyDescent="0.25"/>
    <row r="477" s="13" customFormat="1" ht="13.9" customHeight="1" x14ac:dyDescent="0.25"/>
    <row r="478" s="13" customFormat="1" ht="13.9" customHeight="1" x14ac:dyDescent="0.25"/>
    <row r="479" s="13" customFormat="1" ht="13.9" customHeight="1" x14ac:dyDescent="0.25"/>
    <row r="480" s="13" customFormat="1" ht="13.9" customHeight="1" x14ac:dyDescent="0.25"/>
    <row r="481" s="13" customFormat="1" ht="13.9" customHeight="1" x14ac:dyDescent="0.25"/>
    <row r="482" s="13" customFormat="1" ht="13.9" customHeight="1" x14ac:dyDescent="0.25"/>
    <row r="483" s="13" customFormat="1" ht="13.9" customHeight="1" x14ac:dyDescent="0.25"/>
    <row r="484" s="13" customFormat="1" ht="13.9" customHeight="1" x14ac:dyDescent="0.25"/>
    <row r="485" s="13" customFormat="1" ht="13.9" customHeight="1" x14ac:dyDescent="0.25"/>
    <row r="486" s="13" customFormat="1" ht="13.9" customHeight="1" x14ac:dyDescent="0.25"/>
    <row r="487" s="13" customFormat="1" ht="13.9" customHeight="1" x14ac:dyDescent="0.25"/>
    <row r="488" s="13" customFormat="1" ht="13.9" customHeight="1" x14ac:dyDescent="0.25"/>
    <row r="489" s="13" customFormat="1" ht="13.9" customHeight="1" x14ac:dyDescent="0.25"/>
    <row r="490" s="13" customFormat="1" ht="13.9" customHeight="1" x14ac:dyDescent="0.25"/>
    <row r="491" s="13" customFormat="1" ht="13.9" customHeight="1" x14ac:dyDescent="0.25"/>
    <row r="492" s="13" customFormat="1" ht="13.9" customHeight="1" x14ac:dyDescent="0.25"/>
    <row r="493" s="13" customFormat="1" ht="13.9" customHeight="1" x14ac:dyDescent="0.25"/>
    <row r="494" s="13" customFormat="1" ht="13.9" customHeight="1" x14ac:dyDescent="0.25"/>
    <row r="495" s="13" customFormat="1" ht="13.9" customHeight="1" x14ac:dyDescent="0.25"/>
    <row r="496" s="13" customFormat="1" ht="13.9" customHeight="1" x14ac:dyDescent="0.25"/>
    <row r="497" s="13" customFormat="1" ht="13.9" customHeight="1" x14ac:dyDescent="0.25"/>
    <row r="498" s="13" customFormat="1" ht="13.9" customHeight="1" x14ac:dyDescent="0.25"/>
    <row r="499" s="13" customFormat="1" ht="13.9" customHeight="1" x14ac:dyDescent="0.25"/>
    <row r="500" s="13" customFormat="1" ht="13.9" customHeight="1" x14ac:dyDescent="0.25"/>
    <row r="501" s="13" customFormat="1" ht="13.9" customHeight="1" x14ac:dyDescent="0.25"/>
    <row r="502" s="13" customFormat="1" ht="13.9" customHeight="1" x14ac:dyDescent="0.25"/>
    <row r="503" s="13" customFormat="1" ht="13.9" customHeight="1" x14ac:dyDescent="0.25"/>
    <row r="504" s="13" customFormat="1" ht="13.9" customHeight="1" x14ac:dyDescent="0.25"/>
    <row r="505" s="13" customFormat="1" ht="13.9" customHeight="1" x14ac:dyDescent="0.25"/>
    <row r="506" s="13" customFormat="1" ht="13.9" customHeight="1" x14ac:dyDescent="0.25"/>
    <row r="507" s="13" customFormat="1" ht="13.9" customHeight="1" x14ac:dyDescent="0.25"/>
    <row r="508" s="13" customFormat="1" ht="13.9" customHeight="1" x14ac:dyDescent="0.25"/>
    <row r="509" s="13" customFormat="1" ht="13.9" customHeight="1" x14ac:dyDescent="0.25"/>
    <row r="510" s="13" customFormat="1" ht="13.9" customHeight="1" x14ac:dyDescent="0.25"/>
    <row r="511" s="13" customFormat="1" ht="13.9" customHeight="1" x14ac:dyDescent="0.25"/>
    <row r="512" s="13" customFormat="1" ht="13.9" customHeight="1" x14ac:dyDescent="0.25"/>
    <row r="513" s="13" customFormat="1" ht="13.9" customHeight="1" x14ac:dyDescent="0.25"/>
    <row r="514" s="13" customFormat="1" ht="13.9" customHeight="1" x14ac:dyDescent="0.25"/>
    <row r="515" s="13" customFormat="1" ht="13.9" customHeight="1" x14ac:dyDescent="0.25"/>
    <row r="516" s="13" customFormat="1" ht="13.9" customHeight="1" x14ac:dyDescent="0.25"/>
    <row r="517" s="13" customFormat="1" ht="13.9" customHeight="1" x14ac:dyDescent="0.25"/>
    <row r="518" s="13" customFormat="1" ht="13.9" customHeight="1" x14ac:dyDescent="0.25"/>
    <row r="519" s="13" customFormat="1" ht="13.9" customHeight="1" x14ac:dyDescent="0.25"/>
    <row r="520" s="13" customFormat="1" ht="13.9" customHeight="1" x14ac:dyDescent="0.25"/>
    <row r="521" s="13" customFormat="1" ht="13.9" customHeight="1" x14ac:dyDescent="0.25"/>
    <row r="522" s="13" customFormat="1" ht="13.9" customHeight="1" x14ac:dyDescent="0.25"/>
    <row r="523" s="13" customFormat="1" ht="13.9" customHeight="1" x14ac:dyDescent="0.25"/>
    <row r="524" s="13" customFormat="1" ht="13.9" customHeight="1" x14ac:dyDescent="0.25"/>
    <row r="525" s="13" customFormat="1" ht="13.9" customHeight="1" x14ac:dyDescent="0.25"/>
    <row r="526" s="13" customFormat="1" ht="13.9" customHeight="1" x14ac:dyDescent="0.25"/>
    <row r="527" s="13" customFormat="1" ht="13.9" customHeight="1" x14ac:dyDescent="0.25"/>
    <row r="528" s="13" customFormat="1" ht="13.9" customHeight="1" x14ac:dyDescent="0.25"/>
    <row r="529" s="13" customFormat="1" ht="13.9" customHeight="1" x14ac:dyDescent="0.25"/>
    <row r="530" s="13" customFormat="1" ht="13.9" customHeight="1" x14ac:dyDescent="0.25"/>
    <row r="531" s="13" customFormat="1" ht="13.9" customHeight="1" x14ac:dyDescent="0.25"/>
    <row r="532" s="13" customFormat="1" ht="13.9" customHeight="1" x14ac:dyDescent="0.25"/>
    <row r="533" s="13" customFormat="1" ht="13.9" customHeight="1" x14ac:dyDescent="0.25"/>
    <row r="534" s="13" customFormat="1" ht="13.9" customHeight="1" x14ac:dyDescent="0.25"/>
    <row r="535" s="13" customFormat="1" ht="13.9" customHeight="1" x14ac:dyDescent="0.25"/>
    <row r="536" s="13" customFormat="1" ht="13.9" customHeight="1" x14ac:dyDescent="0.25"/>
    <row r="537" s="13" customFormat="1" ht="13.9" customHeight="1" x14ac:dyDescent="0.25"/>
    <row r="538" s="13" customFormat="1" ht="13.9" customHeight="1" x14ac:dyDescent="0.25"/>
    <row r="539" s="13" customFormat="1" ht="13.9" customHeight="1" x14ac:dyDescent="0.25"/>
    <row r="540" s="13" customFormat="1" ht="13.9" customHeight="1" x14ac:dyDescent="0.25"/>
    <row r="541" s="13" customFormat="1" ht="13.9" customHeight="1" x14ac:dyDescent="0.25"/>
    <row r="542" s="13" customFormat="1" ht="13.9" customHeight="1" x14ac:dyDescent="0.25"/>
    <row r="543" s="13" customFormat="1" ht="13.9" customHeight="1" x14ac:dyDescent="0.25"/>
    <row r="544" s="13" customFormat="1" ht="13.9" customHeight="1" x14ac:dyDescent="0.25"/>
    <row r="545" s="13" customFormat="1" ht="13.9" customHeight="1" x14ac:dyDescent="0.25"/>
    <row r="546" s="13" customFormat="1" ht="13.9" customHeight="1" x14ac:dyDescent="0.25"/>
    <row r="547" s="13" customFormat="1" ht="13.9" customHeight="1" x14ac:dyDescent="0.25"/>
    <row r="548" s="13" customFormat="1" ht="13.9" customHeight="1" x14ac:dyDescent="0.25"/>
    <row r="549" s="13" customFormat="1" ht="13.9" customHeight="1" x14ac:dyDescent="0.25"/>
    <row r="550" s="13" customFormat="1" ht="13.9" customHeight="1" x14ac:dyDescent="0.25"/>
    <row r="551" s="13" customFormat="1" ht="13.9" customHeight="1" x14ac:dyDescent="0.25"/>
    <row r="552" s="13" customFormat="1" ht="13.9" customHeight="1" x14ac:dyDescent="0.25"/>
    <row r="553" s="13" customFormat="1" ht="13.9" customHeight="1" x14ac:dyDescent="0.25"/>
    <row r="554" s="13" customFormat="1" ht="13.9" customHeight="1" x14ac:dyDescent="0.25"/>
    <row r="555" s="13" customFormat="1" ht="13.9" customHeight="1" x14ac:dyDescent="0.25"/>
    <row r="556" s="13" customFormat="1" ht="13.9" customHeight="1" x14ac:dyDescent="0.25"/>
    <row r="557" s="13" customFormat="1" ht="13.9" customHeight="1" x14ac:dyDescent="0.25"/>
    <row r="558" s="13" customFormat="1" ht="13.9" customHeight="1" x14ac:dyDescent="0.25"/>
    <row r="559" s="13" customFormat="1" ht="13.9" customHeight="1" x14ac:dyDescent="0.25"/>
    <row r="560" s="13" customFormat="1" ht="13.9" customHeight="1" x14ac:dyDescent="0.25"/>
    <row r="561" s="13" customFormat="1" ht="13.9" customHeight="1" x14ac:dyDescent="0.25"/>
    <row r="562" s="13" customFormat="1" ht="13.9" customHeight="1" x14ac:dyDescent="0.25"/>
    <row r="563" s="13" customFormat="1" ht="13.9" customHeight="1" x14ac:dyDescent="0.25"/>
    <row r="564" s="13" customFormat="1" ht="13.9" customHeight="1" x14ac:dyDescent="0.25"/>
    <row r="565" s="13" customFormat="1" ht="13.9" customHeight="1" x14ac:dyDescent="0.25"/>
    <row r="566" s="13" customFormat="1" ht="13.9" customHeight="1" x14ac:dyDescent="0.25"/>
    <row r="567" s="13" customFormat="1" ht="13.9" customHeight="1" x14ac:dyDescent="0.25"/>
    <row r="568" s="13" customFormat="1" ht="13.9" customHeight="1" x14ac:dyDescent="0.25"/>
    <row r="569" s="13" customFormat="1" ht="13.9" customHeight="1" x14ac:dyDescent="0.25"/>
    <row r="570" s="13" customFormat="1" ht="13.9" customHeight="1" x14ac:dyDescent="0.25"/>
    <row r="571" s="13" customFormat="1" ht="13.9" customHeight="1" x14ac:dyDescent="0.25"/>
    <row r="572" s="13" customFormat="1" ht="13.9" customHeight="1" x14ac:dyDescent="0.25"/>
    <row r="573" s="13" customFormat="1" ht="13.9" customHeight="1" x14ac:dyDescent="0.25"/>
    <row r="574" s="13" customFormat="1" ht="13.9" customHeight="1" x14ac:dyDescent="0.25"/>
    <row r="575" s="13" customFormat="1" ht="13.9" customHeight="1" x14ac:dyDescent="0.25"/>
    <row r="576" s="13" customFormat="1" ht="13.9" customHeight="1" x14ac:dyDescent="0.25"/>
    <row r="577" s="13" customFormat="1" ht="13.9" customHeight="1" x14ac:dyDescent="0.25"/>
    <row r="578" s="13" customFormat="1" ht="13.9" customHeight="1" x14ac:dyDescent="0.25"/>
    <row r="579" s="13" customFormat="1" ht="13.9" customHeight="1" x14ac:dyDescent="0.25"/>
    <row r="580" s="13" customFormat="1" ht="13.9" customHeight="1" x14ac:dyDescent="0.25"/>
    <row r="581" s="13" customFormat="1" ht="13.9" customHeight="1" x14ac:dyDescent="0.25"/>
    <row r="582" s="13" customFormat="1" ht="13.9" customHeight="1" x14ac:dyDescent="0.25"/>
    <row r="583" s="13" customFormat="1" ht="13.9" customHeight="1" x14ac:dyDescent="0.25"/>
    <row r="584" s="13" customFormat="1" ht="13.9" customHeight="1" x14ac:dyDescent="0.25"/>
    <row r="585" s="13" customFormat="1" ht="13.9" customHeight="1" x14ac:dyDescent="0.25"/>
    <row r="586" s="13" customFormat="1" ht="13.9" customHeight="1" x14ac:dyDescent="0.25"/>
    <row r="587" s="13" customFormat="1" ht="13.9" customHeight="1" x14ac:dyDescent="0.25"/>
    <row r="588" s="13" customFormat="1" ht="13.9" customHeight="1" x14ac:dyDescent="0.25"/>
    <row r="589" s="13" customFormat="1" ht="13.9" customHeight="1" x14ac:dyDescent="0.25"/>
    <row r="590" s="13" customFormat="1" ht="13.9" customHeight="1" x14ac:dyDescent="0.25"/>
    <row r="591" s="13" customFormat="1" ht="13.9" customHeight="1" x14ac:dyDescent="0.25"/>
    <row r="592" s="13" customFormat="1" ht="13.9" customHeight="1" x14ac:dyDescent="0.25"/>
    <row r="593" s="13" customFormat="1" ht="13.9" customHeight="1" x14ac:dyDescent="0.25"/>
    <row r="594" s="13" customFormat="1" ht="13.9" customHeight="1" x14ac:dyDescent="0.25"/>
    <row r="595" s="13" customFormat="1" ht="13.9" customHeight="1" x14ac:dyDescent="0.25"/>
    <row r="596" s="13" customFormat="1" ht="13.9" customHeight="1" x14ac:dyDescent="0.25"/>
    <row r="597" s="13" customFormat="1" ht="13.9" customHeight="1" x14ac:dyDescent="0.25"/>
    <row r="598" s="13" customFormat="1" ht="13.9" customHeight="1" x14ac:dyDescent="0.25"/>
    <row r="599" s="13" customFormat="1" ht="13.9" customHeight="1" x14ac:dyDescent="0.25"/>
    <row r="600" s="13" customFormat="1" ht="13.9" customHeight="1" x14ac:dyDescent="0.25"/>
    <row r="601" s="13" customFormat="1" ht="13.9" customHeight="1" x14ac:dyDescent="0.25"/>
    <row r="602" s="13" customFormat="1" ht="13.9" customHeight="1" x14ac:dyDescent="0.25"/>
    <row r="603" s="13" customFormat="1" ht="13.9" customHeight="1" x14ac:dyDescent="0.25"/>
    <row r="604" s="13" customFormat="1" ht="13.9" customHeight="1" x14ac:dyDescent="0.25"/>
    <row r="605" s="13" customFormat="1" ht="13.9" customHeight="1" x14ac:dyDescent="0.25"/>
    <row r="606" s="13" customFormat="1" ht="13.9" customHeight="1" x14ac:dyDescent="0.25"/>
    <row r="607" s="13" customFormat="1" ht="13.9" customHeight="1" x14ac:dyDescent="0.25"/>
    <row r="608" s="13" customFormat="1" ht="13.9" customHeight="1" x14ac:dyDescent="0.25"/>
    <row r="609" s="13" customFormat="1" ht="13.9" customHeight="1" x14ac:dyDescent="0.25"/>
    <row r="610" s="13" customFormat="1" ht="13.9" customHeight="1" x14ac:dyDescent="0.25"/>
    <row r="611" s="13" customFormat="1" ht="13.9" customHeight="1" x14ac:dyDescent="0.25"/>
    <row r="612" s="13" customFormat="1" ht="13.9" customHeight="1" x14ac:dyDescent="0.25"/>
    <row r="613" s="13" customFormat="1" ht="13.9" customHeight="1" x14ac:dyDescent="0.25"/>
    <row r="614" s="13" customFormat="1" ht="13.9" customHeight="1" x14ac:dyDescent="0.25"/>
    <row r="615" s="13" customFormat="1" ht="13.9" customHeight="1" x14ac:dyDescent="0.25"/>
    <row r="616" s="13" customFormat="1" ht="13.9" customHeight="1" x14ac:dyDescent="0.25"/>
    <row r="617" s="13" customFormat="1" ht="13.9" customHeight="1" x14ac:dyDescent="0.25"/>
    <row r="618" s="13" customFormat="1" ht="13.9" customHeight="1" x14ac:dyDescent="0.25"/>
    <row r="619" s="13" customFormat="1" ht="13.9" customHeight="1" x14ac:dyDescent="0.25"/>
    <row r="620" s="13" customFormat="1" ht="13.9" customHeight="1" x14ac:dyDescent="0.25"/>
    <row r="621" s="13" customFormat="1" ht="13.9" customHeight="1" x14ac:dyDescent="0.25"/>
    <row r="622" s="13" customFormat="1" ht="13.9" customHeight="1" x14ac:dyDescent="0.25"/>
    <row r="623" s="13" customFormat="1" ht="13.9" customHeight="1" x14ac:dyDescent="0.25"/>
    <row r="624" s="13" customFormat="1" ht="13.9" customHeight="1" x14ac:dyDescent="0.25"/>
    <row r="625" s="13" customFormat="1" ht="13.9" customHeight="1" x14ac:dyDescent="0.25"/>
    <row r="626" s="13" customFormat="1" ht="13.9" customHeight="1" x14ac:dyDescent="0.25"/>
    <row r="627" s="13" customFormat="1" ht="13.9" customHeight="1" x14ac:dyDescent="0.25"/>
    <row r="628" s="13" customFormat="1" ht="13.9" customHeight="1" x14ac:dyDescent="0.25"/>
    <row r="629" s="13" customFormat="1" ht="13.9" customHeight="1" x14ac:dyDescent="0.25"/>
    <row r="630" s="13" customFormat="1" ht="13.9" customHeight="1" x14ac:dyDescent="0.25"/>
    <row r="631" s="13" customFormat="1" ht="13.9" customHeight="1" x14ac:dyDescent="0.25"/>
    <row r="632" s="13" customFormat="1" ht="13.9" customHeight="1" x14ac:dyDescent="0.25"/>
    <row r="633" s="13" customFormat="1" ht="13.9" customHeight="1" x14ac:dyDescent="0.25"/>
    <row r="634" s="13" customFormat="1" ht="13.9" customHeight="1" x14ac:dyDescent="0.25"/>
    <row r="635" s="13" customFormat="1" ht="13.9" customHeight="1" x14ac:dyDescent="0.25"/>
    <row r="636" s="13" customFormat="1" ht="13.9" customHeight="1" x14ac:dyDescent="0.25"/>
    <row r="637" s="13" customFormat="1" ht="13.9" customHeight="1" x14ac:dyDescent="0.25"/>
    <row r="638" s="13" customFormat="1" ht="13.9" customHeight="1" x14ac:dyDescent="0.25"/>
    <row r="639" s="13" customFormat="1" ht="13.9" customHeight="1" x14ac:dyDescent="0.25"/>
    <row r="640" s="13" customFormat="1" ht="13.9" customHeight="1" x14ac:dyDescent="0.25"/>
    <row r="641" s="13" customFormat="1" ht="13.9" customHeight="1" x14ac:dyDescent="0.25"/>
    <row r="642" s="13" customFormat="1" ht="13.9" customHeight="1" x14ac:dyDescent="0.25"/>
    <row r="643" s="13" customFormat="1" ht="13.9" customHeight="1" x14ac:dyDescent="0.25"/>
    <row r="644" s="13" customFormat="1" ht="13.9" customHeight="1" x14ac:dyDescent="0.25"/>
    <row r="645" s="13" customFormat="1" ht="13.9" customHeight="1" x14ac:dyDescent="0.25"/>
    <row r="646" s="13" customFormat="1" ht="13.9" customHeight="1" x14ac:dyDescent="0.25"/>
    <row r="647" s="13" customFormat="1" ht="13.9" customHeight="1" x14ac:dyDescent="0.25"/>
    <row r="648" s="13" customFormat="1" ht="13.9" customHeight="1" x14ac:dyDescent="0.25"/>
    <row r="649" s="13" customFormat="1" ht="13.9" customHeight="1" x14ac:dyDescent="0.25"/>
    <row r="650" s="13" customFormat="1" ht="13.9" customHeight="1" x14ac:dyDescent="0.25"/>
    <row r="651" s="13" customFormat="1" ht="13.9" customHeight="1" x14ac:dyDescent="0.25"/>
    <row r="652" s="13" customFormat="1" ht="13.9" customHeight="1" x14ac:dyDescent="0.25"/>
    <row r="653" s="13" customFormat="1" ht="13.9" customHeight="1" x14ac:dyDescent="0.25"/>
    <row r="654" s="13" customFormat="1" ht="13.9" customHeight="1" x14ac:dyDescent="0.25"/>
    <row r="655" s="13" customFormat="1" ht="13.9" customHeight="1" x14ac:dyDescent="0.25"/>
    <row r="656" s="13" customFormat="1" ht="13.9" customHeight="1" x14ac:dyDescent="0.25"/>
    <row r="657" s="13" customFormat="1" ht="13.9" customHeight="1" x14ac:dyDescent="0.25"/>
    <row r="658" s="13" customFormat="1" ht="13.9" customHeight="1" x14ac:dyDescent="0.25"/>
    <row r="659" s="13" customFormat="1" ht="13.9" customHeight="1" x14ac:dyDescent="0.25"/>
    <row r="660" s="13" customFormat="1" ht="13.9" customHeight="1" x14ac:dyDescent="0.25"/>
    <row r="661" s="13" customFormat="1" ht="13.9" customHeight="1" x14ac:dyDescent="0.25"/>
    <row r="662" s="13" customFormat="1" ht="13.9" customHeight="1" x14ac:dyDescent="0.25"/>
    <row r="663" s="13" customFormat="1" ht="13.9" customHeight="1" x14ac:dyDescent="0.25"/>
    <row r="664" s="13" customFormat="1" ht="13.9" customHeight="1" x14ac:dyDescent="0.25"/>
    <row r="665" s="13" customFormat="1" ht="13.9" customHeight="1" x14ac:dyDescent="0.25"/>
    <row r="666" s="13" customFormat="1" ht="13.9" customHeight="1" x14ac:dyDescent="0.25"/>
    <row r="667" s="13" customFormat="1" ht="13.9" customHeight="1" x14ac:dyDescent="0.25"/>
    <row r="668" s="13" customFormat="1" ht="13.9" customHeight="1" x14ac:dyDescent="0.25"/>
    <row r="669" s="13" customFormat="1" ht="13.9" customHeight="1" x14ac:dyDescent="0.25"/>
    <row r="670" s="13" customFormat="1" ht="13.9" customHeight="1" x14ac:dyDescent="0.25"/>
    <row r="671" s="13" customFormat="1" ht="13.9" customHeight="1" x14ac:dyDescent="0.25"/>
    <row r="672" s="13" customFormat="1" ht="13.9" customHeight="1" x14ac:dyDescent="0.25"/>
    <row r="673" s="13" customFormat="1" ht="13.9" customHeight="1" x14ac:dyDescent="0.25"/>
    <row r="674" s="13" customFormat="1" ht="13.9" customHeight="1" x14ac:dyDescent="0.25"/>
    <row r="675" s="13" customFormat="1" ht="13.9" customHeight="1" x14ac:dyDescent="0.25"/>
    <row r="676" s="13" customFormat="1" ht="13.9" customHeight="1" x14ac:dyDescent="0.25"/>
    <row r="677" s="13" customFormat="1" ht="13.9" customHeight="1" x14ac:dyDescent="0.25"/>
    <row r="678" s="13" customFormat="1" ht="13.9" customHeight="1" x14ac:dyDescent="0.25"/>
    <row r="679" s="13" customFormat="1" ht="13.9" customHeight="1" x14ac:dyDescent="0.25"/>
    <row r="680" s="13" customFormat="1" ht="13.9" customHeight="1" x14ac:dyDescent="0.25"/>
    <row r="681" s="13" customFormat="1" ht="13.9" customHeight="1" x14ac:dyDescent="0.25"/>
    <row r="682" s="13" customFormat="1" ht="13.9" customHeight="1" x14ac:dyDescent="0.25"/>
    <row r="683" s="13" customFormat="1" ht="13.9" customHeight="1" x14ac:dyDescent="0.25"/>
    <row r="684" s="13" customFormat="1" ht="13.9" customHeight="1" x14ac:dyDescent="0.25"/>
    <row r="685" s="13" customFormat="1" ht="13.9" customHeight="1" x14ac:dyDescent="0.25"/>
    <row r="686" s="13" customFormat="1" ht="13.9" customHeight="1" x14ac:dyDescent="0.25"/>
    <row r="687" s="13" customFormat="1" ht="13.9" customHeight="1" x14ac:dyDescent="0.25"/>
    <row r="688" s="13" customFormat="1" ht="13.9" customHeight="1" x14ac:dyDescent="0.25"/>
    <row r="689" s="13" customFormat="1" ht="13.9" customHeight="1" x14ac:dyDescent="0.25"/>
    <row r="690" s="13" customFormat="1" ht="13.9" customHeight="1" x14ac:dyDescent="0.25"/>
    <row r="691" s="13" customFormat="1" ht="13.9" customHeight="1" x14ac:dyDescent="0.25"/>
    <row r="692" s="13" customFormat="1" ht="13.9" customHeight="1" x14ac:dyDescent="0.25"/>
    <row r="693" s="13" customFormat="1" ht="13.9" customHeight="1" x14ac:dyDescent="0.25"/>
    <row r="694" s="13" customFormat="1" ht="13.9" customHeight="1" x14ac:dyDescent="0.25"/>
    <row r="695" s="13" customFormat="1" ht="13.9" customHeight="1" x14ac:dyDescent="0.25"/>
    <row r="696" s="13" customFormat="1" ht="13.9" customHeight="1" x14ac:dyDescent="0.25"/>
    <row r="697" s="13" customFormat="1" ht="13.9" customHeight="1" x14ac:dyDescent="0.25"/>
    <row r="698" s="13" customFormat="1" ht="13.9" customHeight="1" x14ac:dyDescent="0.25"/>
    <row r="699" s="13" customFormat="1" ht="13.9" customHeight="1" x14ac:dyDescent="0.25"/>
    <row r="700" s="13" customFormat="1" ht="13.9" customHeight="1" x14ac:dyDescent="0.25"/>
    <row r="701" s="13" customFormat="1" ht="13.9" customHeight="1" x14ac:dyDescent="0.25"/>
    <row r="702" s="13" customFormat="1" ht="13.9" customHeight="1" x14ac:dyDescent="0.25"/>
    <row r="703" s="13" customFormat="1" ht="13.9" customHeight="1" x14ac:dyDescent="0.25"/>
    <row r="704" s="13" customFormat="1" ht="13.9" customHeight="1" x14ac:dyDescent="0.25"/>
    <row r="705" s="13" customFormat="1" ht="13.9" customHeight="1" x14ac:dyDescent="0.25"/>
    <row r="706" s="13" customFormat="1" ht="13.9" customHeight="1" x14ac:dyDescent="0.25"/>
    <row r="707" s="13" customFormat="1" ht="13.9" customHeight="1" x14ac:dyDescent="0.25"/>
    <row r="708" s="13" customFormat="1" ht="13.9" customHeight="1" x14ac:dyDescent="0.25"/>
    <row r="709" s="13" customFormat="1" ht="13.9" customHeight="1" x14ac:dyDescent="0.25"/>
    <row r="710" s="13" customFormat="1" ht="13.9" customHeight="1" x14ac:dyDescent="0.25"/>
    <row r="711" s="13" customFormat="1" ht="13.9" customHeight="1" x14ac:dyDescent="0.25"/>
    <row r="712" s="13" customFormat="1" ht="13.9" customHeight="1" x14ac:dyDescent="0.25"/>
    <row r="713" s="13" customFormat="1" ht="13.9" customHeight="1" x14ac:dyDescent="0.25"/>
    <row r="714" s="13" customFormat="1" ht="13.9" customHeight="1" x14ac:dyDescent="0.25"/>
    <row r="715" s="13" customFormat="1" ht="13.9" customHeight="1" x14ac:dyDescent="0.25"/>
    <row r="716" s="13" customFormat="1" ht="13.9" customHeight="1" x14ac:dyDescent="0.25"/>
    <row r="717" s="13" customFormat="1" ht="13.9" customHeight="1" x14ac:dyDescent="0.25"/>
    <row r="718" s="13" customFormat="1" ht="13.9" customHeight="1" x14ac:dyDescent="0.25"/>
    <row r="719" s="13" customFormat="1" ht="13.9" customHeight="1" x14ac:dyDescent="0.25"/>
    <row r="720" s="13" customFormat="1" ht="13.9" customHeight="1" x14ac:dyDescent="0.25"/>
    <row r="721" s="13" customFormat="1" ht="13.9" customHeight="1" x14ac:dyDescent="0.25"/>
    <row r="722" s="13" customFormat="1" ht="13.9" customHeight="1" x14ac:dyDescent="0.25"/>
    <row r="723" s="13" customFormat="1" ht="13.9" customHeight="1" x14ac:dyDescent="0.25"/>
    <row r="724" s="13" customFormat="1" ht="13.9" customHeight="1" x14ac:dyDescent="0.25"/>
    <row r="725" s="13" customFormat="1" ht="13.9" customHeight="1" x14ac:dyDescent="0.25"/>
    <row r="726" s="13" customFormat="1" ht="13.9" customHeight="1" x14ac:dyDescent="0.25"/>
    <row r="727" s="13" customFormat="1" ht="13.9" customHeight="1" x14ac:dyDescent="0.25"/>
    <row r="728" s="13" customFormat="1" ht="13.9" customHeight="1" x14ac:dyDescent="0.25"/>
    <row r="729" s="13" customFormat="1" ht="13.9" customHeight="1" x14ac:dyDescent="0.25"/>
    <row r="730" s="13" customFormat="1" ht="13.9" customHeight="1" x14ac:dyDescent="0.25"/>
    <row r="731" s="13" customFormat="1" ht="13.9" customHeight="1" x14ac:dyDescent="0.25"/>
    <row r="732" s="13" customFormat="1" ht="13.9" customHeight="1" x14ac:dyDescent="0.25"/>
    <row r="733" s="13" customFormat="1" ht="13.9" customHeight="1" x14ac:dyDescent="0.25"/>
    <row r="734" s="13" customFormat="1" ht="13.9" customHeight="1" x14ac:dyDescent="0.25"/>
    <row r="735" s="13" customFormat="1" ht="13.9" customHeight="1" x14ac:dyDescent="0.25"/>
    <row r="736" s="13" customFormat="1" ht="13.9" customHeight="1" x14ac:dyDescent="0.25"/>
    <row r="737" s="13" customFormat="1" ht="13.9" customHeight="1" x14ac:dyDescent="0.25"/>
    <row r="738" s="13" customFormat="1" ht="13.9" customHeight="1" x14ac:dyDescent="0.25"/>
    <row r="739" s="13" customFormat="1" ht="13.9" customHeight="1" x14ac:dyDescent="0.25"/>
    <row r="740" s="13" customFormat="1" ht="13.9" customHeight="1" x14ac:dyDescent="0.25"/>
    <row r="741" s="13" customFormat="1" ht="13.9" customHeight="1" x14ac:dyDescent="0.25"/>
    <row r="742" s="13" customFormat="1" ht="13.9" customHeight="1" x14ac:dyDescent="0.25"/>
    <row r="743" s="13" customFormat="1" ht="13.9" customHeight="1" x14ac:dyDescent="0.25"/>
    <row r="744" s="13" customFormat="1" ht="13.9" customHeight="1" x14ac:dyDescent="0.25"/>
    <row r="745" s="13" customFormat="1" ht="13.9" customHeight="1" x14ac:dyDescent="0.25"/>
    <row r="746" s="13" customFormat="1" ht="13.9" customHeight="1" x14ac:dyDescent="0.25"/>
    <row r="747" s="13" customFormat="1" ht="13.9" customHeight="1" x14ac:dyDescent="0.25"/>
    <row r="748" s="13" customFormat="1" ht="13.9" customHeight="1" x14ac:dyDescent="0.25"/>
    <row r="749" s="13" customFormat="1" ht="13.9" customHeight="1" x14ac:dyDescent="0.25"/>
    <row r="750" s="13" customFormat="1" ht="13.9" customHeight="1" x14ac:dyDescent="0.25"/>
    <row r="751" s="13" customFormat="1" ht="13.9" customHeight="1" x14ac:dyDescent="0.25"/>
    <row r="752" s="13" customFormat="1" ht="13.9" customHeight="1" x14ac:dyDescent="0.25"/>
    <row r="753" s="13" customFormat="1" ht="13.9" customHeight="1" x14ac:dyDescent="0.25"/>
    <row r="754" s="13" customFormat="1" ht="13.9" customHeight="1" x14ac:dyDescent="0.25"/>
    <row r="755" s="13" customFormat="1" ht="13.9" customHeight="1" x14ac:dyDescent="0.25"/>
    <row r="756" s="13" customFormat="1" ht="13.9" customHeight="1" x14ac:dyDescent="0.25"/>
    <row r="757" s="13" customFormat="1" ht="13.9" customHeight="1" x14ac:dyDescent="0.25"/>
    <row r="758" s="13" customFormat="1" ht="13.9" customHeight="1" x14ac:dyDescent="0.25"/>
    <row r="759" s="13" customFormat="1" ht="13.9" customHeight="1" x14ac:dyDescent="0.25"/>
    <row r="760" s="13" customFormat="1" ht="13.9" customHeight="1" x14ac:dyDescent="0.25"/>
    <row r="761" s="13" customFormat="1" ht="13.9" customHeight="1" x14ac:dyDescent="0.25"/>
    <row r="762" s="13" customFormat="1" ht="13.9" customHeight="1" x14ac:dyDescent="0.25"/>
    <row r="763" s="13" customFormat="1" ht="13.9" customHeight="1" x14ac:dyDescent="0.25"/>
    <row r="764" s="13" customFormat="1" ht="13.9" customHeight="1" x14ac:dyDescent="0.25"/>
    <row r="765" s="13" customFormat="1" ht="13.9" customHeight="1" x14ac:dyDescent="0.25"/>
    <row r="766" s="13" customFormat="1" ht="13.9" customHeight="1" x14ac:dyDescent="0.25"/>
    <row r="767" s="13" customFormat="1" ht="13.9" customHeight="1" x14ac:dyDescent="0.25"/>
    <row r="768" s="13" customFormat="1" ht="13.9" customHeight="1" x14ac:dyDescent="0.25"/>
    <row r="769" s="13" customFormat="1" ht="13.9" customHeight="1" x14ac:dyDescent="0.25"/>
    <row r="770" s="13" customFormat="1" ht="13.9" customHeight="1" x14ac:dyDescent="0.25"/>
    <row r="771" s="13" customFormat="1" ht="13.9" customHeight="1" x14ac:dyDescent="0.25"/>
    <row r="772" s="13" customFormat="1" ht="13.9" customHeight="1" x14ac:dyDescent="0.25"/>
    <row r="773" s="13" customFormat="1" ht="13.9" customHeight="1" x14ac:dyDescent="0.25"/>
    <row r="774" s="13" customFormat="1" ht="13.9" customHeight="1" x14ac:dyDescent="0.25"/>
    <row r="775" s="13" customFormat="1" ht="13.9" customHeight="1" x14ac:dyDescent="0.25"/>
    <row r="776" s="13" customFormat="1" ht="13.9" customHeight="1" x14ac:dyDescent="0.25"/>
    <row r="777" s="13" customFormat="1" ht="13.9" customHeight="1" x14ac:dyDescent="0.25"/>
    <row r="778" s="13" customFormat="1" ht="13.9" customHeight="1" x14ac:dyDescent="0.25"/>
    <row r="779" s="13" customFormat="1" ht="13.9" customHeight="1" x14ac:dyDescent="0.25"/>
    <row r="780" s="13" customFormat="1" ht="13.9" customHeight="1" x14ac:dyDescent="0.25"/>
    <row r="781" s="13" customFormat="1" ht="13.9" customHeight="1" x14ac:dyDescent="0.25"/>
    <row r="782" s="13" customFormat="1" ht="13.9" customHeight="1" x14ac:dyDescent="0.25"/>
    <row r="783" s="13" customFormat="1" ht="13.9" customHeight="1" x14ac:dyDescent="0.25"/>
    <row r="784" s="13" customFormat="1" ht="13.9" customHeight="1" x14ac:dyDescent="0.25"/>
    <row r="785" s="13" customFormat="1" ht="13.9" customHeight="1" x14ac:dyDescent="0.25"/>
    <row r="786" s="13" customFormat="1" ht="13.9" customHeight="1" x14ac:dyDescent="0.25"/>
    <row r="787" s="13" customFormat="1" ht="13.9" customHeight="1" x14ac:dyDescent="0.25"/>
    <row r="788" s="13" customFormat="1" ht="13.9" customHeight="1" x14ac:dyDescent="0.25"/>
    <row r="789" s="13" customFormat="1" ht="13.9" customHeight="1" x14ac:dyDescent="0.25"/>
    <row r="790" s="13" customFormat="1" ht="13.9" customHeight="1" x14ac:dyDescent="0.25"/>
    <row r="791" s="13" customFormat="1" ht="13.9" customHeight="1" x14ac:dyDescent="0.25"/>
    <row r="792" s="13" customFormat="1" ht="13.9" customHeight="1" x14ac:dyDescent="0.25"/>
    <row r="793" s="13" customFormat="1" ht="13.9" customHeight="1" x14ac:dyDescent="0.25"/>
    <row r="794" s="13" customFormat="1" ht="13.9" customHeight="1" x14ac:dyDescent="0.25"/>
    <row r="795" s="13" customFormat="1" ht="13.9" customHeight="1" x14ac:dyDescent="0.25"/>
    <row r="796" s="13" customFormat="1" ht="13.9" customHeight="1" x14ac:dyDescent="0.25"/>
    <row r="797" s="13" customFormat="1" ht="13.9" customHeight="1" x14ac:dyDescent="0.25"/>
    <row r="798" s="13" customFormat="1" ht="13.9" customHeight="1" x14ac:dyDescent="0.25"/>
    <row r="799" s="13" customFormat="1" ht="13.9" customHeight="1" x14ac:dyDescent="0.25"/>
    <row r="800" s="13" customFormat="1" ht="13.9" customHeight="1" x14ac:dyDescent="0.25"/>
    <row r="801" s="13" customFormat="1" ht="13.9" customHeight="1" x14ac:dyDescent="0.25"/>
    <row r="802" s="13" customFormat="1" ht="13.9" customHeight="1" x14ac:dyDescent="0.25"/>
    <row r="803" s="13" customFormat="1" ht="13.9" customHeight="1" x14ac:dyDescent="0.25"/>
    <row r="804" s="13" customFormat="1" ht="13.9" customHeight="1" x14ac:dyDescent="0.25"/>
    <row r="805" s="13" customFormat="1" ht="13.9" customHeight="1" x14ac:dyDescent="0.25"/>
    <row r="806" s="13" customFormat="1" ht="13.9" customHeight="1" x14ac:dyDescent="0.25"/>
    <row r="807" s="13" customFormat="1" ht="13.9" customHeight="1" x14ac:dyDescent="0.25"/>
    <row r="808" s="13" customFormat="1" ht="13.9" customHeight="1" x14ac:dyDescent="0.25"/>
    <row r="809" s="13" customFormat="1" ht="13.9" customHeight="1" x14ac:dyDescent="0.25"/>
    <row r="810" s="13" customFormat="1" ht="13.9" customHeight="1" x14ac:dyDescent="0.25"/>
    <row r="811" s="13" customFormat="1" ht="13.9" customHeight="1" x14ac:dyDescent="0.25"/>
    <row r="812" s="13" customFormat="1" ht="13.9" customHeight="1" x14ac:dyDescent="0.25"/>
    <row r="813" s="13" customFormat="1" ht="13.9" customHeight="1" x14ac:dyDescent="0.25"/>
    <row r="814" s="13" customFormat="1" ht="13.9" customHeight="1" x14ac:dyDescent="0.25"/>
    <row r="815" s="13" customFormat="1" ht="13.9" customHeight="1" x14ac:dyDescent="0.25"/>
    <row r="816" s="13" customFormat="1" ht="13.9" customHeight="1" x14ac:dyDescent="0.25"/>
    <row r="817" s="13" customFormat="1" ht="13.9" customHeight="1" x14ac:dyDescent="0.25"/>
    <row r="818" s="13" customFormat="1" ht="13.9" customHeight="1" x14ac:dyDescent="0.25"/>
    <row r="819" s="13" customFormat="1" ht="13.9" customHeight="1" x14ac:dyDescent="0.25"/>
    <row r="820" s="13" customFormat="1" ht="13.9" customHeight="1" x14ac:dyDescent="0.25"/>
    <row r="821" s="13" customFormat="1" ht="13.9" customHeight="1" x14ac:dyDescent="0.25"/>
    <row r="822" s="13" customFormat="1" ht="13.9" customHeight="1" x14ac:dyDescent="0.25"/>
    <row r="823" s="13" customFormat="1" ht="13.9" customHeight="1" x14ac:dyDescent="0.25"/>
    <row r="824" s="13" customFormat="1" ht="13.9" customHeight="1" x14ac:dyDescent="0.25"/>
    <row r="825" s="13" customFormat="1" ht="13.9" customHeight="1" x14ac:dyDescent="0.25"/>
    <row r="826" s="13" customFormat="1" ht="13.9" customHeight="1" x14ac:dyDescent="0.25"/>
    <row r="827" s="13" customFormat="1" ht="13.9" customHeight="1" x14ac:dyDescent="0.25"/>
    <row r="828" s="13" customFormat="1" ht="13.9" customHeight="1" x14ac:dyDescent="0.25"/>
    <row r="829" s="13" customFormat="1" ht="13.9" customHeight="1" x14ac:dyDescent="0.25"/>
    <row r="830" s="13" customFormat="1" ht="13.9" customHeight="1" x14ac:dyDescent="0.25"/>
    <row r="831" s="13" customFormat="1" ht="13.9" customHeight="1" x14ac:dyDescent="0.25"/>
    <row r="832" s="13" customFormat="1" ht="13.9" customHeight="1" x14ac:dyDescent="0.25"/>
    <row r="833" s="13" customFormat="1" ht="13.9" customHeight="1" x14ac:dyDescent="0.25"/>
    <row r="834" s="13" customFormat="1" ht="13.9" customHeight="1" x14ac:dyDescent="0.25"/>
    <row r="835" s="13" customFormat="1" ht="13.9" customHeight="1" x14ac:dyDescent="0.25"/>
    <row r="836" s="13" customFormat="1" ht="13.9" customHeight="1" x14ac:dyDescent="0.25"/>
    <row r="837" s="13" customFormat="1" ht="13.9" customHeight="1" x14ac:dyDescent="0.25"/>
    <row r="838" s="13" customFormat="1" ht="13.9" customHeight="1" x14ac:dyDescent="0.25"/>
    <row r="839" s="13" customFormat="1" ht="13.9" customHeight="1" x14ac:dyDescent="0.25"/>
    <row r="840" s="13" customFormat="1" ht="13.9" customHeight="1" x14ac:dyDescent="0.25"/>
    <row r="841" s="13" customFormat="1" ht="13.9" customHeight="1" x14ac:dyDescent="0.25"/>
    <row r="842" s="13" customFormat="1" ht="13.9" customHeight="1" x14ac:dyDescent="0.25"/>
    <row r="843" s="13" customFormat="1" ht="13.9" customHeight="1" x14ac:dyDescent="0.25"/>
    <row r="844" s="13" customFormat="1" ht="13.9" customHeight="1" x14ac:dyDescent="0.25"/>
    <row r="845" s="13" customFormat="1" ht="13.9" customHeight="1" x14ac:dyDescent="0.25"/>
    <row r="846" s="13" customFormat="1" ht="13.9" customHeight="1" x14ac:dyDescent="0.25"/>
    <row r="847" s="13" customFormat="1" ht="13.9" customHeight="1" x14ac:dyDescent="0.25"/>
    <row r="848" s="13" customFormat="1" ht="13.9" customHeight="1" x14ac:dyDescent="0.25"/>
    <row r="849" s="13" customFormat="1" ht="13.9" customHeight="1" x14ac:dyDescent="0.25"/>
    <row r="850" s="13" customFormat="1" ht="13.9" customHeight="1" x14ac:dyDescent="0.25"/>
    <row r="851" s="13" customFormat="1" ht="13.9" customHeight="1" x14ac:dyDescent="0.25"/>
    <row r="852" s="13" customFormat="1" ht="13.9" customHeight="1" x14ac:dyDescent="0.25"/>
    <row r="853" s="13" customFormat="1" ht="13.9" customHeight="1" x14ac:dyDescent="0.25"/>
    <row r="854" s="13" customFormat="1" ht="13.9" customHeight="1" x14ac:dyDescent="0.25"/>
    <row r="855" s="13" customFormat="1" ht="13.9" customHeight="1" x14ac:dyDescent="0.25"/>
    <row r="856" s="13" customFormat="1" ht="13.9" customHeight="1" x14ac:dyDescent="0.25"/>
    <row r="857" s="13" customFormat="1" ht="13.9" customHeight="1" x14ac:dyDescent="0.25"/>
    <row r="858" s="13" customFormat="1" ht="13.9" customHeight="1" x14ac:dyDescent="0.25"/>
    <row r="859" s="13" customFormat="1" ht="13.9" customHeight="1" x14ac:dyDescent="0.25"/>
    <row r="860" s="13" customFormat="1" ht="13.9" customHeight="1" x14ac:dyDescent="0.25"/>
    <row r="861" s="13" customFormat="1" ht="13.9" customHeight="1" x14ac:dyDescent="0.25"/>
    <row r="862" s="13" customFormat="1" ht="13.9" customHeight="1" x14ac:dyDescent="0.25"/>
    <row r="863" s="13" customFormat="1" ht="13.9" customHeight="1" x14ac:dyDescent="0.25"/>
    <row r="864" s="13" customFormat="1" ht="13.9" customHeight="1" x14ac:dyDescent="0.25"/>
    <row r="865" s="13" customFormat="1" ht="13.9" customHeight="1" x14ac:dyDescent="0.25"/>
    <row r="866" s="13" customFormat="1" ht="13.9" customHeight="1" x14ac:dyDescent="0.25"/>
    <row r="867" s="13" customFormat="1" ht="13.9" customHeight="1" x14ac:dyDescent="0.25"/>
    <row r="868" s="13" customFormat="1" ht="13.9" customHeight="1" x14ac:dyDescent="0.25"/>
    <row r="869" s="13" customFormat="1" ht="13.9" customHeight="1" x14ac:dyDescent="0.25"/>
    <row r="870" s="13" customFormat="1" ht="13.9" customHeight="1" x14ac:dyDescent="0.25"/>
    <row r="871" s="13" customFormat="1" ht="13.9" customHeight="1" x14ac:dyDescent="0.25"/>
    <row r="872" s="13" customFormat="1" ht="13.9" customHeight="1" x14ac:dyDescent="0.25"/>
    <row r="873" s="13" customFormat="1" ht="13.9" customHeight="1" x14ac:dyDescent="0.25"/>
    <row r="874" s="13" customFormat="1" ht="13.9" customHeight="1" x14ac:dyDescent="0.25"/>
    <row r="875" s="13" customFormat="1" ht="13.9" customHeight="1" x14ac:dyDescent="0.25"/>
    <row r="876" s="13" customFormat="1" ht="13.9" customHeight="1" x14ac:dyDescent="0.25"/>
    <row r="877" s="13" customFormat="1" ht="13.9" customHeight="1" x14ac:dyDescent="0.25"/>
    <row r="878" s="13" customFormat="1" ht="13.9" customHeight="1" x14ac:dyDescent="0.25"/>
    <row r="879" s="13" customFormat="1" ht="13.9" customHeight="1" x14ac:dyDescent="0.25"/>
    <row r="880" s="13" customFormat="1" ht="13.9" customHeight="1" x14ac:dyDescent="0.25"/>
    <row r="881" s="13" customFormat="1" ht="13.9" customHeight="1" x14ac:dyDescent="0.25"/>
    <row r="882" s="13" customFormat="1" ht="13.9" customHeight="1" x14ac:dyDescent="0.25"/>
    <row r="883" s="13" customFormat="1" ht="13.9" customHeight="1" x14ac:dyDescent="0.25"/>
    <row r="884" s="13" customFormat="1" ht="13.9" customHeight="1" x14ac:dyDescent="0.25"/>
    <row r="885" s="13" customFormat="1" ht="13.9" customHeight="1" x14ac:dyDescent="0.25"/>
    <row r="886" s="13" customFormat="1" ht="13.9" customHeight="1" x14ac:dyDescent="0.25"/>
    <row r="887" s="13" customFormat="1" ht="13.9" customHeight="1" x14ac:dyDescent="0.25"/>
    <row r="888" s="13" customFormat="1" ht="13.9" customHeight="1" x14ac:dyDescent="0.25"/>
    <row r="889" s="13" customFormat="1" ht="13.9" customHeight="1" x14ac:dyDescent="0.25"/>
    <row r="890" s="13" customFormat="1" ht="13.9" customHeight="1" x14ac:dyDescent="0.25"/>
    <row r="891" s="13" customFormat="1" ht="13.9" customHeight="1" x14ac:dyDescent="0.25"/>
    <row r="892" s="13" customFormat="1" ht="13.9" customHeight="1" x14ac:dyDescent="0.25"/>
    <row r="893" s="13" customFormat="1" ht="13.9" customHeight="1" x14ac:dyDescent="0.25"/>
    <row r="894" s="13" customFormat="1" ht="13.9" customHeight="1" x14ac:dyDescent="0.25"/>
    <row r="895" s="13" customFormat="1" ht="13.9" customHeight="1" x14ac:dyDescent="0.25"/>
    <row r="896" s="13" customFormat="1" ht="13.9" customHeight="1" x14ac:dyDescent="0.25"/>
    <row r="897" s="13" customFormat="1" ht="13.9" customHeight="1" x14ac:dyDescent="0.25"/>
    <row r="898" s="13" customFormat="1" ht="13.9" customHeight="1" x14ac:dyDescent="0.25"/>
    <row r="899" s="13" customFormat="1" ht="13.9" customHeight="1" x14ac:dyDescent="0.25"/>
    <row r="900" s="13" customFormat="1" ht="13.9" customHeight="1" x14ac:dyDescent="0.25"/>
    <row r="901" s="13" customFormat="1" ht="13.9" customHeight="1" x14ac:dyDescent="0.25"/>
    <row r="902" s="13" customFormat="1" ht="13.9" customHeight="1" x14ac:dyDescent="0.25"/>
    <row r="903" s="13" customFormat="1" ht="13.9" customHeight="1" x14ac:dyDescent="0.25"/>
    <row r="904" s="13" customFormat="1" ht="13.9" customHeight="1" x14ac:dyDescent="0.25"/>
    <row r="905" s="13" customFormat="1" ht="13.9" customHeight="1" x14ac:dyDescent="0.25"/>
    <row r="906" s="13" customFormat="1" ht="13.9" customHeight="1" x14ac:dyDescent="0.25"/>
    <row r="907" s="13" customFormat="1" ht="13.9" customHeight="1" x14ac:dyDescent="0.25"/>
    <row r="908" s="13" customFormat="1" ht="13.9" customHeight="1" x14ac:dyDescent="0.25"/>
    <row r="909" s="13" customFormat="1" ht="13.9" customHeight="1" x14ac:dyDescent="0.25"/>
    <row r="910" s="13" customFormat="1" ht="13.9" customHeight="1" x14ac:dyDescent="0.25"/>
    <row r="911" s="13" customFormat="1" ht="13.9" customHeight="1" x14ac:dyDescent="0.25"/>
    <row r="912" s="13" customFormat="1" ht="13.9" customHeight="1" x14ac:dyDescent="0.25"/>
    <row r="913" s="13" customFormat="1" ht="13.9" customHeight="1" x14ac:dyDescent="0.25"/>
    <row r="914" s="13" customFormat="1" ht="13.9" customHeight="1" x14ac:dyDescent="0.25"/>
    <row r="915" s="13" customFormat="1" ht="13.9" customHeight="1" x14ac:dyDescent="0.25"/>
    <row r="916" s="13" customFormat="1" ht="13.9" customHeight="1" x14ac:dyDescent="0.25"/>
    <row r="917" s="13" customFormat="1" ht="13.9" customHeight="1" x14ac:dyDescent="0.25"/>
    <row r="918" s="13" customFormat="1" ht="13.9" customHeight="1" x14ac:dyDescent="0.25"/>
    <row r="919" s="13" customFormat="1" ht="13.9" customHeight="1" x14ac:dyDescent="0.25"/>
    <row r="920" s="13" customFormat="1" ht="13.9" customHeight="1" x14ac:dyDescent="0.25"/>
    <row r="921" s="13" customFormat="1" ht="13.9" customHeight="1" x14ac:dyDescent="0.25"/>
    <row r="922" s="13" customFormat="1" ht="13.9" customHeight="1" x14ac:dyDescent="0.25"/>
    <row r="923" s="13" customFormat="1" ht="13.9" customHeight="1" x14ac:dyDescent="0.25"/>
    <row r="924" s="13" customFormat="1" ht="13.9" customHeight="1" x14ac:dyDescent="0.25"/>
    <row r="925" s="13" customFormat="1" ht="13.9" customHeight="1" x14ac:dyDescent="0.25"/>
    <row r="926" s="13" customFormat="1" ht="13.9" customHeight="1" x14ac:dyDescent="0.25"/>
    <row r="927" s="13" customFormat="1" ht="13.9" customHeight="1" x14ac:dyDescent="0.25"/>
    <row r="928" s="13" customFormat="1" ht="13.9" customHeight="1" x14ac:dyDescent="0.25"/>
    <row r="929" s="13" customFormat="1" ht="13.9" customHeight="1" x14ac:dyDescent="0.25"/>
    <row r="930" s="13" customFormat="1" ht="13.9" customHeight="1" x14ac:dyDescent="0.25"/>
    <row r="931" s="13" customFormat="1" ht="13.9" customHeight="1" x14ac:dyDescent="0.25"/>
    <row r="932" s="13" customFormat="1" ht="13.9" customHeight="1" x14ac:dyDescent="0.25"/>
    <row r="933" s="13" customFormat="1" ht="13.9" customHeight="1" x14ac:dyDescent="0.25"/>
    <row r="934" s="13" customFormat="1" ht="13.9" customHeight="1" x14ac:dyDescent="0.25"/>
    <row r="935" s="13" customFormat="1" ht="13.9" customHeight="1" x14ac:dyDescent="0.25"/>
    <row r="936" s="13" customFormat="1" ht="13.9" customHeight="1" x14ac:dyDescent="0.25"/>
    <row r="937" s="13" customFormat="1" ht="13.9" customHeight="1" x14ac:dyDescent="0.25"/>
    <row r="938" s="13" customFormat="1" ht="13.9" customHeight="1" x14ac:dyDescent="0.25"/>
    <row r="939" s="13" customFormat="1" ht="13.9" customHeight="1" x14ac:dyDescent="0.25"/>
    <row r="940" s="13" customFormat="1" ht="13.9" customHeight="1" x14ac:dyDescent="0.25"/>
    <row r="941" s="13" customFormat="1" ht="13.9" customHeight="1" x14ac:dyDescent="0.25"/>
    <row r="942" s="13" customFormat="1" ht="13.9" customHeight="1" x14ac:dyDescent="0.25"/>
    <row r="943" s="13" customFormat="1" ht="13.9" customHeight="1" x14ac:dyDescent="0.25"/>
    <row r="944" s="13" customFormat="1" ht="13.9" customHeight="1" x14ac:dyDescent="0.25"/>
    <row r="945" s="13" customFormat="1" ht="13.9" customHeight="1" x14ac:dyDescent="0.25"/>
    <row r="946" s="13" customFormat="1" ht="13.9" customHeight="1" x14ac:dyDescent="0.25"/>
    <row r="947" s="13" customFormat="1" ht="13.9" customHeight="1" x14ac:dyDescent="0.25"/>
    <row r="948" s="13" customFormat="1" ht="13.9" customHeight="1" x14ac:dyDescent="0.25"/>
    <row r="949" s="13" customFormat="1" ht="13.9" customHeight="1" x14ac:dyDescent="0.25"/>
    <row r="950" s="13" customFormat="1" ht="13.9" customHeight="1" x14ac:dyDescent="0.25"/>
    <row r="951" s="13" customFormat="1" ht="13.9" customHeight="1" x14ac:dyDescent="0.25"/>
    <row r="952" s="13" customFormat="1" ht="13.9" customHeight="1" x14ac:dyDescent="0.25"/>
    <row r="953" s="13" customFormat="1" ht="13.9" customHeight="1" x14ac:dyDescent="0.25"/>
    <row r="954" s="13" customFormat="1" ht="13.9" customHeight="1" x14ac:dyDescent="0.25"/>
    <row r="955" s="13" customFormat="1" ht="13.9" customHeight="1" x14ac:dyDescent="0.25"/>
    <row r="956" s="13" customFormat="1" ht="13.9" customHeight="1" x14ac:dyDescent="0.25"/>
    <row r="957" s="13" customFormat="1" ht="13.9" customHeight="1" x14ac:dyDescent="0.25"/>
    <row r="958" s="13" customFormat="1" ht="13.9" customHeight="1" x14ac:dyDescent="0.25"/>
    <row r="959" s="13" customFormat="1" ht="13.9" customHeight="1" x14ac:dyDescent="0.25"/>
    <row r="960" s="13" customFormat="1" ht="13.9" customHeight="1" x14ac:dyDescent="0.25"/>
    <row r="961" s="13" customFormat="1" ht="13.9" customHeight="1" x14ac:dyDescent="0.25"/>
    <row r="962" s="13" customFormat="1" ht="13.9" customHeight="1" x14ac:dyDescent="0.25"/>
    <row r="963" s="13" customFormat="1" ht="13.9" customHeight="1" x14ac:dyDescent="0.25"/>
    <row r="964" s="13" customFormat="1" ht="13.9" customHeight="1" x14ac:dyDescent="0.25"/>
    <row r="965" s="13" customFormat="1" ht="13.9" customHeight="1" x14ac:dyDescent="0.25"/>
    <row r="966" s="13" customFormat="1" ht="13.9" customHeight="1" x14ac:dyDescent="0.25"/>
    <row r="967" s="13" customFormat="1" ht="13.9" customHeight="1" x14ac:dyDescent="0.25"/>
    <row r="968" s="13" customFormat="1" ht="13.9" customHeight="1" x14ac:dyDescent="0.25"/>
    <row r="969" s="13" customFormat="1" ht="13.9" customHeight="1" x14ac:dyDescent="0.25"/>
    <row r="970" s="13" customFormat="1" ht="13.9" customHeight="1" x14ac:dyDescent="0.25"/>
    <row r="971" s="13" customFormat="1" ht="13.9" customHeight="1" x14ac:dyDescent="0.25"/>
    <row r="972" s="13" customFormat="1" ht="13.9" customHeight="1" x14ac:dyDescent="0.25"/>
    <row r="973" s="13" customFormat="1" ht="13.9" customHeight="1" x14ac:dyDescent="0.25"/>
    <row r="974" s="13" customFormat="1" ht="13.9" customHeight="1" x14ac:dyDescent="0.25"/>
    <row r="975" s="13" customFormat="1" ht="13.9" customHeight="1" x14ac:dyDescent="0.25"/>
    <row r="976" s="13" customFormat="1" ht="13.9" customHeight="1" x14ac:dyDescent="0.25"/>
    <row r="977" s="13" customFormat="1" ht="13.9" customHeight="1" x14ac:dyDescent="0.25"/>
    <row r="978" s="13" customFormat="1" ht="13.9" customHeight="1" x14ac:dyDescent="0.25"/>
    <row r="979" s="13" customFormat="1" ht="13.9" customHeight="1" x14ac:dyDescent="0.25"/>
    <row r="980" s="13" customFormat="1" ht="13.9" customHeight="1" x14ac:dyDescent="0.25"/>
    <row r="981" s="13" customFormat="1" ht="13.9" customHeight="1" x14ac:dyDescent="0.25"/>
    <row r="982" s="13" customFormat="1" ht="13.9" customHeight="1" x14ac:dyDescent="0.25"/>
    <row r="983" s="13" customFormat="1" ht="13.9" customHeight="1" x14ac:dyDescent="0.25"/>
    <row r="984" s="13" customFormat="1" ht="13.9" customHeight="1" x14ac:dyDescent="0.25"/>
    <row r="985" s="13" customFormat="1" ht="13.9" customHeight="1" x14ac:dyDescent="0.25"/>
    <row r="986" s="13" customFormat="1" ht="13.9" customHeight="1" x14ac:dyDescent="0.25"/>
    <row r="987" s="13" customFormat="1" ht="13.9" customHeight="1" x14ac:dyDescent="0.25"/>
    <row r="988" s="13" customFormat="1" ht="13.9" customHeight="1" x14ac:dyDescent="0.25"/>
    <row r="989" s="13" customFormat="1" ht="13.9" customHeight="1" x14ac:dyDescent="0.25"/>
    <row r="990" s="13" customFormat="1" ht="13.9" customHeight="1" x14ac:dyDescent="0.25"/>
    <row r="991" s="13" customFormat="1" ht="13.9" customHeight="1" x14ac:dyDescent="0.25"/>
    <row r="992" s="13" customFormat="1" ht="13.9" customHeight="1" x14ac:dyDescent="0.25"/>
    <row r="993" s="13" customFormat="1" ht="13.9" customHeight="1" x14ac:dyDescent="0.25"/>
    <row r="994" s="13" customFormat="1" ht="13.9" customHeight="1" x14ac:dyDescent="0.25"/>
    <row r="995" s="13" customFormat="1" ht="13.9" customHeight="1" x14ac:dyDescent="0.25"/>
    <row r="996" s="13" customFormat="1" ht="13.9" customHeight="1" x14ac:dyDescent="0.25"/>
    <row r="997" s="13" customFormat="1" ht="13.9" customHeight="1" x14ac:dyDescent="0.25"/>
    <row r="998" s="13" customFormat="1" ht="13.9" customHeight="1" x14ac:dyDescent="0.25"/>
    <row r="999" s="13" customFormat="1" ht="13.9" customHeight="1" x14ac:dyDescent="0.25"/>
    <row r="1000" s="13" customFormat="1" ht="13.9" customHeight="1" x14ac:dyDescent="0.25"/>
    <row r="1001" s="13" customFormat="1" ht="13.9" customHeight="1" x14ac:dyDescent="0.25"/>
    <row r="1002" s="13" customFormat="1" ht="13.9" customHeight="1" x14ac:dyDescent="0.25"/>
    <row r="1003" s="13" customFormat="1" ht="13.9" customHeight="1" x14ac:dyDescent="0.25"/>
    <row r="1004" s="13" customFormat="1" ht="13.9" customHeight="1" x14ac:dyDescent="0.25"/>
    <row r="1005" s="13" customFormat="1" ht="13.9" customHeight="1" x14ac:dyDescent="0.25"/>
    <row r="1006" s="13" customFormat="1" ht="13.9" customHeight="1" x14ac:dyDescent="0.25"/>
    <row r="1007" s="13" customFormat="1" ht="13.9" customHeight="1" x14ac:dyDescent="0.25"/>
    <row r="1008" s="13" customFormat="1" ht="13.9" customHeight="1" x14ac:dyDescent="0.25"/>
    <row r="1009" s="13" customFormat="1" ht="13.9" customHeight="1" x14ac:dyDescent="0.25"/>
    <row r="1010" s="13" customFormat="1" ht="13.9" customHeight="1" x14ac:dyDescent="0.25"/>
    <row r="1011" s="13" customFormat="1" ht="13.9" customHeight="1" x14ac:dyDescent="0.25"/>
    <row r="1012" s="13" customFormat="1" ht="13.9" customHeight="1" x14ac:dyDescent="0.25"/>
    <row r="1013" s="13" customFormat="1" ht="13.9" customHeight="1" x14ac:dyDescent="0.25"/>
    <row r="1014" s="13" customFormat="1" ht="13.9" customHeight="1" x14ac:dyDescent="0.25"/>
    <row r="1015" s="13" customFormat="1" ht="13.9" customHeight="1" x14ac:dyDescent="0.25"/>
    <row r="1016" s="13" customFormat="1" ht="13.9" customHeight="1" x14ac:dyDescent="0.25"/>
    <row r="1017" s="13" customFormat="1" ht="13.9" customHeight="1" x14ac:dyDescent="0.25"/>
    <row r="1018" s="13" customFormat="1" ht="13.9" customHeight="1" x14ac:dyDescent="0.25"/>
    <row r="1019" s="13" customFormat="1" ht="13.9" customHeight="1" x14ac:dyDescent="0.25"/>
    <row r="1020" s="13" customFormat="1" ht="13.9" customHeight="1" x14ac:dyDescent="0.25"/>
    <row r="1021" s="13" customFormat="1" ht="13.9" customHeight="1" x14ac:dyDescent="0.25"/>
    <row r="1022" s="13" customFormat="1" ht="13.9" customHeight="1" x14ac:dyDescent="0.25"/>
    <row r="1023" s="13" customFormat="1" ht="13.9" customHeight="1" x14ac:dyDescent="0.25"/>
    <row r="1024" s="13" customFormat="1" ht="13.9" customHeight="1" x14ac:dyDescent="0.25"/>
    <row r="1025" s="13" customFormat="1" ht="13.9" customHeight="1" x14ac:dyDescent="0.25"/>
    <row r="1026" s="13" customFormat="1" ht="13.9" customHeight="1" x14ac:dyDescent="0.25"/>
    <row r="1027" s="13" customFormat="1" ht="13.9" customHeight="1" x14ac:dyDescent="0.25"/>
    <row r="1028" s="13" customFormat="1" ht="13.9" customHeight="1" x14ac:dyDescent="0.25"/>
    <row r="1029" s="13" customFormat="1" ht="13.9" customHeight="1" x14ac:dyDescent="0.25"/>
    <row r="1030" s="13" customFormat="1" ht="13.9" customHeight="1" x14ac:dyDescent="0.25"/>
    <row r="1031" s="13" customFormat="1" ht="13.9" customHeight="1" x14ac:dyDescent="0.25"/>
    <row r="1032" s="13" customFormat="1" ht="13.9" customHeight="1" x14ac:dyDescent="0.25"/>
    <row r="1033" s="13" customFormat="1" ht="13.9" customHeight="1" x14ac:dyDescent="0.25"/>
    <row r="1034" s="13" customFormat="1" ht="13.9" customHeight="1" x14ac:dyDescent="0.25"/>
    <row r="1035" s="13" customFormat="1" ht="13.9" customHeight="1" x14ac:dyDescent="0.25"/>
    <row r="1036" s="13" customFormat="1" ht="13.9" customHeight="1" x14ac:dyDescent="0.25"/>
    <row r="1037" s="13" customFormat="1" ht="13.9" customHeight="1" x14ac:dyDescent="0.25"/>
    <row r="1038" s="13" customFormat="1" ht="13.9" customHeight="1" x14ac:dyDescent="0.25"/>
    <row r="1039" s="13" customFormat="1" ht="13.9" customHeight="1" x14ac:dyDescent="0.25"/>
    <row r="1040" s="13" customFormat="1" ht="13.9" customHeight="1" x14ac:dyDescent="0.25"/>
    <row r="1041" s="13" customFormat="1" ht="13.9" customHeight="1" x14ac:dyDescent="0.25"/>
    <row r="1042" s="13" customFormat="1" ht="13.9" customHeight="1" x14ac:dyDescent="0.25"/>
    <row r="1043" s="13" customFormat="1" ht="13.9" customHeight="1" x14ac:dyDescent="0.25"/>
    <row r="1044" s="13" customFormat="1" ht="13.9" customHeight="1" x14ac:dyDescent="0.25"/>
    <row r="1045" s="13" customFormat="1" ht="13.9" customHeight="1" x14ac:dyDescent="0.25"/>
    <row r="1046" s="13" customFormat="1" ht="13.9" customHeight="1" x14ac:dyDescent="0.25"/>
    <row r="1047" s="13" customFormat="1" ht="13.9" customHeight="1" x14ac:dyDescent="0.25"/>
    <row r="1048" s="13" customFormat="1" ht="13.9" customHeight="1" x14ac:dyDescent="0.25"/>
    <row r="1049" s="13" customFormat="1" ht="13.9" customHeight="1" x14ac:dyDescent="0.25"/>
    <row r="1050" s="13" customFormat="1" ht="13.9" customHeight="1" x14ac:dyDescent="0.25"/>
    <row r="1051" s="13" customFormat="1" ht="13.9" customHeight="1" x14ac:dyDescent="0.25"/>
    <row r="1052" s="13" customFormat="1" ht="13.9" customHeight="1" x14ac:dyDescent="0.25"/>
    <row r="1053" s="13" customFormat="1" ht="13.9" customHeight="1" x14ac:dyDescent="0.25"/>
    <row r="1054" s="13" customFormat="1" ht="13.9" customHeight="1" x14ac:dyDescent="0.25"/>
    <row r="1055" s="13" customFormat="1" ht="13.9" customHeight="1" x14ac:dyDescent="0.25"/>
    <row r="1056" s="13" customFormat="1" ht="13.9" customHeight="1" x14ac:dyDescent="0.25"/>
    <row r="1057" s="13" customFormat="1" ht="13.9" customHeight="1" x14ac:dyDescent="0.25"/>
    <row r="1058" s="13" customFormat="1" ht="13.9" customHeight="1" x14ac:dyDescent="0.25"/>
    <row r="1059" s="13" customFormat="1" ht="13.9" customHeight="1" x14ac:dyDescent="0.25"/>
    <row r="1060" s="13" customFormat="1" ht="13.9" customHeight="1" x14ac:dyDescent="0.25"/>
    <row r="1061" s="13" customFormat="1" ht="13.9" customHeight="1" x14ac:dyDescent="0.25"/>
    <row r="1062" s="13" customFormat="1" ht="13.9" customHeight="1" x14ac:dyDescent="0.25"/>
    <row r="1063" s="13" customFormat="1" ht="13.9" customHeight="1" x14ac:dyDescent="0.25"/>
    <row r="1064" s="13" customFormat="1" ht="13.9" customHeight="1" x14ac:dyDescent="0.25"/>
    <row r="1065" s="13" customFormat="1" ht="13.9" customHeight="1" x14ac:dyDescent="0.25"/>
    <row r="1066" s="13" customFormat="1" ht="13.9" customHeight="1" x14ac:dyDescent="0.25"/>
    <row r="1067" s="13" customFormat="1" ht="13.9" customHeight="1" x14ac:dyDescent="0.25"/>
    <row r="1068" s="13" customFormat="1" ht="13.9" customHeight="1" x14ac:dyDescent="0.25"/>
    <row r="1069" s="13" customFormat="1" ht="13.9" customHeight="1" x14ac:dyDescent="0.25"/>
    <row r="1070" s="13" customFormat="1" ht="13.9" customHeight="1" x14ac:dyDescent="0.25"/>
    <row r="1071" s="13" customFormat="1" ht="13.9" customHeight="1" x14ac:dyDescent="0.25"/>
    <row r="1072" s="13" customFormat="1" ht="13.9" customHeight="1" x14ac:dyDescent="0.25"/>
    <row r="1073" s="13" customFormat="1" ht="13.9" customHeight="1" x14ac:dyDescent="0.25"/>
    <row r="1074" s="13" customFormat="1" ht="13.9" customHeight="1" x14ac:dyDescent="0.25"/>
    <row r="1075" s="13" customFormat="1" ht="13.9" customHeight="1" x14ac:dyDescent="0.25"/>
    <row r="1076" s="13" customFormat="1" ht="13.9" customHeight="1" x14ac:dyDescent="0.25"/>
    <row r="1077" s="13" customFormat="1" ht="13.9" customHeight="1" x14ac:dyDescent="0.25"/>
    <row r="1078" s="13" customFormat="1" ht="13.9" customHeight="1" x14ac:dyDescent="0.25"/>
    <row r="1079" s="13" customFormat="1" ht="13.9" customHeight="1" x14ac:dyDescent="0.25"/>
    <row r="1080" s="13" customFormat="1" ht="13.9" customHeight="1" x14ac:dyDescent="0.25"/>
    <row r="1081" s="13" customFormat="1" ht="13.9" customHeight="1" x14ac:dyDescent="0.25"/>
    <row r="1082" s="13" customFormat="1" ht="13.9" customHeight="1" x14ac:dyDescent="0.25"/>
    <row r="1083" s="13" customFormat="1" ht="13.9" customHeight="1" x14ac:dyDescent="0.25"/>
    <row r="1084" s="13" customFormat="1" ht="13.9" customHeight="1" x14ac:dyDescent="0.25"/>
    <row r="1085" s="13" customFormat="1" ht="13.9" customHeight="1" x14ac:dyDescent="0.25"/>
    <row r="1086" s="13" customFormat="1" ht="13.9" customHeight="1" x14ac:dyDescent="0.25"/>
    <row r="1087" s="13" customFormat="1" ht="13.9" customHeight="1" x14ac:dyDescent="0.25"/>
    <row r="1088" s="13" customFormat="1" ht="13.9" customHeight="1" x14ac:dyDescent="0.25"/>
    <row r="1089" s="13" customFormat="1" ht="13.9" customHeight="1" x14ac:dyDescent="0.25"/>
    <row r="1090" s="13" customFormat="1" ht="13.9" customHeight="1" x14ac:dyDescent="0.25"/>
    <row r="1091" s="13" customFormat="1" ht="13.9" customHeight="1" x14ac:dyDescent="0.25"/>
    <row r="1092" s="13" customFormat="1" ht="13.9" customHeight="1" x14ac:dyDescent="0.25"/>
    <row r="1093" s="13" customFormat="1" ht="13.9" customHeight="1" x14ac:dyDescent="0.25"/>
    <row r="1094" s="13" customFormat="1" ht="13.9" customHeight="1" x14ac:dyDescent="0.25"/>
    <row r="1095" s="13" customFormat="1" ht="13.9" customHeight="1" x14ac:dyDescent="0.25"/>
    <row r="1096" s="13" customFormat="1" ht="13.9" customHeight="1" x14ac:dyDescent="0.25"/>
    <row r="1097" s="13" customFormat="1" ht="13.9" customHeight="1" x14ac:dyDescent="0.25"/>
    <row r="1098" s="13" customFormat="1" ht="13.9" customHeight="1" x14ac:dyDescent="0.25"/>
    <row r="1099" s="13" customFormat="1" ht="13.9" customHeight="1" x14ac:dyDescent="0.25"/>
    <row r="1100" s="13" customFormat="1" ht="13.9" customHeight="1" x14ac:dyDescent="0.25"/>
    <row r="1101" s="13" customFormat="1" ht="13.9" customHeight="1" x14ac:dyDescent="0.25"/>
    <row r="1102" s="13" customFormat="1" ht="13.9" customHeight="1" x14ac:dyDescent="0.25"/>
    <row r="1103" s="13" customFormat="1" ht="13.9" customHeight="1" x14ac:dyDescent="0.25"/>
    <row r="1104" s="13" customFormat="1" ht="13.9" customHeight="1" x14ac:dyDescent="0.25"/>
    <row r="1105" s="13" customFormat="1" ht="13.9" customHeight="1" x14ac:dyDescent="0.25"/>
    <row r="1106" s="13" customFormat="1" ht="13.9" customHeight="1" x14ac:dyDescent="0.25"/>
    <row r="1107" s="13" customFormat="1" ht="13.9" customHeight="1" x14ac:dyDescent="0.25"/>
    <row r="1108" s="13" customFormat="1" ht="13.9" customHeight="1" x14ac:dyDescent="0.25"/>
    <row r="1109" s="13" customFormat="1" ht="13.9" customHeight="1" x14ac:dyDescent="0.25"/>
    <row r="1110" s="13" customFormat="1" ht="13.9" customHeight="1" x14ac:dyDescent="0.25"/>
    <row r="1111" s="13" customFormat="1" ht="13.9" customHeight="1" x14ac:dyDescent="0.25"/>
    <row r="1112" s="13" customFormat="1" ht="13.9" customHeight="1" x14ac:dyDescent="0.25"/>
    <row r="1113" s="13" customFormat="1" ht="13.9" customHeight="1" x14ac:dyDescent="0.25"/>
    <row r="1114" s="13" customFormat="1" ht="13.9" customHeight="1" x14ac:dyDescent="0.25"/>
    <row r="1115" s="13" customFormat="1" ht="13.9" customHeight="1" x14ac:dyDescent="0.25"/>
    <row r="1116" s="13" customFormat="1" ht="13.9" customHeight="1" x14ac:dyDescent="0.25"/>
    <row r="1117" s="13" customFormat="1" ht="13.9" customHeight="1" x14ac:dyDescent="0.25"/>
    <row r="1118" s="13" customFormat="1" ht="13.9" customHeight="1" x14ac:dyDescent="0.25"/>
    <row r="1119" s="13" customFormat="1" ht="13.9" customHeight="1" x14ac:dyDescent="0.25"/>
    <row r="1120" s="13" customFormat="1" ht="13.9" customHeight="1" x14ac:dyDescent="0.25"/>
    <row r="1121" s="13" customFormat="1" ht="13.9" customHeight="1" x14ac:dyDescent="0.25"/>
    <row r="1122" s="13" customFormat="1" ht="13.9" customHeight="1" x14ac:dyDescent="0.25"/>
    <row r="1123" s="13" customFormat="1" ht="13.9" customHeight="1" x14ac:dyDescent="0.25"/>
    <row r="1124" s="13" customFormat="1" ht="13.9" customHeight="1" x14ac:dyDescent="0.25"/>
    <row r="1125" s="13" customFormat="1" ht="13.9" customHeight="1" x14ac:dyDescent="0.25"/>
    <row r="1126" s="13" customFormat="1" ht="13.9" customHeight="1" x14ac:dyDescent="0.25"/>
    <row r="1127" s="13" customFormat="1" ht="13.9" customHeight="1" x14ac:dyDescent="0.25"/>
    <row r="1128" s="13" customFormat="1" ht="13.9" customHeight="1" x14ac:dyDescent="0.25"/>
    <row r="1129" s="13" customFormat="1" ht="13.9" customHeight="1" x14ac:dyDescent="0.25"/>
    <row r="1130" s="13" customFormat="1" ht="13.9" customHeight="1" x14ac:dyDescent="0.25"/>
    <row r="1131" s="13" customFormat="1" ht="13.9" customHeight="1" x14ac:dyDescent="0.25"/>
    <row r="1132" s="13" customFormat="1" ht="13.9" customHeight="1" x14ac:dyDescent="0.25"/>
    <row r="1133" s="13" customFormat="1" ht="13.9" customHeight="1" x14ac:dyDescent="0.25"/>
    <row r="1134" s="13" customFormat="1" ht="13.9" customHeight="1" x14ac:dyDescent="0.25"/>
    <row r="1135" s="13" customFormat="1" ht="13.9" customHeight="1" x14ac:dyDescent="0.25"/>
    <row r="1136" s="13" customFormat="1" ht="13.9" customHeight="1" x14ac:dyDescent="0.25"/>
    <row r="1137" s="13" customFormat="1" ht="13.9" customHeight="1" x14ac:dyDescent="0.25"/>
    <row r="1138" s="13" customFormat="1" ht="13.9" customHeight="1" x14ac:dyDescent="0.25"/>
    <row r="1139" s="13" customFormat="1" ht="13.9" customHeight="1" x14ac:dyDescent="0.25"/>
    <row r="1140" s="13" customFormat="1" ht="13.9" customHeight="1" x14ac:dyDescent="0.25"/>
    <row r="1141" s="13" customFormat="1" ht="13.9" customHeight="1" x14ac:dyDescent="0.25"/>
    <row r="1142" s="13" customFormat="1" ht="13.9" customHeight="1" x14ac:dyDescent="0.25"/>
    <row r="1143" s="13" customFormat="1" ht="13.9" customHeight="1" x14ac:dyDescent="0.25"/>
    <row r="1144" s="13" customFormat="1" ht="13.9" customHeight="1" x14ac:dyDescent="0.25"/>
    <row r="1145" s="13" customFormat="1" ht="13.9" customHeight="1" x14ac:dyDescent="0.25"/>
    <row r="1146" s="13" customFormat="1" ht="13.9" customHeight="1" x14ac:dyDescent="0.25"/>
    <row r="1147" s="13" customFormat="1" ht="13.9" customHeight="1" x14ac:dyDescent="0.25"/>
    <row r="1148" s="13" customFormat="1" ht="13.9" customHeight="1" x14ac:dyDescent="0.25"/>
    <row r="1149" s="13" customFormat="1" ht="13.9" customHeight="1" x14ac:dyDescent="0.25"/>
    <row r="1150" s="13" customFormat="1" ht="13.9" customHeight="1" x14ac:dyDescent="0.25"/>
    <row r="1151" s="13" customFormat="1" ht="13.9" customHeight="1" x14ac:dyDescent="0.25"/>
    <row r="1152" s="13" customFormat="1" ht="13.9" customHeight="1" x14ac:dyDescent="0.25"/>
    <row r="1153" s="13" customFormat="1" ht="13.9" customHeight="1" x14ac:dyDescent="0.25"/>
    <row r="1154" s="13" customFormat="1" ht="13.9" customHeight="1" x14ac:dyDescent="0.25"/>
    <row r="1155" s="13" customFormat="1" ht="13.9" customHeight="1" x14ac:dyDescent="0.25"/>
    <row r="1156" s="13" customFormat="1" ht="13.9" customHeight="1" x14ac:dyDescent="0.25"/>
    <row r="1157" s="13" customFormat="1" ht="13.9" customHeight="1" x14ac:dyDescent="0.25"/>
    <row r="1158" s="13" customFormat="1" ht="13.9" customHeight="1" x14ac:dyDescent="0.25"/>
    <row r="1159" s="13" customFormat="1" ht="13.9" customHeight="1" x14ac:dyDescent="0.25"/>
    <row r="1160" s="13" customFormat="1" ht="13.9" customHeight="1" x14ac:dyDescent="0.25"/>
    <row r="1161" s="13" customFormat="1" ht="13.9" customHeight="1" x14ac:dyDescent="0.25"/>
    <row r="1162" s="13" customFormat="1" ht="13.9" customHeight="1" x14ac:dyDescent="0.25"/>
    <row r="1163" s="13" customFormat="1" ht="13.9" customHeight="1" x14ac:dyDescent="0.25"/>
    <row r="1164" s="13" customFormat="1" ht="13.9" customHeight="1" x14ac:dyDescent="0.25"/>
    <row r="1165" s="13" customFormat="1" ht="13.9" customHeight="1" x14ac:dyDescent="0.25"/>
    <row r="1166" s="13" customFormat="1" ht="13.9" customHeight="1" x14ac:dyDescent="0.25"/>
    <row r="1167" s="13" customFormat="1" ht="13.9" customHeight="1" x14ac:dyDescent="0.25"/>
    <row r="1168" s="13" customFormat="1" ht="13.9" customHeight="1" x14ac:dyDescent="0.25"/>
    <row r="1169" s="13" customFormat="1" ht="13.9" customHeight="1" x14ac:dyDescent="0.25"/>
    <row r="1170" s="13" customFormat="1" ht="13.9" customHeight="1" x14ac:dyDescent="0.25"/>
    <row r="1171" s="13" customFormat="1" ht="13.9" customHeight="1" x14ac:dyDescent="0.25"/>
    <row r="1172" s="13" customFormat="1" ht="13.9" customHeight="1" x14ac:dyDescent="0.25"/>
    <row r="1173" s="13" customFormat="1" ht="13.9" customHeight="1" x14ac:dyDescent="0.25"/>
    <row r="1174" s="13" customFormat="1" ht="13.9" customHeight="1" x14ac:dyDescent="0.25"/>
    <row r="1175" s="13" customFormat="1" ht="13.9" customHeight="1" x14ac:dyDescent="0.25"/>
    <row r="1176" s="13" customFormat="1" ht="13.9" customHeight="1" x14ac:dyDescent="0.25"/>
    <row r="1177" s="13" customFormat="1" ht="13.9" customHeight="1" x14ac:dyDescent="0.25"/>
    <row r="1178" s="13" customFormat="1" ht="13.9" customHeight="1" x14ac:dyDescent="0.25"/>
    <row r="1179" s="13" customFormat="1" ht="13.9" customHeight="1" x14ac:dyDescent="0.25"/>
    <row r="1180" s="13" customFormat="1" ht="13.9" customHeight="1" x14ac:dyDescent="0.25"/>
    <row r="1181" s="13" customFormat="1" ht="13.9" customHeight="1" x14ac:dyDescent="0.25"/>
    <row r="1182" s="13" customFormat="1" ht="13.9" customHeight="1" x14ac:dyDescent="0.25"/>
    <row r="1183" s="13" customFormat="1" ht="13.9" customHeight="1" x14ac:dyDescent="0.25"/>
    <row r="1184" s="13" customFormat="1" ht="13.9" customHeight="1" x14ac:dyDescent="0.25"/>
    <row r="1185" s="13" customFormat="1" ht="13.9" customHeight="1" x14ac:dyDescent="0.25"/>
    <row r="1186" s="13" customFormat="1" ht="13.9" customHeight="1" x14ac:dyDescent="0.25"/>
    <row r="1187" s="13" customFormat="1" ht="13.9" customHeight="1" x14ac:dyDescent="0.25"/>
    <row r="1188" s="13" customFormat="1" ht="13.9" customHeight="1" x14ac:dyDescent="0.25"/>
    <row r="1189" s="13" customFormat="1" ht="13.9" customHeight="1" x14ac:dyDescent="0.25"/>
    <row r="1190" s="13" customFormat="1" ht="13.9" customHeight="1" x14ac:dyDescent="0.25"/>
    <row r="1191" s="13" customFormat="1" ht="13.9" customHeight="1" x14ac:dyDescent="0.25"/>
    <row r="1192" s="13" customFormat="1" ht="13.9" customHeight="1" x14ac:dyDescent="0.25"/>
    <row r="1193" s="13" customFormat="1" ht="13.9" customHeight="1" x14ac:dyDescent="0.25"/>
    <row r="1194" s="13" customFormat="1" ht="13.9" customHeight="1" x14ac:dyDescent="0.25"/>
    <row r="1195" s="13" customFormat="1" ht="13.9" customHeight="1" x14ac:dyDescent="0.25"/>
    <row r="1196" s="13" customFormat="1" ht="13.9" customHeight="1" x14ac:dyDescent="0.25"/>
    <row r="1197" s="13" customFormat="1" ht="13.9" customHeight="1" x14ac:dyDescent="0.25"/>
    <row r="1198" s="13" customFormat="1" ht="13.9" customHeight="1" x14ac:dyDescent="0.25"/>
    <row r="1199" s="13" customFormat="1" ht="13.9" customHeight="1" x14ac:dyDescent="0.25"/>
    <row r="1200" s="13" customFormat="1" ht="13.9" customHeight="1" x14ac:dyDescent="0.25"/>
    <row r="1201" s="13" customFormat="1" ht="13.9" customHeight="1" x14ac:dyDescent="0.25"/>
    <row r="1202" s="13" customFormat="1" ht="13.9" customHeight="1" x14ac:dyDescent="0.25"/>
    <row r="1203" s="13" customFormat="1" ht="13.9" customHeight="1" x14ac:dyDescent="0.25"/>
    <row r="1204" s="13" customFormat="1" ht="13.9" customHeight="1" x14ac:dyDescent="0.25"/>
    <row r="1205" s="13" customFormat="1" ht="13.9" customHeight="1" x14ac:dyDescent="0.25"/>
    <row r="1206" s="13" customFormat="1" ht="13.9" customHeight="1" x14ac:dyDescent="0.25"/>
    <row r="1207" s="13" customFormat="1" ht="13.9" customHeight="1" x14ac:dyDescent="0.25"/>
    <row r="1208" s="13" customFormat="1" ht="13.9" customHeight="1" x14ac:dyDescent="0.25"/>
    <row r="1209" s="13" customFormat="1" ht="13.9" customHeight="1" x14ac:dyDescent="0.25"/>
    <row r="1210" s="13" customFormat="1" ht="13.9" customHeight="1" x14ac:dyDescent="0.25"/>
    <row r="1211" s="13" customFormat="1" ht="13.9" customHeight="1" x14ac:dyDescent="0.25"/>
    <row r="1212" s="13" customFormat="1" ht="13.9" customHeight="1" x14ac:dyDescent="0.25"/>
    <row r="1213" s="13" customFormat="1" ht="13.9" customHeight="1" x14ac:dyDescent="0.25"/>
    <row r="1214" s="13" customFormat="1" ht="13.9" customHeight="1" x14ac:dyDescent="0.25"/>
    <row r="1215" s="13" customFormat="1" ht="13.9" customHeight="1" x14ac:dyDescent="0.25"/>
    <row r="1216" s="13" customFormat="1" ht="13.9" customHeight="1" x14ac:dyDescent="0.25"/>
    <row r="1217" s="13" customFormat="1" ht="13.9" customHeight="1" x14ac:dyDescent="0.25"/>
    <row r="1218" s="13" customFormat="1" ht="13.9" customHeight="1" x14ac:dyDescent="0.25"/>
    <row r="1219" s="13" customFormat="1" ht="13.9" customHeight="1" x14ac:dyDescent="0.25"/>
    <row r="1220" s="13" customFormat="1" ht="13.9" customHeight="1" x14ac:dyDescent="0.25"/>
    <row r="1221" s="13" customFormat="1" ht="13.9" customHeight="1" x14ac:dyDescent="0.25"/>
    <row r="1222" s="13" customFormat="1" ht="13.9" customHeight="1" x14ac:dyDescent="0.25"/>
    <row r="1223" s="13" customFormat="1" ht="13.9" customHeight="1" x14ac:dyDescent="0.25"/>
    <row r="1224" s="13" customFormat="1" ht="13.9" customHeight="1" x14ac:dyDescent="0.25"/>
    <row r="1225" s="13" customFormat="1" ht="13.9" customHeight="1" x14ac:dyDescent="0.25"/>
    <row r="1226" s="13" customFormat="1" ht="13.9" customHeight="1" x14ac:dyDescent="0.25"/>
    <row r="1227" s="13" customFormat="1" ht="13.9" customHeight="1" x14ac:dyDescent="0.25"/>
    <row r="1228" s="13" customFormat="1" ht="13.9" customHeight="1" x14ac:dyDescent="0.25"/>
    <row r="1229" s="13" customFormat="1" ht="13.9" customHeight="1" x14ac:dyDescent="0.25"/>
    <row r="1230" s="13" customFormat="1" ht="13.9" customHeight="1" x14ac:dyDescent="0.25"/>
    <row r="1231" s="13" customFormat="1" ht="13.9" customHeight="1" x14ac:dyDescent="0.25"/>
    <row r="1232" s="13" customFormat="1" ht="13.9" customHeight="1" x14ac:dyDescent="0.25"/>
    <row r="1233" s="13" customFormat="1" ht="13.9" customHeight="1" x14ac:dyDescent="0.25"/>
    <row r="1234" s="13" customFormat="1" ht="13.9" customHeight="1" x14ac:dyDescent="0.25"/>
    <row r="1235" s="13" customFormat="1" ht="13.9" customHeight="1" x14ac:dyDescent="0.25"/>
    <row r="1236" s="13" customFormat="1" ht="13.9" customHeight="1" x14ac:dyDescent="0.25"/>
    <row r="1237" s="13" customFormat="1" ht="13.9" customHeight="1" x14ac:dyDescent="0.25"/>
    <row r="1238" s="13" customFormat="1" ht="13.9" customHeight="1" x14ac:dyDescent="0.25"/>
    <row r="1239" s="13" customFormat="1" ht="13.9" customHeight="1" x14ac:dyDescent="0.25"/>
    <row r="1240" s="13" customFormat="1" ht="13.9" customHeight="1" x14ac:dyDescent="0.25"/>
    <row r="1241" s="13" customFormat="1" ht="13.9" customHeight="1" x14ac:dyDescent="0.25"/>
    <row r="1242" s="13" customFormat="1" ht="13.9" customHeight="1" x14ac:dyDescent="0.25"/>
    <row r="1243" s="13" customFormat="1" ht="13.9" customHeight="1" x14ac:dyDescent="0.25"/>
    <row r="1244" s="13" customFormat="1" ht="13.9" customHeight="1" x14ac:dyDescent="0.25"/>
    <row r="1245" s="13" customFormat="1" ht="13.9" customHeight="1" x14ac:dyDescent="0.25"/>
    <row r="1246" s="13" customFormat="1" ht="13.9" customHeight="1" x14ac:dyDescent="0.25"/>
    <row r="1247" s="13" customFormat="1" ht="13.9" customHeight="1" x14ac:dyDescent="0.25"/>
    <row r="1248" s="13" customFormat="1" ht="13.9" customHeight="1" x14ac:dyDescent="0.25"/>
    <row r="1249" s="13" customFormat="1" ht="13.9" customHeight="1" x14ac:dyDescent="0.25"/>
    <row r="1250" s="13" customFormat="1" ht="13.9" customHeight="1" x14ac:dyDescent="0.25"/>
    <row r="1251" s="13" customFormat="1" ht="13.9" customHeight="1" x14ac:dyDescent="0.25"/>
    <row r="1252" s="13" customFormat="1" ht="13.9" customHeight="1" x14ac:dyDescent="0.25"/>
    <row r="1253" s="13" customFormat="1" ht="13.9" customHeight="1" x14ac:dyDescent="0.25"/>
    <row r="1254" s="13" customFormat="1" ht="13.9" customHeight="1" x14ac:dyDescent="0.25"/>
    <row r="1255" s="13" customFormat="1" ht="13.9" customHeight="1" x14ac:dyDescent="0.25"/>
    <row r="1256" s="13" customFormat="1" ht="13.9" customHeight="1" x14ac:dyDescent="0.25"/>
    <row r="1257" s="13" customFormat="1" ht="13.9" customHeight="1" x14ac:dyDescent="0.25"/>
    <row r="1258" s="13" customFormat="1" ht="13.9" customHeight="1" x14ac:dyDescent="0.25"/>
    <row r="1259" s="13" customFormat="1" ht="13.9" customHeight="1" x14ac:dyDescent="0.25"/>
    <row r="1260" s="13" customFormat="1" ht="13.9" customHeight="1" x14ac:dyDescent="0.25"/>
    <row r="1261" s="13" customFormat="1" ht="13.9" customHeight="1" x14ac:dyDescent="0.25"/>
    <row r="1262" s="13" customFormat="1" ht="13.9" customHeight="1" x14ac:dyDescent="0.25"/>
    <row r="1263" s="13" customFormat="1" ht="13.9" customHeight="1" x14ac:dyDescent="0.25"/>
    <row r="1264" s="13" customFormat="1" ht="13.9" customHeight="1" x14ac:dyDescent="0.25"/>
    <row r="1265" s="13" customFormat="1" ht="13.9" customHeight="1" x14ac:dyDescent="0.25"/>
    <row r="1266" s="13" customFormat="1" ht="13.9" customHeight="1" x14ac:dyDescent="0.25"/>
    <row r="1267" s="13" customFormat="1" ht="13.9" customHeight="1" x14ac:dyDescent="0.25"/>
    <row r="1268" s="13" customFormat="1" ht="13.9" customHeight="1" x14ac:dyDescent="0.25"/>
    <row r="1269" s="13" customFormat="1" ht="13.9" customHeight="1" x14ac:dyDescent="0.25"/>
    <row r="1270" s="13" customFormat="1" ht="13.9" customHeight="1" x14ac:dyDescent="0.25"/>
    <row r="1271" s="13" customFormat="1" ht="13.9" customHeight="1" x14ac:dyDescent="0.25"/>
    <row r="1272" s="13" customFormat="1" ht="13.9" customHeight="1" x14ac:dyDescent="0.25"/>
    <row r="1273" s="13" customFormat="1" ht="13.9" customHeight="1" x14ac:dyDescent="0.25"/>
    <row r="1274" s="13" customFormat="1" ht="13.9" customHeight="1" x14ac:dyDescent="0.25"/>
    <row r="1275" s="13" customFormat="1" ht="13.9" customHeight="1" x14ac:dyDescent="0.25"/>
    <row r="1276" s="13" customFormat="1" ht="13.9" customHeight="1" x14ac:dyDescent="0.25"/>
    <row r="1277" s="13" customFormat="1" ht="13.9" customHeight="1" x14ac:dyDescent="0.25"/>
    <row r="1278" s="13" customFormat="1" ht="13.9" customHeight="1" x14ac:dyDescent="0.25"/>
    <row r="1279" s="13" customFormat="1" ht="13.9" customHeight="1" x14ac:dyDescent="0.25"/>
    <row r="1280" s="13" customFormat="1" ht="13.9" customHeight="1" x14ac:dyDescent="0.25"/>
    <row r="1281" s="13" customFormat="1" ht="13.9" customHeight="1" x14ac:dyDescent="0.25"/>
    <row r="1282" s="13" customFormat="1" ht="13.9" customHeight="1" x14ac:dyDescent="0.25"/>
    <row r="1283" s="13" customFormat="1" ht="13.9" customHeight="1" x14ac:dyDescent="0.25"/>
    <row r="1284" s="13" customFormat="1" ht="13.9" customHeight="1" x14ac:dyDescent="0.25"/>
    <row r="1285" s="13" customFormat="1" ht="13.9" customHeight="1" x14ac:dyDescent="0.25"/>
    <row r="1286" s="13" customFormat="1" ht="13.9" customHeight="1" x14ac:dyDescent="0.25"/>
    <row r="1287" s="13" customFormat="1" ht="13.9" customHeight="1" x14ac:dyDescent="0.25"/>
    <row r="1288" s="13" customFormat="1" ht="13.9" customHeight="1" x14ac:dyDescent="0.25"/>
    <row r="1289" s="13" customFormat="1" ht="13.9" customHeight="1" x14ac:dyDescent="0.25"/>
    <row r="1290" s="13" customFormat="1" ht="13.9" customHeight="1" x14ac:dyDescent="0.25"/>
    <row r="1291" s="13" customFormat="1" ht="13.9" customHeight="1" x14ac:dyDescent="0.25"/>
    <row r="1292" s="13" customFormat="1" ht="13.9" customHeight="1" x14ac:dyDescent="0.25"/>
    <row r="1293" s="13" customFormat="1" ht="13.9" customHeight="1" x14ac:dyDescent="0.25"/>
    <row r="1294" s="13" customFormat="1" ht="13.9" customHeight="1" x14ac:dyDescent="0.25"/>
    <row r="1295" s="13" customFormat="1" ht="13.9" customHeight="1" x14ac:dyDescent="0.25"/>
    <row r="1296" s="13" customFormat="1" ht="13.9" customHeight="1" x14ac:dyDescent="0.25"/>
    <row r="1297" s="13" customFormat="1" ht="13.9" customHeight="1" x14ac:dyDescent="0.25"/>
    <row r="1298" s="13" customFormat="1" ht="13.9" customHeight="1" x14ac:dyDescent="0.25"/>
    <row r="1299" s="13" customFormat="1" ht="13.9" customHeight="1" x14ac:dyDescent="0.25"/>
    <row r="1300" s="13" customFormat="1" ht="13.9" customHeight="1" x14ac:dyDescent="0.25"/>
    <row r="1301" s="13" customFormat="1" ht="13.9" customHeight="1" x14ac:dyDescent="0.25"/>
    <row r="1302" s="13" customFormat="1" ht="13.9" customHeight="1" x14ac:dyDescent="0.25"/>
    <row r="1303" s="13" customFormat="1" ht="13.9" customHeight="1" x14ac:dyDescent="0.25"/>
    <row r="1304" s="13" customFormat="1" ht="13.9" customHeight="1" x14ac:dyDescent="0.25"/>
    <row r="1305" s="13" customFormat="1" ht="13.9" customHeight="1" x14ac:dyDescent="0.25"/>
    <row r="1306" s="13" customFormat="1" ht="13.9" customHeight="1" x14ac:dyDescent="0.25"/>
    <row r="1307" s="13" customFormat="1" ht="13.9" customHeight="1" x14ac:dyDescent="0.25"/>
    <row r="1308" s="13" customFormat="1" ht="13.9" customHeight="1" x14ac:dyDescent="0.25"/>
    <row r="1309" s="13" customFormat="1" ht="13.9" customHeight="1" x14ac:dyDescent="0.25"/>
    <row r="1310" s="13" customFormat="1" ht="13.9" customHeight="1" x14ac:dyDescent="0.25"/>
    <row r="1311" s="13" customFormat="1" ht="13.9" customHeight="1" x14ac:dyDescent="0.25"/>
    <row r="1312" s="13" customFormat="1" ht="13.9" customHeight="1" x14ac:dyDescent="0.25"/>
    <row r="1313" s="13" customFormat="1" ht="13.9" customHeight="1" x14ac:dyDescent="0.25"/>
    <row r="1314" s="13" customFormat="1" ht="13.9" customHeight="1" x14ac:dyDescent="0.25"/>
    <row r="1315" s="13" customFormat="1" ht="13.9" customHeight="1" x14ac:dyDescent="0.25"/>
    <row r="1316" s="13" customFormat="1" ht="13.9" customHeight="1" x14ac:dyDescent="0.25"/>
    <row r="1317" s="13" customFormat="1" ht="13.9" customHeight="1" x14ac:dyDescent="0.25"/>
    <row r="1318" s="13" customFormat="1" ht="13.9" customHeight="1" x14ac:dyDescent="0.25"/>
    <row r="1319" s="13" customFormat="1" ht="13.9" customHeight="1" x14ac:dyDescent="0.25"/>
    <row r="1320" s="13" customFormat="1" ht="13.9" customHeight="1" x14ac:dyDescent="0.25"/>
    <row r="1321" s="13" customFormat="1" ht="13.9" customHeight="1" x14ac:dyDescent="0.25"/>
    <row r="1322" s="13" customFormat="1" ht="13.9" customHeight="1" x14ac:dyDescent="0.25"/>
    <row r="1323" s="13" customFormat="1" ht="13.9" customHeight="1" x14ac:dyDescent="0.25"/>
    <row r="1324" s="13" customFormat="1" ht="13.9" customHeight="1" x14ac:dyDescent="0.25"/>
    <row r="1325" s="13" customFormat="1" ht="13.9" customHeight="1" x14ac:dyDescent="0.25"/>
    <row r="1326" s="13" customFormat="1" ht="13.9" customHeight="1" x14ac:dyDescent="0.25"/>
    <row r="1327" s="13" customFormat="1" ht="13.9" customHeight="1" x14ac:dyDescent="0.25"/>
    <row r="1328" s="13" customFormat="1" ht="13.9" customHeight="1" x14ac:dyDescent="0.25"/>
    <row r="1329" s="13" customFormat="1" ht="13.9" customHeight="1" x14ac:dyDescent="0.25"/>
    <row r="1330" s="13" customFormat="1" ht="13.9" customHeight="1" x14ac:dyDescent="0.25"/>
    <row r="1331" s="13" customFormat="1" ht="13.9" customHeight="1" x14ac:dyDescent="0.25"/>
    <row r="1332" s="13" customFormat="1" ht="13.9" customHeight="1" x14ac:dyDescent="0.25"/>
    <row r="1333" s="13" customFormat="1" ht="13.9" customHeight="1" x14ac:dyDescent="0.25"/>
    <row r="1334" s="13" customFormat="1" ht="13.9" customHeight="1" x14ac:dyDescent="0.25"/>
    <row r="1335" s="13" customFormat="1" ht="13.9" customHeight="1" x14ac:dyDescent="0.25"/>
    <row r="1336" s="13" customFormat="1" ht="13.9" customHeight="1" x14ac:dyDescent="0.25"/>
    <row r="1337" s="13" customFormat="1" ht="13.9" customHeight="1" x14ac:dyDescent="0.25"/>
    <row r="1338" s="13" customFormat="1" ht="13.9" customHeight="1" x14ac:dyDescent="0.25"/>
    <row r="1339" s="13" customFormat="1" ht="13.9" customHeight="1" x14ac:dyDescent="0.25"/>
    <row r="1340" s="13" customFormat="1" ht="13.9" customHeight="1" x14ac:dyDescent="0.25"/>
    <row r="1341" s="13" customFormat="1" ht="13.9" customHeight="1" x14ac:dyDescent="0.25"/>
    <row r="1342" s="13" customFormat="1" ht="13.9" customHeight="1" x14ac:dyDescent="0.25"/>
    <row r="1343" s="13" customFormat="1" ht="13.9" customHeight="1" x14ac:dyDescent="0.25"/>
    <row r="1344" s="13" customFormat="1" ht="13.9" customHeight="1" x14ac:dyDescent="0.25"/>
    <row r="1345" s="13" customFormat="1" ht="13.9" customHeight="1" x14ac:dyDescent="0.25"/>
    <row r="1346" s="13" customFormat="1" ht="13.9" customHeight="1" x14ac:dyDescent="0.25"/>
    <row r="1347" s="13" customFormat="1" ht="13.9" customHeight="1" x14ac:dyDescent="0.25"/>
    <row r="1348" s="13" customFormat="1" ht="13.9" customHeight="1" x14ac:dyDescent="0.25"/>
    <row r="1349" s="13" customFormat="1" ht="13.9" customHeight="1" x14ac:dyDescent="0.25"/>
    <row r="1350" s="13" customFormat="1" ht="13.9" customHeight="1" x14ac:dyDescent="0.25"/>
    <row r="1351" s="13" customFormat="1" ht="13.9" customHeight="1" x14ac:dyDescent="0.25"/>
    <row r="1352" s="13" customFormat="1" ht="13.9" customHeight="1" x14ac:dyDescent="0.25"/>
    <row r="1353" s="13" customFormat="1" ht="13.9" customHeight="1" x14ac:dyDescent="0.25"/>
    <row r="1354" s="13" customFormat="1" ht="13.9" customHeight="1" x14ac:dyDescent="0.25"/>
    <row r="1355" s="13" customFormat="1" ht="13.9" customHeight="1" x14ac:dyDescent="0.25"/>
    <row r="1356" s="13" customFormat="1" ht="13.9" customHeight="1" x14ac:dyDescent="0.25"/>
    <row r="1357" s="13" customFormat="1" ht="13.9" customHeight="1" x14ac:dyDescent="0.25"/>
    <row r="1358" s="13" customFormat="1" ht="13.9" customHeight="1" x14ac:dyDescent="0.25"/>
    <row r="1359" s="13" customFormat="1" ht="13.9" customHeight="1" x14ac:dyDescent="0.25"/>
    <row r="1360" s="13" customFormat="1" ht="13.9" customHeight="1" x14ac:dyDescent="0.25"/>
    <row r="1361" s="13" customFormat="1" ht="13.9" customHeight="1" x14ac:dyDescent="0.25"/>
    <row r="1362" s="13" customFormat="1" ht="13.9" customHeight="1" x14ac:dyDescent="0.25"/>
    <row r="1363" s="13" customFormat="1" ht="13.9" customHeight="1" x14ac:dyDescent="0.25"/>
    <row r="1364" s="13" customFormat="1" ht="13.9" customHeight="1" x14ac:dyDescent="0.25"/>
    <row r="1365" s="13" customFormat="1" ht="13.9" customHeight="1" x14ac:dyDescent="0.25"/>
    <row r="1366" s="13" customFormat="1" ht="13.9" customHeight="1" x14ac:dyDescent="0.25"/>
    <row r="1367" s="13" customFormat="1" ht="13.9" customHeight="1" x14ac:dyDescent="0.25"/>
    <row r="1368" s="13" customFormat="1" ht="13.9" customHeight="1" x14ac:dyDescent="0.25"/>
    <row r="1369" s="13" customFormat="1" ht="13.9" customHeight="1" x14ac:dyDescent="0.25"/>
    <row r="1370" s="13" customFormat="1" ht="13.9" customHeight="1" x14ac:dyDescent="0.25"/>
    <row r="1371" s="13" customFormat="1" ht="13.9" customHeight="1" x14ac:dyDescent="0.25"/>
    <row r="1372" s="13" customFormat="1" ht="13.9" customHeight="1" x14ac:dyDescent="0.25"/>
    <row r="1373" s="13" customFormat="1" ht="13.9" customHeight="1" x14ac:dyDescent="0.25"/>
    <row r="1374" s="13" customFormat="1" ht="13.9" customHeight="1" x14ac:dyDescent="0.25"/>
    <row r="1375" s="13" customFormat="1" ht="13.9" customHeight="1" x14ac:dyDescent="0.25"/>
    <row r="1376" s="13" customFormat="1" ht="13.9" customHeight="1" x14ac:dyDescent="0.25"/>
    <row r="1377" s="13" customFormat="1" ht="13.9" customHeight="1" x14ac:dyDescent="0.25"/>
    <row r="1378" s="13" customFormat="1" ht="13.9" customHeight="1" x14ac:dyDescent="0.25"/>
    <row r="1379" s="13" customFormat="1" ht="13.9" customHeight="1" x14ac:dyDescent="0.25"/>
    <row r="1380" s="13" customFormat="1" ht="13.9" customHeight="1" x14ac:dyDescent="0.25"/>
    <row r="1381" s="13" customFormat="1" ht="13.9" customHeight="1" x14ac:dyDescent="0.25"/>
    <row r="1382" s="13" customFormat="1" ht="13.9" customHeight="1" x14ac:dyDescent="0.25"/>
    <row r="1383" s="13" customFormat="1" ht="13.9" customHeight="1" x14ac:dyDescent="0.25"/>
    <row r="1384" s="13" customFormat="1" ht="13.9" customHeight="1" x14ac:dyDescent="0.25"/>
    <row r="1385" s="13" customFormat="1" ht="13.9" customHeight="1" x14ac:dyDescent="0.25"/>
    <row r="1386" s="13" customFormat="1" ht="13.9" customHeight="1" x14ac:dyDescent="0.25"/>
    <row r="1387" s="13" customFormat="1" ht="13.9" customHeight="1" x14ac:dyDescent="0.25"/>
    <row r="1388" s="13" customFormat="1" ht="13.9" customHeight="1" x14ac:dyDescent="0.25"/>
    <row r="1389" s="13" customFormat="1" ht="13.9" customHeight="1" x14ac:dyDescent="0.25"/>
    <row r="1390" s="13" customFormat="1" ht="13.9" customHeight="1" x14ac:dyDescent="0.25"/>
    <row r="1391" s="13" customFormat="1" ht="13.9" customHeight="1" x14ac:dyDescent="0.25"/>
    <row r="1392" s="13" customFormat="1" ht="13.9" customHeight="1" x14ac:dyDescent="0.25"/>
    <row r="1393" s="13" customFormat="1" ht="13.9" customHeight="1" x14ac:dyDescent="0.25"/>
    <row r="1394" s="13" customFormat="1" ht="13.9" customHeight="1" x14ac:dyDescent="0.25"/>
    <row r="1395" s="13" customFormat="1" ht="13.9" customHeight="1" x14ac:dyDescent="0.25"/>
    <row r="1396" s="13" customFormat="1" ht="13.9" customHeight="1" x14ac:dyDescent="0.25"/>
    <row r="1397" s="13" customFormat="1" ht="13.9" customHeight="1" x14ac:dyDescent="0.25"/>
    <row r="1398" s="13" customFormat="1" ht="13.9" customHeight="1" x14ac:dyDescent="0.25"/>
    <row r="1399" s="13" customFormat="1" ht="13.9" customHeight="1" x14ac:dyDescent="0.25"/>
    <row r="1400" s="13" customFormat="1" ht="13.9" customHeight="1" x14ac:dyDescent="0.25"/>
    <row r="1401" s="13" customFormat="1" ht="13.9" customHeight="1" x14ac:dyDescent="0.25"/>
    <row r="1402" s="13" customFormat="1" ht="13.9" customHeight="1" x14ac:dyDescent="0.25"/>
    <row r="1403" s="13" customFormat="1" ht="13.9" customHeight="1" x14ac:dyDescent="0.25"/>
    <row r="1404" s="13" customFormat="1" ht="13.9" customHeight="1" x14ac:dyDescent="0.25"/>
    <row r="1405" s="13" customFormat="1" ht="13.9" customHeight="1" x14ac:dyDescent="0.25"/>
    <row r="1406" s="13" customFormat="1" ht="13.9" customHeight="1" x14ac:dyDescent="0.25"/>
    <row r="1407" s="13" customFormat="1" ht="13.9" customHeight="1" x14ac:dyDescent="0.25"/>
    <row r="1408" s="13" customFormat="1" ht="13.9" customHeight="1" x14ac:dyDescent="0.25"/>
    <row r="1409" s="13" customFormat="1" ht="13.9" customHeight="1" x14ac:dyDescent="0.25"/>
    <row r="1410" s="13" customFormat="1" ht="13.9" customHeight="1" x14ac:dyDescent="0.25"/>
    <row r="1411" s="13" customFormat="1" ht="13.9" customHeight="1" x14ac:dyDescent="0.25"/>
    <row r="1412" s="13" customFormat="1" ht="13.9" customHeight="1" x14ac:dyDescent="0.25"/>
    <row r="1413" s="13" customFormat="1" ht="13.9" customHeight="1" x14ac:dyDescent="0.25"/>
    <row r="1414" s="13" customFormat="1" ht="13.9" customHeight="1" x14ac:dyDescent="0.25"/>
    <row r="1415" s="13" customFormat="1" ht="13.9" customHeight="1" x14ac:dyDescent="0.25"/>
    <row r="1416" s="13" customFormat="1" ht="13.9" customHeight="1" x14ac:dyDescent="0.25"/>
    <row r="1417" s="13" customFormat="1" ht="13.9" customHeight="1" x14ac:dyDescent="0.25"/>
    <row r="1418" s="13" customFormat="1" ht="13.9" customHeight="1" x14ac:dyDescent="0.25"/>
    <row r="1419" s="13" customFormat="1" ht="13.9" customHeight="1" x14ac:dyDescent="0.25"/>
    <row r="1420" s="13" customFormat="1" ht="13.9" customHeight="1" x14ac:dyDescent="0.25"/>
    <row r="1421" s="13" customFormat="1" ht="13.9" customHeight="1" x14ac:dyDescent="0.25"/>
    <row r="1422" s="13" customFormat="1" ht="13.9" customHeight="1" x14ac:dyDescent="0.25"/>
    <row r="1423" s="13" customFormat="1" ht="13.9" customHeight="1" x14ac:dyDescent="0.25"/>
    <row r="1424" s="13" customFormat="1" ht="13.9" customHeight="1" x14ac:dyDescent="0.25"/>
    <row r="1425" s="13" customFormat="1" ht="13.9" customHeight="1" x14ac:dyDescent="0.25"/>
    <row r="1426" s="13" customFormat="1" ht="13.9" customHeight="1" x14ac:dyDescent="0.25"/>
    <row r="1427" s="13" customFormat="1" ht="13.9" customHeight="1" x14ac:dyDescent="0.25"/>
    <row r="1428" s="13" customFormat="1" ht="13.9" customHeight="1" x14ac:dyDescent="0.25"/>
    <row r="1429" s="13" customFormat="1" ht="13.9" customHeight="1" x14ac:dyDescent="0.25"/>
    <row r="1430" s="13" customFormat="1" ht="13.9" customHeight="1" x14ac:dyDescent="0.25"/>
    <row r="1431" s="13" customFormat="1" ht="13.9" customHeight="1" x14ac:dyDescent="0.25"/>
    <row r="1432" s="13" customFormat="1" ht="13.9" customHeight="1" x14ac:dyDescent="0.25"/>
    <row r="1433" s="13" customFormat="1" ht="13.9" customHeight="1" x14ac:dyDescent="0.25"/>
    <row r="1434" s="13" customFormat="1" ht="13.9" customHeight="1" x14ac:dyDescent="0.25"/>
    <row r="1435" s="13" customFormat="1" ht="13.9" customHeight="1" x14ac:dyDescent="0.25"/>
    <row r="1436" s="13" customFormat="1" ht="13.9" customHeight="1" x14ac:dyDescent="0.25"/>
    <row r="1437" s="13" customFormat="1" ht="13.9" customHeight="1" x14ac:dyDescent="0.25"/>
    <row r="1438" s="13" customFormat="1" ht="13.9" customHeight="1" x14ac:dyDescent="0.25"/>
    <row r="1439" s="13" customFormat="1" ht="13.9" customHeight="1" x14ac:dyDescent="0.25"/>
    <row r="1440" s="13" customFormat="1" ht="13.9" customHeight="1" x14ac:dyDescent="0.25"/>
    <row r="1441" s="13" customFormat="1" ht="13.9" customHeight="1" x14ac:dyDescent="0.25"/>
    <row r="1442" s="13" customFormat="1" ht="13.9" customHeight="1" x14ac:dyDescent="0.25"/>
    <row r="1443" s="13" customFormat="1" ht="13.9" customHeight="1" x14ac:dyDescent="0.25"/>
    <row r="1444" s="13" customFormat="1" ht="13.9" customHeight="1" x14ac:dyDescent="0.25"/>
    <row r="1445" s="13" customFormat="1" ht="13.9" customHeight="1" x14ac:dyDescent="0.25"/>
    <row r="1446" s="13" customFormat="1" ht="13.9" customHeight="1" x14ac:dyDescent="0.25"/>
    <row r="1447" s="13" customFormat="1" ht="13.9" customHeight="1" x14ac:dyDescent="0.25"/>
    <row r="1448" s="13" customFormat="1" ht="13.9" customHeight="1" x14ac:dyDescent="0.25"/>
    <row r="1449" s="13" customFormat="1" ht="13.9" customHeight="1" x14ac:dyDescent="0.25"/>
    <row r="1450" s="13" customFormat="1" ht="13.9" customHeight="1" x14ac:dyDescent="0.25"/>
    <row r="1451" s="13" customFormat="1" ht="13.9" customHeight="1" x14ac:dyDescent="0.25"/>
    <row r="1452" s="13" customFormat="1" ht="13.9" customHeight="1" x14ac:dyDescent="0.25"/>
    <row r="1453" s="13" customFormat="1" ht="13.9" customHeight="1" x14ac:dyDescent="0.25"/>
    <row r="1454" s="13" customFormat="1" ht="13.9" customHeight="1" x14ac:dyDescent="0.25"/>
    <row r="1455" s="13" customFormat="1" ht="13.9" customHeight="1" x14ac:dyDescent="0.25"/>
    <row r="1456" s="13" customFormat="1" ht="13.9" customHeight="1" x14ac:dyDescent="0.25"/>
    <row r="1457" s="13" customFormat="1" ht="13.9" customHeight="1" x14ac:dyDescent="0.25"/>
    <row r="1458" s="13" customFormat="1" ht="13.9" customHeight="1" x14ac:dyDescent="0.25"/>
    <row r="1459" s="13" customFormat="1" ht="13.9" customHeight="1" x14ac:dyDescent="0.25"/>
    <row r="1460" s="13" customFormat="1" ht="13.9" customHeight="1" x14ac:dyDescent="0.25"/>
    <row r="1461" s="13" customFormat="1" ht="13.9" customHeight="1" x14ac:dyDescent="0.25"/>
    <row r="1462" s="13" customFormat="1" ht="13.9" customHeight="1" x14ac:dyDescent="0.25"/>
    <row r="1463" s="13" customFormat="1" ht="13.9" customHeight="1" x14ac:dyDescent="0.25"/>
    <row r="1464" s="13" customFormat="1" ht="13.9" customHeight="1" x14ac:dyDescent="0.25"/>
    <row r="1465" s="13" customFormat="1" ht="13.9" customHeight="1" x14ac:dyDescent="0.25"/>
    <row r="1466" s="13" customFormat="1" ht="13.9" customHeight="1" x14ac:dyDescent="0.25"/>
    <row r="1467" s="13" customFormat="1" ht="13.9" customHeight="1" x14ac:dyDescent="0.25"/>
    <row r="1468" s="13" customFormat="1" ht="13.9" customHeight="1" x14ac:dyDescent="0.25"/>
    <row r="1469" s="13" customFormat="1" ht="13.9" customHeight="1" x14ac:dyDescent="0.25"/>
    <row r="1470" s="13" customFormat="1" ht="13.9" customHeight="1" x14ac:dyDescent="0.25"/>
    <row r="1471" s="13" customFormat="1" ht="13.9" customHeight="1" x14ac:dyDescent="0.25"/>
    <row r="1472" s="13" customFormat="1" ht="13.9" customHeight="1" x14ac:dyDescent="0.25"/>
    <row r="1473" s="13" customFormat="1" ht="13.9" customHeight="1" x14ac:dyDescent="0.25"/>
    <row r="1474" s="13" customFormat="1" ht="13.9" customHeight="1" x14ac:dyDescent="0.25"/>
    <row r="1475" s="13" customFormat="1" ht="13.9" customHeight="1" x14ac:dyDescent="0.25"/>
    <row r="1476" s="13" customFormat="1" ht="13.9" customHeight="1" x14ac:dyDescent="0.25"/>
    <row r="1477" s="13" customFormat="1" ht="13.9" customHeight="1" x14ac:dyDescent="0.25"/>
    <row r="1478" s="13" customFormat="1" ht="13.9" customHeight="1" x14ac:dyDescent="0.25"/>
    <row r="1479" s="13" customFormat="1" ht="13.9" customHeight="1" x14ac:dyDescent="0.25"/>
    <row r="1480" s="13" customFormat="1" ht="13.9" customHeight="1" x14ac:dyDescent="0.25"/>
    <row r="1481" s="13" customFormat="1" ht="13.9" customHeight="1" x14ac:dyDescent="0.25"/>
    <row r="1482" s="13" customFormat="1" ht="13.9" customHeight="1" x14ac:dyDescent="0.25"/>
    <row r="1483" s="13" customFormat="1" ht="13.9" customHeight="1" x14ac:dyDescent="0.25"/>
    <row r="1484" s="13" customFormat="1" ht="13.9" customHeight="1" x14ac:dyDescent="0.25"/>
    <row r="1485" s="13" customFormat="1" ht="13.9" customHeight="1" x14ac:dyDescent="0.25"/>
    <row r="1486" s="13" customFormat="1" ht="13.9" customHeight="1" x14ac:dyDescent="0.25"/>
    <row r="1487" s="13" customFormat="1" ht="13.9" customHeight="1" x14ac:dyDescent="0.25"/>
    <row r="1488" s="13" customFormat="1" ht="13.9" customHeight="1" x14ac:dyDescent="0.25"/>
    <row r="1489" s="13" customFormat="1" ht="13.9" customHeight="1" x14ac:dyDescent="0.25"/>
    <row r="1490" s="13" customFormat="1" ht="13.9" customHeight="1" x14ac:dyDescent="0.25"/>
    <row r="1491" s="13" customFormat="1" ht="13.9" customHeight="1" x14ac:dyDescent="0.25"/>
    <row r="1492" s="13" customFormat="1" ht="13.9" customHeight="1" x14ac:dyDescent="0.25"/>
    <row r="1493" s="13" customFormat="1" ht="13.9" customHeight="1" x14ac:dyDescent="0.25"/>
    <row r="1494" s="13" customFormat="1" ht="13.9" customHeight="1" x14ac:dyDescent="0.25"/>
    <row r="1495" s="13" customFormat="1" ht="13.9" customHeight="1" x14ac:dyDescent="0.25"/>
    <row r="1496" s="13" customFormat="1" ht="13.9" customHeight="1" x14ac:dyDescent="0.25"/>
    <row r="1497" s="13" customFormat="1" ht="13.9" customHeight="1" x14ac:dyDescent="0.25"/>
    <row r="1498" s="13" customFormat="1" ht="13.9" customHeight="1" x14ac:dyDescent="0.25"/>
    <row r="1499" s="13" customFormat="1" ht="13.9" customHeight="1" x14ac:dyDescent="0.25"/>
    <row r="1500" s="13" customFormat="1" ht="13.9" customHeight="1" x14ac:dyDescent="0.25"/>
    <row r="1501" s="13" customFormat="1" ht="13.9" customHeight="1" x14ac:dyDescent="0.25"/>
    <row r="1502" s="13" customFormat="1" ht="13.9" customHeight="1" x14ac:dyDescent="0.25"/>
    <row r="1503" s="13" customFormat="1" ht="13.9" customHeight="1" x14ac:dyDescent="0.25"/>
    <row r="1504" s="13" customFormat="1" ht="13.9" customHeight="1" x14ac:dyDescent="0.25"/>
    <row r="1505" s="13" customFormat="1" ht="13.9" customHeight="1" x14ac:dyDescent="0.25"/>
    <row r="1506" s="13" customFormat="1" ht="13.9" customHeight="1" x14ac:dyDescent="0.25"/>
    <row r="1507" s="13" customFormat="1" ht="13.9" customHeight="1" x14ac:dyDescent="0.25"/>
    <row r="1508" s="13" customFormat="1" ht="13.9" customHeight="1" x14ac:dyDescent="0.25"/>
    <row r="1509" s="13" customFormat="1" ht="13.9" customHeight="1" x14ac:dyDescent="0.25"/>
    <row r="1510" s="13" customFormat="1" ht="13.9" customHeight="1" x14ac:dyDescent="0.25"/>
    <row r="1511" s="13" customFormat="1" ht="13.9" customHeight="1" x14ac:dyDescent="0.25"/>
    <row r="1512" s="13" customFormat="1" ht="13.9" customHeight="1" x14ac:dyDescent="0.25"/>
    <row r="1513" s="13" customFormat="1" ht="13.9" customHeight="1" x14ac:dyDescent="0.25"/>
    <row r="1514" s="13" customFormat="1" ht="13.9" customHeight="1" x14ac:dyDescent="0.25"/>
    <row r="1515" s="13" customFormat="1" ht="13.9" customHeight="1" x14ac:dyDescent="0.25"/>
    <row r="1516" s="13" customFormat="1" ht="13.9" customHeight="1" x14ac:dyDescent="0.25"/>
    <row r="1517" s="13" customFormat="1" ht="13.9" customHeight="1" x14ac:dyDescent="0.25"/>
    <row r="1518" s="13" customFormat="1" ht="13.9" customHeight="1" x14ac:dyDescent="0.25"/>
    <row r="1519" s="13" customFormat="1" ht="13.9" customHeight="1" x14ac:dyDescent="0.25"/>
    <row r="1520" s="13" customFormat="1" ht="13.9" customHeight="1" x14ac:dyDescent="0.25"/>
    <row r="1521" s="13" customFormat="1" ht="13.9" customHeight="1" x14ac:dyDescent="0.25"/>
    <row r="1522" s="13" customFormat="1" ht="13.9" customHeight="1" x14ac:dyDescent="0.25"/>
    <row r="1523" s="13" customFormat="1" ht="13.9" customHeight="1" x14ac:dyDescent="0.25"/>
    <row r="1524" s="13" customFormat="1" ht="13.9" customHeight="1" x14ac:dyDescent="0.25"/>
    <row r="1525" s="13" customFormat="1" ht="13.9" customHeight="1" x14ac:dyDescent="0.25"/>
    <row r="1526" s="13" customFormat="1" ht="13.9" customHeight="1" x14ac:dyDescent="0.25"/>
    <row r="1527" s="13" customFormat="1" ht="13.9" customHeight="1" x14ac:dyDescent="0.25"/>
    <row r="1528" s="13" customFormat="1" ht="13.9" customHeight="1" x14ac:dyDescent="0.25"/>
    <row r="1529" s="13" customFormat="1" ht="13.9" customHeight="1" x14ac:dyDescent="0.25"/>
    <row r="1530" s="13" customFormat="1" ht="13.9" customHeight="1" x14ac:dyDescent="0.25"/>
    <row r="1531" s="13" customFormat="1" ht="13.9" customHeight="1" x14ac:dyDescent="0.25"/>
    <row r="1532" s="13" customFormat="1" ht="13.9" customHeight="1" x14ac:dyDescent="0.25"/>
    <row r="1533" s="13" customFormat="1" ht="13.9" customHeight="1" x14ac:dyDescent="0.25"/>
    <row r="1534" s="13" customFormat="1" ht="13.9" customHeight="1" x14ac:dyDescent="0.25"/>
    <row r="1535" s="13" customFormat="1" ht="13.9" customHeight="1" x14ac:dyDescent="0.25"/>
    <row r="1536" s="13" customFormat="1" ht="13.9" customHeight="1" x14ac:dyDescent="0.25"/>
    <row r="1537" s="13" customFormat="1" ht="13.9" customHeight="1" x14ac:dyDescent="0.25"/>
    <row r="1538" s="13" customFormat="1" ht="13.9" customHeight="1" x14ac:dyDescent="0.25"/>
    <row r="1539" s="13" customFormat="1" ht="13.9" customHeight="1" x14ac:dyDescent="0.25"/>
    <row r="1540" s="13" customFormat="1" ht="13.9" customHeight="1" x14ac:dyDescent="0.25"/>
    <row r="1541" s="13" customFormat="1" ht="13.9" customHeight="1" x14ac:dyDescent="0.25"/>
    <row r="1542" s="13" customFormat="1" ht="13.9" customHeight="1" x14ac:dyDescent="0.25"/>
    <row r="1543" s="13" customFormat="1" ht="13.9" customHeight="1" x14ac:dyDescent="0.25"/>
    <row r="1544" s="13" customFormat="1" ht="13.9" customHeight="1" x14ac:dyDescent="0.25"/>
    <row r="1545" s="13" customFormat="1" ht="13.9" customHeight="1" x14ac:dyDescent="0.25"/>
    <row r="1546" s="13" customFormat="1" ht="13.9" customHeight="1" x14ac:dyDescent="0.25"/>
    <row r="1547" s="13" customFormat="1" ht="13.9" customHeight="1" x14ac:dyDescent="0.25"/>
    <row r="1548" s="13" customFormat="1" ht="13.9" customHeight="1" x14ac:dyDescent="0.25"/>
    <row r="1549" s="13" customFormat="1" ht="13.9" customHeight="1" x14ac:dyDescent="0.25"/>
    <row r="1550" s="13" customFormat="1" ht="13.9" customHeight="1" x14ac:dyDescent="0.25"/>
    <row r="1551" s="13" customFormat="1" ht="13.9" customHeight="1" x14ac:dyDescent="0.25"/>
    <row r="1552" s="13" customFormat="1" ht="13.9" customHeight="1" x14ac:dyDescent="0.25"/>
    <row r="1553" s="13" customFormat="1" ht="13.9" customHeight="1" x14ac:dyDescent="0.25"/>
    <row r="1554" s="13" customFormat="1" ht="13.9" customHeight="1" x14ac:dyDescent="0.25"/>
    <row r="1555" s="13" customFormat="1" ht="13.9" customHeight="1" x14ac:dyDescent="0.25"/>
    <row r="1556" s="13" customFormat="1" ht="13.9" customHeight="1" x14ac:dyDescent="0.25"/>
    <row r="1557" s="13" customFormat="1" ht="13.9" customHeight="1" x14ac:dyDescent="0.25"/>
    <row r="1558" s="13" customFormat="1" ht="13.9" customHeight="1" x14ac:dyDescent="0.25"/>
    <row r="1559" s="13" customFormat="1" ht="13.9" customHeight="1" x14ac:dyDescent="0.25"/>
    <row r="1560" s="13" customFormat="1" ht="13.9" customHeight="1" x14ac:dyDescent="0.25"/>
    <row r="1561" s="13" customFormat="1" ht="13.9" customHeight="1" x14ac:dyDescent="0.25"/>
    <row r="1562" s="13" customFormat="1" ht="13.9" customHeight="1" x14ac:dyDescent="0.25"/>
    <row r="1563" s="13" customFormat="1" ht="13.9" customHeight="1" x14ac:dyDescent="0.25"/>
    <row r="1564" s="13" customFormat="1" ht="13.9" customHeight="1" x14ac:dyDescent="0.25"/>
    <row r="1565" s="13" customFormat="1" ht="13.9" customHeight="1" x14ac:dyDescent="0.25"/>
    <row r="1566" s="13" customFormat="1" ht="13.9" customHeight="1" x14ac:dyDescent="0.25"/>
    <row r="1567" s="13" customFormat="1" ht="13.9" customHeight="1" x14ac:dyDescent="0.25"/>
    <row r="1568" s="13" customFormat="1" ht="13.9" customHeight="1" x14ac:dyDescent="0.25"/>
    <row r="1569" s="13" customFormat="1" ht="13.9" customHeight="1" x14ac:dyDescent="0.25"/>
    <row r="1570" s="13" customFormat="1" ht="13.9" customHeight="1" x14ac:dyDescent="0.25"/>
    <row r="1571" s="13" customFormat="1" ht="13.9" customHeight="1" x14ac:dyDescent="0.25"/>
    <row r="1572" s="13" customFormat="1" ht="13.9" customHeight="1" x14ac:dyDescent="0.25"/>
    <row r="1573" s="13" customFormat="1" ht="13.9" customHeight="1" x14ac:dyDescent="0.25"/>
    <row r="1574" s="13" customFormat="1" ht="13.9" customHeight="1" x14ac:dyDescent="0.25"/>
    <row r="1575" s="13" customFormat="1" ht="13.9" customHeight="1" x14ac:dyDescent="0.25"/>
    <row r="1576" s="13" customFormat="1" ht="13.9" customHeight="1" x14ac:dyDescent="0.25"/>
    <row r="1577" s="13" customFormat="1" ht="13.9" customHeight="1" x14ac:dyDescent="0.25"/>
    <row r="1578" s="13" customFormat="1" ht="13.9" customHeight="1" x14ac:dyDescent="0.25"/>
    <row r="1579" s="13" customFormat="1" ht="13.9" customHeight="1" x14ac:dyDescent="0.25"/>
    <row r="1580" s="13" customFormat="1" ht="13.9" customHeight="1" x14ac:dyDescent="0.25"/>
    <row r="1581" s="13" customFormat="1" ht="13.9" customHeight="1" x14ac:dyDescent="0.25"/>
    <row r="1582" s="13" customFormat="1" ht="13.9" customHeight="1" x14ac:dyDescent="0.25"/>
    <row r="1583" s="13" customFormat="1" ht="13.9" customHeight="1" x14ac:dyDescent="0.25"/>
    <row r="1584" s="13" customFormat="1" ht="13.9" customHeight="1" x14ac:dyDescent="0.25"/>
    <row r="1585" s="13" customFormat="1" ht="13.9" customHeight="1" x14ac:dyDescent="0.25"/>
    <row r="1586" s="13" customFormat="1" ht="13.9" customHeight="1" x14ac:dyDescent="0.25"/>
    <row r="1587" s="13" customFormat="1" ht="13.9" customHeight="1" x14ac:dyDescent="0.25"/>
    <row r="1588" s="13" customFormat="1" ht="13.9" customHeight="1" x14ac:dyDescent="0.25"/>
    <row r="1589" s="13" customFormat="1" ht="13.9" customHeight="1" x14ac:dyDescent="0.25"/>
    <row r="1590" s="13" customFormat="1" ht="13.9" customHeight="1" x14ac:dyDescent="0.25"/>
    <row r="1591" s="13" customFormat="1" ht="13.9" customHeight="1" x14ac:dyDescent="0.25"/>
    <row r="1592" s="13" customFormat="1" ht="13.9" customHeight="1" x14ac:dyDescent="0.25"/>
    <row r="1593" s="13" customFormat="1" ht="13.9" customHeight="1" x14ac:dyDescent="0.25"/>
    <row r="1594" s="13" customFormat="1" ht="13.9" customHeight="1" x14ac:dyDescent="0.25"/>
    <row r="1595" s="13" customFormat="1" ht="13.9" customHeight="1" x14ac:dyDescent="0.25"/>
    <row r="1596" s="13" customFormat="1" ht="13.9" customHeight="1" x14ac:dyDescent="0.25"/>
    <row r="1597" s="13" customFormat="1" ht="13.9" customHeight="1" x14ac:dyDescent="0.25"/>
    <row r="1598" s="13" customFormat="1" ht="13.9" customHeight="1" x14ac:dyDescent="0.25"/>
    <row r="1599" s="13" customFormat="1" ht="13.9" customHeight="1" x14ac:dyDescent="0.25"/>
    <row r="1600" s="13" customFormat="1" ht="13.9" customHeight="1" x14ac:dyDescent="0.25"/>
    <row r="1601" s="13" customFormat="1" ht="13.9" customHeight="1" x14ac:dyDescent="0.25"/>
    <row r="1602" s="13" customFormat="1" ht="13.9" customHeight="1" x14ac:dyDescent="0.25"/>
    <row r="1603" s="13" customFormat="1" ht="13.9" customHeight="1" x14ac:dyDescent="0.25"/>
    <row r="1604" s="13" customFormat="1" ht="13.9" customHeight="1" x14ac:dyDescent="0.25"/>
    <row r="1605" s="13" customFormat="1" ht="13.9" customHeight="1" x14ac:dyDescent="0.25"/>
    <row r="1606" s="13" customFormat="1" ht="13.9" customHeight="1" x14ac:dyDescent="0.25"/>
    <row r="1607" s="13" customFormat="1" ht="13.9" customHeight="1" x14ac:dyDescent="0.25"/>
    <row r="1608" s="13" customFormat="1" ht="13.9" customHeight="1" x14ac:dyDescent="0.25"/>
    <row r="1609" s="13" customFormat="1" ht="13.9" customHeight="1" x14ac:dyDescent="0.25"/>
    <row r="1610" s="13" customFormat="1" ht="13.9" customHeight="1" x14ac:dyDescent="0.25"/>
    <row r="1611" s="13" customFormat="1" ht="13.9" customHeight="1" x14ac:dyDescent="0.25"/>
    <row r="1612" s="13" customFormat="1" ht="13.9" customHeight="1" x14ac:dyDescent="0.25"/>
    <row r="1613" s="13" customFormat="1" ht="13.9" customHeight="1" x14ac:dyDescent="0.25"/>
    <row r="1614" s="13" customFormat="1" ht="13.9" customHeight="1" x14ac:dyDescent="0.25"/>
    <row r="1615" s="13" customFormat="1" ht="13.9" customHeight="1" x14ac:dyDescent="0.25"/>
    <row r="1616" s="13" customFormat="1" ht="13.9" customHeight="1" x14ac:dyDescent="0.25"/>
    <row r="1617" s="13" customFormat="1" ht="13.9" customHeight="1" x14ac:dyDescent="0.25"/>
    <row r="1618" s="13" customFormat="1" ht="13.9" customHeight="1" x14ac:dyDescent="0.25"/>
    <row r="1619" s="13" customFormat="1" ht="13.9" customHeight="1" x14ac:dyDescent="0.25"/>
    <row r="1620" s="13" customFormat="1" ht="13.9" customHeight="1" x14ac:dyDescent="0.25"/>
    <row r="1621" s="13" customFormat="1" ht="13.9" customHeight="1" x14ac:dyDescent="0.25"/>
    <row r="1622" s="13" customFormat="1" ht="13.9" customHeight="1" x14ac:dyDescent="0.25"/>
    <row r="1623" s="13" customFormat="1" ht="13.9" customHeight="1" x14ac:dyDescent="0.25"/>
    <row r="1624" s="13" customFormat="1" ht="13.9" customHeight="1" x14ac:dyDescent="0.25"/>
    <row r="1625" s="13" customFormat="1" ht="13.9" customHeight="1" x14ac:dyDescent="0.25"/>
    <row r="1626" s="13" customFormat="1" ht="13.9" customHeight="1" x14ac:dyDescent="0.25"/>
    <row r="1627" s="13" customFormat="1" ht="13.9" customHeight="1" x14ac:dyDescent="0.25"/>
    <row r="1628" s="13" customFormat="1" ht="13.9" customHeight="1" x14ac:dyDescent="0.25"/>
    <row r="1629" s="13" customFormat="1" ht="13.9" customHeight="1" x14ac:dyDescent="0.25"/>
    <row r="1630" s="13" customFormat="1" ht="13.9" customHeight="1" x14ac:dyDescent="0.25"/>
    <row r="1631" s="13" customFormat="1" ht="13.9" customHeight="1" x14ac:dyDescent="0.25"/>
    <row r="1632" s="13" customFormat="1" ht="13.9" customHeight="1" x14ac:dyDescent="0.25"/>
    <row r="1633" s="13" customFormat="1" ht="13.9" customHeight="1" x14ac:dyDescent="0.25"/>
    <row r="1634" s="13" customFormat="1" ht="13.9" customHeight="1" x14ac:dyDescent="0.25"/>
    <row r="1635" s="13" customFormat="1" ht="13.9" customHeight="1" x14ac:dyDescent="0.25"/>
    <row r="1636" s="13" customFormat="1" ht="13.9" customHeight="1" x14ac:dyDescent="0.25"/>
    <row r="1637" s="13" customFormat="1" ht="13.9" customHeight="1" x14ac:dyDescent="0.25"/>
    <row r="1638" s="13" customFormat="1" ht="13.9" customHeight="1" x14ac:dyDescent="0.25"/>
    <row r="1639" s="13" customFormat="1" ht="13.9" customHeight="1" x14ac:dyDescent="0.25"/>
    <row r="1640" s="13" customFormat="1" ht="13.9" customHeight="1" x14ac:dyDescent="0.25"/>
    <row r="1641" s="13" customFormat="1" ht="13.9" customHeight="1" x14ac:dyDescent="0.25"/>
    <row r="1642" s="13" customFormat="1" ht="13.9" customHeight="1" x14ac:dyDescent="0.25"/>
    <row r="1643" s="13" customFormat="1" ht="13.9" customHeight="1" x14ac:dyDescent="0.25"/>
    <row r="1644" s="13" customFormat="1" ht="13.9" customHeight="1" x14ac:dyDescent="0.25"/>
    <row r="1645" s="13" customFormat="1" ht="13.9" customHeight="1" x14ac:dyDescent="0.25"/>
    <row r="1646" s="13" customFormat="1" ht="13.9" customHeight="1" x14ac:dyDescent="0.25"/>
    <row r="1647" s="13" customFormat="1" ht="13.9" customHeight="1" x14ac:dyDescent="0.25"/>
    <row r="1648" s="13" customFormat="1" ht="13.9" customHeight="1" x14ac:dyDescent="0.25"/>
    <row r="1649" s="13" customFormat="1" ht="13.9" customHeight="1" x14ac:dyDescent="0.25"/>
    <row r="1650" s="13" customFormat="1" ht="13.9" customHeight="1" x14ac:dyDescent="0.25"/>
    <row r="1651" s="13" customFormat="1" ht="13.9" customHeight="1" x14ac:dyDescent="0.25"/>
    <row r="1652" s="13" customFormat="1" ht="13.9" customHeight="1" x14ac:dyDescent="0.25"/>
    <row r="1653" s="13" customFormat="1" ht="13.9" customHeight="1" x14ac:dyDescent="0.25"/>
    <row r="1654" s="13" customFormat="1" ht="13.9" customHeight="1" x14ac:dyDescent="0.25"/>
    <row r="1655" s="13" customFormat="1" ht="13.9" customHeight="1" x14ac:dyDescent="0.25"/>
    <row r="1656" s="13" customFormat="1" ht="13.9" customHeight="1" x14ac:dyDescent="0.25"/>
    <row r="1657" s="13" customFormat="1" ht="13.9" customHeight="1" x14ac:dyDescent="0.25"/>
    <row r="1658" s="13" customFormat="1" ht="13.9" customHeight="1" x14ac:dyDescent="0.25"/>
    <row r="1659" s="13" customFormat="1" ht="13.9" customHeight="1" x14ac:dyDescent="0.25"/>
    <row r="1660" s="13" customFormat="1" ht="13.9" customHeight="1" x14ac:dyDescent="0.25"/>
    <row r="1661" s="13" customFormat="1" ht="13.9" customHeight="1" x14ac:dyDescent="0.25"/>
    <row r="1662" s="13" customFormat="1" ht="13.9" customHeight="1" x14ac:dyDescent="0.25"/>
    <row r="1663" s="13" customFormat="1" ht="13.9" customHeight="1" x14ac:dyDescent="0.25"/>
    <row r="1664" s="13" customFormat="1" ht="13.9" customHeight="1" x14ac:dyDescent="0.25"/>
    <row r="1665" s="13" customFormat="1" ht="13.9" customHeight="1" x14ac:dyDescent="0.25"/>
    <row r="1666" s="13" customFormat="1" ht="13.9" customHeight="1" x14ac:dyDescent="0.25"/>
    <row r="1667" s="13" customFormat="1" ht="13.9" customHeight="1" x14ac:dyDescent="0.25"/>
    <row r="1668" s="13" customFormat="1" ht="13.9" customHeight="1" x14ac:dyDescent="0.25"/>
    <row r="1669" s="13" customFormat="1" ht="13.9" customHeight="1" x14ac:dyDescent="0.25"/>
    <row r="1670" s="13" customFormat="1" ht="13.9" customHeight="1" x14ac:dyDescent="0.25"/>
    <row r="1671" s="13" customFormat="1" ht="13.9" customHeight="1" x14ac:dyDescent="0.25"/>
    <row r="1672" s="13" customFormat="1" ht="13.9" customHeight="1" x14ac:dyDescent="0.25"/>
    <row r="1673" s="13" customFormat="1" ht="13.9" customHeight="1" x14ac:dyDescent="0.25"/>
    <row r="1674" s="13" customFormat="1" ht="13.9" customHeight="1" x14ac:dyDescent="0.25"/>
    <row r="1675" s="13" customFormat="1" ht="13.9" customHeight="1" x14ac:dyDescent="0.25"/>
    <row r="1676" s="13" customFormat="1" ht="13.9" customHeight="1" x14ac:dyDescent="0.25"/>
    <row r="1677" s="13" customFormat="1" ht="13.9" customHeight="1" x14ac:dyDescent="0.25"/>
    <row r="1678" s="13" customFormat="1" ht="13.9" customHeight="1" x14ac:dyDescent="0.25"/>
    <row r="1679" s="13" customFormat="1" ht="13.9" customHeight="1" x14ac:dyDescent="0.25"/>
    <row r="1680" s="13" customFormat="1" ht="13.9" customHeight="1" x14ac:dyDescent="0.25"/>
    <row r="1681" s="13" customFormat="1" ht="13.9" customHeight="1" x14ac:dyDescent="0.25"/>
    <row r="1682" s="13" customFormat="1" ht="13.9" customHeight="1" x14ac:dyDescent="0.25"/>
    <row r="1683" s="13" customFormat="1" ht="13.9" customHeight="1" x14ac:dyDescent="0.25"/>
    <row r="1684" s="13" customFormat="1" ht="13.9" customHeight="1" x14ac:dyDescent="0.25"/>
    <row r="1685" s="13" customFormat="1" ht="13.9" customHeight="1" x14ac:dyDescent="0.25"/>
    <row r="1686" s="13" customFormat="1" ht="13.9" customHeight="1" x14ac:dyDescent="0.25"/>
    <row r="1687" s="13" customFormat="1" ht="13.9" customHeight="1" x14ac:dyDescent="0.25"/>
    <row r="1688" s="13" customFormat="1" ht="13.9" customHeight="1" x14ac:dyDescent="0.25"/>
    <row r="1689" s="13" customFormat="1" ht="13.9" customHeight="1" x14ac:dyDescent="0.25"/>
    <row r="1690" s="13" customFormat="1" ht="13.9" customHeight="1" x14ac:dyDescent="0.25"/>
    <row r="1691" s="13" customFormat="1" ht="13.9" customHeight="1" x14ac:dyDescent="0.25"/>
    <row r="1692" s="13" customFormat="1" ht="13.9" customHeight="1" x14ac:dyDescent="0.25"/>
    <row r="1693" s="13" customFormat="1" ht="13.9" customHeight="1" x14ac:dyDescent="0.25"/>
    <row r="1694" s="13" customFormat="1" ht="13.9" customHeight="1" x14ac:dyDescent="0.25"/>
    <row r="1695" s="13" customFormat="1" ht="13.9" customHeight="1" x14ac:dyDescent="0.25"/>
    <row r="1696" s="13" customFormat="1" ht="13.9" customHeight="1" x14ac:dyDescent="0.25"/>
    <row r="1697" s="13" customFormat="1" ht="13.9" customHeight="1" x14ac:dyDescent="0.25"/>
    <row r="1698" s="13" customFormat="1" ht="13.9" customHeight="1" x14ac:dyDescent="0.25"/>
    <row r="1699" s="13" customFormat="1" ht="13.9" customHeight="1" x14ac:dyDescent="0.25"/>
    <row r="1700" s="13" customFormat="1" ht="13.9" customHeight="1" x14ac:dyDescent="0.25"/>
    <row r="1701" s="13" customFormat="1" ht="13.9" customHeight="1" x14ac:dyDescent="0.25"/>
    <row r="1702" s="13" customFormat="1" ht="13.9" customHeight="1" x14ac:dyDescent="0.25"/>
    <row r="1703" s="13" customFormat="1" ht="13.9" customHeight="1" x14ac:dyDescent="0.25"/>
    <row r="1704" s="13" customFormat="1" ht="13.9" customHeight="1" x14ac:dyDescent="0.25"/>
    <row r="1705" s="13" customFormat="1" ht="13.9" customHeight="1" x14ac:dyDescent="0.25"/>
    <row r="1706" s="13" customFormat="1" ht="13.9" customHeight="1" x14ac:dyDescent="0.25"/>
    <row r="1707" s="13" customFormat="1" ht="13.9" customHeight="1" x14ac:dyDescent="0.25"/>
    <row r="1708" s="13" customFormat="1" ht="13.9" customHeight="1" x14ac:dyDescent="0.25"/>
    <row r="1709" s="13" customFormat="1" ht="13.9" customHeight="1" x14ac:dyDescent="0.25"/>
    <row r="1710" s="13" customFormat="1" ht="13.9" customHeight="1" x14ac:dyDescent="0.25"/>
    <row r="1711" s="13" customFormat="1" ht="13.9" customHeight="1" x14ac:dyDescent="0.25"/>
    <row r="1712" s="13" customFormat="1" ht="13.9" customHeight="1" x14ac:dyDescent="0.25"/>
    <row r="1713" s="13" customFormat="1" ht="13.9" customHeight="1" x14ac:dyDescent="0.25"/>
    <row r="1714" s="13" customFormat="1" ht="13.9" customHeight="1" x14ac:dyDescent="0.25"/>
    <row r="1715" s="13" customFormat="1" ht="13.9" customHeight="1" x14ac:dyDescent="0.25"/>
    <row r="1716" s="13" customFormat="1" ht="13.9" customHeight="1" x14ac:dyDescent="0.25"/>
    <row r="1717" s="13" customFormat="1" ht="13.9" customHeight="1" x14ac:dyDescent="0.25"/>
    <row r="1718" s="13" customFormat="1" ht="13.9" customHeight="1" x14ac:dyDescent="0.25"/>
    <row r="1719" s="13" customFormat="1" ht="13.9" customHeight="1" x14ac:dyDescent="0.25"/>
    <row r="1720" s="13" customFormat="1" ht="13.9" customHeight="1" x14ac:dyDescent="0.25"/>
    <row r="1721" s="13" customFormat="1" ht="13.9" customHeight="1" x14ac:dyDescent="0.25"/>
    <row r="1722" s="13" customFormat="1" ht="13.9" customHeight="1" x14ac:dyDescent="0.25"/>
    <row r="1723" s="13" customFormat="1" ht="13.9" customHeight="1" x14ac:dyDescent="0.25"/>
    <row r="1724" s="13" customFormat="1" ht="13.9" customHeight="1" x14ac:dyDescent="0.25"/>
    <row r="1725" s="13" customFormat="1" ht="13.9" customHeight="1" x14ac:dyDescent="0.25"/>
    <row r="1726" s="13" customFormat="1" ht="13.9" customHeight="1" x14ac:dyDescent="0.25"/>
    <row r="1727" s="13" customFormat="1" ht="13.9" customHeight="1" x14ac:dyDescent="0.25"/>
    <row r="1728" s="13" customFormat="1" ht="13.9" customHeight="1" x14ac:dyDescent="0.25"/>
    <row r="1729" s="13" customFormat="1" ht="13.9" customHeight="1" x14ac:dyDescent="0.25"/>
    <row r="1730" s="13" customFormat="1" ht="13.9" customHeight="1" x14ac:dyDescent="0.25"/>
    <row r="1731" s="13" customFormat="1" ht="13.9" customHeight="1" x14ac:dyDescent="0.25"/>
    <row r="1732" s="13" customFormat="1" ht="13.9" customHeight="1" x14ac:dyDescent="0.25"/>
    <row r="1733" s="13" customFormat="1" ht="13.9" customHeight="1" x14ac:dyDescent="0.25"/>
    <row r="1734" s="13" customFormat="1" ht="13.9" customHeight="1" x14ac:dyDescent="0.25"/>
    <row r="1735" s="13" customFormat="1" ht="13.9" customHeight="1" x14ac:dyDescent="0.25"/>
    <row r="1736" s="13" customFormat="1" ht="13.9" customHeight="1" x14ac:dyDescent="0.25"/>
    <row r="1737" s="13" customFormat="1" ht="13.9" customHeight="1" x14ac:dyDescent="0.25"/>
    <row r="1738" s="13" customFormat="1" ht="13.9" customHeight="1" x14ac:dyDescent="0.25"/>
    <row r="1739" s="13" customFormat="1" ht="13.9" customHeight="1" x14ac:dyDescent="0.25"/>
    <row r="1740" s="13" customFormat="1" ht="13.9" customHeight="1" x14ac:dyDescent="0.25"/>
    <row r="1741" s="13" customFormat="1" ht="13.9" customHeight="1" x14ac:dyDescent="0.25"/>
    <row r="1742" s="13" customFormat="1" ht="13.9" customHeight="1" x14ac:dyDescent="0.25"/>
    <row r="1743" s="13" customFormat="1" ht="13.9" customHeight="1" x14ac:dyDescent="0.25"/>
    <row r="1744" s="13" customFormat="1" ht="13.9" customHeight="1" x14ac:dyDescent="0.25"/>
    <row r="1745" s="13" customFormat="1" ht="13.9" customHeight="1" x14ac:dyDescent="0.25"/>
    <row r="1746" s="13" customFormat="1" ht="13.9" customHeight="1" x14ac:dyDescent="0.25"/>
    <row r="1747" s="13" customFormat="1" ht="13.9" customHeight="1" x14ac:dyDescent="0.25"/>
    <row r="1748" s="13" customFormat="1" ht="13.9" customHeight="1" x14ac:dyDescent="0.25"/>
    <row r="1749" s="13" customFormat="1" ht="13.9" customHeight="1" x14ac:dyDescent="0.25"/>
    <row r="1750" s="13" customFormat="1" ht="13.9" customHeight="1" x14ac:dyDescent="0.25"/>
    <row r="1751" s="13" customFormat="1" ht="13.9" customHeight="1" x14ac:dyDescent="0.25"/>
    <row r="1752" s="13" customFormat="1" ht="13.9" customHeight="1" x14ac:dyDescent="0.25"/>
    <row r="1753" s="13" customFormat="1" ht="13.9" customHeight="1" x14ac:dyDescent="0.25"/>
    <row r="1754" s="13" customFormat="1" ht="13.9" customHeight="1" x14ac:dyDescent="0.25"/>
    <row r="1755" s="13" customFormat="1" ht="13.9" customHeight="1" x14ac:dyDescent="0.25"/>
    <row r="1756" s="13" customFormat="1" ht="13.9" customHeight="1" x14ac:dyDescent="0.25"/>
    <row r="1757" s="13" customFormat="1" ht="13.9" customHeight="1" x14ac:dyDescent="0.25"/>
    <row r="1758" s="13" customFormat="1" ht="13.9" customHeight="1" x14ac:dyDescent="0.25"/>
    <row r="1759" s="13" customFormat="1" ht="13.9" customHeight="1" x14ac:dyDescent="0.25"/>
    <row r="1760" s="13" customFormat="1" ht="13.9" customHeight="1" x14ac:dyDescent="0.25"/>
    <row r="1761" s="13" customFormat="1" ht="13.9" customHeight="1" x14ac:dyDescent="0.25"/>
    <row r="1762" s="13" customFormat="1" ht="13.9" customHeight="1" x14ac:dyDescent="0.25"/>
    <row r="1763" s="13" customFormat="1" ht="13.9" customHeight="1" x14ac:dyDescent="0.25"/>
    <row r="1764" s="13" customFormat="1" ht="13.9" customHeight="1" x14ac:dyDescent="0.25"/>
    <row r="1765" s="13" customFormat="1" ht="13.9" customHeight="1" x14ac:dyDescent="0.25"/>
    <row r="1766" s="13" customFormat="1" ht="13.9" customHeight="1" x14ac:dyDescent="0.25"/>
    <row r="1767" s="13" customFormat="1" ht="13.9" customHeight="1" x14ac:dyDescent="0.25"/>
    <row r="1768" s="13" customFormat="1" ht="13.9" customHeight="1" x14ac:dyDescent="0.25"/>
    <row r="1769" s="13" customFormat="1" ht="13.9" customHeight="1" x14ac:dyDescent="0.25"/>
    <row r="1770" s="13" customFormat="1" ht="13.9" customHeight="1" x14ac:dyDescent="0.25"/>
    <row r="1771" s="13" customFormat="1" ht="13.9" customHeight="1" x14ac:dyDescent="0.25"/>
    <row r="1772" s="13" customFormat="1" ht="13.9" customHeight="1" x14ac:dyDescent="0.25"/>
    <row r="1773" s="13" customFormat="1" ht="13.9" customHeight="1" x14ac:dyDescent="0.25"/>
    <row r="1774" s="13" customFormat="1" ht="13.9" customHeight="1" x14ac:dyDescent="0.25"/>
    <row r="1775" s="13" customFormat="1" ht="13.9" customHeight="1" x14ac:dyDescent="0.25"/>
    <row r="1776" s="13" customFormat="1" ht="13.9" customHeight="1" x14ac:dyDescent="0.25"/>
    <row r="1777" s="13" customFormat="1" ht="13.9" customHeight="1" x14ac:dyDescent="0.25"/>
    <row r="1778" s="13" customFormat="1" ht="13.9" customHeight="1" x14ac:dyDescent="0.25"/>
    <row r="1779" s="13" customFormat="1" ht="13.9" customHeight="1" x14ac:dyDescent="0.25"/>
    <row r="1780" s="13" customFormat="1" ht="13.9" customHeight="1" x14ac:dyDescent="0.25"/>
    <row r="1781" s="13" customFormat="1" ht="13.9" customHeight="1" x14ac:dyDescent="0.25"/>
    <row r="1782" s="13" customFormat="1" ht="13.9" customHeight="1" x14ac:dyDescent="0.25"/>
    <row r="1783" s="13" customFormat="1" ht="13.9" customHeight="1" x14ac:dyDescent="0.25"/>
    <row r="1784" s="13" customFormat="1" ht="13.9" customHeight="1" x14ac:dyDescent="0.25"/>
    <row r="1785" s="13" customFormat="1" ht="13.9" customHeight="1" x14ac:dyDescent="0.25"/>
    <row r="1786" s="13" customFormat="1" ht="13.9" customHeight="1" x14ac:dyDescent="0.25"/>
    <row r="1787" s="13" customFormat="1" ht="13.9" customHeight="1" x14ac:dyDescent="0.25"/>
    <row r="1788" s="13" customFormat="1" ht="13.9" customHeight="1" x14ac:dyDescent="0.25"/>
    <row r="1789" s="13" customFormat="1" ht="13.9" customHeight="1" x14ac:dyDescent="0.25"/>
    <row r="1790" s="13" customFormat="1" ht="13.9" customHeight="1" x14ac:dyDescent="0.25"/>
    <row r="1791" s="13" customFormat="1" ht="13.9" customHeight="1" x14ac:dyDescent="0.25"/>
    <row r="1792" s="13" customFormat="1" ht="13.9" customHeight="1" x14ac:dyDescent="0.25"/>
    <row r="1793" s="13" customFormat="1" ht="13.9" customHeight="1" x14ac:dyDescent="0.25"/>
    <row r="1794" s="13" customFormat="1" ht="13.9" customHeight="1" x14ac:dyDescent="0.25"/>
    <row r="1795" s="13" customFormat="1" ht="13.9" customHeight="1" x14ac:dyDescent="0.25"/>
    <row r="1796" s="13" customFormat="1" ht="13.9" customHeight="1" x14ac:dyDescent="0.25"/>
    <row r="1797" s="13" customFormat="1" ht="13.9" customHeight="1" x14ac:dyDescent="0.25"/>
    <row r="1798" s="13" customFormat="1" ht="13.9" customHeight="1" x14ac:dyDescent="0.25"/>
    <row r="1799" s="13" customFormat="1" ht="13.9" customHeight="1" x14ac:dyDescent="0.25"/>
    <row r="1800" s="13" customFormat="1" ht="13.9" customHeight="1" x14ac:dyDescent="0.25"/>
    <row r="1801" s="13" customFormat="1" ht="13.9" customHeight="1" x14ac:dyDescent="0.25"/>
    <row r="1802" s="13" customFormat="1" ht="13.9" customHeight="1" x14ac:dyDescent="0.25"/>
    <row r="1803" s="13" customFormat="1" ht="13.9" customHeight="1" x14ac:dyDescent="0.25"/>
    <row r="1804" s="13" customFormat="1" ht="13.9" customHeight="1" x14ac:dyDescent="0.25"/>
    <row r="1805" s="13" customFormat="1" ht="13.9" customHeight="1" x14ac:dyDescent="0.25"/>
    <row r="1806" s="13" customFormat="1" ht="13.9" customHeight="1" x14ac:dyDescent="0.25"/>
    <row r="1807" s="13" customFormat="1" ht="13.9" customHeight="1" x14ac:dyDescent="0.25"/>
    <row r="1808" s="13" customFormat="1" ht="13.9" customHeight="1" x14ac:dyDescent="0.25"/>
    <row r="1809" s="13" customFormat="1" ht="13.9" customHeight="1" x14ac:dyDescent="0.25"/>
    <row r="1810" s="13" customFormat="1" ht="13.9" customHeight="1" x14ac:dyDescent="0.25"/>
    <row r="1811" s="13" customFormat="1" ht="13.9" customHeight="1" x14ac:dyDescent="0.25"/>
    <row r="1812" s="13" customFormat="1" ht="13.9" customHeight="1" x14ac:dyDescent="0.25"/>
    <row r="1813" s="13" customFormat="1" ht="13.9" customHeight="1" x14ac:dyDescent="0.25"/>
    <row r="1814" s="13" customFormat="1" ht="13.9" customHeight="1" x14ac:dyDescent="0.25"/>
    <row r="1815" s="13" customFormat="1" ht="13.9" customHeight="1" x14ac:dyDescent="0.25"/>
    <row r="1816" s="13" customFormat="1" ht="13.9" customHeight="1" x14ac:dyDescent="0.25"/>
    <row r="1817" s="13" customFormat="1" ht="13.9" customHeight="1" x14ac:dyDescent="0.25"/>
    <row r="1818" s="13" customFormat="1" ht="13.9" customHeight="1" x14ac:dyDescent="0.25"/>
    <row r="1819" s="13" customFormat="1" ht="13.9" customHeight="1" x14ac:dyDescent="0.25"/>
    <row r="1820" s="13" customFormat="1" ht="13.9" customHeight="1" x14ac:dyDescent="0.25"/>
    <row r="1821" s="13" customFormat="1" ht="13.9" customHeight="1" x14ac:dyDescent="0.25"/>
    <row r="1822" s="13" customFormat="1" ht="13.9" customHeight="1" x14ac:dyDescent="0.25"/>
    <row r="1823" s="13" customFormat="1" ht="13.9" customHeight="1" x14ac:dyDescent="0.25"/>
    <row r="1824" s="13" customFormat="1" ht="13.9" customHeight="1" x14ac:dyDescent="0.25"/>
    <row r="1825" s="13" customFormat="1" ht="13.9" customHeight="1" x14ac:dyDescent="0.25"/>
    <row r="1826" s="13" customFormat="1" ht="13.9" customHeight="1" x14ac:dyDescent="0.25"/>
    <row r="1827" s="13" customFormat="1" ht="13.9" customHeight="1" x14ac:dyDescent="0.25"/>
    <row r="1828" s="13" customFormat="1" ht="13.9" customHeight="1" x14ac:dyDescent="0.25"/>
    <row r="1829" s="13" customFormat="1" ht="13.9" customHeight="1" x14ac:dyDescent="0.25"/>
    <row r="1830" s="13" customFormat="1" ht="13.9" customHeight="1" x14ac:dyDescent="0.25"/>
    <row r="1831" s="13" customFormat="1" ht="13.9" customHeight="1" x14ac:dyDescent="0.25"/>
    <row r="1832" s="13" customFormat="1" ht="13.9" customHeight="1" x14ac:dyDescent="0.25"/>
    <row r="1833" s="13" customFormat="1" ht="13.9" customHeight="1" x14ac:dyDescent="0.25"/>
    <row r="1834" s="13" customFormat="1" ht="13.9" customHeight="1" x14ac:dyDescent="0.25"/>
    <row r="1835" s="13" customFormat="1" ht="13.9" customHeight="1" x14ac:dyDescent="0.25"/>
    <row r="1836" s="13" customFormat="1" ht="13.9" customHeight="1" x14ac:dyDescent="0.25"/>
    <row r="1837" s="13" customFormat="1" ht="13.9" customHeight="1" x14ac:dyDescent="0.25"/>
    <row r="1838" s="13" customFormat="1" ht="13.9" customHeight="1" x14ac:dyDescent="0.25"/>
    <row r="1839" s="13" customFormat="1" ht="13.9" customHeight="1" x14ac:dyDescent="0.25"/>
    <row r="1840" s="13" customFormat="1" ht="13.9" customHeight="1" x14ac:dyDescent="0.25"/>
    <row r="1841" s="13" customFormat="1" ht="13.9" customHeight="1" x14ac:dyDescent="0.25"/>
    <row r="1842" s="13" customFormat="1" ht="13.9" customHeight="1" x14ac:dyDescent="0.25"/>
    <row r="1843" s="13" customFormat="1" ht="13.9" customHeight="1" x14ac:dyDescent="0.25"/>
    <row r="1844" s="13" customFormat="1" ht="13.9" customHeight="1" x14ac:dyDescent="0.25"/>
    <row r="1845" s="13" customFormat="1" ht="13.9" customHeight="1" x14ac:dyDescent="0.25"/>
    <row r="1846" s="13" customFormat="1" ht="13.9" customHeight="1" x14ac:dyDescent="0.25"/>
    <row r="1847" s="13" customFormat="1" ht="13.9" customHeight="1" x14ac:dyDescent="0.25"/>
    <row r="1848" s="13" customFormat="1" ht="13.9" customHeight="1" x14ac:dyDescent="0.25"/>
    <row r="1849" s="13" customFormat="1" ht="13.9" customHeight="1" x14ac:dyDescent="0.25"/>
    <row r="1850" s="13" customFormat="1" ht="13.9" customHeight="1" x14ac:dyDescent="0.25"/>
    <row r="1851" s="13" customFormat="1" ht="13.9" customHeight="1" x14ac:dyDescent="0.25"/>
    <row r="1852" s="13" customFormat="1" ht="13.9" customHeight="1" x14ac:dyDescent="0.25"/>
    <row r="1853" s="13" customFormat="1" ht="13.9" customHeight="1" x14ac:dyDescent="0.25"/>
    <row r="1854" s="13" customFormat="1" ht="13.9" customHeight="1" x14ac:dyDescent="0.25"/>
    <row r="1855" s="13" customFormat="1" ht="13.9" customHeight="1" x14ac:dyDescent="0.25"/>
    <row r="1856" s="13" customFormat="1" ht="13.9" customHeight="1" x14ac:dyDescent="0.25"/>
    <row r="1857" s="13" customFormat="1" ht="13.9" customHeight="1" x14ac:dyDescent="0.25"/>
    <row r="1858" s="13" customFormat="1" ht="13.9" customHeight="1" x14ac:dyDescent="0.25"/>
    <row r="1859" s="13" customFormat="1" ht="13.9" customHeight="1" x14ac:dyDescent="0.25"/>
    <row r="1860" s="13" customFormat="1" ht="13.9" customHeight="1" x14ac:dyDescent="0.25"/>
    <row r="1861" s="13" customFormat="1" ht="13.9" customHeight="1" x14ac:dyDescent="0.25"/>
    <row r="1862" s="13" customFormat="1" ht="13.9" customHeight="1" x14ac:dyDescent="0.25"/>
    <row r="1863" s="13" customFormat="1" ht="13.9" customHeight="1" x14ac:dyDescent="0.25"/>
    <row r="1864" s="13" customFormat="1" ht="13.9" customHeight="1" x14ac:dyDescent="0.25"/>
    <row r="1865" s="13" customFormat="1" ht="13.9" customHeight="1" x14ac:dyDescent="0.25"/>
    <row r="1866" s="13" customFormat="1" ht="13.9" customHeight="1" x14ac:dyDescent="0.25"/>
    <row r="1867" s="13" customFormat="1" ht="13.9" customHeight="1" x14ac:dyDescent="0.25"/>
    <row r="1868" s="13" customFormat="1" ht="13.9" customHeight="1" x14ac:dyDescent="0.25"/>
    <row r="1869" s="13" customFormat="1" ht="13.9" customHeight="1" x14ac:dyDescent="0.25"/>
    <row r="1870" s="13" customFormat="1" ht="13.9" customHeight="1" x14ac:dyDescent="0.25"/>
    <row r="1871" s="13" customFormat="1" ht="13.9" customHeight="1" x14ac:dyDescent="0.25"/>
    <row r="1872" s="13" customFormat="1" ht="13.9" customHeight="1" x14ac:dyDescent="0.25"/>
    <row r="1873" s="13" customFormat="1" ht="13.9" customHeight="1" x14ac:dyDescent="0.25"/>
    <row r="1874" s="13" customFormat="1" ht="13.9" customHeight="1" x14ac:dyDescent="0.25"/>
    <row r="1875" s="13" customFormat="1" ht="13.9" customHeight="1" x14ac:dyDescent="0.25"/>
    <row r="1876" s="13" customFormat="1" ht="13.9" customHeight="1" x14ac:dyDescent="0.25"/>
    <row r="1877" s="13" customFormat="1" ht="13.9" customHeight="1" x14ac:dyDescent="0.25"/>
    <row r="1878" s="13" customFormat="1" ht="13.9" customHeight="1" x14ac:dyDescent="0.25"/>
    <row r="1879" s="13" customFormat="1" ht="13.9" customHeight="1" x14ac:dyDescent="0.25"/>
    <row r="1880" s="13" customFormat="1" ht="13.9" customHeight="1" x14ac:dyDescent="0.25"/>
    <row r="1881" s="13" customFormat="1" ht="13.9" customHeight="1" x14ac:dyDescent="0.25"/>
    <row r="1882" s="13" customFormat="1" ht="13.9" customHeight="1" x14ac:dyDescent="0.25"/>
    <row r="1883" s="13" customFormat="1" ht="13.9" customHeight="1" x14ac:dyDescent="0.25"/>
    <row r="1884" s="13" customFormat="1" ht="13.9" customHeight="1" x14ac:dyDescent="0.25"/>
    <row r="1885" s="13" customFormat="1" ht="13.9" customHeight="1" x14ac:dyDescent="0.25"/>
    <row r="1886" s="13" customFormat="1" ht="13.9" customHeight="1" x14ac:dyDescent="0.25"/>
    <row r="1887" s="13" customFormat="1" ht="13.9" customHeight="1" x14ac:dyDescent="0.25"/>
    <row r="1888" s="13" customFormat="1" ht="13.9" customHeight="1" x14ac:dyDescent="0.25"/>
    <row r="1889" s="13" customFormat="1" ht="13.9" customHeight="1" x14ac:dyDescent="0.25"/>
    <row r="1890" s="13" customFormat="1" ht="13.9" customHeight="1" x14ac:dyDescent="0.25"/>
    <row r="1891" s="13" customFormat="1" ht="13.9" customHeight="1" x14ac:dyDescent="0.25"/>
    <row r="1892" s="13" customFormat="1" ht="13.9" customHeight="1" x14ac:dyDescent="0.25"/>
    <row r="1893" s="13" customFormat="1" ht="13.9" customHeight="1" x14ac:dyDescent="0.25"/>
    <row r="1894" s="13" customFormat="1" ht="13.9" customHeight="1" x14ac:dyDescent="0.25"/>
    <row r="1895" s="13" customFormat="1" ht="13.9" customHeight="1" x14ac:dyDescent="0.25"/>
    <row r="1896" s="13" customFormat="1" ht="13.9" customHeight="1" x14ac:dyDescent="0.25"/>
    <row r="1897" s="13" customFormat="1" ht="13.9" customHeight="1" x14ac:dyDescent="0.25"/>
    <row r="1898" s="13" customFormat="1" ht="13.9" customHeight="1" x14ac:dyDescent="0.25"/>
    <row r="1899" s="13" customFormat="1" ht="13.9" customHeight="1" x14ac:dyDescent="0.25"/>
    <row r="1900" s="13" customFormat="1" ht="13.9" customHeight="1" x14ac:dyDescent="0.25"/>
    <row r="1901" s="13" customFormat="1" ht="13.9" customHeight="1" x14ac:dyDescent="0.25"/>
    <row r="1902" s="13" customFormat="1" ht="13.9" customHeight="1" x14ac:dyDescent="0.25"/>
    <row r="1903" s="13" customFormat="1" ht="13.9" customHeight="1" x14ac:dyDescent="0.25"/>
    <row r="1904" s="13" customFormat="1" ht="13.9" customHeight="1" x14ac:dyDescent="0.25"/>
    <row r="1905" s="13" customFormat="1" ht="13.9" customHeight="1" x14ac:dyDescent="0.25"/>
    <row r="1906" s="13" customFormat="1" ht="13.9" customHeight="1" x14ac:dyDescent="0.25"/>
    <row r="1907" s="13" customFormat="1" ht="13.9" customHeight="1" x14ac:dyDescent="0.25"/>
    <row r="1908" s="13" customFormat="1" ht="13.9" customHeight="1" x14ac:dyDescent="0.25"/>
    <row r="1909" s="13" customFormat="1" ht="13.9" customHeight="1" x14ac:dyDescent="0.25"/>
    <row r="1910" s="13" customFormat="1" ht="13.9" customHeight="1" x14ac:dyDescent="0.25"/>
    <row r="1911" s="13" customFormat="1" ht="13.9" customHeight="1" x14ac:dyDescent="0.25"/>
    <row r="1912" s="13" customFormat="1" ht="13.9" customHeight="1" x14ac:dyDescent="0.25"/>
    <row r="1913" s="13" customFormat="1" ht="13.9" customHeight="1" x14ac:dyDescent="0.25"/>
    <row r="1914" s="13" customFormat="1" ht="13.9" customHeight="1" x14ac:dyDescent="0.25"/>
    <row r="1915" s="13" customFormat="1" ht="13.9" customHeight="1" x14ac:dyDescent="0.25"/>
    <row r="1916" s="13" customFormat="1" ht="13.9" customHeight="1" x14ac:dyDescent="0.25"/>
    <row r="1917" s="13" customFormat="1" ht="13.9" customHeight="1" x14ac:dyDescent="0.25"/>
    <row r="1918" s="13" customFormat="1" ht="13.9" customHeight="1" x14ac:dyDescent="0.25"/>
    <row r="1919" s="13" customFormat="1" ht="13.9" customHeight="1" x14ac:dyDescent="0.25"/>
    <row r="1920" s="13" customFormat="1" ht="13.9" customHeight="1" x14ac:dyDescent="0.25"/>
    <row r="1921" s="13" customFormat="1" ht="13.9" customHeight="1" x14ac:dyDescent="0.25"/>
    <row r="1922" s="13" customFormat="1" ht="13.9" customHeight="1" x14ac:dyDescent="0.25"/>
    <row r="1923" s="13" customFormat="1" ht="13.9" customHeight="1" x14ac:dyDescent="0.25"/>
    <row r="1924" s="13" customFormat="1" ht="13.9" customHeight="1" x14ac:dyDescent="0.25"/>
    <row r="1925" s="13" customFormat="1" ht="13.9" customHeight="1" x14ac:dyDescent="0.25"/>
    <row r="1926" s="13" customFormat="1" ht="13.9" customHeight="1" x14ac:dyDescent="0.25"/>
    <row r="1927" s="13" customFormat="1" ht="13.9" customHeight="1" x14ac:dyDescent="0.25"/>
    <row r="1928" s="13" customFormat="1" ht="13.9" customHeight="1" x14ac:dyDescent="0.25"/>
    <row r="1929" s="13" customFormat="1" ht="13.9" customHeight="1" x14ac:dyDescent="0.25"/>
    <row r="1930" s="13" customFormat="1" ht="13.9" customHeight="1" x14ac:dyDescent="0.25"/>
    <row r="1931" s="13" customFormat="1" ht="13.9" customHeight="1" x14ac:dyDescent="0.25"/>
    <row r="1932" s="13" customFormat="1" ht="13.9" customHeight="1" x14ac:dyDescent="0.25"/>
    <row r="1933" s="13" customFormat="1" ht="13.9" customHeight="1" x14ac:dyDescent="0.25"/>
    <row r="1934" s="13" customFormat="1" ht="13.9" customHeight="1" x14ac:dyDescent="0.25"/>
    <row r="1935" s="13" customFormat="1" ht="13.9" customHeight="1" x14ac:dyDescent="0.25"/>
    <row r="1936" s="13" customFormat="1" ht="13.9" customHeight="1" x14ac:dyDescent="0.25"/>
    <row r="1937" s="13" customFormat="1" ht="13.9" customHeight="1" x14ac:dyDescent="0.25"/>
    <row r="1938" s="13" customFormat="1" ht="13.9" customHeight="1" x14ac:dyDescent="0.25"/>
    <row r="1939" s="13" customFormat="1" ht="13.9" customHeight="1" x14ac:dyDescent="0.25"/>
    <row r="1940" s="13" customFormat="1" ht="13.9" customHeight="1" x14ac:dyDescent="0.25"/>
    <row r="1941" s="13" customFormat="1" ht="13.9" customHeight="1" x14ac:dyDescent="0.25"/>
    <row r="1942" s="13" customFormat="1" ht="13.9" customHeight="1" x14ac:dyDescent="0.25"/>
    <row r="1943" s="13" customFormat="1" ht="13.9" customHeight="1" x14ac:dyDescent="0.25"/>
    <row r="1944" s="13" customFormat="1" ht="13.9" customHeight="1" x14ac:dyDescent="0.25"/>
    <row r="1945" s="13" customFormat="1" ht="13.9" customHeight="1" x14ac:dyDescent="0.25"/>
    <row r="1946" s="13" customFormat="1" ht="13.9" customHeight="1" x14ac:dyDescent="0.25"/>
    <row r="1947" s="13" customFormat="1" ht="13.9" customHeight="1" x14ac:dyDescent="0.25"/>
    <row r="1948" s="13" customFormat="1" ht="13.9" customHeight="1" x14ac:dyDescent="0.25"/>
    <row r="1949" s="13" customFormat="1" ht="13.9" customHeight="1" x14ac:dyDescent="0.25"/>
    <row r="1950" s="13" customFormat="1" ht="13.9" customHeight="1" x14ac:dyDescent="0.25"/>
    <row r="1951" s="13" customFormat="1" ht="13.9" customHeight="1" x14ac:dyDescent="0.25"/>
    <row r="1952" s="13" customFormat="1" ht="13.9" customHeight="1" x14ac:dyDescent="0.25"/>
    <row r="1953" s="13" customFormat="1" ht="13.9" customHeight="1" x14ac:dyDescent="0.25"/>
    <row r="1954" s="13" customFormat="1" ht="13.9" customHeight="1" x14ac:dyDescent="0.25"/>
    <row r="1955" s="13" customFormat="1" ht="13.9" customHeight="1" x14ac:dyDescent="0.25"/>
    <row r="1956" s="13" customFormat="1" ht="13.9" customHeight="1" x14ac:dyDescent="0.25"/>
    <row r="1957" s="13" customFormat="1" ht="13.9" customHeight="1" x14ac:dyDescent="0.25"/>
    <row r="1958" s="13" customFormat="1" ht="13.9" customHeight="1" x14ac:dyDescent="0.25"/>
    <row r="1959" s="13" customFormat="1" ht="13.9" customHeight="1" x14ac:dyDescent="0.25"/>
    <row r="1960" s="13" customFormat="1" ht="13.9" customHeight="1" x14ac:dyDescent="0.25"/>
    <row r="1961" s="13" customFormat="1" ht="13.9" customHeight="1" x14ac:dyDescent="0.25"/>
    <row r="1962" s="13" customFormat="1" ht="13.9" customHeight="1" x14ac:dyDescent="0.25"/>
    <row r="1963" s="13" customFormat="1" ht="13.9" customHeight="1" x14ac:dyDescent="0.25"/>
    <row r="1964" s="13" customFormat="1" ht="13.9" customHeight="1" x14ac:dyDescent="0.25"/>
    <row r="1965" s="13" customFormat="1" ht="13.9" customHeight="1" x14ac:dyDescent="0.25"/>
    <row r="1966" s="13" customFormat="1" ht="13.9" customHeight="1" x14ac:dyDescent="0.25"/>
    <row r="1967" s="13" customFormat="1" ht="13.9" customHeight="1" x14ac:dyDescent="0.25"/>
    <row r="1968" s="13" customFormat="1" ht="13.9" customHeight="1" x14ac:dyDescent="0.25"/>
    <row r="1969" s="13" customFormat="1" ht="13.9" customHeight="1" x14ac:dyDescent="0.25"/>
    <row r="1970" s="13" customFormat="1" ht="13.9" customHeight="1" x14ac:dyDescent="0.25"/>
    <row r="1971" s="13" customFormat="1" ht="13.9" customHeight="1" x14ac:dyDescent="0.25"/>
    <row r="1972" s="13" customFormat="1" ht="13.9" customHeight="1" x14ac:dyDescent="0.25"/>
    <row r="1973" s="13" customFormat="1" ht="13.9" customHeight="1" x14ac:dyDescent="0.25"/>
    <row r="1974" s="13" customFormat="1" ht="13.9" customHeight="1" x14ac:dyDescent="0.25"/>
    <row r="1975" s="13" customFormat="1" ht="13.9" customHeight="1" x14ac:dyDescent="0.25"/>
    <row r="1976" s="13" customFormat="1" ht="13.9" customHeight="1" x14ac:dyDescent="0.25"/>
    <row r="1977" s="13" customFormat="1" ht="13.9" customHeight="1" x14ac:dyDescent="0.25"/>
    <row r="1978" s="13" customFormat="1" ht="13.9" customHeight="1" x14ac:dyDescent="0.25"/>
    <row r="1979" s="13" customFormat="1" ht="13.9" customHeight="1" x14ac:dyDescent="0.25"/>
    <row r="1980" s="13" customFormat="1" ht="13.9" customHeight="1" x14ac:dyDescent="0.25"/>
    <row r="1981" s="13" customFormat="1" ht="13.9" customHeight="1" x14ac:dyDescent="0.25"/>
    <row r="1982" s="13" customFormat="1" ht="13.9" customHeight="1" x14ac:dyDescent="0.25"/>
    <row r="1983" s="13" customFormat="1" ht="13.9" customHeight="1" x14ac:dyDescent="0.25"/>
    <row r="1984" s="13" customFormat="1" ht="13.9" customHeight="1" x14ac:dyDescent="0.25"/>
    <row r="1985" s="13" customFormat="1" ht="13.9" customHeight="1" x14ac:dyDescent="0.25"/>
    <row r="1986" s="13" customFormat="1" ht="13.9" customHeight="1" x14ac:dyDescent="0.25"/>
    <row r="1987" s="13" customFormat="1" ht="13.9" customHeight="1" x14ac:dyDescent="0.25"/>
    <row r="1988" s="13" customFormat="1" ht="13.9" customHeight="1" x14ac:dyDescent="0.25"/>
    <row r="1989" s="13" customFormat="1" ht="13.9" customHeight="1" x14ac:dyDescent="0.25"/>
    <row r="1990" s="13" customFormat="1" ht="13.9" customHeight="1" x14ac:dyDescent="0.25"/>
    <row r="1991" s="13" customFormat="1" ht="13.9" customHeight="1" x14ac:dyDescent="0.25"/>
    <row r="1992" s="13" customFormat="1" ht="13.9" customHeight="1" x14ac:dyDescent="0.25"/>
    <row r="1993" s="13" customFormat="1" ht="13.9" customHeight="1" x14ac:dyDescent="0.25"/>
    <row r="1994" s="13" customFormat="1" ht="13.9" customHeight="1" x14ac:dyDescent="0.25"/>
    <row r="1995" s="13" customFormat="1" ht="13.9" customHeight="1" x14ac:dyDescent="0.25"/>
    <row r="1996" s="13" customFormat="1" ht="13.9" customHeight="1" x14ac:dyDescent="0.25"/>
    <row r="1997" s="13" customFormat="1" ht="13.9" customHeight="1" x14ac:dyDescent="0.25"/>
    <row r="1998" s="13" customFormat="1" ht="13.9" customHeight="1" x14ac:dyDescent="0.25"/>
    <row r="1999" s="13" customFormat="1" ht="13.9" customHeight="1" x14ac:dyDescent="0.25"/>
    <row r="2000" s="13" customFormat="1" ht="13.9" customHeight="1" x14ac:dyDescent="0.25"/>
    <row r="2001" s="13" customFormat="1" ht="13.9" customHeight="1" x14ac:dyDescent="0.25"/>
    <row r="2002" s="13" customFormat="1" ht="13.9" customHeight="1" x14ac:dyDescent="0.25"/>
    <row r="2003" s="13" customFormat="1" ht="13.9" customHeight="1" x14ac:dyDescent="0.25"/>
    <row r="2004" s="13" customFormat="1" ht="13.9" customHeight="1" x14ac:dyDescent="0.25"/>
    <row r="2005" s="13" customFormat="1" ht="13.9" customHeight="1" x14ac:dyDescent="0.25"/>
    <row r="2006" s="13" customFormat="1" ht="13.9" customHeight="1" x14ac:dyDescent="0.25"/>
    <row r="2007" s="13" customFormat="1" ht="13.9" customHeight="1" x14ac:dyDescent="0.25"/>
    <row r="2008" s="13" customFormat="1" ht="13.9" customHeight="1" x14ac:dyDescent="0.25"/>
    <row r="2009" s="13" customFormat="1" ht="13.9" customHeight="1" x14ac:dyDescent="0.25"/>
    <row r="2010" s="13" customFormat="1" ht="13.9" customHeight="1" x14ac:dyDescent="0.25"/>
    <row r="2011" s="13" customFormat="1" ht="13.9" customHeight="1" x14ac:dyDescent="0.25"/>
    <row r="2012" s="13" customFormat="1" ht="13.9" customHeight="1" x14ac:dyDescent="0.25"/>
    <row r="2013" s="13" customFormat="1" ht="13.9" customHeight="1" x14ac:dyDescent="0.25"/>
    <row r="2014" s="13" customFormat="1" ht="13.9" customHeight="1" x14ac:dyDescent="0.25"/>
    <row r="2015" s="13" customFormat="1" ht="13.9" customHeight="1" x14ac:dyDescent="0.25"/>
    <row r="2016" s="13" customFormat="1" ht="13.9" customHeight="1" x14ac:dyDescent="0.25"/>
    <row r="2017" s="13" customFormat="1" ht="13.9" customHeight="1" x14ac:dyDescent="0.25"/>
    <row r="2018" s="13" customFormat="1" ht="13.9" customHeight="1" x14ac:dyDescent="0.25"/>
    <row r="2019" s="13" customFormat="1" ht="13.9" customHeight="1" x14ac:dyDescent="0.25"/>
    <row r="2020" s="13" customFormat="1" ht="13.9" customHeight="1" x14ac:dyDescent="0.25"/>
    <row r="2021" s="13" customFormat="1" ht="13.9" customHeight="1" x14ac:dyDescent="0.25"/>
    <row r="2022" s="13" customFormat="1" ht="13.9" customHeight="1" x14ac:dyDescent="0.25"/>
    <row r="2023" s="13" customFormat="1" ht="13.9" customHeight="1" x14ac:dyDescent="0.25"/>
    <row r="2024" s="13" customFormat="1" ht="13.9" customHeight="1" x14ac:dyDescent="0.25"/>
    <row r="2025" s="13" customFormat="1" ht="13.9" customHeight="1" x14ac:dyDescent="0.25"/>
    <row r="2026" s="13" customFormat="1" ht="13.9" customHeight="1" x14ac:dyDescent="0.25"/>
    <row r="2027" s="13" customFormat="1" ht="13.9" customHeight="1" x14ac:dyDescent="0.25"/>
    <row r="2028" s="13" customFormat="1" ht="13.9" customHeight="1" x14ac:dyDescent="0.25"/>
    <row r="2029" s="13" customFormat="1" ht="13.9" customHeight="1" x14ac:dyDescent="0.25"/>
    <row r="2030" s="13" customFormat="1" ht="13.9" customHeight="1" x14ac:dyDescent="0.25"/>
    <row r="2031" s="13" customFormat="1" ht="13.9" customHeight="1" x14ac:dyDescent="0.25"/>
    <row r="2032" s="13" customFormat="1" ht="13.9" customHeight="1" x14ac:dyDescent="0.25"/>
    <row r="2033" s="13" customFormat="1" ht="13.9" customHeight="1" x14ac:dyDescent="0.25"/>
    <row r="2034" s="13" customFormat="1" ht="13.9" customHeight="1" x14ac:dyDescent="0.25"/>
    <row r="2035" s="13" customFormat="1" ht="13.9" customHeight="1" x14ac:dyDescent="0.25"/>
    <row r="2036" s="13" customFormat="1" ht="13.9" customHeight="1" x14ac:dyDescent="0.25"/>
    <row r="2037" s="13" customFormat="1" ht="13.9" customHeight="1" x14ac:dyDescent="0.25"/>
    <row r="2038" s="13" customFormat="1" ht="13.9" customHeight="1" x14ac:dyDescent="0.25"/>
    <row r="2039" s="13" customFormat="1" ht="13.9" customHeight="1" x14ac:dyDescent="0.25"/>
    <row r="2040" s="13" customFormat="1" ht="13.9" customHeight="1" x14ac:dyDescent="0.25"/>
    <row r="2041" s="13" customFormat="1" ht="13.9" customHeight="1" x14ac:dyDescent="0.25"/>
    <row r="2042" s="13" customFormat="1" ht="13.9" customHeight="1" x14ac:dyDescent="0.25"/>
    <row r="2043" s="13" customFormat="1" ht="13.9" customHeight="1" x14ac:dyDescent="0.25"/>
    <row r="2044" s="13" customFormat="1" ht="13.9" customHeight="1" x14ac:dyDescent="0.25"/>
    <row r="2045" s="13" customFormat="1" ht="13.9" customHeight="1" x14ac:dyDescent="0.25"/>
    <row r="2046" s="13" customFormat="1" ht="13.9" customHeight="1" x14ac:dyDescent="0.25"/>
    <row r="2047" s="13" customFormat="1" ht="13.9" customHeight="1" x14ac:dyDescent="0.25"/>
    <row r="2048" s="13" customFormat="1" ht="13.9" customHeight="1" x14ac:dyDescent="0.25"/>
    <row r="2049" s="13" customFormat="1" ht="13.9" customHeight="1" x14ac:dyDescent="0.25"/>
    <row r="2050" s="13" customFormat="1" ht="13.9" customHeight="1" x14ac:dyDescent="0.25"/>
    <row r="2051" s="13" customFormat="1" ht="13.9" customHeight="1" x14ac:dyDescent="0.25"/>
    <row r="2052" s="13" customFormat="1" ht="13.9" customHeight="1" x14ac:dyDescent="0.25"/>
    <row r="2053" s="13" customFormat="1" ht="13.9" customHeight="1" x14ac:dyDescent="0.25"/>
    <row r="2054" s="13" customFormat="1" ht="13.9" customHeight="1" x14ac:dyDescent="0.25"/>
    <row r="2055" s="13" customFormat="1" ht="13.9" customHeight="1" x14ac:dyDescent="0.25"/>
    <row r="2056" s="13" customFormat="1" ht="13.9" customHeight="1" x14ac:dyDescent="0.25"/>
    <row r="2057" s="13" customFormat="1" ht="13.9" customHeight="1" x14ac:dyDescent="0.25"/>
    <row r="2058" s="13" customFormat="1" ht="13.9" customHeight="1" x14ac:dyDescent="0.25"/>
    <row r="2059" s="13" customFormat="1" ht="13.9" customHeight="1" x14ac:dyDescent="0.25"/>
    <row r="2060" s="13" customFormat="1" ht="13.9" customHeight="1" x14ac:dyDescent="0.25"/>
    <row r="2061" s="13" customFormat="1" ht="13.9" customHeight="1" x14ac:dyDescent="0.25"/>
    <row r="2062" s="13" customFormat="1" ht="13.9" customHeight="1" x14ac:dyDescent="0.25"/>
    <row r="2063" s="13" customFormat="1" ht="13.9" customHeight="1" x14ac:dyDescent="0.25"/>
    <row r="2064" s="13" customFormat="1" ht="13.9" customHeight="1" x14ac:dyDescent="0.25"/>
    <row r="2065" s="13" customFormat="1" ht="13.9" customHeight="1" x14ac:dyDescent="0.25"/>
    <row r="2066" s="13" customFormat="1" ht="13.9" customHeight="1" x14ac:dyDescent="0.25"/>
    <row r="2067" s="13" customFormat="1" ht="13.9" customHeight="1" x14ac:dyDescent="0.25"/>
    <row r="2068" s="13" customFormat="1" ht="13.9" customHeight="1" x14ac:dyDescent="0.25"/>
    <row r="2069" s="13" customFormat="1" ht="13.9" customHeight="1" x14ac:dyDescent="0.25"/>
    <row r="2070" s="13" customFormat="1" ht="13.9" customHeight="1" x14ac:dyDescent="0.25"/>
    <row r="2071" s="13" customFormat="1" ht="13.9" customHeight="1" x14ac:dyDescent="0.25"/>
    <row r="2072" s="13" customFormat="1" ht="13.9" customHeight="1" x14ac:dyDescent="0.25"/>
    <row r="2073" s="13" customFormat="1" ht="13.9" customHeight="1" x14ac:dyDescent="0.25"/>
    <row r="2074" s="13" customFormat="1" ht="13.9" customHeight="1" x14ac:dyDescent="0.25"/>
    <row r="2075" s="13" customFormat="1" ht="13.9" customHeight="1" x14ac:dyDescent="0.25"/>
    <row r="2076" s="13" customFormat="1" ht="13.9" customHeight="1" x14ac:dyDescent="0.25"/>
    <row r="2077" s="13" customFormat="1" ht="13.9" customHeight="1" x14ac:dyDescent="0.25"/>
    <row r="2078" s="13" customFormat="1" ht="13.9" customHeight="1" x14ac:dyDescent="0.25"/>
    <row r="2079" s="13" customFormat="1" ht="13.9" customHeight="1" x14ac:dyDescent="0.25"/>
    <row r="2080" s="13" customFormat="1" ht="13.9" customHeight="1" x14ac:dyDescent="0.25"/>
    <row r="2081" s="13" customFormat="1" ht="13.9" customHeight="1" x14ac:dyDescent="0.25"/>
    <row r="2082" s="13" customFormat="1" ht="13.9" customHeight="1" x14ac:dyDescent="0.25"/>
    <row r="2083" s="13" customFormat="1" ht="13.9" customHeight="1" x14ac:dyDescent="0.25"/>
    <row r="2084" s="13" customFormat="1" ht="13.9" customHeight="1" x14ac:dyDescent="0.25"/>
    <row r="2085" s="13" customFormat="1" ht="13.9" customHeight="1" x14ac:dyDescent="0.25"/>
    <row r="2086" s="13" customFormat="1" ht="13.9" customHeight="1" x14ac:dyDescent="0.25"/>
    <row r="2087" s="13" customFormat="1" ht="13.9" customHeight="1" x14ac:dyDescent="0.25"/>
    <row r="2088" s="13" customFormat="1" ht="13.9" customHeight="1" x14ac:dyDescent="0.25"/>
    <row r="2089" s="13" customFormat="1" ht="13.9" customHeight="1" x14ac:dyDescent="0.25"/>
    <row r="2090" s="13" customFormat="1" ht="13.9" customHeight="1" x14ac:dyDescent="0.25"/>
    <row r="2091" s="13" customFormat="1" ht="13.9" customHeight="1" x14ac:dyDescent="0.25"/>
    <row r="2092" s="13" customFormat="1" ht="13.9" customHeight="1" x14ac:dyDescent="0.25"/>
    <row r="2093" s="13" customFormat="1" ht="13.9" customHeight="1" x14ac:dyDescent="0.25"/>
    <row r="2094" s="13" customFormat="1" ht="13.9" customHeight="1" x14ac:dyDescent="0.25"/>
    <row r="2095" s="13" customFormat="1" ht="13.9" customHeight="1" x14ac:dyDescent="0.25"/>
    <row r="2096" s="13" customFormat="1" ht="13.9" customHeight="1" x14ac:dyDescent="0.25"/>
    <row r="2097" s="13" customFormat="1" ht="13.9" customHeight="1" x14ac:dyDescent="0.25"/>
    <row r="2098" s="13" customFormat="1" ht="13.9" customHeight="1" x14ac:dyDescent="0.25"/>
    <row r="2099" s="13" customFormat="1" ht="13.9" customHeight="1" x14ac:dyDescent="0.25"/>
    <row r="2100" s="13" customFormat="1" ht="13.9" customHeight="1" x14ac:dyDescent="0.25"/>
    <row r="2101" s="13" customFormat="1" ht="13.9" customHeight="1" x14ac:dyDescent="0.25"/>
    <row r="2102" s="13" customFormat="1" ht="13.9" customHeight="1" x14ac:dyDescent="0.25"/>
    <row r="2103" s="13" customFormat="1" ht="13.9" customHeight="1" x14ac:dyDescent="0.25"/>
    <row r="2104" s="13" customFormat="1" ht="13.9" customHeight="1" x14ac:dyDescent="0.25"/>
    <row r="2105" s="13" customFormat="1" ht="13.9" customHeight="1" x14ac:dyDescent="0.25"/>
    <row r="2106" s="13" customFormat="1" ht="13.9" customHeight="1" x14ac:dyDescent="0.25"/>
    <row r="2107" s="13" customFormat="1" ht="13.9" customHeight="1" x14ac:dyDescent="0.25"/>
    <row r="2108" s="13" customFormat="1" ht="13.9" customHeight="1" x14ac:dyDescent="0.25"/>
    <row r="2109" s="13" customFormat="1" ht="13.9" customHeight="1" x14ac:dyDescent="0.25"/>
    <row r="2110" s="13" customFormat="1" ht="13.9" customHeight="1" x14ac:dyDescent="0.25"/>
    <row r="2111" s="13" customFormat="1" ht="13.9" customHeight="1" x14ac:dyDescent="0.25"/>
    <row r="2112" s="13" customFormat="1" ht="13.9" customHeight="1" x14ac:dyDescent="0.25"/>
    <row r="2113" s="13" customFormat="1" ht="13.9" customHeight="1" x14ac:dyDescent="0.25"/>
    <row r="2114" s="13" customFormat="1" ht="13.9" customHeight="1" x14ac:dyDescent="0.25"/>
    <row r="2115" s="13" customFormat="1" ht="13.9" customHeight="1" x14ac:dyDescent="0.25"/>
    <row r="2116" s="13" customFormat="1" ht="13.9" customHeight="1" x14ac:dyDescent="0.25"/>
    <row r="2117" s="13" customFormat="1" ht="13.9" customHeight="1" x14ac:dyDescent="0.25"/>
    <row r="2118" s="13" customFormat="1" ht="13.9" customHeight="1" x14ac:dyDescent="0.25"/>
    <row r="2119" s="13" customFormat="1" ht="13.9" customHeight="1" x14ac:dyDescent="0.25"/>
    <row r="2120" s="13" customFormat="1" ht="13.9" customHeight="1" x14ac:dyDescent="0.25"/>
    <row r="2121" s="13" customFormat="1" ht="13.9" customHeight="1" x14ac:dyDescent="0.25"/>
    <row r="2122" s="13" customFormat="1" ht="13.9" customHeight="1" x14ac:dyDescent="0.25"/>
    <row r="2123" s="13" customFormat="1" ht="13.9" customHeight="1" x14ac:dyDescent="0.25"/>
    <row r="2124" s="13" customFormat="1" ht="13.9" customHeight="1" x14ac:dyDescent="0.25"/>
    <row r="2125" s="13" customFormat="1" ht="13.9" customHeight="1" x14ac:dyDescent="0.25"/>
    <row r="2126" s="13" customFormat="1" ht="13.9" customHeight="1" x14ac:dyDescent="0.25"/>
    <row r="2127" s="13" customFormat="1" ht="13.9" customHeight="1" x14ac:dyDescent="0.25"/>
    <row r="2128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R1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76EE2-8D61-45E8-A5CD-C9BEE3BBF7C8}">
  <dimension ref="A1:D36"/>
  <sheetViews>
    <sheetView topLeftCell="A11" workbookViewId="0">
      <selection activeCell="C18" sqref="C18"/>
    </sheetView>
  </sheetViews>
  <sheetFormatPr defaultRowHeight="14.5" x14ac:dyDescent="0.35"/>
  <cols>
    <col min="1" max="1" width="34.36328125" customWidth="1"/>
    <col min="2" max="2" width="32.54296875" bestFit="1" customWidth="1"/>
    <col min="3" max="3" width="32.453125" customWidth="1"/>
    <col min="4" max="4" width="30.90625" bestFit="1" customWidth="1"/>
  </cols>
  <sheetData>
    <row r="1" spans="1:4" ht="28.5" x14ac:dyDescent="0.65">
      <c r="A1" s="92" t="s">
        <v>1852</v>
      </c>
      <c r="B1" s="92"/>
      <c r="C1" s="92"/>
      <c r="D1" s="92"/>
    </row>
    <row r="2" spans="1:4" ht="28.5" x14ac:dyDescent="0.65">
      <c r="A2" s="92" t="s">
        <v>1853</v>
      </c>
      <c r="B2" s="92"/>
      <c r="C2" s="92"/>
      <c r="D2" s="92"/>
    </row>
    <row r="3" spans="1:4" ht="28.5" x14ac:dyDescent="0.65">
      <c r="A3" s="92" t="s">
        <v>1854</v>
      </c>
      <c r="B3" s="92"/>
      <c r="C3" s="92"/>
      <c r="D3" s="92"/>
    </row>
    <row r="4" spans="1:4" ht="28.5" x14ac:dyDescent="0.65">
      <c r="A4" s="80"/>
      <c r="B4" s="80"/>
      <c r="C4" s="80"/>
      <c r="D4" s="80"/>
    </row>
    <row r="5" spans="1:4" ht="28.5" x14ac:dyDescent="0.65">
      <c r="A5" s="92" t="s">
        <v>1855</v>
      </c>
      <c r="B5" s="92"/>
      <c r="C5" s="92"/>
      <c r="D5" s="92"/>
    </row>
    <row r="7" spans="1:4" x14ac:dyDescent="0.35">
      <c r="A7" s="81" t="s">
        <v>1872</v>
      </c>
      <c r="B7" s="82"/>
      <c r="C7" s="82"/>
      <c r="D7" s="82"/>
    </row>
    <row r="8" spans="1:4" x14ac:dyDescent="0.35">
      <c r="A8" s="83" t="s">
        <v>1856</v>
      </c>
      <c r="B8" s="82"/>
      <c r="C8" s="82"/>
      <c r="D8" s="82"/>
    </row>
    <row r="9" spans="1:4" x14ac:dyDescent="0.35">
      <c r="A9" s="84" t="s">
        <v>1857</v>
      </c>
      <c r="B9" s="85" t="s">
        <v>1880</v>
      </c>
      <c r="C9" s="82"/>
      <c r="D9" s="82"/>
    </row>
    <row r="10" spans="1:4" x14ac:dyDescent="0.35">
      <c r="A10" s="86" t="s">
        <v>1873</v>
      </c>
      <c r="B10" s="89" t="s">
        <v>1856</v>
      </c>
      <c r="C10" s="82"/>
      <c r="D10" s="82"/>
    </row>
    <row r="11" spans="1:4" x14ac:dyDescent="0.35">
      <c r="A11" s="87" t="s">
        <v>1858</v>
      </c>
      <c r="B11" s="84"/>
      <c r="C11" s="82"/>
      <c r="D11" s="82"/>
    </row>
    <row r="12" spans="1:4" x14ac:dyDescent="0.35">
      <c r="A12" s="82"/>
      <c r="B12" s="84" t="s">
        <v>1859</v>
      </c>
      <c r="C12" s="81" t="s">
        <v>1904</v>
      </c>
      <c r="D12" s="82"/>
    </row>
    <row r="13" spans="1:4" x14ac:dyDescent="0.35">
      <c r="A13" s="81" t="s">
        <v>1874</v>
      </c>
      <c r="B13" s="84"/>
      <c r="C13" s="83" t="s">
        <v>1856</v>
      </c>
      <c r="D13" s="82"/>
    </row>
    <row r="14" spans="1:4" x14ac:dyDescent="0.35">
      <c r="A14" s="83" t="s">
        <v>1860</v>
      </c>
      <c r="B14" s="84"/>
      <c r="C14" s="84"/>
      <c r="D14" s="82"/>
    </row>
    <row r="15" spans="1:4" x14ac:dyDescent="0.35">
      <c r="A15" s="84" t="s">
        <v>1861</v>
      </c>
      <c r="B15" s="88" t="s">
        <v>1881</v>
      </c>
      <c r="C15" s="84"/>
      <c r="D15" s="82"/>
    </row>
    <row r="16" spans="1:4" x14ac:dyDescent="0.35">
      <c r="A16" s="86" t="s">
        <v>1875</v>
      </c>
      <c r="B16" s="87" t="s">
        <v>1860</v>
      </c>
      <c r="C16" s="84"/>
      <c r="D16" s="82"/>
    </row>
    <row r="17" spans="1:4" x14ac:dyDescent="0.35">
      <c r="A17" s="87" t="s">
        <v>1862</v>
      </c>
      <c r="B17" s="82"/>
      <c r="C17" s="84"/>
      <c r="D17" s="82"/>
    </row>
    <row r="18" spans="1:4" x14ac:dyDescent="0.35">
      <c r="A18" s="82"/>
      <c r="B18" s="82"/>
      <c r="C18" s="84" t="s">
        <v>1863</v>
      </c>
      <c r="D18" s="85" t="s">
        <v>1906</v>
      </c>
    </row>
    <row r="19" spans="1:4" x14ac:dyDescent="0.35">
      <c r="A19" s="81" t="s">
        <v>1876</v>
      </c>
      <c r="B19" s="82"/>
      <c r="C19" s="84"/>
      <c r="D19" s="87" t="s">
        <v>1864</v>
      </c>
    </row>
    <row r="20" spans="1:4" x14ac:dyDescent="0.35">
      <c r="A20" s="83" t="s">
        <v>1865</v>
      </c>
      <c r="B20" s="82"/>
      <c r="C20" s="84"/>
      <c r="D20" s="82"/>
    </row>
    <row r="21" spans="1:4" x14ac:dyDescent="0.35">
      <c r="A21" s="84" t="s">
        <v>1866</v>
      </c>
      <c r="B21" s="85" t="s">
        <v>1882</v>
      </c>
      <c r="C21" s="84"/>
      <c r="D21" s="82"/>
    </row>
    <row r="22" spans="1:4" x14ac:dyDescent="0.35">
      <c r="A22" s="86" t="s">
        <v>1877</v>
      </c>
      <c r="B22" s="83" t="s">
        <v>1865</v>
      </c>
      <c r="C22" s="84"/>
      <c r="D22" s="82"/>
    </row>
    <row r="23" spans="1:4" x14ac:dyDescent="0.35">
      <c r="A23" s="87" t="s">
        <v>1867</v>
      </c>
      <c r="B23" s="84"/>
      <c r="C23" s="84"/>
      <c r="D23" s="82"/>
    </row>
    <row r="24" spans="1:4" x14ac:dyDescent="0.35">
      <c r="A24" s="82"/>
      <c r="B24" s="84" t="s">
        <v>1868</v>
      </c>
      <c r="C24" s="86" t="s">
        <v>1905</v>
      </c>
      <c r="D24" s="82"/>
    </row>
    <row r="25" spans="1:4" x14ac:dyDescent="0.35">
      <c r="A25" s="81" t="s">
        <v>1878</v>
      </c>
      <c r="B25" s="84"/>
      <c r="C25" s="82"/>
      <c r="D25" s="82"/>
    </row>
    <row r="26" spans="1:4" x14ac:dyDescent="0.35">
      <c r="A26" s="83" t="s">
        <v>1869</v>
      </c>
      <c r="B26" s="84"/>
      <c r="C26" s="82"/>
      <c r="D26" s="82"/>
    </row>
    <row r="27" spans="1:4" x14ac:dyDescent="0.35">
      <c r="A27" s="84" t="s">
        <v>1870</v>
      </c>
      <c r="B27" s="88" t="s">
        <v>1883</v>
      </c>
      <c r="C27" s="82"/>
      <c r="D27" s="82"/>
    </row>
    <row r="28" spans="1:4" x14ac:dyDescent="0.35">
      <c r="A28" s="86" t="s">
        <v>1879</v>
      </c>
      <c r="B28" s="87" t="s">
        <v>1869</v>
      </c>
      <c r="C28" s="82"/>
      <c r="D28" s="82"/>
    </row>
    <row r="29" spans="1:4" x14ac:dyDescent="0.35">
      <c r="A29" s="87" t="s">
        <v>1871</v>
      </c>
      <c r="B29" s="82"/>
      <c r="C29" s="82"/>
      <c r="D29" s="82"/>
    </row>
    <row r="32" spans="1:4" ht="28.5" customHeight="1" x14ac:dyDescent="0.35"/>
    <row r="33" customFormat="1" ht="28.5" customHeight="1" x14ac:dyDescent="0.35"/>
    <row r="34" customFormat="1" ht="28.5" customHeight="1" x14ac:dyDescent="0.35"/>
    <row r="35" customFormat="1" ht="28.5" customHeight="1" x14ac:dyDescent="0.35"/>
    <row r="36" customFormat="1" ht="28.5" customHeight="1" x14ac:dyDescent="0.35"/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D98B8-DB78-4480-B7E5-94F08E529586}">
  <dimension ref="A1:BB4000"/>
  <sheetViews>
    <sheetView workbookViewId="0">
      <selection activeCell="E16" sqref="E16"/>
    </sheetView>
  </sheetViews>
  <sheetFormatPr defaultColWidth="8.81640625" defaultRowHeight="14.5" x14ac:dyDescent="0.35"/>
  <cols>
    <col min="1" max="1" width="2.7265625" style="6" customWidth="1"/>
    <col min="2" max="2" width="37.7265625" style="6" customWidth="1"/>
    <col min="3" max="3" width="18" style="6" customWidth="1"/>
    <col min="4" max="4" width="33.7265625" style="6" customWidth="1"/>
    <col min="5" max="5" width="14.1796875" style="6" customWidth="1"/>
    <col min="6" max="6" width="22" style="6" customWidth="1"/>
    <col min="7" max="78" width="9.7265625" style="6" customWidth="1"/>
    <col min="79" max="16384" width="8.81640625" style="6"/>
  </cols>
  <sheetData>
    <row r="1" spans="1:54" s="1" customFormat="1" ht="16.149999999999999" customHeight="1" x14ac:dyDescent="0.3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1" customFormat="1" ht="16.149999999999999" customHeight="1" x14ac:dyDescent="0.3">
      <c r="AZ2" s="1" t="s">
        <v>1</v>
      </c>
    </row>
    <row r="3" spans="1:54" s="1" customFormat="1" ht="16.149999999999999" customHeight="1" x14ac:dyDescent="0.3">
      <c r="B3" s="2" t="s">
        <v>106</v>
      </c>
      <c r="C3" s="3"/>
      <c r="E3" s="3"/>
      <c r="F3" s="3"/>
      <c r="H3" s="4"/>
      <c r="I3" s="4"/>
      <c r="J3" s="5"/>
      <c r="K3" s="5"/>
      <c r="AZ3" s="1" t="s">
        <v>3</v>
      </c>
    </row>
    <row r="4" spans="1:54" s="1" customFormat="1" ht="23.5" hidden="1" customHeight="1" x14ac:dyDescent="0.35">
      <c r="B4" s="2" t="s">
        <v>4</v>
      </c>
      <c r="C4" s="3" t="s">
        <v>5</v>
      </c>
      <c r="H4" s="4"/>
      <c r="I4" s="4"/>
      <c r="J4" s="5"/>
      <c r="K4" s="5"/>
      <c r="P4" s="6" t="s">
        <v>107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7" t="s">
        <v>12</v>
      </c>
    </row>
    <row r="5" spans="1:54" s="1" customFormat="1" ht="18.649999999999999" hidden="1" customHeight="1" x14ac:dyDescent="0.35">
      <c r="B5" s="2" t="s">
        <v>13</v>
      </c>
      <c r="C5" s="3" t="s">
        <v>14</v>
      </c>
      <c r="D5" s="6" t="s">
        <v>15</v>
      </c>
      <c r="E5" s="3"/>
      <c r="F5" s="3"/>
      <c r="H5" s="4"/>
      <c r="I5" s="4"/>
      <c r="J5" s="5"/>
      <c r="K5" s="5"/>
    </row>
    <row r="6" spans="1:54" s="1" customFormat="1" ht="15.65" hidden="1" customHeight="1" x14ac:dyDescent="0.35">
      <c r="B6" s="2" t="s">
        <v>16</v>
      </c>
      <c r="C6" s="3"/>
      <c r="D6" s="6" t="s">
        <v>108</v>
      </c>
      <c r="E6" s="3"/>
      <c r="F6" s="3"/>
      <c r="H6" s="8"/>
      <c r="I6" s="4"/>
      <c r="J6" s="5"/>
      <c r="K6" s="5"/>
    </row>
    <row r="7" spans="1:54" s="1" customFormat="1" ht="16.149999999999999" customHeight="1" x14ac:dyDescent="0.3">
      <c r="B7" s="9"/>
      <c r="C7" s="9"/>
      <c r="G7" s="5"/>
      <c r="H7" s="5"/>
      <c r="I7" s="5"/>
      <c r="J7" s="5"/>
      <c r="K7" s="5"/>
    </row>
    <row r="8" spans="1:54" s="1" customFormat="1" ht="16.149999999999999" customHeight="1" x14ac:dyDescent="0.3">
      <c r="B8" s="2" t="s">
        <v>109</v>
      </c>
      <c r="C8" s="9"/>
      <c r="D8" s="10" t="s">
        <v>19</v>
      </c>
      <c r="E8" s="10" t="s">
        <v>20</v>
      </c>
      <c r="T8" s="3"/>
      <c r="U8" s="3"/>
    </row>
    <row r="9" spans="1:54" s="1" customFormat="1" ht="16.149999999999999" hidden="1" customHeight="1" x14ac:dyDescent="0.3">
      <c r="B9" s="2" t="s">
        <v>21</v>
      </c>
      <c r="C9" s="9"/>
      <c r="T9" s="3"/>
      <c r="U9" s="3"/>
    </row>
    <row r="10" spans="1:54" s="1" customFormat="1" ht="16.149999999999999" customHeight="1" x14ac:dyDescent="0.3">
      <c r="B10" s="11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12"/>
      <c r="N10" s="12" t="s">
        <v>23</v>
      </c>
      <c r="O10" s="12" t="s">
        <v>24</v>
      </c>
      <c r="P10" s="12"/>
      <c r="Q10" s="12"/>
      <c r="R10" s="12"/>
      <c r="S10" s="12"/>
      <c r="T10" s="12"/>
      <c r="U10" s="12"/>
    </row>
    <row r="11" spans="1:54" s="13" customFormat="1" ht="13.9" customHeight="1" x14ac:dyDescent="0.3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3.9" customHeight="1" x14ac:dyDescent="0.3">
      <c r="A12" s="32"/>
      <c r="B12" s="13" t="str">
        <f>[2]Roster_Selection_Women!AF445&amp;" " &amp; "JV1 "</f>
        <v xml:space="preserve">Wisc.-Whitewater JV1 </v>
      </c>
      <c r="C12" s="13" t="str">
        <f>[2]Roster_Selection_Women!AH445</f>
        <v>11-596524</v>
      </c>
      <c r="D12" s="13" t="str">
        <f>[2]Roster_Selection_Women!AI445</f>
        <v>Anna Dregne</v>
      </c>
      <c r="E12" s="15" t="s">
        <v>1</v>
      </c>
      <c r="F12" s="13" t="str">
        <f>IF(ISERROR([2]Baker_Scores_Women_JV!E12), " ", IF([2]Baker_Scores_Women_JV!E12 = "Yes", "Yes", "  "))</f>
        <v xml:space="preserve">  </v>
      </c>
      <c r="G12" s="33">
        <v>147</v>
      </c>
      <c r="H12" s="33">
        <v>0</v>
      </c>
      <c r="I12" s="33">
        <v>150</v>
      </c>
      <c r="J12" s="33">
        <v>170</v>
      </c>
      <c r="K12" s="33">
        <v>137</v>
      </c>
      <c r="L12" s="33">
        <v>0</v>
      </c>
      <c r="M12" s="14">
        <f t="shared" ref="M12:M22" si="0">SUM(G12:L12)</f>
        <v>604</v>
      </c>
      <c r="N12" s="14">
        <f t="shared" ref="N12:N22" si="1">COUNTIF(G12:L12, "&gt;0" )</f>
        <v>4</v>
      </c>
      <c r="O12" s="14">
        <f t="shared" ref="O12:O22" si="2">IF(N12=0,0,M12/N12)</f>
        <v>151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4"/>
      <c r="AB12" s="34"/>
      <c r="AC12" s="34"/>
      <c r="AD12" s="34"/>
      <c r="AE12" s="34"/>
      <c r="AF12" s="35"/>
      <c r="AG12" s="35"/>
      <c r="AH12" s="35"/>
      <c r="AI12" s="35"/>
      <c r="AJ12" s="35"/>
      <c r="AK12" s="35"/>
    </row>
    <row r="13" spans="1:54" s="13" customFormat="1" ht="13.9" customHeight="1" x14ac:dyDescent="0.3">
      <c r="A13" s="32"/>
      <c r="B13" s="13" t="str">
        <f>[2]Roster_Selection_Women!AF446&amp;" " &amp; "JV1 "</f>
        <v xml:space="preserve">Wisc.-Whitewater JV1 </v>
      </c>
      <c r="C13" s="13" t="str">
        <f>[2]Roster_Selection_Women!AH446</f>
        <v>18-32959</v>
      </c>
      <c r="D13" s="13" t="str">
        <f>[2]Roster_Selection_Women!AI446</f>
        <v>Ashley Bowe</v>
      </c>
      <c r="E13" s="15" t="s">
        <v>1</v>
      </c>
      <c r="F13" s="13" t="str">
        <f>IF(ISERROR([2]Baker_Scores_Women_JV!E13), " ", IF([2]Baker_Scores_Women_JV!E13 = "Yes", "Yes", "  "))</f>
        <v xml:space="preserve">  </v>
      </c>
      <c r="G13" s="33">
        <v>131</v>
      </c>
      <c r="H13" s="33">
        <v>166</v>
      </c>
      <c r="I13" s="33">
        <v>0</v>
      </c>
      <c r="J13" s="33">
        <v>0</v>
      </c>
      <c r="K13" s="33">
        <v>0</v>
      </c>
      <c r="L13" s="33">
        <v>195</v>
      </c>
      <c r="M13" s="14">
        <f t="shared" si="0"/>
        <v>492</v>
      </c>
      <c r="N13" s="14">
        <f t="shared" si="1"/>
        <v>3</v>
      </c>
      <c r="O13" s="14">
        <f t="shared" si="2"/>
        <v>164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</row>
    <row r="14" spans="1:54" s="13" customFormat="1" ht="13.9" customHeight="1" x14ac:dyDescent="0.3">
      <c r="A14" s="32"/>
      <c r="B14" s="13" t="str">
        <f>[2]Roster_Selection_Women!AF447&amp;" " &amp; "JV1 "</f>
        <v xml:space="preserve">Wisc.-Whitewater JV1 </v>
      </c>
      <c r="C14" s="13" t="str">
        <f>[2]Roster_Selection_Women!AH447</f>
        <v>11-87067</v>
      </c>
      <c r="D14" s="13" t="str">
        <f>[2]Roster_Selection_Women!AI447</f>
        <v>Brianna Gullikson</v>
      </c>
      <c r="E14" s="15" t="s">
        <v>1</v>
      </c>
      <c r="F14" s="13" t="str">
        <f>IF(ISERROR([2]Baker_Scores_Women_JV!E14), " ", IF([2]Baker_Scores_Women_JV!E14 = "Yes", "Yes", "  "))</f>
        <v xml:space="preserve">  </v>
      </c>
      <c r="G14" s="33">
        <v>132</v>
      </c>
      <c r="H14" s="33">
        <v>160</v>
      </c>
      <c r="I14" s="33">
        <v>142</v>
      </c>
      <c r="J14" s="33">
        <v>0</v>
      </c>
      <c r="K14" s="33">
        <v>0</v>
      </c>
      <c r="L14" s="33">
        <v>0</v>
      </c>
      <c r="M14" s="14">
        <f t="shared" si="0"/>
        <v>434</v>
      </c>
      <c r="N14" s="14">
        <f t="shared" si="1"/>
        <v>3</v>
      </c>
      <c r="O14" s="14">
        <f t="shared" si="2"/>
        <v>144.66666666666666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</row>
    <row r="15" spans="1:54" s="13" customFormat="1" ht="13.9" customHeight="1" x14ac:dyDescent="0.3">
      <c r="A15" s="32"/>
      <c r="B15" s="13" t="str">
        <f>[2]Roster_Selection_Women!AF448&amp;" " &amp; "JV1 "</f>
        <v xml:space="preserve">Wisc.-Whitewater JV1 </v>
      </c>
      <c r="C15" s="13" t="str">
        <f>[2]Roster_Selection_Women!AH448</f>
        <v>18-42570</v>
      </c>
      <c r="D15" s="13" t="str">
        <f>[2]Roster_Selection_Women!AI448</f>
        <v>Emily O'Byrn</v>
      </c>
      <c r="E15" s="15" t="s">
        <v>1</v>
      </c>
      <c r="F15" s="13" t="str">
        <f>IF(ISERROR([2]Baker_Scores_Women_JV!E15), " ", IF([2]Baker_Scores_Women_JV!E15 = "Yes", "Yes", "  "))</f>
        <v xml:space="preserve">  </v>
      </c>
      <c r="G15" s="33">
        <v>0</v>
      </c>
      <c r="H15" s="33">
        <v>0</v>
      </c>
      <c r="I15" s="33">
        <v>0</v>
      </c>
      <c r="J15" s="33">
        <v>155</v>
      </c>
      <c r="K15" s="33">
        <v>179</v>
      </c>
      <c r="L15" s="33">
        <v>146</v>
      </c>
      <c r="M15" s="14">
        <f t="shared" si="0"/>
        <v>480</v>
      </c>
      <c r="N15" s="14">
        <f t="shared" si="1"/>
        <v>3</v>
      </c>
      <c r="O15" s="14">
        <f t="shared" si="2"/>
        <v>160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</row>
    <row r="16" spans="1:54" s="13" customFormat="1" ht="13.9" customHeight="1" x14ac:dyDescent="0.3">
      <c r="A16" s="32"/>
      <c r="B16" s="13" t="str">
        <f>[2]Roster_Selection_Women!AF449&amp;" " &amp; "JV1 "</f>
        <v xml:space="preserve">Wisc.-Whitewater JV1 </v>
      </c>
      <c r="C16" s="13" t="str">
        <f>[2]Roster_Selection_Women!AH449</f>
        <v>11-560780</v>
      </c>
      <c r="D16" s="13" t="str">
        <f>[2]Roster_Selection_Women!AI449</f>
        <v>Emily Rusk</v>
      </c>
      <c r="E16" s="15" t="s">
        <v>1</v>
      </c>
      <c r="F16" s="13" t="str">
        <f>IF(ISERROR([2]Baker_Scores_Women_JV!E16), " ", IF([2]Baker_Scores_Women_JV!E16 = "Yes", "Yes", "  "))</f>
        <v xml:space="preserve">  </v>
      </c>
      <c r="G16" s="33">
        <v>0</v>
      </c>
      <c r="H16" s="33">
        <v>153</v>
      </c>
      <c r="I16" s="33">
        <v>195</v>
      </c>
      <c r="J16" s="33">
        <v>202</v>
      </c>
      <c r="K16" s="33">
        <v>176</v>
      </c>
      <c r="L16" s="33">
        <v>185</v>
      </c>
      <c r="M16" s="14">
        <f t="shared" si="0"/>
        <v>911</v>
      </c>
      <c r="N16" s="14">
        <f t="shared" si="1"/>
        <v>5</v>
      </c>
      <c r="O16" s="14">
        <f t="shared" si="2"/>
        <v>182.2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</row>
    <row r="17" spans="1:52" s="13" customFormat="1" ht="13.9" customHeight="1" x14ac:dyDescent="0.3">
      <c r="A17" s="32"/>
      <c r="B17" s="13" t="str">
        <f>[2]Roster_Selection_Women!AF450&amp;" " &amp; "JV1 "</f>
        <v xml:space="preserve">Wisc.-Whitewater JV1 </v>
      </c>
      <c r="C17" s="13" t="str">
        <f>[2]Roster_Selection_Women!AH450</f>
        <v>19-49540</v>
      </c>
      <c r="D17" s="13" t="str">
        <f>[2]Roster_Selection_Women!AI450</f>
        <v>Emma Johnson</v>
      </c>
      <c r="E17" s="15"/>
      <c r="F17" s="13" t="str">
        <f>IF(ISERROR([2]Baker_Scores_Women_JV!E17), " ", IF([2]Baker_Scores_Women_JV!E17 = "Yes", "Yes", "  "))</f>
        <v xml:space="preserve">  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14">
        <f t="shared" si="0"/>
        <v>0</v>
      </c>
      <c r="N17" s="14">
        <f t="shared" si="1"/>
        <v>0</v>
      </c>
      <c r="O17" s="14">
        <f t="shared" si="2"/>
        <v>0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</row>
    <row r="18" spans="1:52" s="13" customFormat="1" ht="13.9" customHeight="1" x14ac:dyDescent="0.3">
      <c r="A18" s="32"/>
      <c r="B18" s="13" t="str">
        <f>[2]Roster_Selection_Women!AF451&amp;" " &amp; "JV1 "</f>
        <v xml:space="preserve">Wisc.-Whitewater JV1 </v>
      </c>
      <c r="C18" s="13" t="str">
        <f>[2]Roster_Selection_Women!AH451</f>
        <v>11-676170</v>
      </c>
      <c r="D18" s="13" t="str">
        <f>[2]Roster_Selection_Women!AI451</f>
        <v>Jamie Gabrysz</v>
      </c>
      <c r="E18" s="15" t="s">
        <v>1</v>
      </c>
      <c r="F18" s="13" t="str">
        <f>IF(ISERROR([2]Baker_Scores_Women_JV!E18), " ", IF([2]Baker_Scores_Women_JV!E18 = "Yes", "Yes", "  "))</f>
        <v xml:space="preserve">  </v>
      </c>
      <c r="G18" s="33">
        <v>171</v>
      </c>
      <c r="H18" s="33">
        <v>170</v>
      </c>
      <c r="I18" s="33">
        <v>161</v>
      </c>
      <c r="J18" s="33">
        <v>165</v>
      </c>
      <c r="K18" s="33">
        <v>160</v>
      </c>
      <c r="L18" s="33">
        <v>205</v>
      </c>
      <c r="M18" s="14">
        <f t="shared" si="0"/>
        <v>1032</v>
      </c>
      <c r="N18" s="14">
        <f t="shared" si="1"/>
        <v>6</v>
      </c>
      <c r="O18" s="14">
        <f t="shared" si="2"/>
        <v>172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</row>
    <row r="19" spans="1:52" s="13" customFormat="1" ht="13.9" customHeight="1" x14ac:dyDescent="0.3">
      <c r="A19" s="32"/>
      <c r="B19" s="13" t="str">
        <f>[2]Roster_Selection_Women!AF452&amp;" " &amp; "JV1 "</f>
        <v xml:space="preserve">Wisc.-Whitewater JV1 </v>
      </c>
      <c r="C19" s="13" t="str">
        <f>[2]Roster_Selection_Women!AH452</f>
        <v>11-184769</v>
      </c>
      <c r="D19" s="13" t="str">
        <f>[2]Roster_Selection_Women!AI452</f>
        <v>Samantha Radig</v>
      </c>
      <c r="E19" s="15" t="s">
        <v>1</v>
      </c>
      <c r="F19" s="13" t="str">
        <f>IF(ISERROR([2]Baker_Scores_Women_JV!E19), " ", IF([2]Baker_Scores_Women_JV!E19 = "Yes", "Yes", "  "))</f>
        <v xml:space="preserve">  </v>
      </c>
      <c r="G19" s="33">
        <v>167</v>
      </c>
      <c r="H19" s="33">
        <v>209</v>
      </c>
      <c r="I19" s="33">
        <v>200</v>
      </c>
      <c r="J19" s="33">
        <v>165</v>
      </c>
      <c r="K19" s="33">
        <v>161</v>
      </c>
      <c r="L19" s="33">
        <v>148</v>
      </c>
      <c r="M19" s="14">
        <f t="shared" si="0"/>
        <v>1050</v>
      </c>
      <c r="N19" s="14">
        <f t="shared" si="1"/>
        <v>6</v>
      </c>
      <c r="O19" s="14">
        <f t="shared" si="2"/>
        <v>175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</row>
    <row r="20" spans="1:52" s="13" customFormat="1" ht="13.9" customHeight="1" x14ac:dyDescent="0.3">
      <c r="A20" s="32"/>
      <c r="B20" s="13" t="s">
        <v>85</v>
      </c>
      <c r="C20" s="18" t="s">
        <v>10</v>
      </c>
      <c r="D20" s="15" t="s">
        <v>10</v>
      </c>
      <c r="E20" s="15"/>
      <c r="F20" s="15"/>
      <c r="G20" s="33"/>
      <c r="H20" s="33"/>
      <c r="I20" s="33"/>
      <c r="J20" s="33"/>
      <c r="K20" s="33"/>
      <c r="L20" s="33"/>
      <c r="M20" s="14">
        <f t="shared" si="0"/>
        <v>0</v>
      </c>
      <c r="N20" s="14">
        <f t="shared" si="1"/>
        <v>0</v>
      </c>
      <c r="O20" s="14">
        <f t="shared" si="2"/>
        <v>0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</row>
    <row r="21" spans="1:52" s="13" customFormat="1" ht="13.9" customHeight="1" x14ac:dyDescent="0.3">
      <c r="A21" s="32"/>
      <c r="B21" s="13" t="s">
        <v>85</v>
      </c>
      <c r="C21" s="18" t="s">
        <v>10</v>
      </c>
      <c r="D21" s="15" t="s">
        <v>10</v>
      </c>
      <c r="E21" s="15"/>
      <c r="F21" s="15"/>
      <c r="G21" s="33"/>
      <c r="H21" s="33"/>
      <c r="I21" s="33"/>
      <c r="J21" s="33"/>
      <c r="K21" s="33"/>
      <c r="L21" s="33"/>
      <c r="M21" s="14">
        <f t="shared" si="0"/>
        <v>0</v>
      </c>
      <c r="N21" s="14">
        <f t="shared" si="1"/>
        <v>0</v>
      </c>
      <c r="O21" s="14">
        <f t="shared" si="2"/>
        <v>0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</row>
    <row r="22" spans="1:52" s="13" customFormat="1" ht="13.9" customHeight="1" thickBot="1" x14ac:dyDescent="0.35">
      <c r="A22" s="32"/>
      <c r="B22" s="13" t="s">
        <v>85</v>
      </c>
      <c r="C22" s="18" t="s">
        <v>10</v>
      </c>
      <c r="D22" s="15" t="s">
        <v>10</v>
      </c>
      <c r="E22" s="15"/>
      <c r="F22" s="15"/>
      <c r="G22" s="36"/>
      <c r="H22" s="36"/>
      <c r="I22" s="36"/>
      <c r="J22" s="36"/>
      <c r="K22" s="36"/>
      <c r="L22" s="36"/>
      <c r="M22" s="37">
        <f t="shared" si="0"/>
        <v>0</v>
      </c>
      <c r="N22" s="37">
        <f t="shared" si="1"/>
        <v>0</v>
      </c>
      <c r="O22" s="14">
        <f t="shared" si="2"/>
        <v>0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</row>
    <row r="23" spans="1:52" s="13" customFormat="1" ht="13.9" customHeight="1" thickTop="1" thickBot="1" x14ac:dyDescent="0.35">
      <c r="A23" s="32"/>
      <c r="B23" s="21"/>
      <c r="G23" s="14">
        <f t="shared" ref="G23:N23" si="3">SUM(G12:G22)</f>
        <v>748</v>
      </c>
      <c r="H23" s="14">
        <f t="shared" si="3"/>
        <v>858</v>
      </c>
      <c r="I23" s="14">
        <f t="shared" si="3"/>
        <v>848</v>
      </c>
      <c r="J23" s="14">
        <f t="shared" si="3"/>
        <v>857</v>
      </c>
      <c r="K23" s="14">
        <f t="shared" si="3"/>
        <v>813</v>
      </c>
      <c r="L23" s="14">
        <f t="shared" si="3"/>
        <v>879</v>
      </c>
      <c r="M23" s="38">
        <f t="shared" si="3"/>
        <v>5003</v>
      </c>
      <c r="N23" s="38">
        <f t="shared" si="3"/>
        <v>30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</row>
    <row r="24" spans="1:52" s="13" customFormat="1" ht="13.9" customHeight="1" thickTop="1" x14ac:dyDescent="0.3">
      <c r="A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</row>
    <row r="25" spans="1:52" s="13" customFormat="1" ht="13.9" customHeight="1" x14ac:dyDescent="0.3">
      <c r="A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</row>
    <row r="26" spans="1:52" s="13" customFormat="1" ht="13.9" customHeight="1" x14ac:dyDescent="0.3">
      <c r="A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</row>
    <row r="27" spans="1:52" s="13" customFormat="1" ht="13.9" customHeight="1" thickBot="1" x14ac:dyDescent="0.35">
      <c r="A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</row>
    <row r="28" spans="1:52" s="13" customFormat="1" ht="13.9" customHeight="1" thickTop="1" x14ac:dyDescent="0.3">
      <c r="A28" s="32"/>
      <c r="E28" s="23" t="s">
        <v>82</v>
      </c>
      <c r="F28" s="24"/>
      <c r="G28" s="39">
        <f t="shared" ref="G28:N28" si="4">SUM(G23)</f>
        <v>748</v>
      </c>
      <c r="H28" s="39">
        <f t="shared" si="4"/>
        <v>858</v>
      </c>
      <c r="I28" s="39">
        <f t="shared" si="4"/>
        <v>848</v>
      </c>
      <c r="J28" s="39">
        <f t="shared" si="4"/>
        <v>857</v>
      </c>
      <c r="K28" s="39">
        <f t="shared" si="4"/>
        <v>813</v>
      </c>
      <c r="L28" s="39">
        <f t="shared" si="4"/>
        <v>879</v>
      </c>
      <c r="M28" s="40">
        <f t="shared" si="4"/>
        <v>5003</v>
      </c>
      <c r="N28" s="41">
        <f t="shared" si="4"/>
        <v>30</v>
      </c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  <c r="AZ28" s="13" t="s">
        <v>83</v>
      </c>
    </row>
    <row r="29" spans="1:52" s="13" customFormat="1" ht="13.9" customHeight="1" thickBot="1" x14ac:dyDescent="0.35">
      <c r="A29" s="32"/>
      <c r="E29" s="28" t="s">
        <v>84</v>
      </c>
      <c r="F29" s="29"/>
      <c r="G29" s="42">
        <f t="shared" ref="G29:L29" si="5">SUM(G28/(1))</f>
        <v>748</v>
      </c>
      <c r="H29" s="42">
        <f t="shared" si="5"/>
        <v>858</v>
      </c>
      <c r="I29" s="42">
        <f t="shared" si="5"/>
        <v>848</v>
      </c>
      <c r="J29" s="42">
        <f t="shared" si="5"/>
        <v>857</v>
      </c>
      <c r="K29" s="42">
        <f t="shared" si="5"/>
        <v>813</v>
      </c>
      <c r="L29" s="42">
        <f t="shared" si="5"/>
        <v>879</v>
      </c>
      <c r="M29" s="37"/>
      <c r="N29" s="43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</row>
    <row r="30" spans="1:52" s="13" customFormat="1" ht="13.9" customHeight="1" thickTop="1" x14ac:dyDescent="0.3">
      <c r="A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</row>
    <row r="31" spans="1:52" s="13" customFormat="1" ht="13.9" customHeight="1" x14ac:dyDescent="0.3">
      <c r="A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</row>
    <row r="32" spans="1:52" s="13" customFormat="1" ht="13.9" customHeight="1" x14ac:dyDescent="0.3">
      <c r="A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</row>
    <row r="33" spans="1:37" s="13" customFormat="1" ht="13.9" customHeight="1" x14ac:dyDescent="0.3">
      <c r="A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</row>
    <row r="34" spans="1:37" s="13" customFormat="1" ht="13.9" customHeight="1" x14ac:dyDescent="0.3">
      <c r="A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</row>
    <row r="35" spans="1:37" s="13" customFormat="1" ht="13.9" customHeight="1" x14ac:dyDescent="0.3">
      <c r="A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</row>
    <row r="36" spans="1:37" s="13" customFormat="1" ht="13.9" customHeight="1" x14ac:dyDescent="0.3">
      <c r="A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</row>
    <row r="37" spans="1:37" s="13" customFormat="1" ht="13.9" customHeight="1" x14ac:dyDescent="0.3">
      <c r="A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</row>
    <row r="38" spans="1:37" s="13" customFormat="1" ht="13.9" customHeight="1" x14ac:dyDescent="0.3">
      <c r="A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</row>
    <row r="39" spans="1:37" s="13" customFormat="1" ht="13.9" customHeight="1" x14ac:dyDescent="0.3">
      <c r="A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</row>
    <row r="40" spans="1:37" s="13" customFormat="1" ht="13.9" customHeight="1" x14ac:dyDescent="0.3">
      <c r="A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</row>
    <row r="41" spans="1:37" s="13" customFormat="1" ht="13.9" customHeight="1" x14ac:dyDescent="0.3">
      <c r="A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</row>
    <row r="42" spans="1:37" s="13" customFormat="1" ht="13.9" customHeight="1" x14ac:dyDescent="0.3">
      <c r="A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</row>
    <row r="43" spans="1:37" s="13" customFormat="1" ht="13.9" customHeight="1" x14ac:dyDescent="0.3">
      <c r="A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</row>
    <row r="44" spans="1:37" s="13" customFormat="1" ht="13.9" customHeight="1" x14ac:dyDescent="0.3">
      <c r="A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</row>
    <row r="45" spans="1:37" s="13" customFormat="1" ht="13.9" customHeight="1" x14ac:dyDescent="0.3">
      <c r="A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</row>
    <row r="46" spans="1:37" s="13" customFormat="1" ht="13.9" customHeight="1" x14ac:dyDescent="0.3">
      <c r="A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</row>
    <row r="47" spans="1:37" s="13" customFormat="1" ht="13.9" customHeight="1" x14ac:dyDescent="0.3">
      <c r="A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</row>
    <row r="48" spans="1:37" s="13" customFormat="1" ht="13.9" customHeight="1" x14ac:dyDescent="0.3">
      <c r="A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</row>
    <row r="49" spans="1:37" s="13" customFormat="1" ht="13.9" customHeight="1" x14ac:dyDescent="0.3">
      <c r="A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</row>
    <row r="50" spans="1:37" s="13" customFormat="1" ht="13.9" customHeight="1" x14ac:dyDescent="0.3">
      <c r="A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</row>
    <row r="51" spans="1:37" s="13" customFormat="1" ht="13.9" customHeight="1" x14ac:dyDescent="0.3">
      <c r="A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37" s="13" customFormat="1" ht="13.9" customHeight="1" x14ac:dyDescent="0.3">
      <c r="A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37" s="13" customFormat="1" ht="13.9" customHeight="1" x14ac:dyDescent="0.3">
      <c r="A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37" s="13" customFormat="1" ht="13.9" customHeight="1" x14ac:dyDescent="0.3">
      <c r="A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37" s="13" customFormat="1" ht="13.9" customHeight="1" x14ac:dyDescent="0.3">
      <c r="A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37" s="13" customFormat="1" ht="13.9" customHeight="1" x14ac:dyDescent="0.3">
      <c r="A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37" s="13" customFormat="1" ht="13.9" customHeight="1" x14ac:dyDescent="0.3">
      <c r="A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37" s="13" customFormat="1" ht="13.9" customHeight="1" x14ac:dyDescent="0.3">
      <c r="A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37" s="13" customFormat="1" ht="13.9" customHeight="1" x14ac:dyDescent="0.3">
      <c r="A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37" s="13" customFormat="1" ht="13.9" customHeight="1" x14ac:dyDescent="0.3">
      <c r="A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37" s="13" customFormat="1" ht="13.9" customHeight="1" x14ac:dyDescent="0.3"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</row>
    <row r="62" spans="1:37" s="13" customFormat="1" ht="13.9" customHeight="1" x14ac:dyDescent="0.3"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37" s="13" customFormat="1" ht="13.9" customHeight="1" x14ac:dyDescent="0.3"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37" s="13" customFormat="1" ht="13.9" customHeight="1" x14ac:dyDescent="0.3"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7:37" s="13" customFormat="1" ht="13.9" customHeight="1" x14ac:dyDescent="0.3"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7:37" s="13" customFormat="1" ht="13.9" customHeight="1" x14ac:dyDescent="0.3"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7:37" s="13" customFormat="1" ht="13.9" customHeight="1" x14ac:dyDescent="0.3"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7:37" s="13" customFormat="1" ht="13.9" customHeight="1" x14ac:dyDescent="0.3"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7:37" s="13" customFormat="1" ht="13.9" customHeight="1" x14ac:dyDescent="0.3"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7:37" s="13" customFormat="1" ht="13.9" customHeight="1" x14ac:dyDescent="0.3"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7:37" s="13" customFormat="1" ht="13.9" customHeight="1" x14ac:dyDescent="0.3"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7:37" s="13" customFormat="1" ht="13.9" customHeight="1" x14ac:dyDescent="0.3"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7:37" s="13" customFormat="1" ht="13.9" customHeight="1" x14ac:dyDescent="0.3"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7:37" s="13" customFormat="1" ht="13.9" customHeight="1" x14ac:dyDescent="0.3"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7:37" s="13" customFormat="1" ht="13.9" customHeight="1" x14ac:dyDescent="0.3"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7:37" s="13" customFormat="1" ht="13.9" customHeight="1" x14ac:dyDescent="0.3"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7:37" s="13" customFormat="1" ht="13.9" customHeight="1" x14ac:dyDescent="0.3"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7:37" s="13" customFormat="1" ht="13.9" customHeight="1" x14ac:dyDescent="0.3"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7:37" s="13" customFormat="1" ht="13.9" customHeight="1" x14ac:dyDescent="0.3"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7:37" s="13" customFormat="1" ht="13.9" customHeight="1" x14ac:dyDescent="0.3"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7:37" s="13" customFormat="1" ht="13.9" customHeight="1" x14ac:dyDescent="0.3"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7:37" s="13" customFormat="1" ht="13.9" customHeight="1" x14ac:dyDescent="0.3"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7:37" s="13" customFormat="1" ht="13.9" customHeight="1" x14ac:dyDescent="0.3"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7:37" s="13" customFormat="1" ht="13.9" customHeight="1" x14ac:dyDescent="0.3"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7:37" s="13" customFormat="1" ht="13.9" customHeight="1" x14ac:dyDescent="0.3"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7:37" s="13" customFormat="1" ht="13.9" customHeight="1" x14ac:dyDescent="0.3"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7:37" s="13" customFormat="1" ht="13.9" customHeight="1" x14ac:dyDescent="0.3"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7:37" s="13" customFormat="1" ht="13.9" customHeight="1" x14ac:dyDescent="0.3"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7:37" s="13" customFormat="1" ht="13.9" customHeight="1" x14ac:dyDescent="0.3"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7:37" s="13" customFormat="1" ht="13.9" customHeight="1" x14ac:dyDescent="0.3"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7:37" s="13" customFormat="1" ht="13.9" customHeight="1" x14ac:dyDescent="0.3"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7:37" s="13" customFormat="1" ht="13.9" customHeight="1" x14ac:dyDescent="0.3"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7:37" s="13" customFormat="1" ht="13.9" customHeight="1" x14ac:dyDescent="0.3"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7:37" s="13" customFormat="1" ht="13.9" customHeight="1" x14ac:dyDescent="0.3"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7:37" s="13" customFormat="1" ht="13.9" customHeight="1" x14ac:dyDescent="0.3"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7:37" s="13" customFormat="1" ht="13.9" customHeight="1" x14ac:dyDescent="0.3"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7:37" s="13" customFormat="1" ht="13.9" customHeight="1" x14ac:dyDescent="0.3"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7:37" s="13" customFormat="1" ht="13.9" customHeight="1" x14ac:dyDescent="0.3"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7:37" s="13" customFormat="1" ht="13.9" customHeight="1" x14ac:dyDescent="0.3"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7:37" s="13" customFormat="1" ht="13.9" customHeight="1" x14ac:dyDescent="0.3"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7:37" s="13" customFormat="1" ht="13.9" customHeight="1" x14ac:dyDescent="0.3"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7:37" s="13" customFormat="1" ht="13.9" customHeight="1" x14ac:dyDescent="0.3"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7:37" s="13" customFormat="1" ht="13.9" customHeight="1" x14ac:dyDescent="0.3"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7:37" s="13" customFormat="1" ht="13.9" customHeight="1" x14ac:dyDescent="0.3"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7:37" s="13" customFormat="1" ht="13.9" customHeight="1" x14ac:dyDescent="0.3"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7:37" s="13" customFormat="1" ht="13.9" customHeight="1" x14ac:dyDescent="0.3"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7:37" s="13" customFormat="1" ht="13.9" customHeight="1" x14ac:dyDescent="0.3"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7:37" s="13" customFormat="1" ht="13.9" customHeight="1" x14ac:dyDescent="0.3"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7:37" s="13" customFormat="1" ht="13.9" customHeight="1" x14ac:dyDescent="0.3"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7:37" s="13" customFormat="1" ht="13.9" customHeight="1" x14ac:dyDescent="0.3"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7:37" s="13" customFormat="1" ht="13.9" customHeight="1" x14ac:dyDescent="0.3"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7:37" s="13" customFormat="1" ht="13.9" customHeight="1" x14ac:dyDescent="0.3"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7:37" s="13" customFormat="1" ht="13.9" customHeight="1" x14ac:dyDescent="0.3"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7:37" s="13" customFormat="1" ht="13.9" customHeight="1" x14ac:dyDescent="0.3"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7:37" s="13" customFormat="1" ht="13.9" customHeight="1" x14ac:dyDescent="0.3"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7:37" s="13" customFormat="1" ht="13.9" customHeight="1" x14ac:dyDescent="0.3"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7:37" s="13" customFormat="1" ht="13.9" customHeight="1" x14ac:dyDescent="0.3"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7:37" s="13" customFormat="1" ht="13.9" customHeight="1" x14ac:dyDescent="0.3"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7:37" s="13" customFormat="1" ht="13.9" customHeight="1" x14ac:dyDescent="0.3"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7:37" s="13" customFormat="1" ht="13.9" customHeight="1" x14ac:dyDescent="0.3"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7:37" s="13" customFormat="1" ht="13.9" customHeight="1" x14ac:dyDescent="0.3"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7:37" s="13" customFormat="1" ht="13.9" customHeight="1" x14ac:dyDescent="0.3"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7:37" s="13" customFormat="1" ht="13.9" customHeight="1" x14ac:dyDescent="0.3"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7:37" s="13" customFormat="1" ht="13.9" customHeight="1" x14ac:dyDescent="0.3"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7:37" s="13" customFormat="1" ht="13.9" customHeight="1" x14ac:dyDescent="0.3"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7:37" s="13" customFormat="1" ht="13.9" customHeight="1" x14ac:dyDescent="0.3"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7:37" s="13" customFormat="1" ht="13.9" customHeight="1" x14ac:dyDescent="0.3"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7:37" s="13" customFormat="1" ht="13.9" customHeight="1" x14ac:dyDescent="0.3"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7:37" s="13" customFormat="1" ht="13.9" customHeight="1" x14ac:dyDescent="0.3"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7:37" s="13" customFormat="1" ht="13.9" customHeight="1" x14ac:dyDescent="0.3"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7:37" s="13" customFormat="1" ht="13.9" customHeight="1" x14ac:dyDescent="0.3"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7:37" s="13" customFormat="1" ht="13.9" customHeight="1" x14ac:dyDescent="0.3"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7:37" s="13" customFormat="1" ht="13.9" customHeight="1" x14ac:dyDescent="0.3"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7:37" s="13" customFormat="1" ht="13.9" customHeight="1" x14ac:dyDescent="0.3"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7:37" s="13" customFormat="1" ht="13.9" customHeight="1" x14ac:dyDescent="0.3"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7:37" s="13" customFormat="1" ht="13.9" customHeight="1" x14ac:dyDescent="0.3"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7:37" s="13" customFormat="1" ht="13.9" customHeight="1" x14ac:dyDescent="0.3"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7:37" s="13" customFormat="1" ht="13.9" customHeight="1" x14ac:dyDescent="0.3"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7:37" s="13" customFormat="1" ht="13.9" customHeight="1" x14ac:dyDescent="0.3"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7:37" s="13" customFormat="1" ht="13.9" customHeight="1" x14ac:dyDescent="0.3"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7:37" s="13" customFormat="1" ht="13.9" customHeight="1" x14ac:dyDescent="0.3"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7:37" s="13" customFormat="1" ht="13.9" customHeight="1" x14ac:dyDescent="0.3"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7:37" s="13" customFormat="1" ht="13.9" customHeight="1" x14ac:dyDescent="0.3"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7:37" s="13" customFormat="1" ht="13.9" customHeight="1" x14ac:dyDescent="0.3"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7:37" s="13" customFormat="1" ht="13.9" customHeight="1" x14ac:dyDescent="0.3"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7:37" s="13" customFormat="1" ht="13.9" customHeight="1" x14ac:dyDescent="0.3"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7:37" s="13" customFormat="1" ht="13.9" customHeight="1" x14ac:dyDescent="0.3"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7:37" s="13" customFormat="1" ht="13.9" customHeight="1" x14ac:dyDescent="0.3"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7:37" s="13" customFormat="1" ht="13.9" customHeight="1" x14ac:dyDescent="0.3"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7:37" s="13" customFormat="1" ht="13.9" customHeight="1" x14ac:dyDescent="0.3"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7:37" s="13" customFormat="1" ht="13.9" customHeight="1" x14ac:dyDescent="0.3"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7:37" s="13" customFormat="1" ht="13.9" customHeight="1" x14ac:dyDescent="0.3"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7:37" s="13" customFormat="1" ht="13.9" customHeight="1" x14ac:dyDescent="0.3"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7:37" s="13" customFormat="1" ht="13.9" customHeight="1" x14ac:dyDescent="0.3"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7:37" s="13" customFormat="1" ht="13.9" customHeight="1" x14ac:dyDescent="0.3"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7:37" s="13" customFormat="1" ht="13.9" customHeight="1" x14ac:dyDescent="0.3"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7:37" s="13" customFormat="1" ht="13.9" customHeight="1" x14ac:dyDescent="0.3"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7:37" s="13" customFormat="1" ht="13.9" customHeight="1" x14ac:dyDescent="0.3"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7:37" s="13" customFormat="1" ht="13.9" customHeight="1" x14ac:dyDescent="0.3"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7:37" s="13" customFormat="1" ht="13.9" customHeight="1" x14ac:dyDescent="0.3"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7:37" s="13" customFormat="1" ht="13.9" customHeight="1" x14ac:dyDescent="0.3"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7:37" s="13" customFormat="1" ht="13.9" customHeight="1" x14ac:dyDescent="0.3"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7:37" s="13" customFormat="1" ht="13.9" customHeight="1" x14ac:dyDescent="0.3"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7:37" s="13" customFormat="1" ht="13.9" customHeight="1" x14ac:dyDescent="0.3"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7:37" s="13" customFormat="1" ht="13.9" customHeight="1" x14ac:dyDescent="0.3"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7:37" s="13" customFormat="1" ht="13.9" customHeight="1" x14ac:dyDescent="0.3"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7:37" s="13" customFormat="1" ht="13.9" customHeight="1" x14ac:dyDescent="0.3"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7:37" s="13" customFormat="1" ht="13.9" customHeight="1" x14ac:dyDescent="0.3"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7:37" s="13" customFormat="1" ht="13.9" customHeight="1" x14ac:dyDescent="0.3"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7:37" s="13" customFormat="1" ht="13.9" customHeight="1" x14ac:dyDescent="0.3"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7:37" s="13" customFormat="1" ht="13.9" customHeight="1" x14ac:dyDescent="0.3"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7:37" s="13" customFormat="1" ht="13.9" customHeight="1" x14ac:dyDescent="0.3"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7:37" s="13" customFormat="1" ht="13.9" customHeight="1" x14ac:dyDescent="0.3"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7:37" s="13" customFormat="1" ht="13.9" customHeight="1" x14ac:dyDescent="0.3"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7:37" s="13" customFormat="1" ht="13.9" customHeight="1" x14ac:dyDescent="0.3"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7:37" s="13" customFormat="1" ht="13.9" customHeight="1" x14ac:dyDescent="0.3"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7:37" s="13" customFormat="1" ht="13.9" customHeight="1" x14ac:dyDescent="0.3"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7:37" s="13" customFormat="1" ht="13.9" customHeight="1" x14ac:dyDescent="0.3"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7:37" s="13" customFormat="1" ht="13.9" customHeight="1" x14ac:dyDescent="0.3"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7:37" s="13" customFormat="1" ht="13.9" customHeight="1" x14ac:dyDescent="0.3"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7:37" s="13" customFormat="1" ht="13.9" customHeight="1" x14ac:dyDescent="0.3"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7:37" s="13" customFormat="1" ht="13.9" customHeight="1" x14ac:dyDescent="0.3"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7:37" s="13" customFormat="1" ht="13.9" customHeight="1" x14ac:dyDescent="0.3"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7:37" s="13" customFormat="1" ht="13.9" customHeight="1" x14ac:dyDescent="0.3"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7:37" s="13" customFormat="1" ht="13.9" customHeight="1" x14ac:dyDescent="0.3"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7:37" s="13" customFormat="1" ht="13.9" customHeight="1" x14ac:dyDescent="0.3"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7:37" s="13" customFormat="1" ht="13.9" customHeight="1" x14ac:dyDescent="0.3"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7:37" s="13" customFormat="1" ht="13.9" customHeight="1" x14ac:dyDescent="0.3"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7:37" s="13" customFormat="1" ht="13.9" customHeight="1" x14ac:dyDescent="0.3"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7:37" s="13" customFormat="1" ht="13.9" customHeight="1" x14ac:dyDescent="0.3"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7:37" s="13" customFormat="1" ht="13.9" customHeight="1" x14ac:dyDescent="0.3"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7:37" s="13" customFormat="1" ht="13.9" customHeight="1" x14ac:dyDescent="0.3"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7:37" s="13" customFormat="1" ht="13.9" customHeight="1" x14ac:dyDescent="0.3"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7:37" s="13" customFormat="1" ht="13.9" customHeight="1" x14ac:dyDescent="0.3"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7:37" s="13" customFormat="1" ht="13.9" customHeight="1" x14ac:dyDescent="0.3"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7:37" s="13" customFormat="1" ht="13.9" customHeight="1" x14ac:dyDescent="0.3"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7:37" s="13" customFormat="1" ht="13.9" customHeight="1" x14ac:dyDescent="0.3"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7:37" s="13" customFormat="1" ht="13.9" customHeight="1" x14ac:dyDescent="0.3"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7:37" s="13" customFormat="1" ht="13.9" customHeight="1" x14ac:dyDescent="0.3"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7:37" s="13" customFormat="1" ht="13.9" customHeight="1" x14ac:dyDescent="0.3"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7:37" s="13" customFormat="1" ht="13.9" customHeight="1" x14ac:dyDescent="0.3"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7:37" s="13" customFormat="1" ht="13.9" customHeight="1" x14ac:dyDescent="0.3"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7:37" s="13" customFormat="1" ht="13.9" customHeight="1" x14ac:dyDescent="0.3"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7:37" s="13" customFormat="1" ht="13.9" customHeight="1" x14ac:dyDescent="0.3"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7:37" s="13" customFormat="1" ht="13.9" customHeight="1" x14ac:dyDescent="0.3"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7:37" s="13" customFormat="1" ht="13.9" customHeight="1" x14ac:dyDescent="0.3"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7:37" s="13" customFormat="1" ht="13.9" customHeight="1" x14ac:dyDescent="0.3"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7:37" s="13" customFormat="1" ht="13.9" customHeight="1" x14ac:dyDescent="0.3"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7:37" s="13" customFormat="1" ht="13.9" customHeight="1" x14ac:dyDescent="0.3"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7:37" s="13" customFormat="1" ht="13.9" customHeight="1" x14ac:dyDescent="0.3"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7:37" s="13" customFormat="1" ht="13.9" customHeight="1" x14ac:dyDescent="0.3"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7:37" s="13" customFormat="1" ht="13.9" customHeight="1" x14ac:dyDescent="0.3"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7:37" s="13" customFormat="1" ht="13.9" customHeight="1" x14ac:dyDescent="0.3"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7:37" s="13" customFormat="1" ht="13.9" customHeight="1" x14ac:dyDescent="0.3"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7:37" s="13" customFormat="1" ht="13.9" customHeight="1" x14ac:dyDescent="0.3"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7:37" s="13" customFormat="1" ht="13.9" customHeight="1" x14ac:dyDescent="0.3"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7:37" s="13" customFormat="1" ht="13.9" customHeight="1" x14ac:dyDescent="0.3"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7:37" s="13" customFormat="1" ht="13.9" customHeight="1" x14ac:dyDescent="0.3"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7:37" s="13" customFormat="1" ht="13.9" customHeight="1" x14ac:dyDescent="0.3"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7:37" s="13" customFormat="1" ht="13.9" customHeight="1" x14ac:dyDescent="0.3"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7:37" s="13" customFormat="1" ht="13.9" customHeight="1" x14ac:dyDescent="0.3"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7:37" s="13" customFormat="1" ht="13.9" customHeight="1" x14ac:dyDescent="0.3"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7:37" s="13" customFormat="1" ht="13.9" customHeight="1" x14ac:dyDescent="0.3"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7:37" s="13" customFormat="1" ht="13.9" customHeight="1" x14ac:dyDescent="0.3"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7:37" s="13" customFormat="1" ht="13.9" customHeight="1" x14ac:dyDescent="0.3"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7:37" s="13" customFormat="1" ht="13.9" customHeight="1" x14ac:dyDescent="0.3"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7:37" s="13" customFormat="1" ht="13.9" customHeight="1" x14ac:dyDescent="0.3"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7:37" s="13" customFormat="1" ht="13.9" customHeight="1" x14ac:dyDescent="0.3"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7:37" s="13" customFormat="1" ht="13.9" customHeight="1" x14ac:dyDescent="0.3"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7:37" s="13" customFormat="1" ht="13.9" customHeight="1" x14ac:dyDescent="0.3"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7:37" s="13" customFormat="1" ht="13.9" customHeight="1" x14ac:dyDescent="0.3"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7:37" s="13" customFormat="1" ht="13.9" customHeight="1" x14ac:dyDescent="0.3"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7:37" s="13" customFormat="1" ht="13.9" customHeight="1" x14ac:dyDescent="0.3"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7:37" s="13" customFormat="1" ht="13.9" customHeight="1" x14ac:dyDescent="0.3"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7:37" s="13" customFormat="1" ht="13.9" customHeight="1" x14ac:dyDescent="0.3"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7:37" s="13" customFormat="1" ht="13.9" customHeight="1" x14ac:dyDescent="0.3"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7:37" s="13" customFormat="1" ht="13.9" customHeight="1" x14ac:dyDescent="0.3"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7:37" s="13" customFormat="1" ht="13.9" customHeight="1" x14ac:dyDescent="0.3"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7:37" s="13" customFormat="1" ht="13.9" customHeight="1" x14ac:dyDescent="0.3"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7:37" s="13" customFormat="1" ht="13.9" customHeight="1" x14ac:dyDescent="0.3"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7:37" s="13" customFormat="1" ht="13.9" customHeight="1" x14ac:dyDescent="0.3"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7:37" s="13" customFormat="1" ht="13.9" customHeight="1" x14ac:dyDescent="0.3"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7:37" s="13" customFormat="1" ht="13.9" customHeight="1" x14ac:dyDescent="0.3"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7:37" s="13" customFormat="1" ht="13.9" customHeight="1" x14ac:dyDescent="0.3"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7:37" s="13" customFormat="1" ht="13.9" customHeight="1" x14ac:dyDescent="0.3"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7:37" s="13" customFormat="1" ht="13.9" customHeight="1" x14ac:dyDescent="0.3"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7:37" s="13" customFormat="1" ht="13.9" customHeight="1" x14ac:dyDescent="0.3"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7:37" s="13" customFormat="1" ht="13.9" customHeight="1" x14ac:dyDescent="0.3"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7:37" s="13" customFormat="1" ht="13.9" customHeight="1" x14ac:dyDescent="0.3"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7:37" s="13" customFormat="1" ht="13.9" customHeight="1" x14ac:dyDescent="0.3"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7:37" s="13" customFormat="1" ht="13.9" customHeight="1" x14ac:dyDescent="0.3"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7:37" s="13" customFormat="1" ht="13.9" customHeight="1" x14ac:dyDescent="0.3"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7:37" s="13" customFormat="1" ht="13.9" customHeight="1" x14ac:dyDescent="0.3"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7:37" s="13" customFormat="1" ht="13.9" customHeight="1" x14ac:dyDescent="0.3"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7:37" s="13" customFormat="1" ht="13.9" customHeight="1" x14ac:dyDescent="0.3"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7:37" s="13" customFormat="1" ht="13.9" customHeight="1" x14ac:dyDescent="0.3"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7:37" s="13" customFormat="1" ht="13.9" customHeight="1" x14ac:dyDescent="0.3"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7:37" s="13" customFormat="1" ht="13.9" customHeight="1" x14ac:dyDescent="0.3"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7:37" s="13" customFormat="1" ht="13.9" customHeight="1" x14ac:dyDescent="0.3"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7:37" s="13" customFormat="1" ht="13.9" customHeight="1" x14ac:dyDescent="0.3"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7:37" s="13" customFormat="1" ht="13.9" customHeight="1" x14ac:dyDescent="0.3"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7:37" s="13" customFormat="1" ht="13.9" customHeight="1" x14ac:dyDescent="0.3"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7:37" s="13" customFormat="1" ht="13.9" customHeight="1" x14ac:dyDescent="0.3"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7:37" s="13" customFormat="1" ht="13.9" customHeight="1" x14ac:dyDescent="0.3"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7:37" s="13" customFormat="1" ht="13.9" customHeight="1" x14ac:dyDescent="0.3"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7:37" s="13" customFormat="1" ht="13.9" customHeight="1" x14ac:dyDescent="0.3"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7:37" s="13" customFormat="1" ht="13.9" customHeight="1" x14ac:dyDescent="0.3"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7:37" s="13" customFormat="1" ht="13.9" customHeight="1" x14ac:dyDescent="0.3"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7:37" s="13" customFormat="1" ht="13.9" customHeight="1" x14ac:dyDescent="0.3"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7:37" s="13" customFormat="1" ht="13.9" customHeight="1" x14ac:dyDescent="0.3"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7:37" s="13" customFormat="1" ht="13.9" customHeight="1" x14ac:dyDescent="0.3"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7:37" s="13" customFormat="1" ht="13.9" customHeight="1" x14ac:dyDescent="0.3"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7:37" s="13" customFormat="1" ht="13.9" customHeight="1" x14ac:dyDescent="0.3"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7:37" s="13" customFormat="1" ht="13.9" customHeight="1" x14ac:dyDescent="0.3"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7:37" s="13" customFormat="1" ht="13.9" customHeight="1" x14ac:dyDescent="0.3"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7:37" s="13" customFormat="1" ht="13.9" customHeight="1" x14ac:dyDescent="0.3"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7:37" s="13" customFormat="1" ht="13.9" customHeight="1" x14ac:dyDescent="0.3"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7:37" s="13" customFormat="1" ht="13.9" customHeight="1" x14ac:dyDescent="0.3"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7:37" s="13" customFormat="1" ht="13.9" customHeight="1" x14ac:dyDescent="0.3"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7:37" s="13" customFormat="1" ht="13.9" customHeight="1" x14ac:dyDescent="0.3"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7:37" s="13" customFormat="1" ht="13.9" customHeight="1" x14ac:dyDescent="0.3"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7:37" s="13" customFormat="1" ht="13.9" customHeight="1" x14ac:dyDescent="0.3"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7:37" s="13" customFormat="1" ht="13.9" customHeight="1" x14ac:dyDescent="0.3"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7:37" s="13" customFormat="1" ht="13.9" customHeight="1" x14ac:dyDescent="0.3"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7:37" s="13" customFormat="1" ht="13.9" customHeight="1" x14ac:dyDescent="0.3"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7:37" s="13" customFormat="1" ht="13.9" customHeight="1" x14ac:dyDescent="0.3"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7:37" s="13" customFormat="1" ht="13.9" customHeight="1" x14ac:dyDescent="0.3"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7:37" s="13" customFormat="1" ht="13.9" customHeight="1" x14ac:dyDescent="0.3"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7:37" s="13" customFormat="1" ht="13.9" customHeight="1" x14ac:dyDescent="0.3"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7:37" s="13" customFormat="1" ht="13.9" customHeight="1" x14ac:dyDescent="0.3"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7:37" s="13" customFormat="1" ht="13.9" customHeight="1" x14ac:dyDescent="0.3"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7:37" s="13" customFormat="1" ht="13.9" customHeight="1" x14ac:dyDescent="0.3"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7:37" s="13" customFormat="1" ht="13.9" customHeight="1" x14ac:dyDescent="0.3"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7:37" s="13" customFormat="1" ht="13.9" customHeight="1" x14ac:dyDescent="0.3"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7:37" s="13" customFormat="1" ht="13.9" customHeight="1" x14ac:dyDescent="0.3"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7:37" s="13" customFormat="1" ht="13.9" customHeight="1" x14ac:dyDescent="0.3"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7:37" s="13" customFormat="1" ht="13.9" customHeight="1" x14ac:dyDescent="0.3"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7:37" s="13" customFormat="1" ht="13.9" customHeight="1" x14ac:dyDescent="0.3"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7:37" s="13" customFormat="1" ht="13.9" customHeight="1" x14ac:dyDescent="0.3"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7:37" s="13" customFormat="1" ht="13.9" customHeight="1" x14ac:dyDescent="0.3"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7:37" s="13" customFormat="1" ht="13.9" customHeight="1" x14ac:dyDescent="0.3"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7:37" s="13" customFormat="1" ht="13.9" customHeight="1" x14ac:dyDescent="0.3"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7:37" s="13" customFormat="1" ht="13.9" customHeight="1" x14ac:dyDescent="0.3"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7:37" s="13" customFormat="1" ht="13.9" customHeight="1" x14ac:dyDescent="0.3"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7:37" s="13" customFormat="1" ht="13.9" customHeight="1" x14ac:dyDescent="0.3"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7:37" s="13" customFormat="1" ht="13.9" customHeight="1" x14ac:dyDescent="0.3"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7:37" s="13" customFormat="1" ht="13.9" customHeight="1" x14ac:dyDescent="0.3"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7:37" s="13" customFormat="1" ht="13.9" customHeight="1" x14ac:dyDescent="0.3"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7:37" s="13" customFormat="1" ht="13.9" customHeight="1" x14ac:dyDescent="0.3"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7:37" s="13" customFormat="1" ht="13.9" customHeight="1" x14ac:dyDescent="0.3"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7:37" s="13" customFormat="1" ht="13.9" customHeight="1" x14ac:dyDescent="0.3"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7:37" s="13" customFormat="1" ht="13.9" customHeight="1" x14ac:dyDescent="0.3"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7:37" s="13" customFormat="1" ht="13.9" customHeight="1" x14ac:dyDescent="0.3"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7:37" s="13" customFormat="1" ht="13.9" customHeight="1" x14ac:dyDescent="0.3"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7:37" s="13" customFormat="1" ht="13.9" customHeight="1" x14ac:dyDescent="0.3"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7:37" s="13" customFormat="1" ht="13.9" customHeight="1" x14ac:dyDescent="0.3"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7:37" s="13" customFormat="1" ht="13.9" customHeight="1" x14ac:dyDescent="0.3"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7:37" s="13" customFormat="1" ht="13.9" customHeight="1" x14ac:dyDescent="0.3"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7:37" s="13" customFormat="1" ht="13.9" customHeight="1" x14ac:dyDescent="0.3"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7:37" s="13" customFormat="1" ht="13.9" customHeight="1" x14ac:dyDescent="0.3"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7:37" s="13" customFormat="1" ht="13.9" customHeight="1" x14ac:dyDescent="0.3"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7:37" s="13" customFormat="1" ht="13.9" customHeight="1" x14ac:dyDescent="0.3"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7:37" s="13" customFormat="1" ht="13.9" customHeight="1" x14ac:dyDescent="0.3"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7:37" s="13" customFormat="1" ht="13.9" customHeight="1" x14ac:dyDescent="0.3"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7:37" s="13" customFormat="1" ht="13.9" customHeight="1" x14ac:dyDescent="0.3"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7:37" s="13" customFormat="1" ht="13.9" customHeight="1" x14ac:dyDescent="0.3"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7:37" s="13" customFormat="1" ht="13.9" customHeight="1" x14ac:dyDescent="0.3"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7:37" s="13" customFormat="1" ht="13.9" customHeight="1" x14ac:dyDescent="0.3"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7:37" s="13" customFormat="1" ht="13.9" customHeight="1" x14ac:dyDescent="0.3"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7:37" s="13" customFormat="1" ht="13.9" customHeight="1" x14ac:dyDescent="0.3"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7:37" s="13" customFormat="1" ht="13.9" customHeight="1" x14ac:dyDescent="0.3"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7:37" s="13" customFormat="1" ht="13.9" customHeight="1" x14ac:dyDescent="0.3"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7:37" s="13" customFormat="1" ht="13.9" customHeight="1" x14ac:dyDescent="0.3"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7:37" s="13" customFormat="1" ht="13.9" customHeight="1" x14ac:dyDescent="0.3"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7:37" s="13" customFormat="1" ht="13.9" customHeight="1" x14ac:dyDescent="0.3"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7:37" s="13" customFormat="1" ht="13.9" customHeight="1" x14ac:dyDescent="0.3"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7:37" s="13" customFormat="1" ht="13.9" customHeight="1" x14ac:dyDescent="0.3"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7:37" s="13" customFormat="1" ht="13.9" customHeight="1" x14ac:dyDescent="0.3"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7:37" s="13" customFormat="1" ht="13.9" customHeight="1" x14ac:dyDescent="0.3"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7:37" s="13" customFormat="1" ht="13.9" customHeight="1" x14ac:dyDescent="0.3"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7:37" s="13" customFormat="1" ht="13.9" customHeight="1" x14ac:dyDescent="0.3"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7:37" s="13" customFormat="1" ht="13.9" customHeight="1" x14ac:dyDescent="0.3"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7:37" s="13" customFormat="1" ht="13.9" customHeight="1" x14ac:dyDescent="0.3"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7:37" s="13" customFormat="1" ht="13.9" customHeight="1" x14ac:dyDescent="0.3"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7:37" s="13" customFormat="1" ht="13.9" customHeight="1" x14ac:dyDescent="0.3"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7:37" s="13" customFormat="1" ht="13.9" customHeight="1" x14ac:dyDescent="0.3"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7:37" s="13" customFormat="1" ht="13.9" customHeight="1" x14ac:dyDescent="0.3"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7:37" s="13" customFormat="1" ht="13.9" customHeight="1" x14ac:dyDescent="0.3"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7:37" s="13" customFormat="1" ht="13.9" customHeight="1" x14ac:dyDescent="0.3"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7:37" s="13" customFormat="1" ht="13.9" customHeight="1" x14ac:dyDescent="0.3"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7:37" s="13" customFormat="1" ht="13.9" customHeight="1" x14ac:dyDescent="0.3"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7:37" s="13" customFormat="1" ht="13.9" customHeight="1" x14ac:dyDescent="0.3"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7:37" s="13" customFormat="1" ht="13.9" customHeight="1" x14ac:dyDescent="0.3"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7:37" s="13" customFormat="1" ht="13.9" customHeight="1" x14ac:dyDescent="0.3"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7:37" s="13" customFormat="1" ht="13.9" customHeight="1" x14ac:dyDescent="0.3"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7:37" s="13" customFormat="1" ht="13.9" customHeight="1" x14ac:dyDescent="0.3"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7:37" s="13" customFormat="1" ht="13.9" customHeight="1" x14ac:dyDescent="0.3"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7:37" s="13" customFormat="1" ht="13.9" customHeight="1" x14ac:dyDescent="0.3"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7:37" s="13" customFormat="1" ht="13.9" customHeight="1" x14ac:dyDescent="0.3"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7:37" s="13" customFormat="1" ht="13.9" customHeight="1" x14ac:dyDescent="0.3"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7:37" s="13" customFormat="1" ht="13.9" customHeight="1" x14ac:dyDescent="0.3"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7:37" s="13" customFormat="1" ht="13.9" customHeight="1" x14ac:dyDescent="0.3"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7:37" s="13" customFormat="1" ht="13.9" customHeight="1" x14ac:dyDescent="0.3"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7:37" s="13" customFormat="1" ht="13.9" customHeight="1" x14ac:dyDescent="0.3"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7:37" s="13" customFormat="1" ht="13.9" customHeight="1" x14ac:dyDescent="0.3"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7:37" s="13" customFormat="1" ht="13.9" customHeight="1" x14ac:dyDescent="0.3"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7:37" s="13" customFormat="1" ht="13.9" customHeight="1" x14ac:dyDescent="0.3"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7:37" s="13" customFormat="1" ht="13.9" customHeight="1" x14ac:dyDescent="0.3"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7:37" s="13" customFormat="1" ht="13.9" customHeight="1" x14ac:dyDescent="0.3"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7:37" s="13" customFormat="1" ht="13.9" customHeight="1" x14ac:dyDescent="0.3"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7:37" s="13" customFormat="1" ht="13.9" customHeight="1" x14ac:dyDescent="0.3"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7:37" s="13" customFormat="1" ht="13.9" customHeight="1" x14ac:dyDescent="0.3"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7:37" s="13" customFormat="1" ht="13.9" customHeight="1" x14ac:dyDescent="0.3"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7:37" s="13" customFormat="1" ht="13.9" customHeight="1" x14ac:dyDescent="0.3"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7:37" s="13" customFormat="1" ht="13.9" customHeight="1" x14ac:dyDescent="0.3"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7:37" s="13" customFormat="1" ht="13.9" customHeight="1" x14ac:dyDescent="0.3"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7:37" s="13" customFormat="1" ht="13.9" customHeight="1" x14ac:dyDescent="0.3"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7:37" s="13" customFormat="1" ht="13.9" customHeight="1" x14ac:dyDescent="0.3"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7:37" s="13" customFormat="1" ht="13.9" customHeight="1" x14ac:dyDescent="0.3"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7:37" s="13" customFormat="1" ht="13.9" customHeight="1" x14ac:dyDescent="0.3"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7:37" s="13" customFormat="1" ht="13.9" customHeight="1" x14ac:dyDescent="0.3"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7:37" s="13" customFormat="1" ht="13.9" customHeight="1" x14ac:dyDescent="0.3"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7:37" s="13" customFormat="1" ht="13.9" customHeight="1" x14ac:dyDescent="0.3"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7:37" s="13" customFormat="1" ht="13.9" customHeight="1" x14ac:dyDescent="0.3"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7:37" s="13" customFormat="1" ht="13.9" customHeight="1" x14ac:dyDescent="0.3"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7:37" s="13" customFormat="1" ht="13.9" customHeight="1" x14ac:dyDescent="0.3"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7:37" s="13" customFormat="1" ht="13.9" customHeight="1" x14ac:dyDescent="0.3"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7:37" s="13" customFormat="1" ht="13.9" customHeight="1" x14ac:dyDescent="0.3"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7:37" s="13" customFormat="1" ht="13.9" customHeight="1" x14ac:dyDescent="0.3"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7:37" s="13" customFormat="1" ht="13.9" customHeight="1" x14ac:dyDescent="0.3"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7:37" s="13" customFormat="1" ht="13.9" customHeight="1" x14ac:dyDescent="0.3"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7:37" s="13" customFormat="1" ht="13.9" customHeight="1" x14ac:dyDescent="0.3"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7:37" s="13" customFormat="1" ht="13.9" customHeight="1" x14ac:dyDescent="0.3"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7:37" s="13" customFormat="1" ht="13.9" customHeight="1" x14ac:dyDescent="0.3"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7:37" s="13" customFormat="1" ht="13.9" customHeight="1" x14ac:dyDescent="0.3"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7:37" s="13" customFormat="1" ht="13.9" customHeight="1" x14ac:dyDescent="0.3"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7:37" s="13" customFormat="1" ht="13.9" customHeight="1" x14ac:dyDescent="0.3"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7:37" s="13" customFormat="1" ht="13.9" customHeight="1" x14ac:dyDescent="0.3"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7:37" s="13" customFormat="1" ht="13.9" customHeight="1" x14ac:dyDescent="0.3"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7:37" s="13" customFormat="1" ht="13.9" customHeight="1" x14ac:dyDescent="0.3"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7:37" s="13" customFormat="1" ht="13.9" customHeight="1" x14ac:dyDescent="0.3"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7:37" s="13" customFormat="1" ht="13.9" customHeight="1" x14ac:dyDescent="0.3"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7:37" s="13" customFormat="1" ht="13.9" customHeight="1" x14ac:dyDescent="0.3"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7:37" s="13" customFormat="1" ht="13.9" customHeight="1" x14ac:dyDescent="0.3"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7:37" s="13" customFormat="1" ht="13.9" customHeight="1" x14ac:dyDescent="0.3"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7:37" s="13" customFormat="1" ht="13.9" customHeight="1" x14ac:dyDescent="0.3"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7:37" s="13" customFormat="1" ht="13.9" customHeight="1" x14ac:dyDescent="0.3"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7:37" s="13" customFormat="1" ht="13.9" customHeight="1" x14ac:dyDescent="0.3"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7:37" s="13" customFormat="1" ht="13.9" customHeight="1" x14ac:dyDescent="0.3"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7:37" s="13" customFormat="1" ht="13.9" customHeight="1" x14ac:dyDescent="0.3"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7:37" s="13" customFormat="1" ht="13.9" customHeight="1" x14ac:dyDescent="0.3"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7:37" s="13" customFormat="1" ht="13.9" customHeight="1" x14ac:dyDescent="0.3"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7:37" s="13" customFormat="1" ht="13.9" customHeight="1" x14ac:dyDescent="0.3"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7:37" s="13" customFormat="1" ht="13.9" customHeight="1" x14ac:dyDescent="0.3"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7:37" s="13" customFormat="1" ht="13.9" customHeight="1" x14ac:dyDescent="0.3"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7:37" s="13" customFormat="1" ht="13.9" customHeight="1" x14ac:dyDescent="0.3"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7:37" s="13" customFormat="1" ht="13.9" customHeight="1" x14ac:dyDescent="0.3"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7:37" s="13" customFormat="1" ht="13.9" customHeight="1" x14ac:dyDescent="0.3"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7:37" s="13" customFormat="1" ht="13.9" customHeight="1" x14ac:dyDescent="0.3"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7:37" s="13" customFormat="1" ht="13.9" customHeight="1" x14ac:dyDescent="0.3"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7:37" s="13" customFormat="1" ht="13.9" customHeight="1" x14ac:dyDescent="0.3"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7:37" s="13" customFormat="1" ht="13.9" customHeight="1" x14ac:dyDescent="0.3"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7:37" s="13" customFormat="1" ht="13.9" customHeight="1" x14ac:dyDescent="0.3"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7:37" s="13" customFormat="1" ht="13.9" customHeight="1" x14ac:dyDescent="0.3"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7:37" s="13" customFormat="1" ht="13.9" customHeight="1" x14ac:dyDescent="0.3"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7:37" s="13" customFormat="1" ht="13.9" customHeight="1" x14ac:dyDescent="0.3"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7:37" s="13" customFormat="1" ht="13.9" customHeight="1" x14ac:dyDescent="0.3"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7:37" s="13" customFormat="1" ht="13.9" customHeight="1" x14ac:dyDescent="0.3"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7:37" s="13" customFormat="1" ht="13.9" customHeight="1" x14ac:dyDescent="0.3"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7:37" s="13" customFormat="1" ht="13.9" customHeight="1" x14ac:dyDescent="0.3"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7:37" s="13" customFormat="1" ht="13.9" customHeight="1" x14ac:dyDescent="0.3"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7:37" s="13" customFormat="1" ht="13.9" customHeight="1" x14ac:dyDescent="0.3"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7:37" s="13" customFormat="1" ht="13.9" customHeight="1" x14ac:dyDescent="0.3"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7:37" s="13" customFormat="1" ht="13.9" customHeight="1" x14ac:dyDescent="0.3"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7:37" s="13" customFormat="1" ht="13.9" customHeight="1" x14ac:dyDescent="0.3"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7:37" s="13" customFormat="1" ht="13.9" customHeight="1" x14ac:dyDescent="0.3"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7:37" s="13" customFormat="1" ht="13.9" customHeight="1" x14ac:dyDescent="0.3"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7:37" s="13" customFormat="1" ht="13.9" customHeight="1" x14ac:dyDescent="0.3"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7:37" s="13" customFormat="1" ht="13.9" customHeight="1" x14ac:dyDescent="0.3"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7:37" s="13" customFormat="1" ht="13.9" customHeight="1" x14ac:dyDescent="0.3"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7:37" s="13" customFormat="1" ht="13.9" customHeight="1" x14ac:dyDescent="0.3"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7:37" s="13" customFormat="1" ht="13.9" customHeight="1" x14ac:dyDescent="0.3"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7:37" s="13" customFormat="1" ht="13.9" customHeight="1" x14ac:dyDescent="0.3"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7:37" s="13" customFormat="1" ht="13.9" customHeight="1" x14ac:dyDescent="0.3"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7:37" s="13" customFormat="1" ht="13.9" customHeight="1" x14ac:dyDescent="0.3"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7:37" s="13" customFormat="1" ht="13.9" customHeight="1" x14ac:dyDescent="0.3"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7:37" s="13" customFormat="1" ht="13.9" customHeight="1" x14ac:dyDescent="0.3"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7:37" s="13" customFormat="1" ht="13.9" customHeight="1" x14ac:dyDescent="0.3"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7:37" s="13" customFormat="1" ht="13.9" customHeight="1" x14ac:dyDescent="0.3"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7:37" s="13" customFormat="1" ht="13.9" customHeight="1" x14ac:dyDescent="0.3"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7:37" s="13" customFormat="1" ht="13.9" customHeight="1" x14ac:dyDescent="0.3"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7:37" s="13" customFormat="1" ht="13.9" customHeight="1" x14ac:dyDescent="0.3"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7:37" s="13" customFormat="1" ht="13.9" customHeight="1" x14ac:dyDescent="0.3"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7:37" s="13" customFormat="1" ht="13.9" customHeight="1" x14ac:dyDescent="0.3"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7:37" s="13" customFormat="1" ht="13.9" customHeight="1" x14ac:dyDescent="0.3"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7:37" s="13" customFormat="1" ht="13.9" customHeight="1" x14ac:dyDescent="0.3"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7:37" s="13" customFormat="1" ht="13.9" customHeight="1" x14ac:dyDescent="0.3"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7:37" s="13" customFormat="1" ht="13.9" customHeight="1" x14ac:dyDescent="0.3"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7:37" s="13" customFormat="1" ht="13.9" customHeight="1" x14ac:dyDescent="0.3"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7:37" s="13" customFormat="1" ht="13.9" customHeight="1" x14ac:dyDescent="0.3"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7:37" s="13" customFormat="1" ht="13.9" customHeight="1" x14ac:dyDescent="0.3"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7:37" s="13" customFormat="1" ht="13.9" customHeight="1" x14ac:dyDescent="0.3"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7:37" s="13" customFormat="1" ht="13.9" customHeight="1" x14ac:dyDescent="0.3"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7:37" s="13" customFormat="1" ht="13.9" customHeight="1" x14ac:dyDescent="0.3"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7:37" s="13" customFormat="1" ht="13.9" customHeight="1" x14ac:dyDescent="0.3"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7:37" s="13" customFormat="1" ht="13.9" customHeight="1" x14ac:dyDescent="0.3"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7:37" s="13" customFormat="1" ht="13.9" customHeight="1" x14ac:dyDescent="0.3"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7:37" s="13" customFormat="1" ht="13.9" customHeight="1" x14ac:dyDescent="0.3"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7:37" s="13" customFormat="1" ht="13.9" customHeight="1" x14ac:dyDescent="0.3"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7:37" s="13" customFormat="1" ht="13.9" customHeight="1" x14ac:dyDescent="0.3"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7:37" s="13" customFormat="1" ht="13.9" customHeight="1" x14ac:dyDescent="0.3"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7:37" s="13" customFormat="1" ht="13.9" customHeight="1" x14ac:dyDescent="0.3"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7:37" s="13" customFormat="1" ht="13.9" customHeight="1" x14ac:dyDescent="0.3"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7:37" s="13" customFormat="1" ht="13.9" customHeight="1" x14ac:dyDescent="0.3"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7:37" s="13" customFormat="1" ht="13.9" customHeight="1" x14ac:dyDescent="0.3"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7:37" s="13" customFormat="1" ht="13.9" customHeight="1" x14ac:dyDescent="0.3"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7:37" s="13" customFormat="1" ht="13.9" customHeight="1" x14ac:dyDescent="0.3"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7:37" s="13" customFormat="1" ht="13.9" customHeight="1" x14ac:dyDescent="0.3"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7:37" s="13" customFormat="1" ht="13.9" customHeight="1" x14ac:dyDescent="0.3"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7:37" s="13" customFormat="1" ht="13.9" customHeight="1" x14ac:dyDescent="0.3"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7:37" s="13" customFormat="1" ht="13.9" customHeight="1" x14ac:dyDescent="0.3"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7:37" s="13" customFormat="1" ht="13.9" customHeight="1" x14ac:dyDescent="0.3"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7:37" s="13" customFormat="1" ht="13.9" customHeight="1" x14ac:dyDescent="0.3"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7:37" s="13" customFormat="1" ht="13.9" customHeight="1" x14ac:dyDescent="0.3"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7:37" s="13" customFormat="1" ht="13.9" customHeight="1" x14ac:dyDescent="0.3"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7:37" s="13" customFormat="1" ht="13.9" customHeight="1" x14ac:dyDescent="0.3"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7:37" s="13" customFormat="1" ht="13.9" customHeight="1" x14ac:dyDescent="0.3"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7:37" s="13" customFormat="1" ht="13.9" customHeight="1" x14ac:dyDescent="0.3"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7:37" s="13" customFormat="1" ht="13.9" customHeight="1" x14ac:dyDescent="0.3"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7:37" s="13" customFormat="1" ht="13.9" customHeight="1" x14ac:dyDescent="0.3"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7:37" s="13" customFormat="1" ht="13.9" customHeight="1" x14ac:dyDescent="0.3"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7:37" s="13" customFormat="1" ht="13.9" customHeight="1" x14ac:dyDescent="0.3"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7:37" s="13" customFormat="1" ht="13.9" customHeight="1" x14ac:dyDescent="0.3"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7:37" s="13" customFormat="1" ht="13.9" customHeight="1" x14ac:dyDescent="0.3"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7:37" s="13" customFormat="1" ht="13.9" customHeight="1" x14ac:dyDescent="0.3"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7:37" s="13" customFormat="1" ht="13.9" customHeight="1" x14ac:dyDescent="0.3"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7:37" s="13" customFormat="1" ht="13.9" customHeight="1" x14ac:dyDescent="0.3"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7:37" s="13" customFormat="1" ht="13.9" customHeight="1" x14ac:dyDescent="0.3"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7:37" s="13" customFormat="1" ht="13.9" customHeight="1" x14ac:dyDescent="0.3"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7:37" s="13" customFormat="1" ht="13.9" customHeight="1" x14ac:dyDescent="0.3"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7:37" s="13" customFormat="1" ht="13.9" customHeight="1" x14ac:dyDescent="0.3"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7:37" s="13" customFormat="1" ht="13.9" customHeight="1" x14ac:dyDescent="0.3"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7:37" s="13" customFormat="1" ht="13.9" customHeight="1" x14ac:dyDescent="0.3"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7:37" s="13" customFormat="1" ht="13.9" customHeight="1" x14ac:dyDescent="0.3"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7:37" s="13" customFormat="1" ht="13.9" customHeight="1" x14ac:dyDescent="0.3"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7:37" s="13" customFormat="1" ht="13.9" customHeight="1" x14ac:dyDescent="0.3"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7:37" s="13" customFormat="1" ht="13.9" customHeight="1" x14ac:dyDescent="0.3"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7:37" s="13" customFormat="1" ht="13.9" customHeight="1" x14ac:dyDescent="0.3"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7:37" s="13" customFormat="1" ht="13.9" customHeight="1" x14ac:dyDescent="0.3"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7:37" s="13" customFormat="1" ht="13.9" customHeight="1" x14ac:dyDescent="0.3"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7:37" s="13" customFormat="1" ht="13.9" customHeight="1" x14ac:dyDescent="0.3"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7:37" s="13" customFormat="1" ht="13.9" customHeight="1" x14ac:dyDescent="0.3"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7:37" s="13" customFormat="1" ht="13.9" customHeight="1" x14ac:dyDescent="0.3"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7:37" s="13" customFormat="1" ht="13.9" customHeight="1" x14ac:dyDescent="0.3"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7:37" s="13" customFormat="1" ht="13.9" customHeight="1" x14ac:dyDescent="0.3"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7:37" s="13" customFormat="1" ht="13.9" customHeight="1" x14ac:dyDescent="0.3"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7:37" s="13" customFormat="1" ht="13.9" customHeight="1" x14ac:dyDescent="0.3"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7:37" s="13" customFormat="1" ht="13.9" customHeight="1" x14ac:dyDescent="0.3"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7:37" s="13" customFormat="1" ht="13.9" customHeight="1" x14ac:dyDescent="0.3"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7:37" s="13" customFormat="1" ht="13.9" customHeight="1" x14ac:dyDescent="0.3"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7:37" s="13" customFormat="1" ht="13.9" customHeight="1" x14ac:dyDescent="0.3"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7:37" s="13" customFormat="1" ht="13.9" customHeight="1" x14ac:dyDescent="0.3"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7:37" s="13" customFormat="1" ht="13.9" customHeight="1" x14ac:dyDescent="0.3"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7:37" s="13" customFormat="1" ht="13.9" customHeight="1" x14ac:dyDescent="0.3"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7:37" s="13" customFormat="1" ht="13.9" customHeight="1" x14ac:dyDescent="0.3"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7:37" s="13" customFormat="1" ht="13.9" customHeight="1" x14ac:dyDescent="0.3"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7:37" s="13" customFormat="1" ht="13.9" customHeight="1" x14ac:dyDescent="0.3"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7:37" s="13" customFormat="1" ht="13.9" customHeight="1" x14ac:dyDescent="0.3"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7:37" s="13" customFormat="1" ht="13.9" customHeight="1" x14ac:dyDescent="0.3"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7:37" s="13" customFormat="1" ht="13.9" customHeight="1" x14ac:dyDescent="0.3"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7:37" s="13" customFormat="1" ht="13.9" customHeight="1" x14ac:dyDescent="0.3"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7:37" s="13" customFormat="1" ht="13.9" customHeight="1" x14ac:dyDescent="0.3"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7:37" s="13" customFormat="1" ht="13.9" customHeight="1" x14ac:dyDescent="0.3"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7:37" s="13" customFormat="1" ht="13.9" customHeight="1" x14ac:dyDescent="0.3"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7:37" s="13" customFormat="1" ht="13.9" customHeight="1" x14ac:dyDescent="0.3"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7:37" s="13" customFormat="1" ht="13.9" customHeight="1" x14ac:dyDescent="0.3"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7:37" s="13" customFormat="1" ht="13.9" customHeight="1" x14ac:dyDescent="0.3"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7:37" s="13" customFormat="1" ht="13.9" customHeight="1" x14ac:dyDescent="0.3"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7:37" s="13" customFormat="1" ht="13.9" customHeight="1" x14ac:dyDescent="0.3"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7:37" s="13" customFormat="1" ht="13.9" customHeight="1" x14ac:dyDescent="0.3"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7:37" s="13" customFormat="1" ht="13.9" customHeight="1" x14ac:dyDescent="0.3"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7:37" s="13" customFormat="1" ht="13.9" customHeight="1" x14ac:dyDescent="0.3"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7:37" s="13" customFormat="1" ht="13.9" customHeight="1" x14ac:dyDescent="0.3"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7:37" s="13" customFormat="1" ht="13.9" customHeight="1" x14ac:dyDescent="0.3"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7:37" s="13" customFormat="1" ht="13.9" customHeight="1" x14ac:dyDescent="0.3"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7:37" s="13" customFormat="1" ht="13.9" customHeight="1" x14ac:dyDescent="0.3"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7:37" s="13" customFormat="1" ht="13.9" customHeight="1" x14ac:dyDescent="0.3"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7:37" s="13" customFormat="1" ht="13.9" customHeight="1" x14ac:dyDescent="0.3"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7:37" s="13" customFormat="1" ht="13.9" customHeight="1" x14ac:dyDescent="0.3"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7:37" s="13" customFormat="1" ht="13.9" customHeight="1" x14ac:dyDescent="0.3"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7:37" s="13" customFormat="1" ht="13.9" customHeight="1" x14ac:dyDescent="0.3"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7:37" s="13" customFormat="1" ht="13.9" customHeight="1" x14ac:dyDescent="0.3"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7:37" s="13" customFormat="1" ht="13.9" customHeight="1" x14ac:dyDescent="0.3"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7:37" s="13" customFormat="1" ht="13.9" customHeight="1" x14ac:dyDescent="0.3"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7:37" s="13" customFormat="1" ht="13.9" customHeight="1" x14ac:dyDescent="0.3"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7:37" s="13" customFormat="1" ht="13.9" customHeight="1" x14ac:dyDescent="0.3"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7:37" s="13" customFormat="1" ht="13.9" customHeight="1" x14ac:dyDescent="0.3"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7:37" s="13" customFormat="1" ht="13.9" customHeight="1" x14ac:dyDescent="0.3"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7:37" s="13" customFormat="1" ht="13.9" customHeight="1" x14ac:dyDescent="0.3"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7:37" s="13" customFormat="1" ht="13.9" customHeight="1" x14ac:dyDescent="0.3"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7:37" s="13" customFormat="1" ht="13.9" customHeight="1" x14ac:dyDescent="0.3"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7:37" s="13" customFormat="1" ht="13.9" customHeight="1" x14ac:dyDescent="0.3"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7:37" s="13" customFormat="1" ht="13.9" customHeight="1" x14ac:dyDescent="0.3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7:37" s="13" customFormat="1" ht="13.9" customHeight="1" x14ac:dyDescent="0.3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7:37" s="13" customFormat="1" ht="13.9" customHeight="1" x14ac:dyDescent="0.3"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7:37" s="13" customFormat="1" ht="13.9" customHeight="1" x14ac:dyDescent="0.3"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7:37" s="13" customFormat="1" ht="13.9" customHeight="1" x14ac:dyDescent="0.3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7:37" s="13" customFormat="1" ht="13.9" customHeight="1" x14ac:dyDescent="0.3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7:37" s="13" customFormat="1" ht="13.9" customHeight="1" x14ac:dyDescent="0.3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7:37" s="13" customFormat="1" ht="13.9" customHeight="1" x14ac:dyDescent="0.3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7:37" s="13" customFormat="1" ht="13.9" customHeight="1" x14ac:dyDescent="0.3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7:37" s="13" customFormat="1" ht="13.9" customHeight="1" x14ac:dyDescent="0.3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7:37" s="13" customFormat="1" ht="13.9" customHeight="1" x14ac:dyDescent="0.3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7:37" s="13" customFormat="1" ht="13.9" customHeight="1" x14ac:dyDescent="0.3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7:37" s="13" customFormat="1" ht="13.9" customHeight="1" x14ac:dyDescent="0.3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7:37" s="13" customFormat="1" ht="13.9" customHeight="1" x14ac:dyDescent="0.3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3.9" customHeight="1" x14ac:dyDescent="0.3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3.9" customHeight="1" x14ac:dyDescent="0.3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3.9" customHeight="1" x14ac:dyDescent="0.3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3.9" customHeight="1" x14ac:dyDescent="0.3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3.9" customHeight="1" x14ac:dyDescent="0.3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3.9" customHeight="1" x14ac:dyDescent="0.3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3.9" customHeight="1" x14ac:dyDescent="0.3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3.9" customHeight="1" x14ac:dyDescent="0.3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3.9" customHeight="1" x14ac:dyDescent="0.3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3.9" customHeight="1" x14ac:dyDescent="0.3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3.9" customHeight="1" x14ac:dyDescent="0.3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3.9" customHeight="1" x14ac:dyDescent="0.3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3.9" customHeight="1" x14ac:dyDescent="0.3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3.9" customHeight="1" x14ac:dyDescent="0.3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3.9" customHeight="1" x14ac:dyDescent="0.3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3.9" customHeight="1" x14ac:dyDescent="0.3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3.9" customHeight="1" x14ac:dyDescent="0.3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3.9" customHeight="1" x14ac:dyDescent="0.3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3.9" customHeight="1" x14ac:dyDescent="0.3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3.9" customHeight="1" x14ac:dyDescent="0.3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3.9" customHeight="1" x14ac:dyDescent="0.3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3.9" customHeight="1" x14ac:dyDescent="0.3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3.9" customHeight="1" x14ac:dyDescent="0.3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3.9" customHeight="1" x14ac:dyDescent="0.3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3.9" customHeight="1" x14ac:dyDescent="0.3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3.9" customHeight="1" x14ac:dyDescent="0.3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3.9" customHeight="1" x14ac:dyDescent="0.3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3.9" customHeight="1" x14ac:dyDescent="0.3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3.9" customHeight="1" x14ac:dyDescent="0.3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3.9" customHeight="1" x14ac:dyDescent="0.3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3.9" customHeight="1" x14ac:dyDescent="0.3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3.9" customHeight="1" x14ac:dyDescent="0.3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3.9" customHeight="1" x14ac:dyDescent="0.3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3.9" customHeight="1" x14ac:dyDescent="0.3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3.9" customHeight="1" x14ac:dyDescent="0.3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3.9" customHeight="1" x14ac:dyDescent="0.3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3.9" customHeight="1" x14ac:dyDescent="0.3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3.9" customHeight="1" x14ac:dyDescent="0.3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3.9" customHeight="1" x14ac:dyDescent="0.3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3.9" customHeight="1" x14ac:dyDescent="0.3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3.9" customHeight="1" x14ac:dyDescent="0.3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3.9" customHeight="1" x14ac:dyDescent="0.3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3.9" customHeight="1" x14ac:dyDescent="0.3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3.9" customHeight="1" x14ac:dyDescent="0.3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3.9" customHeight="1" x14ac:dyDescent="0.3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3.9" customHeight="1" x14ac:dyDescent="0.3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3.9" customHeight="1" x14ac:dyDescent="0.3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3.9" customHeight="1" x14ac:dyDescent="0.3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3.9" customHeight="1" x14ac:dyDescent="0.3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3.9" customHeight="1" x14ac:dyDescent="0.3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3.9" customHeight="1" x14ac:dyDescent="0.3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3.9" customHeight="1" x14ac:dyDescent="0.3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3.9" customHeight="1" x14ac:dyDescent="0.3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3.9" customHeight="1" x14ac:dyDescent="0.3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3.9" customHeight="1" x14ac:dyDescent="0.3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3.9" customHeight="1" x14ac:dyDescent="0.3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3.9" customHeight="1" x14ac:dyDescent="0.3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3.9" customHeight="1" x14ac:dyDescent="0.3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3.9" customHeight="1" x14ac:dyDescent="0.3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3.9" customHeight="1" x14ac:dyDescent="0.3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3.9" customHeight="1" x14ac:dyDescent="0.3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3.9" customHeight="1" x14ac:dyDescent="0.3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3.9" customHeight="1" x14ac:dyDescent="0.3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3.9" customHeight="1" x14ac:dyDescent="0.3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3.9" customHeight="1" x14ac:dyDescent="0.3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3.9" customHeight="1" x14ac:dyDescent="0.3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3.9" customHeight="1" x14ac:dyDescent="0.3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3.9" customHeight="1" x14ac:dyDescent="0.3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3.9" customHeight="1" x14ac:dyDescent="0.3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3.9" customHeight="1" x14ac:dyDescent="0.3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3.9" customHeight="1" x14ac:dyDescent="0.3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3.9" customHeight="1" x14ac:dyDescent="0.3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3.9" customHeight="1" x14ac:dyDescent="0.3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3.9" customHeight="1" x14ac:dyDescent="0.3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3.9" customHeight="1" x14ac:dyDescent="0.3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3.9" customHeight="1" x14ac:dyDescent="0.3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3.9" customHeight="1" x14ac:dyDescent="0.3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3.9" customHeight="1" x14ac:dyDescent="0.3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3.9" customHeight="1" x14ac:dyDescent="0.3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3.9" customHeight="1" x14ac:dyDescent="0.3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3.9" customHeight="1" x14ac:dyDescent="0.3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3.9" customHeight="1" x14ac:dyDescent="0.3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3.9" customHeight="1" x14ac:dyDescent="0.3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3.9" customHeight="1" x14ac:dyDescent="0.3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3.9" customHeight="1" x14ac:dyDescent="0.3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3.9" customHeight="1" x14ac:dyDescent="0.3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3.9" customHeight="1" x14ac:dyDescent="0.3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3.9" customHeight="1" x14ac:dyDescent="0.3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3.9" customHeight="1" x14ac:dyDescent="0.3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3.9" customHeight="1" x14ac:dyDescent="0.3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3.9" customHeight="1" x14ac:dyDescent="0.3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3.9" customHeight="1" x14ac:dyDescent="0.3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3.9" customHeight="1" x14ac:dyDescent="0.3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3.9" customHeight="1" x14ac:dyDescent="0.3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3.9" customHeight="1" x14ac:dyDescent="0.3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3.9" customHeight="1" x14ac:dyDescent="0.3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3.9" customHeight="1" x14ac:dyDescent="0.3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3.9" customHeight="1" x14ac:dyDescent="0.3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3.9" customHeight="1" x14ac:dyDescent="0.3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3.9" customHeight="1" x14ac:dyDescent="0.3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3.9" customHeight="1" x14ac:dyDescent="0.3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3.9" customHeight="1" x14ac:dyDescent="0.3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3.9" customHeight="1" x14ac:dyDescent="0.3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3.9" customHeight="1" x14ac:dyDescent="0.3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3.9" customHeight="1" x14ac:dyDescent="0.3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3.9" customHeight="1" x14ac:dyDescent="0.3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3.9" customHeight="1" x14ac:dyDescent="0.3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3.9" customHeight="1" x14ac:dyDescent="0.3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3.9" customHeight="1" x14ac:dyDescent="0.3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3.9" customHeight="1" x14ac:dyDescent="0.3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3.9" customHeight="1" x14ac:dyDescent="0.3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3.9" customHeight="1" x14ac:dyDescent="0.3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3.9" customHeight="1" x14ac:dyDescent="0.3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3.9" customHeight="1" x14ac:dyDescent="0.3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3.9" customHeight="1" x14ac:dyDescent="0.3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3.9" customHeight="1" x14ac:dyDescent="0.3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3.9" customHeight="1" x14ac:dyDescent="0.3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3.9" customHeight="1" x14ac:dyDescent="0.3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3.9" customHeight="1" x14ac:dyDescent="0.3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3.9" customHeight="1" x14ac:dyDescent="0.3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3.9" customHeight="1" x14ac:dyDescent="0.3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3.9" customHeight="1" x14ac:dyDescent="0.3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3.9" customHeight="1" x14ac:dyDescent="0.3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3.9" customHeight="1" x14ac:dyDescent="0.3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3.9" customHeight="1" x14ac:dyDescent="0.3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3.9" customHeight="1" x14ac:dyDescent="0.3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3.9" customHeight="1" x14ac:dyDescent="0.3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3.9" customHeight="1" x14ac:dyDescent="0.3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3.9" customHeight="1" x14ac:dyDescent="0.3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3.9" customHeight="1" x14ac:dyDescent="0.3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3.9" customHeight="1" x14ac:dyDescent="0.3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3.9" customHeight="1" x14ac:dyDescent="0.3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3.9" customHeight="1" x14ac:dyDescent="0.3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3.9" customHeight="1" x14ac:dyDescent="0.3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3.9" customHeight="1" x14ac:dyDescent="0.3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3.9" customHeight="1" x14ac:dyDescent="0.3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3.9" customHeight="1" x14ac:dyDescent="0.3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3.9" customHeight="1" x14ac:dyDescent="0.3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3.9" customHeight="1" x14ac:dyDescent="0.3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3.9" customHeight="1" x14ac:dyDescent="0.3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3.9" customHeight="1" x14ac:dyDescent="0.3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3.9" customHeight="1" x14ac:dyDescent="0.3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3.9" customHeight="1" x14ac:dyDescent="0.3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3.9" customHeight="1" x14ac:dyDescent="0.3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3.9" customHeight="1" x14ac:dyDescent="0.3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3.9" customHeight="1" x14ac:dyDescent="0.3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3.9" customHeight="1" x14ac:dyDescent="0.3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3.9" customHeight="1" x14ac:dyDescent="0.3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3.9" customHeight="1" x14ac:dyDescent="0.3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3.9" customHeight="1" x14ac:dyDescent="0.3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3.9" customHeight="1" x14ac:dyDescent="0.3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3.9" customHeight="1" x14ac:dyDescent="0.3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3.9" customHeight="1" x14ac:dyDescent="0.3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3.9" customHeight="1" x14ac:dyDescent="0.3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3.9" customHeight="1" x14ac:dyDescent="0.3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3.9" customHeight="1" x14ac:dyDescent="0.3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3.9" customHeight="1" x14ac:dyDescent="0.3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3.9" customHeight="1" x14ac:dyDescent="0.3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3.9" customHeight="1" x14ac:dyDescent="0.3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3.9" customHeight="1" x14ac:dyDescent="0.3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3.9" customHeight="1" x14ac:dyDescent="0.3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3.9" customHeight="1" x14ac:dyDescent="0.3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3.9" customHeight="1" x14ac:dyDescent="0.3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3.9" customHeight="1" x14ac:dyDescent="0.3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3.9" customHeight="1" x14ac:dyDescent="0.3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3.9" customHeight="1" x14ac:dyDescent="0.3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3.9" customHeight="1" x14ac:dyDescent="0.3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3.9" customHeight="1" x14ac:dyDescent="0.3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3.9" customHeight="1" x14ac:dyDescent="0.3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3.9" customHeight="1" x14ac:dyDescent="0.3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3.9" customHeight="1" x14ac:dyDescent="0.3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3.9" customHeight="1" x14ac:dyDescent="0.3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3.9" customHeight="1" x14ac:dyDescent="0.3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3.9" customHeight="1" x14ac:dyDescent="0.3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3.9" customHeight="1" x14ac:dyDescent="0.3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3.9" customHeight="1" x14ac:dyDescent="0.3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3.9" customHeight="1" x14ac:dyDescent="0.3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3.9" customHeight="1" x14ac:dyDescent="0.3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3.9" customHeight="1" x14ac:dyDescent="0.3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3.9" customHeight="1" x14ac:dyDescent="0.3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3.9" customHeight="1" x14ac:dyDescent="0.3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3.9" customHeight="1" x14ac:dyDescent="0.3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3.9" customHeight="1" x14ac:dyDescent="0.3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3.9" customHeight="1" x14ac:dyDescent="0.3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3.9" customHeight="1" x14ac:dyDescent="0.3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3.9" customHeight="1" x14ac:dyDescent="0.3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3.9" customHeight="1" x14ac:dyDescent="0.3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3.9" customHeight="1" x14ac:dyDescent="0.3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3.9" customHeight="1" x14ac:dyDescent="0.3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3.9" customHeight="1" x14ac:dyDescent="0.3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3.9" customHeight="1" x14ac:dyDescent="0.3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3.9" customHeight="1" x14ac:dyDescent="0.3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3.9" customHeight="1" x14ac:dyDescent="0.3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3.9" customHeight="1" x14ac:dyDescent="0.3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3.9" customHeight="1" x14ac:dyDescent="0.3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3.9" customHeight="1" x14ac:dyDescent="0.3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3.9" customHeight="1" x14ac:dyDescent="0.3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3.9" customHeight="1" x14ac:dyDescent="0.3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3.9" customHeight="1" x14ac:dyDescent="0.3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3.9" customHeight="1" x14ac:dyDescent="0.3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3.9" customHeight="1" x14ac:dyDescent="0.3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3.9" customHeight="1" x14ac:dyDescent="0.3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3.9" customHeight="1" x14ac:dyDescent="0.3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3.9" customHeight="1" x14ac:dyDescent="0.3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3.9" customHeight="1" x14ac:dyDescent="0.3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3.9" customHeight="1" x14ac:dyDescent="0.3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3.9" customHeight="1" x14ac:dyDescent="0.3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3.9" customHeight="1" x14ac:dyDescent="0.3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3.9" customHeight="1" x14ac:dyDescent="0.3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3.9" customHeight="1" x14ac:dyDescent="0.3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3.9" customHeight="1" x14ac:dyDescent="0.3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3.9" customHeight="1" x14ac:dyDescent="0.3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3.9" customHeight="1" x14ac:dyDescent="0.3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3.9" customHeight="1" x14ac:dyDescent="0.3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3.9" customHeight="1" x14ac:dyDescent="0.3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3.9" customHeight="1" x14ac:dyDescent="0.3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3.9" customHeight="1" x14ac:dyDescent="0.3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3.9" customHeight="1" x14ac:dyDescent="0.3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3.9" customHeight="1" x14ac:dyDescent="0.3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3.9" customHeight="1" x14ac:dyDescent="0.3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3.9" customHeight="1" x14ac:dyDescent="0.3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3.9" customHeight="1" x14ac:dyDescent="0.3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3.9" customHeight="1" x14ac:dyDescent="0.3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3.9" customHeight="1" x14ac:dyDescent="0.3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3.9" customHeight="1" x14ac:dyDescent="0.3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3.9" customHeight="1" x14ac:dyDescent="0.3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3.9" customHeight="1" x14ac:dyDescent="0.3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3.9" customHeight="1" x14ac:dyDescent="0.3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3.9" customHeight="1" x14ac:dyDescent="0.3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3.9" customHeight="1" x14ac:dyDescent="0.3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3.9" customHeight="1" x14ac:dyDescent="0.3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3.9" customHeight="1" x14ac:dyDescent="0.3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3.9" customHeight="1" x14ac:dyDescent="0.3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3.9" customHeight="1" x14ac:dyDescent="0.3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3.9" customHeight="1" x14ac:dyDescent="0.3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3.9" customHeight="1" x14ac:dyDescent="0.3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3.9" customHeight="1" x14ac:dyDescent="0.3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3.9" customHeight="1" x14ac:dyDescent="0.3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3.9" customHeight="1" x14ac:dyDescent="0.3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3.9" customHeight="1" x14ac:dyDescent="0.3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3.9" customHeight="1" x14ac:dyDescent="0.3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3.9" customHeight="1" x14ac:dyDescent="0.3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3.9" customHeight="1" x14ac:dyDescent="0.3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3.9" customHeight="1" x14ac:dyDescent="0.3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3.9" customHeight="1" x14ac:dyDescent="0.3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3.9" customHeight="1" x14ac:dyDescent="0.3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3.9" customHeight="1" x14ac:dyDescent="0.3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3.9" customHeight="1" x14ac:dyDescent="0.3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3.9" customHeight="1" x14ac:dyDescent="0.3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3.9" customHeight="1" x14ac:dyDescent="0.3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3.9" customHeight="1" x14ac:dyDescent="0.3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3.9" customHeight="1" x14ac:dyDescent="0.3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3.9" customHeight="1" x14ac:dyDescent="0.3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3.9" customHeight="1" x14ac:dyDescent="0.3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3.9" customHeight="1" x14ac:dyDescent="0.3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3.9" customHeight="1" x14ac:dyDescent="0.3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3.9" customHeight="1" x14ac:dyDescent="0.3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3.9" customHeight="1" x14ac:dyDescent="0.3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3.9" customHeight="1" x14ac:dyDescent="0.3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3.9" customHeight="1" x14ac:dyDescent="0.3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3.9" customHeight="1" x14ac:dyDescent="0.3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3.9" customHeight="1" x14ac:dyDescent="0.3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3.9" customHeight="1" x14ac:dyDescent="0.3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3.9" customHeight="1" x14ac:dyDescent="0.3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3.9" customHeight="1" x14ac:dyDescent="0.3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3.9" customHeight="1" x14ac:dyDescent="0.3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3.9" customHeight="1" x14ac:dyDescent="0.3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3.9" customHeight="1" x14ac:dyDescent="0.3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3.9" customHeight="1" x14ac:dyDescent="0.3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3.9" customHeight="1" x14ac:dyDescent="0.3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3.9" customHeight="1" x14ac:dyDescent="0.3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3.9" customHeight="1" x14ac:dyDescent="0.3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3.9" customHeight="1" x14ac:dyDescent="0.3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3.9" customHeight="1" x14ac:dyDescent="0.3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3.9" customHeight="1" x14ac:dyDescent="0.3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3.9" customHeight="1" x14ac:dyDescent="0.3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3.9" customHeight="1" x14ac:dyDescent="0.3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3.9" customHeight="1" x14ac:dyDescent="0.3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3.9" customHeight="1" x14ac:dyDescent="0.3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3.9" customHeight="1" x14ac:dyDescent="0.3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3.9" customHeight="1" x14ac:dyDescent="0.3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3.9" customHeight="1" x14ac:dyDescent="0.3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3.9" customHeight="1" x14ac:dyDescent="0.3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3.9" customHeight="1" x14ac:dyDescent="0.3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3.9" customHeight="1" x14ac:dyDescent="0.3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3.9" customHeight="1" x14ac:dyDescent="0.3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3.9" customHeight="1" x14ac:dyDescent="0.3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3.9" customHeight="1" x14ac:dyDescent="0.3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3.9" customHeight="1" x14ac:dyDescent="0.3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3.9" customHeight="1" x14ac:dyDescent="0.3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3.9" customHeight="1" x14ac:dyDescent="0.3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3.9" customHeight="1" x14ac:dyDescent="0.3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3.9" customHeight="1" x14ac:dyDescent="0.3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3.9" customHeight="1" x14ac:dyDescent="0.3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3.9" customHeight="1" x14ac:dyDescent="0.3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3.9" customHeight="1" x14ac:dyDescent="0.3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3.9" customHeight="1" x14ac:dyDescent="0.3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3.9" customHeight="1" x14ac:dyDescent="0.3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3.9" customHeight="1" x14ac:dyDescent="0.3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3.9" customHeight="1" x14ac:dyDescent="0.3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3.9" customHeight="1" x14ac:dyDescent="0.3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3.9" customHeight="1" x14ac:dyDescent="0.3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3.9" customHeight="1" x14ac:dyDescent="0.3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3.9" customHeight="1" x14ac:dyDescent="0.3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3.9" customHeight="1" x14ac:dyDescent="0.3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3.9" customHeight="1" x14ac:dyDescent="0.3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3.9" customHeight="1" x14ac:dyDescent="0.3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3.9" customHeight="1" x14ac:dyDescent="0.3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3.9" customHeight="1" x14ac:dyDescent="0.3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3.9" customHeight="1" x14ac:dyDescent="0.3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3.9" customHeight="1" x14ac:dyDescent="0.3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3.9" customHeight="1" x14ac:dyDescent="0.3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3.9" customHeight="1" x14ac:dyDescent="0.3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3.9" customHeight="1" x14ac:dyDescent="0.3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3.9" customHeight="1" x14ac:dyDescent="0.3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3.9" customHeight="1" x14ac:dyDescent="0.3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3.9" customHeight="1" x14ac:dyDescent="0.3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3.9" customHeight="1" x14ac:dyDescent="0.3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3.9" customHeight="1" x14ac:dyDescent="0.3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3.9" customHeight="1" x14ac:dyDescent="0.3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3.9" customHeight="1" x14ac:dyDescent="0.3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3.9" customHeight="1" x14ac:dyDescent="0.3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3.9" customHeight="1" x14ac:dyDescent="0.3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3.9" customHeight="1" x14ac:dyDescent="0.3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3.9" customHeight="1" x14ac:dyDescent="0.3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3.9" customHeight="1" x14ac:dyDescent="0.3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3.9" customHeight="1" x14ac:dyDescent="0.3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3.9" customHeight="1" x14ac:dyDescent="0.3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3.9" customHeight="1" x14ac:dyDescent="0.3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3.9" customHeight="1" x14ac:dyDescent="0.3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3.9" customHeight="1" x14ac:dyDescent="0.3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3.9" customHeight="1" x14ac:dyDescent="0.3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3.9" customHeight="1" x14ac:dyDescent="0.3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3.9" customHeight="1" x14ac:dyDescent="0.3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3.9" customHeight="1" x14ac:dyDescent="0.3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3.9" customHeight="1" x14ac:dyDescent="0.3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3.9" customHeight="1" x14ac:dyDescent="0.3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3.9" customHeight="1" x14ac:dyDescent="0.3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3.9" customHeight="1" x14ac:dyDescent="0.3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3.9" customHeight="1" x14ac:dyDescent="0.3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3.9" customHeight="1" x14ac:dyDescent="0.3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3.9" customHeight="1" x14ac:dyDescent="0.3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3.9" customHeight="1" x14ac:dyDescent="0.3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3.9" customHeight="1" x14ac:dyDescent="0.3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3.9" customHeight="1" x14ac:dyDescent="0.3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3.9" customHeight="1" x14ac:dyDescent="0.3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3.9" customHeight="1" x14ac:dyDescent="0.3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3.9" customHeight="1" x14ac:dyDescent="0.3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3.9" customHeight="1" x14ac:dyDescent="0.3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3.9" customHeight="1" x14ac:dyDescent="0.3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3.9" customHeight="1" x14ac:dyDescent="0.3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3.9" customHeight="1" x14ac:dyDescent="0.3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3.9" customHeight="1" x14ac:dyDescent="0.3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3.9" customHeight="1" x14ac:dyDescent="0.3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3.9" customHeight="1" x14ac:dyDescent="0.3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3.9" customHeight="1" x14ac:dyDescent="0.3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3.9" customHeight="1" x14ac:dyDescent="0.3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3.9" customHeight="1" x14ac:dyDescent="0.3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3.9" customHeight="1" x14ac:dyDescent="0.3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3.9" customHeight="1" x14ac:dyDescent="0.3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3.9" customHeight="1" x14ac:dyDescent="0.3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3.9" customHeight="1" x14ac:dyDescent="0.3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3.9" customHeight="1" x14ac:dyDescent="0.3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3.9" customHeight="1" x14ac:dyDescent="0.3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3.9" customHeight="1" x14ac:dyDescent="0.3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3.9" customHeight="1" x14ac:dyDescent="0.3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3.9" customHeight="1" x14ac:dyDescent="0.3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3.9" customHeight="1" x14ac:dyDescent="0.3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3.9" customHeight="1" x14ac:dyDescent="0.3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3.9" customHeight="1" x14ac:dyDescent="0.3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3.9" customHeight="1" x14ac:dyDescent="0.3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3.9" customHeight="1" x14ac:dyDescent="0.3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3.9" customHeight="1" x14ac:dyDescent="0.3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3.9" customHeight="1" x14ac:dyDescent="0.3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3.9" customHeight="1" x14ac:dyDescent="0.3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3.9" customHeight="1" x14ac:dyDescent="0.3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3.9" customHeight="1" x14ac:dyDescent="0.3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3.9" customHeight="1" x14ac:dyDescent="0.3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3.9" customHeight="1" x14ac:dyDescent="0.3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3.9" customHeight="1" x14ac:dyDescent="0.3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3.9" customHeight="1" x14ac:dyDescent="0.3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3.9" customHeight="1" x14ac:dyDescent="0.3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3.9" customHeight="1" x14ac:dyDescent="0.3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3.9" customHeight="1" x14ac:dyDescent="0.3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3.9" customHeight="1" x14ac:dyDescent="0.3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3.9" customHeight="1" x14ac:dyDescent="0.3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3.9" customHeight="1" x14ac:dyDescent="0.3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3.9" customHeight="1" x14ac:dyDescent="0.3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3.9" customHeight="1" x14ac:dyDescent="0.3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3.9" customHeight="1" x14ac:dyDescent="0.3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3.9" customHeight="1" x14ac:dyDescent="0.3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3.9" customHeight="1" x14ac:dyDescent="0.3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3.9" customHeight="1" x14ac:dyDescent="0.3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3.9" customHeight="1" x14ac:dyDescent="0.3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3.9" customHeight="1" x14ac:dyDescent="0.3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3.9" customHeight="1" x14ac:dyDescent="0.3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3.9" customHeight="1" x14ac:dyDescent="0.3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3.9" customHeight="1" x14ac:dyDescent="0.3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3.9" customHeight="1" x14ac:dyDescent="0.3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3.9" customHeight="1" x14ac:dyDescent="0.3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3.9" customHeight="1" x14ac:dyDescent="0.3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3.9" customHeight="1" x14ac:dyDescent="0.3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3.9" customHeight="1" x14ac:dyDescent="0.3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3.9" customHeight="1" x14ac:dyDescent="0.3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3.9" customHeight="1" x14ac:dyDescent="0.3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3.9" customHeight="1" x14ac:dyDescent="0.3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3.9" customHeight="1" x14ac:dyDescent="0.3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3.9" customHeight="1" x14ac:dyDescent="0.3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3.9" customHeight="1" x14ac:dyDescent="0.3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3.9" customHeight="1" x14ac:dyDescent="0.3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3.9" customHeight="1" x14ac:dyDescent="0.3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3.9" customHeight="1" x14ac:dyDescent="0.3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3.9" customHeight="1" x14ac:dyDescent="0.3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3.9" customHeight="1" x14ac:dyDescent="0.3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3.9" customHeight="1" x14ac:dyDescent="0.3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3.9" customHeight="1" x14ac:dyDescent="0.3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3.9" customHeight="1" x14ac:dyDescent="0.3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3.9" customHeight="1" x14ac:dyDescent="0.3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3.9" customHeight="1" x14ac:dyDescent="0.3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3.9" customHeight="1" x14ac:dyDescent="0.3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3.9" customHeight="1" x14ac:dyDescent="0.3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3.9" customHeight="1" x14ac:dyDescent="0.3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3.9" customHeight="1" x14ac:dyDescent="0.3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3.9" customHeight="1" x14ac:dyDescent="0.3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3.9" customHeight="1" x14ac:dyDescent="0.3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3.9" customHeight="1" x14ac:dyDescent="0.3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3.9" customHeight="1" x14ac:dyDescent="0.3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3.9" customHeight="1" x14ac:dyDescent="0.3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3.9" customHeight="1" x14ac:dyDescent="0.3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3.9" customHeight="1" x14ac:dyDescent="0.3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3.9" customHeight="1" x14ac:dyDescent="0.3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3.9" customHeight="1" x14ac:dyDescent="0.3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3.9" customHeight="1" x14ac:dyDescent="0.3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3.9" customHeight="1" x14ac:dyDescent="0.3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3.9" customHeight="1" x14ac:dyDescent="0.3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3.9" customHeight="1" x14ac:dyDescent="0.3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3.9" customHeight="1" x14ac:dyDescent="0.3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3.9" customHeight="1" x14ac:dyDescent="0.3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3.9" customHeight="1" x14ac:dyDescent="0.3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3.9" customHeight="1" x14ac:dyDescent="0.3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3.9" customHeight="1" x14ac:dyDescent="0.3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3.9" customHeight="1" x14ac:dyDescent="0.3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3.9" customHeight="1" x14ac:dyDescent="0.3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3.9" customHeight="1" x14ac:dyDescent="0.3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3.9" customHeight="1" x14ac:dyDescent="0.3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3.9" customHeight="1" x14ac:dyDescent="0.3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3.9" customHeight="1" x14ac:dyDescent="0.3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3.9" customHeight="1" x14ac:dyDescent="0.3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3.9" customHeight="1" x14ac:dyDescent="0.3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3.9" customHeight="1" x14ac:dyDescent="0.3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3.9" customHeight="1" x14ac:dyDescent="0.3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3.9" customHeight="1" x14ac:dyDescent="0.3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3.9" customHeight="1" x14ac:dyDescent="0.3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3.9" customHeight="1" x14ac:dyDescent="0.3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3.9" customHeight="1" x14ac:dyDescent="0.3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3.9" customHeight="1" x14ac:dyDescent="0.3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3.9" customHeight="1" x14ac:dyDescent="0.3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3.9" customHeight="1" x14ac:dyDescent="0.3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3.9" customHeight="1" x14ac:dyDescent="0.3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3.9" customHeight="1" x14ac:dyDescent="0.3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3.9" customHeight="1" x14ac:dyDescent="0.3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3.9" customHeight="1" x14ac:dyDescent="0.3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3.9" customHeight="1" x14ac:dyDescent="0.3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3.9" customHeight="1" x14ac:dyDescent="0.3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3.9" customHeight="1" x14ac:dyDescent="0.3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3.9" customHeight="1" x14ac:dyDescent="0.3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3.9" customHeight="1" x14ac:dyDescent="0.3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3.9" customHeight="1" x14ac:dyDescent="0.3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3.9" customHeight="1" x14ac:dyDescent="0.3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3.9" customHeight="1" x14ac:dyDescent="0.3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3.9" customHeight="1" x14ac:dyDescent="0.3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3.9" customHeight="1" x14ac:dyDescent="0.3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3.9" customHeight="1" x14ac:dyDescent="0.3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3.9" customHeight="1" x14ac:dyDescent="0.3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3.9" customHeight="1" x14ac:dyDescent="0.3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3.9" customHeight="1" x14ac:dyDescent="0.3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3.9" customHeight="1" x14ac:dyDescent="0.3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3.9" customHeight="1" x14ac:dyDescent="0.3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3.9" customHeight="1" x14ac:dyDescent="0.3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3.9" customHeight="1" x14ac:dyDescent="0.3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3.9" customHeight="1" x14ac:dyDescent="0.3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3.9" customHeight="1" x14ac:dyDescent="0.3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3.9" customHeight="1" x14ac:dyDescent="0.3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3.9" customHeight="1" x14ac:dyDescent="0.3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3.9" customHeight="1" x14ac:dyDescent="0.3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3.9" customHeight="1" x14ac:dyDescent="0.3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3.9" customHeight="1" x14ac:dyDescent="0.3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3.9" customHeight="1" x14ac:dyDescent="0.3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3.9" customHeight="1" x14ac:dyDescent="0.3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3.9" customHeight="1" x14ac:dyDescent="0.3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3.9" customHeight="1" x14ac:dyDescent="0.3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3.9" customHeight="1" x14ac:dyDescent="0.3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3.9" customHeight="1" x14ac:dyDescent="0.3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3.9" customHeight="1" x14ac:dyDescent="0.3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3.9" customHeight="1" x14ac:dyDescent="0.3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3.9" customHeight="1" x14ac:dyDescent="0.3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3.9" customHeight="1" x14ac:dyDescent="0.3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3.9" customHeight="1" x14ac:dyDescent="0.3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3.9" customHeight="1" x14ac:dyDescent="0.3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3.9" customHeight="1" x14ac:dyDescent="0.3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3.9" customHeight="1" x14ac:dyDescent="0.3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3.9" customHeight="1" x14ac:dyDescent="0.3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3.9" customHeight="1" x14ac:dyDescent="0.3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3.9" customHeight="1" x14ac:dyDescent="0.3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3.9" customHeight="1" x14ac:dyDescent="0.3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3.9" customHeight="1" x14ac:dyDescent="0.3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3.9" customHeight="1" x14ac:dyDescent="0.3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3.9" customHeight="1" x14ac:dyDescent="0.3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3.9" customHeight="1" x14ac:dyDescent="0.3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3.9" customHeight="1" x14ac:dyDescent="0.3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3.9" customHeight="1" x14ac:dyDescent="0.3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3.9" customHeight="1" x14ac:dyDescent="0.3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3.9" customHeight="1" x14ac:dyDescent="0.3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3.9" customHeight="1" x14ac:dyDescent="0.3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3.9" customHeight="1" x14ac:dyDescent="0.3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3.9" customHeight="1" x14ac:dyDescent="0.3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3.9" customHeight="1" x14ac:dyDescent="0.3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3.9" customHeight="1" x14ac:dyDescent="0.3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3.9" customHeight="1" x14ac:dyDescent="0.3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3.9" customHeight="1" x14ac:dyDescent="0.3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3.9" customHeight="1" x14ac:dyDescent="0.3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3.9" customHeight="1" x14ac:dyDescent="0.3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3.9" customHeight="1" x14ac:dyDescent="0.3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3.9" customHeight="1" x14ac:dyDescent="0.3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3.9" customHeight="1" x14ac:dyDescent="0.3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3.9" customHeight="1" x14ac:dyDescent="0.3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3.9" customHeight="1" x14ac:dyDescent="0.3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3.9" customHeight="1" x14ac:dyDescent="0.3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3.9" customHeight="1" x14ac:dyDescent="0.3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3.9" customHeight="1" x14ac:dyDescent="0.3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3.9" customHeight="1" x14ac:dyDescent="0.3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3.9" customHeight="1" x14ac:dyDescent="0.3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3.9" customHeight="1" x14ac:dyDescent="0.3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3.9" customHeight="1" x14ac:dyDescent="0.3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3.9" customHeight="1" x14ac:dyDescent="0.3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3.9" customHeight="1" x14ac:dyDescent="0.3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3.9" customHeight="1" x14ac:dyDescent="0.3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3.9" customHeight="1" x14ac:dyDescent="0.3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3.9" customHeight="1" x14ac:dyDescent="0.3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3.9" customHeight="1" x14ac:dyDescent="0.3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3.9" customHeight="1" x14ac:dyDescent="0.3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3.9" customHeight="1" x14ac:dyDescent="0.3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3.9" customHeight="1" x14ac:dyDescent="0.3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3.9" customHeight="1" x14ac:dyDescent="0.3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3.9" customHeight="1" x14ac:dyDescent="0.3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3.9" customHeight="1" x14ac:dyDescent="0.3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3.9" customHeight="1" x14ac:dyDescent="0.3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3.9" customHeight="1" x14ac:dyDescent="0.3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3.9" customHeight="1" x14ac:dyDescent="0.3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3.9" customHeight="1" x14ac:dyDescent="0.3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3.9" customHeight="1" x14ac:dyDescent="0.3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3.9" customHeight="1" x14ac:dyDescent="0.3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3.9" customHeight="1" x14ac:dyDescent="0.3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3.9" customHeight="1" x14ac:dyDescent="0.3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3.9" customHeight="1" x14ac:dyDescent="0.3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3.9" customHeight="1" x14ac:dyDescent="0.3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3.9" customHeight="1" x14ac:dyDescent="0.3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3.9" customHeight="1" x14ac:dyDescent="0.3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3.9" customHeight="1" x14ac:dyDescent="0.3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3.9" customHeight="1" x14ac:dyDescent="0.3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3.9" customHeight="1" x14ac:dyDescent="0.3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3.9" customHeight="1" x14ac:dyDescent="0.3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3.9" customHeight="1" x14ac:dyDescent="0.3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3.9" customHeight="1" x14ac:dyDescent="0.3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3.9" customHeight="1" x14ac:dyDescent="0.3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3.9" customHeight="1" x14ac:dyDescent="0.3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3.9" customHeight="1" x14ac:dyDescent="0.3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3.9" customHeight="1" x14ac:dyDescent="0.3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3.9" customHeight="1" x14ac:dyDescent="0.3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3.9" customHeight="1" x14ac:dyDescent="0.3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3.9" customHeight="1" x14ac:dyDescent="0.3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3.9" customHeight="1" x14ac:dyDescent="0.3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3.9" customHeight="1" x14ac:dyDescent="0.3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3.9" customHeight="1" x14ac:dyDescent="0.3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3.9" customHeight="1" x14ac:dyDescent="0.3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3.9" customHeight="1" x14ac:dyDescent="0.3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3.9" customHeight="1" x14ac:dyDescent="0.3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3.9" customHeight="1" x14ac:dyDescent="0.3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3.9" customHeight="1" x14ac:dyDescent="0.3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3.9" customHeight="1" x14ac:dyDescent="0.3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3.9" customHeight="1" x14ac:dyDescent="0.3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3.9" customHeight="1" x14ac:dyDescent="0.3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3.9" customHeight="1" x14ac:dyDescent="0.3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3.9" customHeight="1" x14ac:dyDescent="0.3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3.9" customHeight="1" x14ac:dyDescent="0.3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3.9" customHeight="1" x14ac:dyDescent="0.3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3.9" customHeight="1" x14ac:dyDescent="0.3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3.9" customHeight="1" x14ac:dyDescent="0.3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3.9" customHeight="1" x14ac:dyDescent="0.3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3.9" customHeight="1" x14ac:dyDescent="0.3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3.9" customHeight="1" x14ac:dyDescent="0.3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3.9" customHeight="1" x14ac:dyDescent="0.3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3.9" customHeight="1" x14ac:dyDescent="0.3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3.9" customHeight="1" x14ac:dyDescent="0.3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3.9" customHeight="1" x14ac:dyDescent="0.3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3.9" customHeight="1" x14ac:dyDescent="0.3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3.9" customHeight="1" x14ac:dyDescent="0.3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3.9" customHeight="1" x14ac:dyDescent="0.3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3.9" customHeight="1" x14ac:dyDescent="0.3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3.9" customHeight="1" x14ac:dyDescent="0.3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3.9" customHeight="1" x14ac:dyDescent="0.3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3.9" customHeight="1" x14ac:dyDescent="0.3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3.9" customHeight="1" x14ac:dyDescent="0.3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3.9" customHeight="1" x14ac:dyDescent="0.3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3.9" customHeight="1" x14ac:dyDescent="0.3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3.9" customHeight="1" x14ac:dyDescent="0.3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3.9" customHeight="1" x14ac:dyDescent="0.3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3.9" customHeight="1" x14ac:dyDescent="0.3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3.9" customHeight="1" x14ac:dyDescent="0.3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3.9" customHeight="1" x14ac:dyDescent="0.3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3.9" customHeight="1" x14ac:dyDescent="0.3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3.9" customHeight="1" x14ac:dyDescent="0.3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3.9" customHeight="1" x14ac:dyDescent="0.3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3.9" customHeight="1" x14ac:dyDescent="0.3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3.9" customHeight="1" x14ac:dyDescent="0.3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3.9" customHeight="1" x14ac:dyDescent="0.3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3.9" customHeight="1" x14ac:dyDescent="0.3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3.9" customHeight="1" x14ac:dyDescent="0.3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3.9" customHeight="1" x14ac:dyDescent="0.3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3.9" customHeight="1" x14ac:dyDescent="0.3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3.9" customHeight="1" x14ac:dyDescent="0.3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3.9" customHeight="1" x14ac:dyDescent="0.3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3.9" customHeight="1" x14ac:dyDescent="0.3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3.9" customHeight="1" x14ac:dyDescent="0.3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3.9" customHeight="1" x14ac:dyDescent="0.3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3.9" customHeight="1" x14ac:dyDescent="0.3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3.9" customHeight="1" x14ac:dyDescent="0.3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3.9" customHeight="1" x14ac:dyDescent="0.3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3.9" customHeight="1" x14ac:dyDescent="0.3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3.9" customHeight="1" x14ac:dyDescent="0.3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3.9" customHeight="1" x14ac:dyDescent="0.3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3.9" customHeight="1" x14ac:dyDescent="0.3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3.9" customHeight="1" x14ac:dyDescent="0.3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3.9" customHeight="1" x14ac:dyDescent="0.3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3.9" customHeight="1" x14ac:dyDescent="0.3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3.9" customHeight="1" x14ac:dyDescent="0.3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3.9" customHeight="1" x14ac:dyDescent="0.3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3.9" customHeight="1" x14ac:dyDescent="0.3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3.9" customHeight="1" x14ac:dyDescent="0.3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3.9" customHeight="1" x14ac:dyDescent="0.3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3.9" customHeight="1" x14ac:dyDescent="0.3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3.9" customHeight="1" x14ac:dyDescent="0.3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3.9" customHeight="1" x14ac:dyDescent="0.3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3.9" customHeight="1" x14ac:dyDescent="0.3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3.9" customHeight="1" x14ac:dyDescent="0.3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3.9" customHeight="1" x14ac:dyDescent="0.3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3.9" customHeight="1" x14ac:dyDescent="0.3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3.9" customHeight="1" x14ac:dyDescent="0.3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3.9" customHeight="1" x14ac:dyDescent="0.3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3.9" customHeight="1" x14ac:dyDescent="0.3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3.9" customHeight="1" x14ac:dyDescent="0.3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3.9" customHeight="1" x14ac:dyDescent="0.3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3.9" customHeight="1" x14ac:dyDescent="0.3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3.9" customHeight="1" x14ac:dyDescent="0.3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3.9" customHeight="1" x14ac:dyDescent="0.3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3.9" customHeight="1" x14ac:dyDescent="0.3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3.9" customHeight="1" x14ac:dyDescent="0.3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3.9" customHeight="1" x14ac:dyDescent="0.3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3.9" customHeight="1" x14ac:dyDescent="0.3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3.9" customHeight="1" x14ac:dyDescent="0.3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3.9" customHeight="1" x14ac:dyDescent="0.3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3.9" customHeight="1" x14ac:dyDescent="0.3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3.9" customHeight="1" x14ac:dyDescent="0.3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3.9" customHeight="1" x14ac:dyDescent="0.3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3.9" customHeight="1" x14ac:dyDescent="0.3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3.9" customHeight="1" x14ac:dyDescent="0.3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3.9" customHeight="1" x14ac:dyDescent="0.3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3.9" customHeight="1" x14ac:dyDescent="0.3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3.9" customHeight="1" x14ac:dyDescent="0.3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3.9" customHeight="1" x14ac:dyDescent="0.3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3.9" customHeight="1" x14ac:dyDescent="0.3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3.9" customHeight="1" x14ac:dyDescent="0.3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3.9" customHeight="1" x14ac:dyDescent="0.3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3.9" customHeight="1" x14ac:dyDescent="0.3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3.9" customHeight="1" x14ac:dyDescent="0.3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3.9" customHeight="1" x14ac:dyDescent="0.3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3.9" customHeight="1" x14ac:dyDescent="0.3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3.9" customHeight="1" x14ac:dyDescent="0.3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3.9" customHeight="1" x14ac:dyDescent="0.3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3.9" customHeight="1" x14ac:dyDescent="0.3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3.9" customHeight="1" x14ac:dyDescent="0.3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3.9" customHeight="1" x14ac:dyDescent="0.3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3.9" customHeight="1" x14ac:dyDescent="0.3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3.9" customHeight="1" x14ac:dyDescent="0.3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3.9" customHeight="1" x14ac:dyDescent="0.3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3.9" customHeight="1" x14ac:dyDescent="0.3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3.9" customHeight="1" x14ac:dyDescent="0.3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3.9" customHeight="1" x14ac:dyDescent="0.3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3.9" customHeight="1" x14ac:dyDescent="0.3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3.9" customHeight="1" x14ac:dyDescent="0.3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3.9" customHeight="1" x14ac:dyDescent="0.3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3.9" customHeight="1" x14ac:dyDescent="0.3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3.9" customHeight="1" x14ac:dyDescent="0.3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3.9" customHeight="1" x14ac:dyDescent="0.3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3.9" customHeight="1" x14ac:dyDescent="0.3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3.9" customHeight="1" x14ac:dyDescent="0.3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3.9" customHeight="1" x14ac:dyDescent="0.3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3.9" customHeight="1" x14ac:dyDescent="0.3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3.9" customHeight="1" x14ac:dyDescent="0.3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3.9" customHeight="1" x14ac:dyDescent="0.3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3.9" customHeight="1" x14ac:dyDescent="0.3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3.9" customHeight="1" x14ac:dyDescent="0.3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3.9" customHeight="1" x14ac:dyDescent="0.3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3.9" customHeight="1" x14ac:dyDescent="0.3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3.9" customHeight="1" x14ac:dyDescent="0.3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3.9" customHeight="1" x14ac:dyDescent="0.3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3.9" customHeight="1" x14ac:dyDescent="0.3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3.9" customHeight="1" x14ac:dyDescent="0.3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3.9" customHeight="1" x14ac:dyDescent="0.3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3.9" customHeight="1" x14ac:dyDescent="0.3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3.9" customHeight="1" x14ac:dyDescent="0.3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3.9" customHeight="1" x14ac:dyDescent="0.3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3.9" customHeight="1" x14ac:dyDescent="0.3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3.9" customHeight="1" x14ac:dyDescent="0.3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3.9" customHeight="1" x14ac:dyDescent="0.3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3.9" customHeight="1" x14ac:dyDescent="0.3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3.9" customHeight="1" x14ac:dyDescent="0.3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3.9" customHeight="1" x14ac:dyDescent="0.3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3.9" customHeight="1" x14ac:dyDescent="0.3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3.9" customHeight="1" x14ac:dyDescent="0.3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3.9" customHeight="1" x14ac:dyDescent="0.3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3.9" customHeight="1" x14ac:dyDescent="0.3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3.9" customHeight="1" x14ac:dyDescent="0.3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3.9" customHeight="1" x14ac:dyDescent="0.3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3.9" customHeight="1" x14ac:dyDescent="0.3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3.9" customHeight="1" x14ac:dyDescent="0.3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3.9" customHeight="1" x14ac:dyDescent="0.3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3.9" customHeight="1" x14ac:dyDescent="0.3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3.9" customHeight="1" x14ac:dyDescent="0.3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3.9" customHeight="1" x14ac:dyDescent="0.3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3.9" customHeight="1" x14ac:dyDescent="0.3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3.9" customHeight="1" x14ac:dyDescent="0.3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3.9" customHeight="1" x14ac:dyDescent="0.3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3.9" customHeight="1" x14ac:dyDescent="0.3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3.9" customHeight="1" x14ac:dyDescent="0.3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3.9" customHeight="1" x14ac:dyDescent="0.3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3.9" customHeight="1" x14ac:dyDescent="0.3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3.9" customHeight="1" x14ac:dyDescent="0.3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3.9" customHeight="1" x14ac:dyDescent="0.3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3.9" customHeight="1" x14ac:dyDescent="0.3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3.9" customHeight="1" x14ac:dyDescent="0.3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3.9" customHeight="1" x14ac:dyDescent="0.3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3.9" customHeight="1" x14ac:dyDescent="0.3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3.9" customHeight="1" x14ac:dyDescent="0.3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3.9" customHeight="1" x14ac:dyDescent="0.3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3.9" customHeight="1" x14ac:dyDescent="0.3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3.9" customHeight="1" x14ac:dyDescent="0.3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3.9" customHeight="1" x14ac:dyDescent="0.3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3.9" customHeight="1" x14ac:dyDescent="0.3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3.9" customHeight="1" x14ac:dyDescent="0.3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3.9" customHeight="1" x14ac:dyDescent="0.3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3.9" customHeight="1" x14ac:dyDescent="0.3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3.9" customHeight="1" x14ac:dyDescent="0.3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3.9" customHeight="1" x14ac:dyDescent="0.3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3.9" customHeight="1" x14ac:dyDescent="0.3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3.9" customHeight="1" x14ac:dyDescent="0.3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3.9" customHeight="1" x14ac:dyDescent="0.3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3.9" customHeight="1" x14ac:dyDescent="0.3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3.9" customHeight="1" x14ac:dyDescent="0.3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3.9" customHeight="1" x14ac:dyDescent="0.3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3.9" customHeight="1" x14ac:dyDescent="0.3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3.9" customHeight="1" x14ac:dyDescent="0.3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3.9" customHeight="1" x14ac:dyDescent="0.3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3.9" customHeight="1" x14ac:dyDescent="0.3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3.9" customHeight="1" x14ac:dyDescent="0.3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3.9" customHeight="1" x14ac:dyDescent="0.3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3.9" customHeight="1" x14ac:dyDescent="0.3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3.9" customHeight="1" x14ac:dyDescent="0.3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3.9" customHeight="1" x14ac:dyDescent="0.3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3.9" customHeight="1" x14ac:dyDescent="0.3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3.9" customHeight="1" x14ac:dyDescent="0.3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3.9" customHeight="1" x14ac:dyDescent="0.3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3.9" customHeight="1" x14ac:dyDescent="0.3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3.9" customHeight="1" x14ac:dyDescent="0.3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3.9" customHeight="1" x14ac:dyDescent="0.3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3.9" customHeight="1" x14ac:dyDescent="0.3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3.9" customHeight="1" x14ac:dyDescent="0.3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3.9" customHeight="1" x14ac:dyDescent="0.3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3.9" customHeight="1" x14ac:dyDescent="0.3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3.9" customHeight="1" x14ac:dyDescent="0.3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3.9" customHeight="1" x14ac:dyDescent="0.3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3.9" customHeight="1" x14ac:dyDescent="0.3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3.9" customHeight="1" x14ac:dyDescent="0.3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3.9" customHeight="1" x14ac:dyDescent="0.3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3.9" customHeight="1" x14ac:dyDescent="0.3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3.9" customHeight="1" x14ac:dyDescent="0.3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3.9" customHeight="1" x14ac:dyDescent="0.3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3.9" customHeight="1" x14ac:dyDescent="0.3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3.9" customHeight="1" x14ac:dyDescent="0.3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3.9" customHeight="1" x14ac:dyDescent="0.3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3.9" customHeight="1" x14ac:dyDescent="0.3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3.9" customHeight="1" x14ac:dyDescent="0.3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3.9" customHeight="1" x14ac:dyDescent="0.3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3.9" customHeight="1" x14ac:dyDescent="0.3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3.9" customHeight="1" x14ac:dyDescent="0.3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3.9" customHeight="1" x14ac:dyDescent="0.3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3.9" customHeight="1" x14ac:dyDescent="0.3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3.9" customHeight="1" x14ac:dyDescent="0.3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3.9" customHeight="1" x14ac:dyDescent="0.3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3.9" customHeight="1" x14ac:dyDescent="0.3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3.9" customHeight="1" x14ac:dyDescent="0.3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3.9" customHeight="1" x14ac:dyDescent="0.3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3.9" customHeight="1" x14ac:dyDescent="0.3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3.9" customHeight="1" x14ac:dyDescent="0.3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3.9" customHeight="1" x14ac:dyDescent="0.3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3.9" customHeight="1" x14ac:dyDescent="0.3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3.9" customHeight="1" x14ac:dyDescent="0.3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3.9" customHeight="1" x14ac:dyDescent="0.3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3.9" customHeight="1" x14ac:dyDescent="0.3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3.9" customHeight="1" x14ac:dyDescent="0.3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3.9" customHeight="1" x14ac:dyDescent="0.3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3.9" customHeight="1" x14ac:dyDescent="0.3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3.9" customHeight="1" x14ac:dyDescent="0.3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3.9" customHeight="1" x14ac:dyDescent="0.3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3.9" customHeight="1" x14ac:dyDescent="0.3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3.9" customHeight="1" x14ac:dyDescent="0.3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3.9" customHeight="1" x14ac:dyDescent="0.3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3.9" customHeight="1" x14ac:dyDescent="0.3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3.9" customHeight="1" x14ac:dyDescent="0.3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3.9" customHeight="1" x14ac:dyDescent="0.3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3.9" customHeight="1" x14ac:dyDescent="0.3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3.9" customHeight="1" x14ac:dyDescent="0.3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3.9" customHeight="1" x14ac:dyDescent="0.3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3.9" customHeight="1" x14ac:dyDescent="0.3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3.9" customHeight="1" x14ac:dyDescent="0.3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3.9" customHeight="1" x14ac:dyDescent="0.3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3.9" customHeight="1" x14ac:dyDescent="0.3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3.9" customHeight="1" x14ac:dyDescent="0.3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3.9" customHeight="1" x14ac:dyDescent="0.3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3.9" customHeight="1" x14ac:dyDescent="0.3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3.9" customHeight="1" x14ac:dyDescent="0.3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3.9" customHeight="1" x14ac:dyDescent="0.3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3.9" customHeight="1" x14ac:dyDescent="0.3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3.9" customHeight="1" x14ac:dyDescent="0.3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3.9" customHeight="1" x14ac:dyDescent="0.3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3.9" customHeight="1" x14ac:dyDescent="0.3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3.9" customHeight="1" x14ac:dyDescent="0.3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3.9" customHeight="1" x14ac:dyDescent="0.3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3.9" customHeight="1" x14ac:dyDescent="0.3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3.9" customHeight="1" x14ac:dyDescent="0.3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3.9" customHeight="1" x14ac:dyDescent="0.3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3.9" customHeight="1" x14ac:dyDescent="0.3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3.9" customHeight="1" x14ac:dyDescent="0.3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3.9" customHeight="1" x14ac:dyDescent="0.3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3.9" customHeight="1" x14ac:dyDescent="0.3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3.9" customHeight="1" x14ac:dyDescent="0.3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3.9" customHeight="1" x14ac:dyDescent="0.3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3.9" customHeight="1" x14ac:dyDescent="0.3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3.9" customHeight="1" x14ac:dyDescent="0.3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3.9" customHeight="1" x14ac:dyDescent="0.3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3.9" customHeight="1" x14ac:dyDescent="0.3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3.9" customHeight="1" x14ac:dyDescent="0.3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3.9" customHeight="1" x14ac:dyDescent="0.3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3.9" customHeight="1" x14ac:dyDescent="0.3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3.9" customHeight="1" x14ac:dyDescent="0.3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3.9" customHeight="1" x14ac:dyDescent="0.3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3.9" customHeight="1" x14ac:dyDescent="0.3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3.9" customHeight="1" x14ac:dyDescent="0.3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3.9" customHeight="1" x14ac:dyDescent="0.3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3.9" customHeight="1" x14ac:dyDescent="0.3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3.9" customHeight="1" x14ac:dyDescent="0.3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3.9" customHeight="1" x14ac:dyDescent="0.3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3.9" customHeight="1" x14ac:dyDescent="0.3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3.9" customHeight="1" x14ac:dyDescent="0.3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3.9" customHeight="1" x14ac:dyDescent="0.3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3.9" customHeight="1" x14ac:dyDescent="0.3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3.9" customHeight="1" x14ac:dyDescent="0.3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3.9" customHeight="1" x14ac:dyDescent="0.3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3.9" customHeight="1" x14ac:dyDescent="0.3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3.9" customHeight="1" x14ac:dyDescent="0.3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3.9" customHeight="1" x14ac:dyDescent="0.3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3.9" customHeight="1" x14ac:dyDescent="0.3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3.9" customHeight="1" x14ac:dyDescent="0.3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3.9" customHeight="1" x14ac:dyDescent="0.3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3.9" customHeight="1" x14ac:dyDescent="0.3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3.9" customHeight="1" x14ac:dyDescent="0.3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3.9" customHeight="1" x14ac:dyDescent="0.3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3.9" customHeight="1" x14ac:dyDescent="0.3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3.9" customHeight="1" x14ac:dyDescent="0.3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3.9" customHeight="1" x14ac:dyDescent="0.3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3.9" customHeight="1" x14ac:dyDescent="0.3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3.9" customHeight="1" x14ac:dyDescent="0.3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3.9" customHeight="1" x14ac:dyDescent="0.3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3.9" customHeight="1" x14ac:dyDescent="0.3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3.9" customHeight="1" x14ac:dyDescent="0.3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3.9" customHeight="1" x14ac:dyDescent="0.3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3.9" customHeight="1" x14ac:dyDescent="0.3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3.9" customHeight="1" x14ac:dyDescent="0.3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3.9" customHeight="1" x14ac:dyDescent="0.3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3.9" customHeight="1" x14ac:dyDescent="0.3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3.9" customHeight="1" x14ac:dyDescent="0.3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3.9" customHeight="1" x14ac:dyDescent="0.3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3.9" customHeight="1" x14ac:dyDescent="0.3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3.9" customHeight="1" x14ac:dyDescent="0.3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3.9" customHeight="1" x14ac:dyDescent="0.3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3.9" customHeight="1" x14ac:dyDescent="0.3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3.9" customHeight="1" x14ac:dyDescent="0.3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3.9" customHeight="1" x14ac:dyDescent="0.3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3.9" customHeight="1" x14ac:dyDescent="0.3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3.9" customHeight="1" x14ac:dyDescent="0.3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3.9" customHeight="1" x14ac:dyDescent="0.3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3.9" customHeight="1" x14ac:dyDescent="0.3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3.9" customHeight="1" x14ac:dyDescent="0.3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3.9" customHeight="1" x14ac:dyDescent="0.3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3.9" customHeight="1" x14ac:dyDescent="0.3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3.9" customHeight="1" x14ac:dyDescent="0.3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3.9" customHeight="1" x14ac:dyDescent="0.3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3.9" customHeight="1" x14ac:dyDescent="0.3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3.9" customHeight="1" x14ac:dyDescent="0.3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3.9" customHeight="1" x14ac:dyDescent="0.3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3.9" customHeight="1" x14ac:dyDescent="0.3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3.9" customHeight="1" x14ac:dyDescent="0.3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3.9" customHeight="1" x14ac:dyDescent="0.3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3.9" customHeight="1" x14ac:dyDescent="0.3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3.9" customHeight="1" x14ac:dyDescent="0.3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3.9" customHeight="1" x14ac:dyDescent="0.3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3.9" customHeight="1" x14ac:dyDescent="0.3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3.9" customHeight="1" x14ac:dyDescent="0.3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3.9" customHeight="1" x14ac:dyDescent="0.3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3.9" customHeight="1" x14ac:dyDescent="0.3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3.9" customHeight="1" x14ac:dyDescent="0.3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3.9" customHeight="1" x14ac:dyDescent="0.3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3.9" customHeight="1" x14ac:dyDescent="0.3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3.9" customHeight="1" x14ac:dyDescent="0.3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3.9" customHeight="1" x14ac:dyDescent="0.3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3.9" customHeight="1" x14ac:dyDescent="0.3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3.9" customHeight="1" x14ac:dyDescent="0.3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3.9" customHeight="1" x14ac:dyDescent="0.3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3.9" customHeight="1" x14ac:dyDescent="0.3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3.9" customHeight="1" x14ac:dyDescent="0.3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3.9" customHeight="1" x14ac:dyDescent="0.3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3.9" customHeight="1" x14ac:dyDescent="0.3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3.9" customHeight="1" x14ac:dyDescent="0.3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3.9" customHeight="1" x14ac:dyDescent="0.3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3.9" customHeight="1" x14ac:dyDescent="0.3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3.9" customHeight="1" x14ac:dyDescent="0.3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3.9" customHeight="1" x14ac:dyDescent="0.3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3.9" customHeight="1" x14ac:dyDescent="0.3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3.9" customHeight="1" x14ac:dyDescent="0.3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3.9" customHeight="1" x14ac:dyDescent="0.3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3.9" customHeight="1" x14ac:dyDescent="0.3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3.9" customHeight="1" x14ac:dyDescent="0.3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3.9" customHeight="1" x14ac:dyDescent="0.3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3.9" customHeight="1" x14ac:dyDescent="0.3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3.9" customHeight="1" x14ac:dyDescent="0.3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3.9" customHeight="1" x14ac:dyDescent="0.3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3.9" customHeight="1" x14ac:dyDescent="0.3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3.9" customHeight="1" x14ac:dyDescent="0.3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3.9" customHeight="1" x14ac:dyDescent="0.3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3.9" customHeight="1" x14ac:dyDescent="0.3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3.9" customHeight="1" x14ac:dyDescent="0.3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3.9" customHeight="1" x14ac:dyDescent="0.3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3.9" customHeight="1" x14ac:dyDescent="0.3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3.9" customHeight="1" x14ac:dyDescent="0.3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3.9" customHeight="1" x14ac:dyDescent="0.3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3.9" customHeight="1" x14ac:dyDescent="0.3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3.9" customHeight="1" x14ac:dyDescent="0.3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3.9" customHeight="1" x14ac:dyDescent="0.3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3.9" customHeight="1" x14ac:dyDescent="0.3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3.9" customHeight="1" x14ac:dyDescent="0.3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3.9" customHeight="1" x14ac:dyDescent="0.3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3.9" customHeight="1" x14ac:dyDescent="0.3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3.9" customHeight="1" x14ac:dyDescent="0.3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3.9" customHeight="1" x14ac:dyDescent="0.3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3.9" customHeight="1" x14ac:dyDescent="0.3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3.9" customHeight="1" x14ac:dyDescent="0.3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3.9" customHeight="1" x14ac:dyDescent="0.3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3.9" customHeight="1" x14ac:dyDescent="0.3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3.9" customHeight="1" x14ac:dyDescent="0.3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3.9" customHeight="1" x14ac:dyDescent="0.3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3.9" customHeight="1" x14ac:dyDescent="0.3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3.9" customHeight="1" x14ac:dyDescent="0.3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3.9" customHeight="1" x14ac:dyDescent="0.3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3.9" customHeight="1" x14ac:dyDescent="0.3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3.9" customHeight="1" x14ac:dyDescent="0.3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3.9" customHeight="1" x14ac:dyDescent="0.3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3.9" customHeight="1" x14ac:dyDescent="0.3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3.9" customHeight="1" x14ac:dyDescent="0.3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3.9" customHeight="1" x14ac:dyDescent="0.3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3.9" customHeight="1" x14ac:dyDescent="0.3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3.9" customHeight="1" x14ac:dyDescent="0.3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3.9" customHeight="1" x14ac:dyDescent="0.3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3.9" customHeight="1" x14ac:dyDescent="0.3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3.9" customHeight="1" x14ac:dyDescent="0.3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3.9" customHeight="1" x14ac:dyDescent="0.3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3.9" customHeight="1" x14ac:dyDescent="0.3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3.9" customHeight="1" x14ac:dyDescent="0.3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3.9" customHeight="1" x14ac:dyDescent="0.3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3.9" customHeight="1" x14ac:dyDescent="0.3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3.9" customHeight="1" x14ac:dyDescent="0.3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3.9" customHeight="1" x14ac:dyDescent="0.3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3.9" customHeight="1" x14ac:dyDescent="0.3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3.9" customHeight="1" x14ac:dyDescent="0.3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3.9" customHeight="1" x14ac:dyDescent="0.3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3.9" customHeight="1" x14ac:dyDescent="0.3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3.9" customHeight="1" x14ac:dyDescent="0.3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3.9" customHeight="1" x14ac:dyDescent="0.3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3.9" customHeight="1" x14ac:dyDescent="0.3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3.9" customHeight="1" x14ac:dyDescent="0.3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3.9" customHeight="1" x14ac:dyDescent="0.3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3.9" customHeight="1" x14ac:dyDescent="0.3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3.9" customHeight="1" x14ac:dyDescent="0.3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3.9" customHeight="1" x14ac:dyDescent="0.3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3.9" customHeight="1" x14ac:dyDescent="0.3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3.9" customHeight="1" x14ac:dyDescent="0.3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3.9" customHeight="1" x14ac:dyDescent="0.3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3.9" customHeight="1" x14ac:dyDescent="0.3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3.9" customHeight="1" x14ac:dyDescent="0.3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3.9" customHeight="1" x14ac:dyDescent="0.3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3.9" customHeight="1" x14ac:dyDescent="0.3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3.9" customHeight="1" x14ac:dyDescent="0.3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3.9" customHeight="1" x14ac:dyDescent="0.3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3.9" customHeight="1" x14ac:dyDescent="0.3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3.9" customHeight="1" x14ac:dyDescent="0.3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3.9" customHeight="1" x14ac:dyDescent="0.3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3.9" customHeight="1" x14ac:dyDescent="0.3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3.9" customHeight="1" x14ac:dyDescent="0.3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3.9" customHeight="1" x14ac:dyDescent="0.3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3.9" customHeight="1" x14ac:dyDescent="0.3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3.9" customHeight="1" x14ac:dyDescent="0.3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3.9" customHeight="1" x14ac:dyDescent="0.3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3.9" customHeight="1" x14ac:dyDescent="0.3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3.9" customHeight="1" x14ac:dyDescent="0.3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3.9" customHeight="1" x14ac:dyDescent="0.3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3.9" customHeight="1" x14ac:dyDescent="0.3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3.9" customHeight="1" x14ac:dyDescent="0.3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3.9" customHeight="1" x14ac:dyDescent="0.3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3.9" customHeight="1" x14ac:dyDescent="0.3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3.9" customHeight="1" x14ac:dyDescent="0.3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3.9" customHeight="1" x14ac:dyDescent="0.3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3.9" customHeight="1" x14ac:dyDescent="0.3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3.9" customHeight="1" x14ac:dyDescent="0.3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3.9" customHeight="1" x14ac:dyDescent="0.3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3.9" customHeight="1" x14ac:dyDescent="0.3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3.9" customHeight="1" x14ac:dyDescent="0.3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3.9" customHeight="1" x14ac:dyDescent="0.3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3.9" customHeight="1" x14ac:dyDescent="0.3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3.9" customHeight="1" x14ac:dyDescent="0.3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3.9" customHeight="1" x14ac:dyDescent="0.3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3.9" customHeight="1" x14ac:dyDescent="0.3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3.9" customHeight="1" x14ac:dyDescent="0.3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3.9" customHeight="1" x14ac:dyDescent="0.3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3.9" customHeight="1" x14ac:dyDescent="0.3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3.9" customHeight="1" x14ac:dyDescent="0.3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3.9" customHeight="1" x14ac:dyDescent="0.3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3.9" customHeight="1" x14ac:dyDescent="0.3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3.9" customHeight="1" x14ac:dyDescent="0.3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3.9" customHeight="1" x14ac:dyDescent="0.3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3.9" customHeight="1" x14ac:dyDescent="0.3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3.9" customHeight="1" x14ac:dyDescent="0.3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3.9" customHeight="1" x14ac:dyDescent="0.3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3.9" customHeight="1" x14ac:dyDescent="0.3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3.9" customHeight="1" x14ac:dyDescent="0.3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3.9" customHeight="1" x14ac:dyDescent="0.3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3.9" customHeight="1" x14ac:dyDescent="0.3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3.9" customHeight="1" x14ac:dyDescent="0.3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3.9" customHeight="1" x14ac:dyDescent="0.3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3.9" customHeight="1" x14ac:dyDescent="0.3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3.9" customHeight="1" x14ac:dyDescent="0.3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3.9" customHeight="1" x14ac:dyDescent="0.3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3.9" customHeight="1" x14ac:dyDescent="0.3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3.9" customHeight="1" x14ac:dyDescent="0.3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3.9" customHeight="1" x14ac:dyDescent="0.3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3.9" customHeight="1" x14ac:dyDescent="0.3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3.9" customHeight="1" x14ac:dyDescent="0.3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3.9" customHeight="1" x14ac:dyDescent="0.3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3.9" customHeight="1" x14ac:dyDescent="0.3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3.9" customHeight="1" x14ac:dyDescent="0.3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3.9" customHeight="1" x14ac:dyDescent="0.3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3.9" customHeight="1" x14ac:dyDescent="0.3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3.9" customHeight="1" x14ac:dyDescent="0.3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3.9" customHeight="1" x14ac:dyDescent="0.3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3.9" customHeight="1" x14ac:dyDescent="0.3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3.9" customHeight="1" x14ac:dyDescent="0.3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3.9" customHeight="1" x14ac:dyDescent="0.3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3.9" customHeight="1" x14ac:dyDescent="0.3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3.9" customHeight="1" x14ac:dyDescent="0.3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3.9" customHeight="1" x14ac:dyDescent="0.3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3.9" customHeight="1" x14ac:dyDescent="0.3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3.9" customHeight="1" x14ac:dyDescent="0.3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3.9" customHeight="1" x14ac:dyDescent="0.3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3.9" customHeight="1" x14ac:dyDescent="0.3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3.9" customHeight="1" x14ac:dyDescent="0.3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3.9" customHeight="1" x14ac:dyDescent="0.3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3.9" customHeight="1" x14ac:dyDescent="0.3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3.9" customHeight="1" x14ac:dyDescent="0.3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3.9" customHeight="1" x14ac:dyDescent="0.3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3.9" customHeight="1" x14ac:dyDescent="0.3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3.9" customHeight="1" x14ac:dyDescent="0.3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3.9" customHeight="1" x14ac:dyDescent="0.3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3.9" customHeight="1" x14ac:dyDescent="0.3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3.9" customHeight="1" x14ac:dyDescent="0.3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3.9" customHeight="1" x14ac:dyDescent="0.3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3.9" customHeight="1" x14ac:dyDescent="0.3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3.9" customHeight="1" x14ac:dyDescent="0.3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3.9" customHeight="1" x14ac:dyDescent="0.3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3.9" customHeight="1" x14ac:dyDescent="0.3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3.9" customHeight="1" x14ac:dyDescent="0.3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3.9" customHeight="1" x14ac:dyDescent="0.3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3.9" customHeight="1" x14ac:dyDescent="0.3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3.9" customHeight="1" x14ac:dyDescent="0.3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3.9" customHeight="1" x14ac:dyDescent="0.3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3.9" customHeight="1" x14ac:dyDescent="0.3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3.9" customHeight="1" x14ac:dyDescent="0.3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3.9" customHeight="1" x14ac:dyDescent="0.3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3.9" customHeight="1" x14ac:dyDescent="0.3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3.9" customHeight="1" x14ac:dyDescent="0.3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3.9" customHeight="1" x14ac:dyDescent="0.3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3.9" customHeight="1" x14ac:dyDescent="0.3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3.9" customHeight="1" x14ac:dyDescent="0.3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3.9" customHeight="1" x14ac:dyDescent="0.3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3.9" customHeight="1" x14ac:dyDescent="0.3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3.9" customHeight="1" x14ac:dyDescent="0.3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3.9" customHeight="1" x14ac:dyDescent="0.3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3.9" customHeight="1" x14ac:dyDescent="0.3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3.9" customHeight="1" x14ac:dyDescent="0.3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3.9" customHeight="1" x14ac:dyDescent="0.3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3.9" customHeight="1" x14ac:dyDescent="0.3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3.9" customHeight="1" x14ac:dyDescent="0.3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3.9" customHeight="1" x14ac:dyDescent="0.3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3.9" customHeight="1" x14ac:dyDescent="0.3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3.9" customHeight="1" x14ac:dyDescent="0.3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3.9" customHeight="1" x14ac:dyDescent="0.3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3.9" customHeight="1" x14ac:dyDescent="0.3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3.9" customHeight="1" x14ac:dyDescent="0.3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3.9" customHeight="1" x14ac:dyDescent="0.3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3.9" customHeight="1" x14ac:dyDescent="0.3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3.9" customHeight="1" x14ac:dyDescent="0.3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3.9" customHeight="1" x14ac:dyDescent="0.3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3.9" customHeight="1" x14ac:dyDescent="0.3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3.9" customHeight="1" x14ac:dyDescent="0.3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3.9" customHeight="1" x14ac:dyDescent="0.3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3.9" customHeight="1" x14ac:dyDescent="0.3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3.9" customHeight="1" x14ac:dyDescent="0.3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3.9" customHeight="1" x14ac:dyDescent="0.3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3.9" customHeight="1" x14ac:dyDescent="0.3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3.9" customHeight="1" x14ac:dyDescent="0.3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3.9" customHeight="1" x14ac:dyDescent="0.3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3.9" customHeight="1" x14ac:dyDescent="0.3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3.9" customHeight="1" x14ac:dyDescent="0.3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3.9" customHeight="1" x14ac:dyDescent="0.3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3.9" customHeight="1" x14ac:dyDescent="0.3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3.9" customHeight="1" x14ac:dyDescent="0.3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3.9" customHeight="1" x14ac:dyDescent="0.3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3.9" customHeight="1" x14ac:dyDescent="0.3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3.9" customHeight="1" x14ac:dyDescent="0.3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3.9" customHeight="1" x14ac:dyDescent="0.3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3.9" customHeight="1" x14ac:dyDescent="0.3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3.9" customHeight="1" x14ac:dyDescent="0.3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3.9" customHeight="1" x14ac:dyDescent="0.3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3.9" customHeight="1" x14ac:dyDescent="0.3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3.9" customHeight="1" x14ac:dyDescent="0.3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3.9" customHeight="1" x14ac:dyDescent="0.3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3.9" customHeight="1" x14ac:dyDescent="0.3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3.9" customHeight="1" x14ac:dyDescent="0.3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3.9" customHeight="1" x14ac:dyDescent="0.3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3.9" customHeight="1" x14ac:dyDescent="0.3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3.9" customHeight="1" x14ac:dyDescent="0.3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3.9" customHeight="1" x14ac:dyDescent="0.3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3.9" customHeight="1" x14ac:dyDescent="0.3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3.9" customHeight="1" x14ac:dyDescent="0.3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3.9" customHeight="1" x14ac:dyDescent="0.3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3.9" customHeight="1" x14ac:dyDescent="0.3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3.9" customHeight="1" x14ac:dyDescent="0.3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3.9" customHeight="1" x14ac:dyDescent="0.3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3.9" customHeight="1" x14ac:dyDescent="0.3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3.9" customHeight="1" x14ac:dyDescent="0.3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3.9" customHeight="1" x14ac:dyDescent="0.3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3.9" customHeight="1" x14ac:dyDescent="0.3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3.9" customHeight="1" x14ac:dyDescent="0.3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3.9" customHeight="1" x14ac:dyDescent="0.3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3.9" customHeight="1" x14ac:dyDescent="0.3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3.9" customHeight="1" x14ac:dyDescent="0.3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3.9" customHeight="1" x14ac:dyDescent="0.3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3.9" customHeight="1" x14ac:dyDescent="0.3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3.9" customHeight="1" x14ac:dyDescent="0.3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3.9" customHeight="1" x14ac:dyDescent="0.3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3.9" customHeight="1" x14ac:dyDescent="0.3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3.9" customHeight="1" x14ac:dyDescent="0.3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3.9" customHeight="1" x14ac:dyDescent="0.3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3.9" customHeight="1" x14ac:dyDescent="0.3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3.9" customHeight="1" x14ac:dyDescent="0.3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3.9" customHeight="1" x14ac:dyDescent="0.3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3.9" customHeight="1" x14ac:dyDescent="0.3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3.9" customHeight="1" x14ac:dyDescent="0.3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3.9" customHeight="1" x14ac:dyDescent="0.3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3.9" customHeight="1" x14ac:dyDescent="0.3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3.9" customHeight="1" x14ac:dyDescent="0.3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3.9" customHeight="1" x14ac:dyDescent="0.3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3.9" customHeight="1" x14ac:dyDescent="0.3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3.9" customHeight="1" x14ac:dyDescent="0.3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3.9" customHeight="1" x14ac:dyDescent="0.3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3.9" customHeight="1" x14ac:dyDescent="0.3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3.9" customHeight="1" x14ac:dyDescent="0.3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3.9" customHeight="1" x14ac:dyDescent="0.3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3.9" customHeight="1" x14ac:dyDescent="0.3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3.9" customHeight="1" x14ac:dyDescent="0.3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3.9" customHeight="1" x14ac:dyDescent="0.3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3.9" customHeight="1" x14ac:dyDescent="0.3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3.9" customHeight="1" x14ac:dyDescent="0.3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3.9" customHeight="1" x14ac:dyDescent="0.3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3.9" customHeight="1" x14ac:dyDescent="0.3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3.9" customHeight="1" x14ac:dyDescent="0.3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3.9" customHeight="1" x14ac:dyDescent="0.3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3.9" customHeight="1" x14ac:dyDescent="0.3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3.9" customHeight="1" x14ac:dyDescent="0.3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3.9" customHeight="1" x14ac:dyDescent="0.3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3.9" customHeight="1" x14ac:dyDescent="0.3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3.9" customHeight="1" x14ac:dyDescent="0.3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3.9" customHeight="1" x14ac:dyDescent="0.3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3.9" customHeight="1" x14ac:dyDescent="0.3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3.9" customHeight="1" x14ac:dyDescent="0.3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3.9" customHeight="1" x14ac:dyDescent="0.3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3.9" customHeight="1" x14ac:dyDescent="0.3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3.9" customHeight="1" x14ac:dyDescent="0.3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3.9" customHeight="1" x14ac:dyDescent="0.3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3.9" customHeight="1" x14ac:dyDescent="0.3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3.9" customHeight="1" x14ac:dyDescent="0.3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3.9" customHeight="1" x14ac:dyDescent="0.3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3.9" customHeight="1" x14ac:dyDescent="0.3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3.9" customHeight="1" x14ac:dyDescent="0.3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3.9" customHeight="1" x14ac:dyDescent="0.3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3.9" customHeight="1" x14ac:dyDescent="0.3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3.9" customHeight="1" x14ac:dyDescent="0.3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3.9" customHeight="1" x14ac:dyDescent="0.3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3.9" customHeight="1" x14ac:dyDescent="0.3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3.9" customHeight="1" x14ac:dyDescent="0.3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3.9" customHeight="1" x14ac:dyDescent="0.3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3.9" customHeight="1" x14ac:dyDescent="0.3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3.9" customHeight="1" x14ac:dyDescent="0.3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3.9" customHeight="1" x14ac:dyDescent="0.3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3.9" customHeight="1" x14ac:dyDescent="0.3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3.9" customHeight="1" x14ac:dyDescent="0.3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3.9" customHeight="1" x14ac:dyDescent="0.3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3.9" customHeight="1" x14ac:dyDescent="0.3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3.9" customHeight="1" x14ac:dyDescent="0.3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3.9" customHeight="1" x14ac:dyDescent="0.3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3.9" customHeight="1" x14ac:dyDescent="0.3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3.9" customHeight="1" x14ac:dyDescent="0.3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3.9" customHeight="1" x14ac:dyDescent="0.3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3.9" customHeight="1" x14ac:dyDescent="0.3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3.9" customHeight="1" x14ac:dyDescent="0.3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3.9" customHeight="1" x14ac:dyDescent="0.3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3.9" customHeight="1" x14ac:dyDescent="0.3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3.9" customHeight="1" x14ac:dyDescent="0.3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3.9" customHeight="1" x14ac:dyDescent="0.3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3.9" customHeight="1" x14ac:dyDescent="0.3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3.9" customHeight="1" x14ac:dyDescent="0.3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3.9" customHeight="1" x14ac:dyDescent="0.3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3.9" customHeight="1" x14ac:dyDescent="0.3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3.9" customHeight="1" x14ac:dyDescent="0.3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3.9" customHeight="1" x14ac:dyDescent="0.3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3.9" customHeight="1" x14ac:dyDescent="0.3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3.9" customHeight="1" x14ac:dyDescent="0.3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3.9" customHeight="1" x14ac:dyDescent="0.3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3.9" customHeight="1" x14ac:dyDescent="0.3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3.9" customHeight="1" x14ac:dyDescent="0.3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3.9" customHeight="1" x14ac:dyDescent="0.3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3.9" customHeight="1" x14ac:dyDescent="0.3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3.9" customHeight="1" x14ac:dyDescent="0.3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3.9" customHeight="1" x14ac:dyDescent="0.3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3.9" customHeight="1" x14ac:dyDescent="0.3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3.9" customHeight="1" x14ac:dyDescent="0.3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3.9" customHeight="1" x14ac:dyDescent="0.3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3.9" customHeight="1" x14ac:dyDescent="0.3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3.9" customHeight="1" x14ac:dyDescent="0.3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3.9" customHeight="1" x14ac:dyDescent="0.3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3.9" customHeight="1" x14ac:dyDescent="0.3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3.9" customHeight="1" x14ac:dyDescent="0.3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3.9" customHeight="1" x14ac:dyDescent="0.3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3.9" customHeight="1" x14ac:dyDescent="0.3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3.9" customHeight="1" x14ac:dyDescent="0.3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3.9" customHeight="1" x14ac:dyDescent="0.3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3.9" customHeight="1" x14ac:dyDescent="0.3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3.9" customHeight="1" x14ac:dyDescent="0.3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3.9" customHeight="1" x14ac:dyDescent="0.3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3.9" customHeight="1" x14ac:dyDescent="0.3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3.9" customHeight="1" x14ac:dyDescent="0.3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3.9" customHeight="1" x14ac:dyDescent="0.3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3.9" customHeight="1" x14ac:dyDescent="0.3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3.9" customHeight="1" x14ac:dyDescent="0.3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3.9" customHeight="1" x14ac:dyDescent="0.3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3.9" customHeight="1" x14ac:dyDescent="0.3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3.9" customHeight="1" x14ac:dyDescent="0.3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3.9" customHeight="1" x14ac:dyDescent="0.3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3.9" customHeight="1" x14ac:dyDescent="0.3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3.9" customHeight="1" x14ac:dyDescent="0.3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3.9" customHeight="1" x14ac:dyDescent="0.3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3.9" customHeight="1" x14ac:dyDescent="0.3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3.9" customHeight="1" x14ac:dyDescent="0.3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3.9" customHeight="1" x14ac:dyDescent="0.3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3.9" customHeight="1" x14ac:dyDescent="0.3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3.9" customHeight="1" x14ac:dyDescent="0.3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3.9" customHeight="1" x14ac:dyDescent="0.3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3.9" customHeight="1" x14ac:dyDescent="0.3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3.9" customHeight="1" x14ac:dyDescent="0.3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3.9" customHeight="1" x14ac:dyDescent="0.3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3.9" customHeight="1" x14ac:dyDescent="0.3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3.9" customHeight="1" x14ac:dyDescent="0.3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3.9" customHeight="1" x14ac:dyDescent="0.3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3.9" customHeight="1" x14ac:dyDescent="0.3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3.9" customHeight="1" x14ac:dyDescent="0.3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3.9" customHeight="1" x14ac:dyDescent="0.3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3.9" customHeight="1" x14ac:dyDescent="0.3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3.9" customHeight="1" x14ac:dyDescent="0.3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3.9" customHeight="1" x14ac:dyDescent="0.3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3.9" customHeight="1" x14ac:dyDescent="0.3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3.9" customHeight="1" x14ac:dyDescent="0.3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3.9" customHeight="1" x14ac:dyDescent="0.3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3.9" customHeight="1" x14ac:dyDescent="0.3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3.9" customHeight="1" x14ac:dyDescent="0.3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3.9" customHeight="1" x14ac:dyDescent="0.3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3.9" customHeight="1" x14ac:dyDescent="0.3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3.9" customHeight="1" x14ac:dyDescent="0.3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3.9" customHeight="1" x14ac:dyDescent="0.3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3.9" customHeight="1" x14ac:dyDescent="0.3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3.9" customHeight="1" x14ac:dyDescent="0.3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3.9" customHeight="1" x14ac:dyDescent="0.3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3.9" customHeight="1" x14ac:dyDescent="0.3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3.9" customHeight="1" x14ac:dyDescent="0.3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3.9" customHeight="1" x14ac:dyDescent="0.3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3.9" customHeight="1" x14ac:dyDescent="0.3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3.9" customHeight="1" x14ac:dyDescent="0.3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3.9" customHeight="1" x14ac:dyDescent="0.3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3.9" customHeight="1" x14ac:dyDescent="0.3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3.9" customHeight="1" x14ac:dyDescent="0.3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3.9" customHeight="1" x14ac:dyDescent="0.3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3.9" customHeight="1" x14ac:dyDescent="0.3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3.9" customHeight="1" x14ac:dyDescent="0.3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3.9" customHeight="1" x14ac:dyDescent="0.3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3.9" customHeight="1" x14ac:dyDescent="0.3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3.9" customHeight="1" x14ac:dyDescent="0.3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3.9" customHeight="1" x14ac:dyDescent="0.3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3.9" customHeight="1" x14ac:dyDescent="0.3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3.9" customHeight="1" x14ac:dyDescent="0.3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3.9" customHeight="1" x14ac:dyDescent="0.3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3.9" customHeight="1" x14ac:dyDescent="0.3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3.9" customHeight="1" x14ac:dyDescent="0.3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3.9" customHeight="1" x14ac:dyDescent="0.3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3.9" customHeight="1" x14ac:dyDescent="0.3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3.9" customHeight="1" x14ac:dyDescent="0.3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3.9" customHeight="1" x14ac:dyDescent="0.3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3.9" customHeight="1" x14ac:dyDescent="0.3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3.9" customHeight="1" x14ac:dyDescent="0.3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3.9" customHeight="1" x14ac:dyDescent="0.3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3.9" customHeight="1" x14ac:dyDescent="0.3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3.9" customHeight="1" x14ac:dyDescent="0.3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3.9" customHeight="1" x14ac:dyDescent="0.3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3.9" customHeight="1" x14ac:dyDescent="0.3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3.9" customHeight="1" x14ac:dyDescent="0.3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3.9" customHeight="1" x14ac:dyDescent="0.3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3.9" customHeight="1" x14ac:dyDescent="0.3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3.9" customHeight="1" x14ac:dyDescent="0.3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3.9" customHeight="1" x14ac:dyDescent="0.3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3.9" customHeight="1" x14ac:dyDescent="0.3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3.9" customHeight="1" x14ac:dyDescent="0.3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3.9" customHeight="1" x14ac:dyDescent="0.3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3.9" customHeight="1" x14ac:dyDescent="0.3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3.9" customHeight="1" x14ac:dyDescent="0.3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3.9" customHeight="1" x14ac:dyDescent="0.3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3.9" customHeight="1" x14ac:dyDescent="0.3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3.9" customHeight="1" x14ac:dyDescent="0.3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3.9" customHeight="1" x14ac:dyDescent="0.3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3.9" customHeight="1" x14ac:dyDescent="0.3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3.9" customHeight="1" x14ac:dyDescent="0.3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3.9" customHeight="1" x14ac:dyDescent="0.3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3.9" customHeight="1" x14ac:dyDescent="0.3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3.9" customHeight="1" x14ac:dyDescent="0.3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3.9" customHeight="1" x14ac:dyDescent="0.3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3.9" customHeight="1" x14ac:dyDescent="0.3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3.9" customHeight="1" x14ac:dyDescent="0.3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3.9" customHeight="1" x14ac:dyDescent="0.3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3.9" customHeight="1" x14ac:dyDescent="0.3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3.9" customHeight="1" x14ac:dyDescent="0.3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3.9" customHeight="1" x14ac:dyDescent="0.3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3.9" customHeight="1" x14ac:dyDescent="0.3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3.9" customHeight="1" x14ac:dyDescent="0.3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3.9" customHeight="1" x14ac:dyDescent="0.3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3.9" customHeight="1" x14ac:dyDescent="0.3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3.9" customHeight="1" x14ac:dyDescent="0.3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3.9" customHeight="1" x14ac:dyDescent="0.3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3.9" customHeight="1" x14ac:dyDescent="0.3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3.9" customHeight="1" x14ac:dyDescent="0.3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3.9" customHeight="1" x14ac:dyDescent="0.3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3.9" customHeight="1" x14ac:dyDescent="0.3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3.9" customHeight="1" x14ac:dyDescent="0.3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3.9" customHeight="1" x14ac:dyDescent="0.3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3.9" customHeight="1" x14ac:dyDescent="0.3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3.9" customHeight="1" x14ac:dyDescent="0.3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3.9" customHeight="1" x14ac:dyDescent="0.3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3.9" customHeight="1" x14ac:dyDescent="0.3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3.9" customHeight="1" x14ac:dyDescent="0.3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3.9" customHeight="1" x14ac:dyDescent="0.3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3.9" customHeight="1" x14ac:dyDescent="0.3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3.9" customHeight="1" x14ac:dyDescent="0.3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3.9" customHeight="1" x14ac:dyDescent="0.3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3.9" customHeight="1" x14ac:dyDescent="0.3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3.9" customHeight="1" x14ac:dyDescent="0.3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3.9" customHeight="1" x14ac:dyDescent="0.3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3.9" customHeight="1" x14ac:dyDescent="0.3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3.9" customHeight="1" x14ac:dyDescent="0.3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3.9" customHeight="1" x14ac:dyDescent="0.3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3.9" customHeight="1" x14ac:dyDescent="0.3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3.9" customHeight="1" x14ac:dyDescent="0.3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3.9" customHeight="1" x14ac:dyDescent="0.3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3.9" customHeight="1" x14ac:dyDescent="0.3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3.9" customHeight="1" x14ac:dyDescent="0.3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3.9" customHeight="1" x14ac:dyDescent="0.3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3.9" customHeight="1" x14ac:dyDescent="0.3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3.9" customHeight="1" x14ac:dyDescent="0.3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3.9" customHeight="1" x14ac:dyDescent="0.3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3.9" customHeight="1" x14ac:dyDescent="0.3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3.9" customHeight="1" x14ac:dyDescent="0.3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3.9" customHeight="1" x14ac:dyDescent="0.3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3.9" customHeight="1" x14ac:dyDescent="0.3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3.9" customHeight="1" x14ac:dyDescent="0.3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3.9" customHeight="1" x14ac:dyDescent="0.3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3.9" customHeight="1" x14ac:dyDescent="0.3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3.9" customHeight="1" x14ac:dyDescent="0.3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3.9" customHeight="1" x14ac:dyDescent="0.3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3.9" customHeight="1" x14ac:dyDescent="0.3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3.9" customHeight="1" x14ac:dyDescent="0.3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3.9" customHeight="1" x14ac:dyDescent="0.3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3.9" customHeight="1" x14ac:dyDescent="0.3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3.9" customHeight="1" x14ac:dyDescent="0.3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3.9" customHeight="1" x14ac:dyDescent="0.3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3.9" customHeight="1" x14ac:dyDescent="0.3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3.9" customHeight="1" x14ac:dyDescent="0.3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3.9" customHeight="1" x14ac:dyDescent="0.3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3.9" customHeight="1" x14ac:dyDescent="0.3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3.9" customHeight="1" x14ac:dyDescent="0.3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3.9" customHeight="1" x14ac:dyDescent="0.3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3.9" customHeight="1" x14ac:dyDescent="0.3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3.9" customHeight="1" x14ac:dyDescent="0.3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3.9" customHeight="1" x14ac:dyDescent="0.3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3.9" customHeight="1" x14ac:dyDescent="0.3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3.9" customHeight="1" x14ac:dyDescent="0.3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3.9" customHeight="1" x14ac:dyDescent="0.3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3.9" customHeight="1" x14ac:dyDescent="0.3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3.9" customHeight="1" x14ac:dyDescent="0.3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3.9" customHeight="1" x14ac:dyDescent="0.3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3.9" customHeight="1" x14ac:dyDescent="0.3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3.9" customHeight="1" x14ac:dyDescent="0.3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3.9" customHeight="1" x14ac:dyDescent="0.3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3.9" customHeight="1" x14ac:dyDescent="0.3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3.9" customHeight="1" x14ac:dyDescent="0.3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3.9" customHeight="1" x14ac:dyDescent="0.3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3.9" customHeight="1" x14ac:dyDescent="0.3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3.9" customHeight="1" x14ac:dyDescent="0.3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3.9" customHeight="1" x14ac:dyDescent="0.3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3.9" customHeight="1" x14ac:dyDescent="0.3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3.9" customHeight="1" x14ac:dyDescent="0.3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3.9" customHeight="1" x14ac:dyDescent="0.3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3.9" customHeight="1" x14ac:dyDescent="0.3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3.9" customHeight="1" x14ac:dyDescent="0.3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3.9" customHeight="1" x14ac:dyDescent="0.3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3.9" customHeight="1" x14ac:dyDescent="0.3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3.9" customHeight="1" x14ac:dyDescent="0.3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3.9" customHeight="1" x14ac:dyDescent="0.3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3.9" customHeight="1" x14ac:dyDescent="0.3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3.9" customHeight="1" x14ac:dyDescent="0.3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3.9" customHeight="1" x14ac:dyDescent="0.3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3.9" customHeight="1" x14ac:dyDescent="0.3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3.9" customHeight="1" x14ac:dyDescent="0.3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3.9" customHeight="1" x14ac:dyDescent="0.3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3.9" customHeight="1" x14ac:dyDescent="0.3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3.9" customHeight="1" x14ac:dyDescent="0.3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3.9" customHeight="1" x14ac:dyDescent="0.3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3.9" customHeight="1" x14ac:dyDescent="0.3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3.9" customHeight="1" x14ac:dyDescent="0.3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3.9" customHeight="1" x14ac:dyDescent="0.3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3.9" customHeight="1" x14ac:dyDescent="0.3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3.9" customHeight="1" x14ac:dyDescent="0.3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3.9" customHeight="1" x14ac:dyDescent="0.3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3.9" customHeight="1" x14ac:dyDescent="0.3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3.9" customHeight="1" x14ac:dyDescent="0.3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3.9" customHeight="1" x14ac:dyDescent="0.3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3.9" customHeight="1" x14ac:dyDescent="0.3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3.9" customHeight="1" x14ac:dyDescent="0.3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3.9" customHeight="1" x14ac:dyDescent="0.3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3.9" customHeight="1" x14ac:dyDescent="0.3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3.9" customHeight="1" x14ac:dyDescent="0.3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3.9" customHeight="1" x14ac:dyDescent="0.3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3.9" customHeight="1" x14ac:dyDescent="0.3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3.9" customHeight="1" x14ac:dyDescent="0.3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3.9" customHeight="1" x14ac:dyDescent="0.3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3.9" customHeight="1" x14ac:dyDescent="0.3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3.9" customHeight="1" x14ac:dyDescent="0.3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3.9" customHeight="1" x14ac:dyDescent="0.3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3.9" customHeight="1" x14ac:dyDescent="0.3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3.9" customHeight="1" x14ac:dyDescent="0.3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3.9" customHeight="1" x14ac:dyDescent="0.3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3.9" customHeight="1" x14ac:dyDescent="0.3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3.9" customHeight="1" x14ac:dyDescent="0.3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3.9" customHeight="1" x14ac:dyDescent="0.3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3.9" customHeight="1" x14ac:dyDescent="0.3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3.9" customHeight="1" x14ac:dyDescent="0.3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3.9" customHeight="1" x14ac:dyDescent="0.3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3.9" customHeight="1" x14ac:dyDescent="0.3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3.9" customHeight="1" x14ac:dyDescent="0.3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3.9" customHeight="1" x14ac:dyDescent="0.3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3.9" customHeight="1" x14ac:dyDescent="0.3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3.9" customHeight="1" x14ac:dyDescent="0.3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3.9" customHeight="1" x14ac:dyDescent="0.3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3.9" customHeight="1" x14ac:dyDescent="0.3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3.9" customHeight="1" x14ac:dyDescent="0.3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3.9" customHeight="1" x14ac:dyDescent="0.3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3.9" customHeight="1" x14ac:dyDescent="0.3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3.9" customHeight="1" x14ac:dyDescent="0.3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3.9" customHeight="1" x14ac:dyDescent="0.3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3.9" customHeight="1" x14ac:dyDescent="0.3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3.9" customHeight="1" x14ac:dyDescent="0.3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3.9" customHeight="1" x14ac:dyDescent="0.3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3.9" customHeight="1" x14ac:dyDescent="0.3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3.9" customHeight="1" x14ac:dyDescent="0.3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3.9" customHeight="1" x14ac:dyDescent="0.3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3.9" customHeight="1" x14ac:dyDescent="0.3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3.9" customHeight="1" x14ac:dyDescent="0.3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3.9" customHeight="1" x14ac:dyDescent="0.3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3.9" customHeight="1" x14ac:dyDescent="0.3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3.9" customHeight="1" x14ac:dyDescent="0.3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3.9" customHeight="1" x14ac:dyDescent="0.3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3.9" customHeight="1" x14ac:dyDescent="0.3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3.9" customHeight="1" x14ac:dyDescent="0.3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3.9" customHeight="1" x14ac:dyDescent="0.3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3.9" customHeight="1" x14ac:dyDescent="0.3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3.9" customHeight="1" x14ac:dyDescent="0.3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3.9" customHeight="1" x14ac:dyDescent="0.3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3.9" customHeight="1" x14ac:dyDescent="0.3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3.9" customHeight="1" x14ac:dyDescent="0.3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3.9" customHeight="1" x14ac:dyDescent="0.3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3.9" customHeight="1" x14ac:dyDescent="0.3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3.9" customHeight="1" x14ac:dyDescent="0.3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3.9" customHeight="1" x14ac:dyDescent="0.3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3.9" customHeight="1" x14ac:dyDescent="0.3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3.9" customHeight="1" x14ac:dyDescent="0.3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3.9" customHeight="1" x14ac:dyDescent="0.3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3.9" customHeight="1" x14ac:dyDescent="0.3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3.9" customHeight="1" x14ac:dyDescent="0.3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3.9" customHeight="1" x14ac:dyDescent="0.3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3.9" customHeight="1" x14ac:dyDescent="0.3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3.9" customHeight="1" x14ac:dyDescent="0.3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3.9" customHeight="1" x14ac:dyDescent="0.3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3.9" customHeight="1" x14ac:dyDescent="0.3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3.9" customHeight="1" x14ac:dyDescent="0.3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3.9" customHeight="1" x14ac:dyDescent="0.3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3.9" customHeight="1" x14ac:dyDescent="0.3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3.9" customHeight="1" x14ac:dyDescent="0.25"/>
    <row r="2125" spans="7:37" s="13" customFormat="1" ht="13.9" customHeight="1" x14ac:dyDescent="0.25"/>
    <row r="2126" spans="7:37" s="13" customFormat="1" ht="13.9" customHeight="1" x14ac:dyDescent="0.25"/>
    <row r="2127" spans="7:37" s="13" customFormat="1" ht="13.9" customHeight="1" x14ac:dyDescent="0.25"/>
    <row r="2128" spans="7:37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" xr:uid="{FC10FF25-776F-4700-8D8B-C05041FFDDAE}">
      <formula1>0</formula1>
      <formula2>300</formula2>
    </dataValidation>
    <dataValidation type="list" allowBlank="1" showInputMessage="1" showErrorMessage="1" sqref="E12:E1746" xr:uid="{9A847355-19DE-459A-9D08-7498E2A977D8}">
      <formula1>$AZ$1:$AZ$3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8B483-FCA6-4C50-A551-F1C17FC389CE}">
  <dimension ref="A1:EM4000"/>
  <sheetViews>
    <sheetView workbookViewId="0">
      <selection activeCell="J21" sqref="J21"/>
    </sheetView>
  </sheetViews>
  <sheetFormatPr defaultColWidth="9.1796875" defaultRowHeight="14.5" x14ac:dyDescent="0.35"/>
  <cols>
    <col min="1" max="1" width="5.7265625" style="6" customWidth="1"/>
    <col min="2" max="2" width="37.7265625" style="6" customWidth="1"/>
    <col min="3" max="3" width="5.7265625" style="6" hidden="1" customWidth="1"/>
    <col min="4" max="4" width="9" style="6" customWidth="1"/>
    <col min="5" max="27" width="9.7265625" style="6" customWidth="1"/>
    <col min="28" max="28" width="9" style="6" customWidth="1"/>
    <col min="29" max="78" width="9.7265625" style="6" customWidth="1"/>
    <col min="79" max="16384" width="9.1796875" style="6"/>
  </cols>
  <sheetData>
    <row r="1" spans="1:143" s="1" customFormat="1" ht="16.149999999999999" customHeight="1" x14ac:dyDescent="0.35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115</v>
      </c>
    </row>
    <row r="2" spans="1:143" s="1" customFormat="1" ht="16.149999999999999" customHeight="1" x14ac:dyDescent="0.35">
      <c r="AZ2" s="6" t="s">
        <v>116</v>
      </c>
    </row>
    <row r="3" spans="1:143" s="1" customFormat="1" ht="16.149999999999999" customHeight="1" x14ac:dyDescent="0.35">
      <c r="B3" s="2" t="s">
        <v>106</v>
      </c>
      <c r="C3" s="3"/>
      <c r="D3" s="2" t="s">
        <v>15</v>
      </c>
      <c r="F3" s="3"/>
      <c r="G3" s="3"/>
      <c r="I3" s="4"/>
      <c r="J3" s="4"/>
      <c r="K3" s="5"/>
      <c r="L3" s="5"/>
      <c r="AZ3" s="6" t="s">
        <v>117</v>
      </c>
    </row>
    <row r="4" spans="1:143" s="1" customFormat="1" ht="16.149999999999999" customHeight="1" x14ac:dyDescent="0.3">
      <c r="B4" s="2" t="s">
        <v>4</v>
      </c>
      <c r="C4" s="2" t="s">
        <v>5</v>
      </c>
      <c r="D4" s="2" t="s">
        <v>108</v>
      </c>
      <c r="I4" s="4"/>
      <c r="J4" s="4"/>
      <c r="K4" s="5"/>
      <c r="L4" s="5"/>
      <c r="BB4" s="7" t="s">
        <v>12</v>
      </c>
    </row>
    <row r="5" spans="1:143" s="1" customFormat="1" ht="16.149999999999999" customHeight="1" x14ac:dyDescent="0.3">
      <c r="C5" s="2"/>
      <c r="F5" s="3"/>
      <c r="G5" s="3"/>
      <c r="I5" s="4"/>
      <c r="J5" s="4"/>
      <c r="K5" s="5"/>
      <c r="L5" s="5"/>
    </row>
    <row r="6" spans="1:143" s="1" customFormat="1" ht="16.149999999999999" customHeight="1" x14ac:dyDescent="0.3">
      <c r="C6" s="3"/>
      <c r="D6" s="3"/>
      <c r="F6" s="3"/>
      <c r="G6" s="3"/>
      <c r="I6" s="8"/>
      <c r="J6" s="4"/>
      <c r="K6" s="5"/>
      <c r="L6" s="5"/>
    </row>
    <row r="7" spans="1:143" s="1" customFormat="1" ht="16.149999999999999" customHeight="1" x14ac:dyDescent="0.3">
      <c r="B7" s="9"/>
      <c r="C7" s="9"/>
      <c r="D7" s="9"/>
      <c r="H7" s="5"/>
      <c r="I7" s="5"/>
      <c r="J7" s="5"/>
      <c r="K7" s="5"/>
      <c r="L7" s="5"/>
    </row>
    <row r="8" spans="1:143" s="1" customFormat="1" ht="16.149999999999999" customHeight="1" x14ac:dyDescent="0.3">
      <c r="B8" s="2" t="s">
        <v>109</v>
      </c>
      <c r="C8" s="9"/>
      <c r="D8" s="64"/>
      <c r="E8" s="10" t="s">
        <v>91</v>
      </c>
    </row>
    <row r="9" spans="1:143" s="1" customFormat="1" ht="16.149999999999999" customHeight="1" x14ac:dyDescent="0.3">
      <c r="B9" s="2"/>
      <c r="C9" s="9"/>
      <c r="D9" s="9"/>
      <c r="E9" s="2"/>
      <c r="F9" s="11"/>
      <c r="G9" s="11"/>
      <c r="H9" s="46"/>
      <c r="I9" s="11"/>
      <c r="J9" s="11"/>
      <c r="K9" s="11"/>
      <c r="M9" s="4"/>
      <c r="N9" s="4"/>
      <c r="O9" s="47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143" s="50" customFormat="1" ht="13.9" customHeight="1" x14ac:dyDescent="0.25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</row>
    <row r="11" spans="1:143" s="50" customFormat="1" ht="13.9" customHeight="1" x14ac:dyDescent="0.25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</row>
    <row r="12" spans="1:143" s="13" customFormat="1" ht="13.9" customHeight="1" x14ac:dyDescent="0.35">
      <c r="A12" s="6">
        <f t="array" ref="A12">RANK(AB12,$AB$12:$AB$13)</f>
        <v>1</v>
      </c>
      <c r="B12" s="51" t="s">
        <v>85</v>
      </c>
      <c r="C12" s="51"/>
      <c r="D12" s="32">
        <f>[3]Individual_Scores_Women_JV!G23</f>
        <v>748</v>
      </c>
      <c r="E12" s="32">
        <f>[3]Individual_Scores_Women_JV!H23</f>
        <v>858</v>
      </c>
      <c r="F12" s="32">
        <f>[3]Individual_Scores_Women_JV!I23</f>
        <v>848</v>
      </c>
      <c r="G12" s="32">
        <f>[3]Individual_Scores_Women_JV!J23</f>
        <v>857</v>
      </c>
      <c r="H12" s="32">
        <f>[3]Individual_Scores_Women_JV!K23</f>
        <v>813</v>
      </c>
      <c r="I12" s="32">
        <f>[3]Individual_Scores_Women_JV!L23</f>
        <v>879</v>
      </c>
      <c r="J12" s="14">
        <f>SUM(D12:I12)</f>
        <v>5003</v>
      </c>
      <c r="K12" s="32">
        <f>[3]Baker_Scores_Women_JV!H12</f>
        <v>173</v>
      </c>
      <c r="L12" s="32">
        <f>[3]Baker_Scores_Women_JV!I12</f>
        <v>161</v>
      </c>
      <c r="M12" s="32">
        <f>[3]Baker_Scores_Women_JV!J12</f>
        <v>145</v>
      </c>
      <c r="N12" s="32">
        <f>[3]Baker_Scores_Women_JV!K12</f>
        <v>135</v>
      </c>
      <c r="O12" s="32">
        <f>[3]Baker_Scores_Women_JV!L12</f>
        <v>148</v>
      </c>
      <c r="P12" s="44">
        <f>[3]Baker_Scores_Women_JV!M12</f>
        <v>159</v>
      </c>
      <c r="Q12" s="32">
        <f>[3]Baker_Scores_Women_JV!N12</f>
        <v>211</v>
      </c>
      <c r="R12" s="32">
        <f>[3]Baker_Scores_Women_JV!O12</f>
        <v>159</v>
      </c>
      <c r="S12" s="44">
        <f>[3]Baker_Scores_Women_JV!P12</f>
        <v>149</v>
      </c>
      <c r="T12" s="44">
        <f>[3]Baker_Scores_Women_JV!Q12</f>
        <v>134</v>
      </c>
      <c r="U12" s="44">
        <f>[3]Baker_Scores_Women_JV!R12</f>
        <v>172</v>
      </c>
      <c r="V12" s="44">
        <f>[3]Baker_Scores_Women_JV!S12</f>
        <v>135</v>
      </c>
      <c r="W12" s="44">
        <f>[3]Baker_Scores_Women_JV!T12</f>
        <v>161</v>
      </c>
      <c r="X12" s="44">
        <f>[3]Baker_Scores_Women_JV!U12</f>
        <v>147</v>
      </c>
      <c r="Y12" s="44">
        <f>[3]Baker_Scores_Women_JV!V12</f>
        <v>158</v>
      </c>
      <c r="Z12" s="44">
        <f>[3]Baker_Scores_Women_JV!W12</f>
        <v>213</v>
      </c>
      <c r="AA12" s="17">
        <f>SUM(K12:Z12)</f>
        <v>2560</v>
      </c>
      <c r="AB12" s="17">
        <f>J12+AA12</f>
        <v>7563</v>
      </c>
    </row>
    <row r="13" spans="1:143" s="13" customFormat="1" ht="13.9" customHeight="1" thickBot="1" x14ac:dyDescent="0.3">
      <c r="A13" s="32"/>
      <c r="B13" s="51" t="s">
        <v>104</v>
      </c>
      <c r="C13" s="51" t="s">
        <v>104</v>
      </c>
      <c r="D13" s="32" t="s">
        <v>104</v>
      </c>
      <c r="E13" s="32" t="s">
        <v>104</v>
      </c>
      <c r="F13" s="32"/>
      <c r="G13" s="32"/>
      <c r="H13" s="32"/>
      <c r="I13" s="32"/>
      <c r="J13" s="32"/>
      <c r="K13" s="32"/>
      <c r="L13" s="32"/>
      <c r="M13" s="32"/>
      <c r="N13" s="32"/>
      <c r="O13" s="32"/>
      <c r="Q13" s="32"/>
      <c r="R13" s="32"/>
    </row>
    <row r="14" spans="1:143" s="13" customFormat="1" ht="13.9" customHeight="1" thickTop="1" thickBot="1" x14ac:dyDescent="0.35">
      <c r="A14" s="32"/>
      <c r="B14" s="64" t="s">
        <v>96</v>
      </c>
      <c r="C14" s="51" t="s">
        <v>104</v>
      </c>
      <c r="D14" s="71">
        <f t="shared" ref="D14:AB14" si="0">SUM(D12:D12)</f>
        <v>748</v>
      </c>
      <c r="E14" s="71">
        <f t="shared" si="0"/>
        <v>858</v>
      </c>
      <c r="F14" s="71">
        <f t="shared" si="0"/>
        <v>848</v>
      </c>
      <c r="G14" s="71">
        <f t="shared" si="0"/>
        <v>857</v>
      </c>
      <c r="H14" s="71">
        <f t="shared" si="0"/>
        <v>813</v>
      </c>
      <c r="I14" s="71">
        <f t="shared" si="0"/>
        <v>879</v>
      </c>
      <c r="J14" s="72">
        <f t="shared" si="0"/>
        <v>5003</v>
      </c>
      <c r="K14" s="71">
        <f t="shared" si="0"/>
        <v>173</v>
      </c>
      <c r="L14" s="71">
        <f t="shared" si="0"/>
        <v>161</v>
      </c>
      <c r="M14" s="71">
        <f t="shared" si="0"/>
        <v>145</v>
      </c>
      <c r="N14" s="71">
        <f t="shared" si="0"/>
        <v>135</v>
      </c>
      <c r="O14" s="71">
        <f t="shared" si="0"/>
        <v>148</v>
      </c>
      <c r="P14" s="54">
        <f t="shared" si="0"/>
        <v>159</v>
      </c>
      <c r="Q14" s="71">
        <f t="shared" si="0"/>
        <v>211</v>
      </c>
      <c r="R14" s="71">
        <f t="shared" si="0"/>
        <v>159</v>
      </c>
      <c r="S14" s="54">
        <f t="shared" si="0"/>
        <v>149</v>
      </c>
      <c r="T14" s="54">
        <f t="shared" si="0"/>
        <v>134</v>
      </c>
      <c r="U14" s="54">
        <f t="shared" si="0"/>
        <v>172</v>
      </c>
      <c r="V14" s="54">
        <f t="shared" si="0"/>
        <v>135</v>
      </c>
      <c r="W14" s="54">
        <f t="shared" si="0"/>
        <v>161</v>
      </c>
      <c r="X14" s="54">
        <f t="shared" si="0"/>
        <v>147</v>
      </c>
      <c r="Y14" s="54">
        <f t="shared" si="0"/>
        <v>158</v>
      </c>
      <c r="Z14" s="54">
        <f t="shared" si="0"/>
        <v>213</v>
      </c>
      <c r="AA14" s="55">
        <f t="shared" si="0"/>
        <v>2560</v>
      </c>
      <c r="AB14" s="55">
        <f t="shared" si="0"/>
        <v>7563</v>
      </c>
    </row>
    <row r="15" spans="1:143" s="13" customFormat="1" ht="13.9" customHeight="1" thickTop="1" thickBot="1" x14ac:dyDescent="0.35">
      <c r="A15" s="32"/>
      <c r="B15" s="64" t="s">
        <v>97</v>
      </c>
      <c r="C15" s="51" t="s">
        <v>104</v>
      </c>
      <c r="D15" s="71">
        <f t="shared" ref="D15:AA15" si="1">(D14/1)</f>
        <v>748</v>
      </c>
      <c r="E15" s="71">
        <f t="shared" si="1"/>
        <v>858</v>
      </c>
      <c r="F15" s="71">
        <f t="shared" si="1"/>
        <v>848</v>
      </c>
      <c r="G15" s="71">
        <f t="shared" si="1"/>
        <v>857</v>
      </c>
      <c r="H15" s="71">
        <f t="shared" si="1"/>
        <v>813</v>
      </c>
      <c r="I15" s="71">
        <f t="shared" si="1"/>
        <v>879</v>
      </c>
      <c r="J15" s="72">
        <f t="shared" si="1"/>
        <v>5003</v>
      </c>
      <c r="K15" s="71">
        <f t="shared" si="1"/>
        <v>173</v>
      </c>
      <c r="L15" s="71">
        <f t="shared" si="1"/>
        <v>161</v>
      </c>
      <c r="M15" s="71">
        <f t="shared" si="1"/>
        <v>145</v>
      </c>
      <c r="N15" s="71">
        <f t="shared" si="1"/>
        <v>135</v>
      </c>
      <c r="O15" s="71">
        <f t="shared" si="1"/>
        <v>148</v>
      </c>
      <c r="P15" s="54">
        <f t="shared" si="1"/>
        <v>159</v>
      </c>
      <c r="Q15" s="71">
        <f t="shared" si="1"/>
        <v>211</v>
      </c>
      <c r="R15" s="71">
        <f t="shared" si="1"/>
        <v>159</v>
      </c>
      <c r="S15" s="54">
        <f t="shared" si="1"/>
        <v>149</v>
      </c>
      <c r="T15" s="54">
        <f t="shared" si="1"/>
        <v>134</v>
      </c>
      <c r="U15" s="54">
        <f t="shared" si="1"/>
        <v>172</v>
      </c>
      <c r="V15" s="54">
        <f t="shared" si="1"/>
        <v>135</v>
      </c>
      <c r="W15" s="54">
        <f t="shared" si="1"/>
        <v>161</v>
      </c>
      <c r="X15" s="54">
        <f t="shared" si="1"/>
        <v>147</v>
      </c>
      <c r="Y15" s="54">
        <f t="shared" si="1"/>
        <v>158</v>
      </c>
      <c r="Z15" s="54">
        <f t="shared" si="1"/>
        <v>213</v>
      </c>
      <c r="AA15" s="55">
        <f t="shared" si="1"/>
        <v>2560</v>
      </c>
    </row>
    <row r="16" spans="1:143" s="13" customFormat="1" ht="13.9" customHeight="1" thickTop="1" thickBot="1" x14ac:dyDescent="0.35">
      <c r="A16" s="32"/>
      <c r="B16" s="21" t="s">
        <v>98</v>
      </c>
      <c r="C16" s="13" t="s">
        <v>104</v>
      </c>
      <c r="D16" s="71" t="e">
        <f t="shared" ref="D16:J16" si="2">IF(D23 = 0, 0,D14/D23)</f>
        <v>#VALUE!</v>
      </c>
      <c r="E16" s="71" t="e">
        <f t="shared" si="2"/>
        <v>#VALUE!</v>
      </c>
      <c r="F16" s="71" t="e">
        <f t="shared" si="2"/>
        <v>#VALUE!</v>
      </c>
      <c r="G16" s="71" t="e">
        <f t="shared" si="2"/>
        <v>#VALUE!</v>
      </c>
      <c r="H16" s="71" t="e">
        <f t="shared" si="2"/>
        <v>#VALUE!</v>
      </c>
      <c r="I16" s="71" t="e">
        <f t="shared" si="2"/>
        <v>#VALUE!</v>
      </c>
      <c r="J16" s="72" t="e">
        <f t="shared" si="2"/>
        <v>#VALUE!</v>
      </c>
      <c r="K16" s="32"/>
      <c r="L16" s="32"/>
      <c r="M16" s="32"/>
      <c r="N16" s="32"/>
      <c r="O16" s="32"/>
      <c r="Q16" s="32"/>
      <c r="R16" s="32"/>
    </row>
    <row r="17" spans="1:143" s="13" customFormat="1" ht="13.9" customHeight="1" thickTop="1" x14ac:dyDescent="0.25">
      <c r="A17" s="32"/>
      <c r="B17" s="51" t="s">
        <v>104</v>
      </c>
      <c r="C17" s="51" t="s">
        <v>104</v>
      </c>
      <c r="D17" s="32" t="s">
        <v>104</v>
      </c>
      <c r="E17" s="32" t="s">
        <v>104</v>
      </c>
      <c r="F17" s="32"/>
      <c r="G17" s="32"/>
      <c r="H17" s="32"/>
      <c r="I17" s="32"/>
      <c r="J17" s="32"/>
      <c r="K17" s="32"/>
      <c r="L17" s="32"/>
      <c r="M17" s="32"/>
      <c r="N17" s="32"/>
      <c r="O17" s="32"/>
      <c r="Q17" s="32"/>
      <c r="R17" s="32"/>
    </row>
    <row r="18" spans="1:143" s="13" customFormat="1" ht="13.9" customHeight="1" x14ac:dyDescent="0.25">
      <c r="B18" s="51"/>
      <c r="C18" s="51"/>
      <c r="D18" s="32" t="s">
        <v>104</v>
      </c>
    </row>
    <row r="19" spans="1:143" s="13" customFormat="1" ht="13.9" customHeight="1" x14ac:dyDescent="0.25">
      <c r="A19" s="3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3.9" customHeight="1" x14ac:dyDescent="0.25">
      <c r="A20" s="32"/>
      <c r="B20" s="51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3.9" customHeight="1" x14ac:dyDescent="0.25">
      <c r="A21" s="32"/>
      <c r="B21" s="51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3.9" customHeight="1" x14ac:dyDescent="0.25">
      <c r="C22" s="53"/>
    </row>
    <row r="23" spans="1:143" s="13" customFormat="1" ht="13.9" customHeight="1" x14ac:dyDescent="0.25">
      <c r="D23" s="56" t="e">
        <f>COUNTIF([3]Individual_Scores_Women_JV!G12:G22, "&gt;0")</f>
        <v>#VALUE!</v>
      </c>
      <c r="E23" s="56" t="e">
        <f>COUNTIF([3]Individual_Scores_Women_JV!H12:H22, "&gt;0")</f>
        <v>#VALUE!</v>
      </c>
      <c r="F23" s="56" t="e">
        <f>COUNTIF([3]Individual_Scores_Women_JV!I12:I22, "&gt;0")</f>
        <v>#VALUE!</v>
      </c>
      <c r="G23" s="56" t="e">
        <f>COUNTIF([3]Individual_Scores_Women_JV!J12:J22, "&gt;0")</f>
        <v>#VALUE!</v>
      </c>
      <c r="H23" s="56" t="e">
        <f>COUNTIF([3]Individual_Scores_Women_JV!K12:K22, "&gt;0")</f>
        <v>#VALUE!</v>
      </c>
      <c r="I23" s="56" t="e">
        <f>COUNTIF([3]Individual_Scores_Women_JV!L12:L22, "&gt;0")</f>
        <v>#VALUE!</v>
      </c>
      <c r="J23" s="56" t="e">
        <f>SUM(D23:I23)</f>
        <v>#VALUE!</v>
      </c>
    </row>
    <row r="24" spans="1:143" s="13" customFormat="1" ht="13.9" customHeight="1" x14ac:dyDescent="0.25">
      <c r="A24" s="17"/>
      <c r="B24" s="17" t="s">
        <v>99</v>
      </c>
      <c r="C24" s="17"/>
      <c r="D24" s="17"/>
    </row>
    <row r="25" spans="1:143" s="13" customFormat="1" ht="13.9" customHeight="1" x14ac:dyDescent="0.25">
      <c r="A25" s="17"/>
      <c r="B25" s="17" t="s">
        <v>106</v>
      </c>
      <c r="C25" s="17"/>
      <c r="D25" s="17"/>
    </row>
    <row r="26" spans="1:143" s="13" customFormat="1" ht="13.9" customHeight="1" x14ac:dyDescent="0.25">
      <c r="A26" s="17"/>
      <c r="B26" s="17" t="s">
        <v>118</v>
      </c>
      <c r="C26" s="17"/>
      <c r="D26" s="17"/>
    </row>
    <row r="27" spans="1:143" s="13" customFormat="1" ht="13.9" customHeight="1" x14ac:dyDescent="0.25">
      <c r="A27" s="17"/>
      <c r="B27" s="17"/>
      <c r="C27" s="17"/>
      <c r="D27" s="17" t="s">
        <v>93</v>
      </c>
    </row>
    <row r="28" spans="1:143" s="13" customFormat="1" ht="13.9" customHeight="1" thickBot="1" x14ac:dyDescent="0.3">
      <c r="A28" s="57" t="s">
        <v>94</v>
      </c>
      <c r="B28" s="57" t="s">
        <v>25</v>
      </c>
      <c r="C28" s="57"/>
      <c r="D28" s="57" t="s">
        <v>30</v>
      </c>
    </row>
    <row r="29" spans="1:143" s="13" customFormat="1" ht="13.9" customHeight="1" thickTop="1" x14ac:dyDescent="0.35">
      <c r="A29" s="6">
        <f>A12</f>
        <v>1</v>
      </c>
      <c r="B29" s="6" t="str">
        <f>B12</f>
        <v>Wisc.-Whitewater JV1</v>
      </c>
      <c r="D29" s="6">
        <f>AB12</f>
        <v>7563</v>
      </c>
    </row>
    <row r="30" spans="1:143" s="13" customFormat="1" ht="13.9" customHeight="1" x14ac:dyDescent="0.25"/>
    <row r="31" spans="1:143" s="13" customFormat="1" ht="13.9" customHeight="1" x14ac:dyDescent="0.25"/>
    <row r="32" spans="1:143" s="13" customFormat="1" ht="13.9" customHeight="1" x14ac:dyDescent="0.25"/>
    <row r="33" s="13" customFormat="1" ht="13.9" customHeight="1" x14ac:dyDescent="0.25"/>
    <row r="34" s="13" customFormat="1" ht="13.9" customHeight="1" x14ac:dyDescent="0.25"/>
    <row r="35" s="13" customFormat="1" ht="13.9" customHeight="1" x14ac:dyDescent="0.25"/>
    <row r="36" s="13" customFormat="1" ht="13.9" customHeight="1" x14ac:dyDescent="0.25"/>
    <row r="37" s="13" customFormat="1" ht="13.9" customHeight="1" x14ac:dyDescent="0.25"/>
    <row r="38" s="13" customFormat="1" ht="13.9" customHeight="1" x14ac:dyDescent="0.25"/>
    <row r="39" s="13" customFormat="1" ht="13.9" customHeight="1" x14ac:dyDescent="0.25"/>
    <row r="40" s="13" customFormat="1" ht="13.9" customHeight="1" x14ac:dyDescent="0.25"/>
    <row r="41" s="13" customFormat="1" ht="13.9" customHeight="1" x14ac:dyDescent="0.25"/>
    <row r="42" s="13" customFormat="1" ht="13.9" customHeight="1" x14ac:dyDescent="0.25"/>
    <row r="43" s="13" customFormat="1" ht="13.9" customHeight="1" x14ac:dyDescent="0.25"/>
    <row r="44" s="13" customFormat="1" ht="13.9" customHeight="1" x14ac:dyDescent="0.25"/>
    <row r="45" s="13" customFormat="1" ht="13.9" customHeight="1" x14ac:dyDescent="0.25"/>
    <row r="46" s="13" customFormat="1" ht="13.9" customHeight="1" x14ac:dyDescent="0.25"/>
    <row r="47" s="13" customFormat="1" ht="13.9" customHeight="1" x14ac:dyDescent="0.25"/>
    <row r="48" s="13" customFormat="1" ht="13.9" customHeight="1" x14ac:dyDescent="0.25"/>
    <row r="49" s="13" customFormat="1" ht="13.9" customHeight="1" x14ac:dyDescent="0.25"/>
    <row r="50" s="13" customFormat="1" ht="13.9" customHeight="1" x14ac:dyDescent="0.25"/>
    <row r="51" s="13" customFormat="1" ht="13.9" customHeight="1" x14ac:dyDescent="0.25"/>
    <row r="52" s="13" customFormat="1" ht="13.9" customHeight="1" x14ac:dyDescent="0.25"/>
    <row r="53" s="13" customFormat="1" ht="13.9" customHeight="1" x14ac:dyDescent="0.25"/>
    <row r="54" s="13" customFormat="1" ht="13.9" customHeight="1" x14ac:dyDescent="0.25"/>
    <row r="55" s="13" customFormat="1" ht="13.9" customHeight="1" x14ac:dyDescent="0.25"/>
    <row r="56" s="13" customFormat="1" ht="13.9" customHeight="1" x14ac:dyDescent="0.25"/>
    <row r="57" s="13" customFormat="1" ht="13.9" customHeight="1" x14ac:dyDescent="0.25"/>
    <row r="58" s="13" customFormat="1" ht="13.9" customHeight="1" x14ac:dyDescent="0.25"/>
    <row r="59" s="13" customFormat="1" ht="13.9" customHeight="1" x14ac:dyDescent="0.25"/>
    <row r="60" s="13" customFormat="1" ht="13.9" customHeight="1" x14ac:dyDescent="0.25"/>
    <row r="61" s="13" customFormat="1" ht="13.9" customHeight="1" x14ac:dyDescent="0.25"/>
    <row r="62" s="13" customFormat="1" ht="13.9" customHeight="1" x14ac:dyDescent="0.25"/>
    <row r="63" s="13" customFormat="1" ht="13.9" customHeight="1" x14ac:dyDescent="0.25"/>
    <row r="64" s="13" customFormat="1" ht="13.9" customHeight="1" x14ac:dyDescent="0.25"/>
    <row r="65" s="13" customFormat="1" ht="13.9" customHeight="1" x14ac:dyDescent="0.25"/>
    <row r="66" s="13" customFormat="1" ht="13.9" customHeight="1" x14ac:dyDescent="0.25"/>
    <row r="67" s="13" customFormat="1" ht="13.9" customHeight="1" x14ac:dyDescent="0.25"/>
    <row r="68" s="13" customFormat="1" ht="13.9" customHeight="1" x14ac:dyDescent="0.25"/>
    <row r="69" s="13" customFormat="1" ht="13.9" customHeight="1" x14ac:dyDescent="0.25"/>
    <row r="70" s="13" customFormat="1" ht="13.9" customHeight="1" x14ac:dyDescent="0.25"/>
    <row r="71" s="13" customFormat="1" ht="13.9" customHeight="1" x14ac:dyDescent="0.25"/>
    <row r="72" s="13" customFormat="1" ht="13.9" customHeight="1" x14ac:dyDescent="0.25"/>
    <row r="73" s="13" customFormat="1" ht="13.9" customHeight="1" x14ac:dyDescent="0.25"/>
    <row r="74" s="13" customFormat="1" ht="13.9" customHeight="1" x14ac:dyDescent="0.25"/>
    <row r="75" s="13" customFormat="1" ht="13.9" customHeight="1" x14ac:dyDescent="0.25"/>
    <row r="76" s="13" customFormat="1" ht="13.9" customHeight="1" x14ac:dyDescent="0.25"/>
    <row r="77" s="13" customFormat="1" ht="13.9" customHeight="1" x14ac:dyDescent="0.25"/>
    <row r="78" s="13" customFormat="1" ht="13.9" customHeight="1" x14ac:dyDescent="0.25"/>
    <row r="79" s="13" customFormat="1" ht="13.9" customHeight="1" x14ac:dyDescent="0.25"/>
    <row r="80" s="13" customFormat="1" ht="13.9" customHeight="1" x14ac:dyDescent="0.25"/>
    <row r="81" s="13" customFormat="1" ht="13.9" customHeight="1" x14ac:dyDescent="0.25"/>
    <row r="82" s="13" customFormat="1" ht="13.9" customHeight="1" x14ac:dyDescent="0.25"/>
    <row r="83" s="13" customFormat="1" ht="13.9" customHeight="1" x14ac:dyDescent="0.25"/>
    <row r="84" s="13" customFormat="1" ht="13.9" customHeight="1" x14ac:dyDescent="0.25"/>
    <row r="85" s="13" customFormat="1" ht="13.9" customHeight="1" x14ac:dyDescent="0.25"/>
    <row r="86" s="13" customFormat="1" ht="13.9" customHeight="1" x14ac:dyDescent="0.25"/>
    <row r="87" s="13" customFormat="1" ht="13.9" customHeight="1" x14ac:dyDescent="0.25"/>
    <row r="88" s="13" customFormat="1" ht="13.9" customHeight="1" x14ac:dyDescent="0.25"/>
    <row r="89" s="13" customFormat="1" ht="13.9" customHeight="1" x14ac:dyDescent="0.25"/>
    <row r="90" s="13" customFormat="1" ht="13.9" customHeight="1" x14ac:dyDescent="0.25"/>
    <row r="91" s="13" customFormat="1" ht="13.9" customHeight="1" x14ac:dyDescent="0.25"/>
    <row r="92" s="13" customFormat="1" ht="13.9" customHeight="1" x14ac:dyDescent="0.25"/>
    <row r="93" s="13" customFormat="1" ht="13.9" customHeight="1" x14ac:dyDescent="0.25"/>
    <row r="94" s="13" customFormat="1" ht="13.9" customHeight="1" x14ac:dyDescent="0.25"/>
    <row r="95" s="13" customFormat="1" ht="13.9" customHeight="1" x14ac:dyDescent="0.25"/>
    <row r="96" s="13" customFormat="1" ht="13.9" customHeight="1" x14ac:dyDescent="0.25"/>
    <row r="97" s="13" customFormat="1" ht="13.9" customHeight="1" x14ac:dyDescent="0.25"/>
    <row r="98" s="13" customFormat="1" ht="13.9" customHeight="1" x14ac:dyDescent="0.25"/>
    <row r="99" s="13" customFormat="1" ht="13.9" customHeight="1" x14ac:dyDescent="0.25"/>
    <row r="100" s="13" customFormat="1" ht="13.9" customHeight="1" x14ac:dyDescent="0.25"/>
    <row r="101" s="13" customFormat="1" ht="13.9" customHeight="1" x14ac:dyDescent="0.25"/>
    <row r="102" s="13" customFormat="1" ht="13.9" customHeight="1" x14ac:dyDescent="0.25"/>
    <row r="103" s="13" customFormat="1" ht="13.9" customHeight="1" x14ac:dyDescent="0.25"/>
    <row r="104" s="13" customFormat="1" ht="13.9" customHeight="1" x14ac:dyDescent="0.25"/>
    <row r="105" s="13" customFormat="1" ht="13.9" customHeight="1" x14ac:dyDescent="0.25"/>
    <row r="106" s="13" customFormat="1" ht="13.9" customHeight="1" x14ac:dyDescent="0.25"/>
    <row r="107" s="13" customFormat="1" ht="13.9" customHeight="1" x14ac:dyDescent="0.25"/>
    <row r="108" s="13" customFormat="1" ht="13.9" customHeight="1" x14ac:dyDescent="0.25"/>
    <row r="109" s="13" customFormat="1" ht="13.9" customHeight="1" x14ac:dyDescent="0.25"/>
    <row r="110" s="13" customFormat="1" ht="13.9" customHeight="1" x14ac:dyDescent="0.25"/>
    <row r="111" s="13" customFormat="1" ht="13.9" customHeight="1" x14ac:dyDescent="0.25"/>
    <row r="112" s="13" customFormat="1" ht="13.9" customHeight="1" x14ac:dyDescent="0.25"/>
    <row r="113" s="13" customFormat="1" ht="13.9" customHeight="1" x14ac:dyDescent="0.25"/>
    <row r="114" s="13" customFormat="1" ht="13.9" customHeight="1" x14ac:dyDescent="0.25"/>
    <row r="115" s="13" customFormat="1" ht="13.9" customHeight="1" x14ac:dyDescent="0.25"/>
    <row r="116" s="13" customFormat="1" ht="13.9" customHeight="1" x14ac:dyDescent="0.25"/>
    <row r="117" s="13" customFormat="1" ht="13.9" customHeight="1" x14ac:dyDescent="0.25"/>
    <row r="118" s="13" customFormat="1" ht="13.9" customHeight="1" x14ac:dyDescent="0.25"/>
    <row r="119" s="13" customFormat="1" ht="13.9" customHeight="1" x14ac:dyDescent="0.25"/>
    <row r="120" s="13" customFormat="1" ht="13.9" customHeight="1" x14ac:dyDescent="0.25"/>
    <row r="121" s="13" customFormat="1" ht="13.9" customHeight="1" x14ac:dyDescent="0.25"/>
    <row r="122" s="13" customFormat="1" ht="13.9" customHeight="1" x14ac:dyDescent="0.25"/>
    <row r="123" s="13" customFormat="1" ht="13.9" customHeight="1" x14ac:dyDescent="0.25"/>
    <row r="124" s="13" customFormat="1" ht="13.9" customHeight="1" x14ac:dyDescent="0.25"/>
    <row r="125" s="13" customFormat="1" ht="13.9" customHeight="1" x14ac:dyDescent="0.25"/>
    <row r="126" s="13" customFormat="1" ht="13.9" customHeight="1" x14ac:dyDescent="0.25"/>
    <row r="127" s="13" customFormat="1" ht="13.9" customHeight="1" x14ac:dyDescent="0.25"/>
    <row r="128" s="13" customFormat="1" ht="13.9" customHeight="1" x14ac:dyDescent="0.25"/>
    <row r="129" s="13" customFormat="1" ht="13.9" customHeight="1" x14ac:dyDescent="0.25"/>
    <row r="130" s="13" customFormat="1" ht="13.9" customHeight="1" x14ac:dyDescent="0.25"/>
    <row r="131" s="13" customFormat="1" ht="13.9" customHeight="1" x14ac:dyDescent="0.25"/>
    <row r="132" s="13" customFormat="1" ht="13.9" customHeight="1" x14ac:dyDescent="0.25"/>
    <row r="133" s="13" customFormat="1" ht="13.9" customHeight="1" x14ac:dyDescent="0.25"/>
    <row r="134" s="13" customFormat="1" ht="13.9" customHeight="1" x14ac:dyDescent="0.25"/>
    <row r="135" s="13" customFormat="1" ht="13.9" customHeight="1" x14ac:dyDescent="0.25"/>
    <row r="136" s="13" customFormat="1" ht="13.9" customHeight="1" x14ac:dyDescent="0.25"/>
    <row r="137" s="13" customFormat="1" ht="13.9" customHeight="1" x14ac:dyDescent="0.25"/>
    <row r="138" s="13" customFormat="1" ht="13.9" customHeight="1" x14ac:dyDescent="0.25"/>
    <row r="139" s="13" customFormat="1" ht="13.9" customHeight="1" x14ac:dyDescent="0.25"/>
    <row r="140" s="13" customFormat="1" ht="13.9" customHeight="1" x14ac:dyDescent="0.25"/>
    <row r="141" s="13" customFormat="1" ht="13.9" customHeight="1" x14ac:dyDescent="0.25"/>
    <row r="142" s="13" customFormat="1" ht="13.9" customHeight="1" x14ac:dyDescent="0.25"/>
    <row r="143" s="13" customFormat="1" ht="13.9" customHeight="1" x14ac:dyDescent="0.25"/>
    <row r="144" s="13" customFormat="1" ht="13.9" customHeight="1" x14ac:dyDescent="0.25"/>
    <row r="145" s="13" customFormat="1" ht="13.9" customHeight="1" x14ac:dyDescent="0.25"/>
    <row r="146" s="13" customFormat="1" ht="13.9" customHeight="1" x14ac:dyDescent="0.25"/>
    <row r="147" s="13" customFormat="1" ht="13.9" customHeight="1" x14ac:dyDescent="0.25"/>
    <row r="148" s="13" customFormat="1" ht="13.9" customHeight="1" x14ac:dyDescent="0.25"/>
    <row r="149" s="13" customFormat="1" ht="13.9" customHeight="1" x14ac:dyDescent="0.25"/>
    <row r="150" s="13" customFormat="1" ht="13.9" customHeight="1" x14ac:dyDescent="0.25"/>
    <row r="151" s="13" customFormat="1" ht="13.9" customHeight="1" x14ac:dyDescent="0.25"/>
    <row r="152" s="13" customFormat="1" ht="13.9" customHeight="1" x14ac:dyDescent="0.25"/>
    <row r="153" s="13" customFormat="1" ht="13.9" customHeight="1" x14ac:dyDescent="0.25"/>
    <row r="154" s="13" customFormat="1" ht="13.9" customHeight="1" x14ac:dyDescent="0.25"/>
    <row r="155" s="13" customFormat="1" ht="13.9" customHeight="1" x14ac:dyDescent="0.25"/>
    <row r="156" s="13" customFormat="1" ht="13.9" customHeight="1" x14ac:dyDescent="0.25"/>
    <row r="157" s="13" customFormat="1" ht="13.9" customHeight="1" x14ac:dyDescent="0.25"/>
    <row r="158" s="13" customFormat="1" ht="13.9" customHeight="1" x14ac:dyDescent="0.25"/>
    <row r="159" s="13" customFormat="1" ht="13.9" customHeight="1" x14ac:dyDescent="0.25"/>
    <row r="160" s="13" customFormat="1" ht="13.9" customHeight="1" x14ac:dyDescent="0.25"/>
    <row r="161" s="13" customFormat="1" ht="13.9" customHeight="1" x14ac:dyDescent="0.25"/>
    <row r="162" s="13" customFormat="1" ht="13.9" customHeight="1" x14ac:dyDescent="0.25"/>
    <row r="163" s="13" customFormat="1" ht="13.9" customHeight="1" x14ac:dyDescent="0.25"/>
    <row r="164" s="13" customFormat="1" ht="13.9" customHeight="1" x14ac:dyDescent="0.25"/>
    <row r="165" s="13" customFormat="1" ht="13.9" customHeight="1" x14ac:dyDescent="0.25"/>
    <row r="166" s="13" customFormat="1" ht="13.9" customHeight="1" x14ac:dyDescent="0.25"/>
    <row r="167" s="13" customFormat="1" ht="13.9" customHeight="1" x14ac:dyDescent="0.25"/>
    <row r="168" s="13" customFormat="1" ht="13.9" customHeight="1" x14ac:dyDescent="0.25"/>
    <row r="169" s="13" customFormat="1" ht="13.9" customHeight="1" x14ac:dyDescent="0.25"/>
    <row r="170" s="13" customFormat="1" ht="13.9" customHeight="1" x14ac:dyDescent="0.25"/>
    <row r="171" s="13" customFormat="1" ht="13.9" customHeight="1" x14ac:dyDescent="0.25"/>
    <row r="172" s="13" customFormat="1" ht="13.9" customHeight="1" x14ac:dyDescent="0.25"/>
    <row r="173" s="13" customFormat="1" ht="13.9" customHeight="1" x14ac:dyDescent="0.25"/>
    <row r="174" s="13" customFormat="1" ht="13.9" customHeight="1" x14ac:dyDescent="0.25"/>
    <row r="175" s="13" customFormat="1" ht="13.9" customHeight="1" x14ac:dyDescent="0.25"/>
    <row r="176" s="13" customFormat="1" ht="13.9" customHeight="1" x14ac:dyDescent="0.25"/>
    <row r="177" s="13" customFormat="1" ht="13.9" customHeight="1" x14ac:dyDescent="0.25"/>
    <row r="178" s="13" customFormat="1" ht="13.9" customHeight="1" x14ac:dyDescent="0.25"/>
    <row r="179" s="13" customFormat="1" ht="13.9" customHeight="1" x14ac:dyDescent="0.25"/>
    <row r="180" s="13" customFormat="1" ht="13.9" customHeight="1" x14ac:dyDescent="0.25"/>
    <row r="181" s="13" customFormat="1" ht="13.9" customHeight="1" x14ac:dyDescent="0.25"/>
    <row r="182" s="13" customFormat="1" ht="13.9" customHeight="1" x14ac:dyDescent="0.25"/>
    <row r="183" s="13" customFormat="1" ht="13.9" customHeight="1" x14ac:dyDescent="0.25"/>
    <row r="184" s="13" customFormat="1" ht="13.9" customHeight="1" x14ac:dyDescent="0.25"/>
    <row r="185" s="13" customFormat="1" ht="13.9" customHeight="1" x14ac:dyDescent="0.25"/>
    <row r="186" s="13" customFormat="1" ht="13.9" customHeight="1" x14ac:dyDescent="0.25"/>
    <row r="187" s="13" customFormat="1" ht="13.9" customHeight="1" x14ac:dyDescent="0.25"/>
    <row r="188" s="13" customFormat="1" ht="13.9" customHeight="1" x14ac:dyDescent="0.25"/>
    <row r="189" s="13" customFormat="1" ht="13.9" customHeight="1" x14ac:dyDescent="0.25"/>
    <row r="190" s="13" customFormat="1" ht="13.9" customHeight="1" x14ac:dyDescent="0.25"/>
    <row r="191" s="13" customFormat="1" ht="13.9" customHeight="1" x14ac:dyDescent="0.25"/>
    <row r="192" s="13" customFormat="1" ht="13.9" customHeight="1" x14ac:dyDescent="0.25"/>
    <row r="193" s="13" customFormat="1" ht="13.9" customHeight="1" x14ac:dyDescent="0.25"/>
    <row r="194" s="13" customFormat="1" ht="13.9" customHeight="1" x14ac:dyDescent="0.25"/>
    <row r="195" s="13" customFormat="1" ht="13.9" customHeight="1" x14ac:dyDescent="0.25"/>
    <row r="196" s="13" customFormat="1" ht="13.9" customHeight="1" x14ac:dyDescent="0.25"/>
    <row r="197" s="13" customFormat="1" ht="13.9" customHeight="1" x14ac:dyDescent="0.25"/>
    <row r="198" s="13" customFormat="1" ht="13.9" customHeight="1" x14ac:dyDescent="0.25"/>
    <row r="199" s="13" customFormat="1" ht="13.9" customHeight="1" x14ac:dyDescent="0.25"/>
    <row r="200" s="13" customFormat="1" ht="13.9" customHeight="1" x14ac:dyDescent="0.25"/>
    <row r="201" s="13" customFormat="1" ht="13.9" customHeight="1" x14ac:dyDescent="0.25"/>
    <row r="202" s="13" customFormat="1" ht="13.9" customHeight="1" x14ac:dyDescent="0.25"/>
    <row r="203" s="13" customFormat="1" ht="13.9" customHeight="1" x14ac:dyDescent="0.25"/>
    <row r="204" s="13" customFormat="1" ht="13.9" customHeight="1" x14ac:dyDescent="0.25"/>
    <row r="205" s="13" customFormat="1" ht="13.9" customHeight="1" x14ac:dyDescent="0.25"/>
    <row r="206" s="13" customFormat="1" ht="13.9" customHeight="1" x14ac:dyDescent="0.25"/>
    <row r="207" s="13" customFormat="1" ht="13.9" customHeight="1" x14ac:dyDescent="0.25"/>
    <row r="208" s="13" customFormat="1" ht="13.9" customHeight="1" x14ac:dyDescent="0.25"/>
    <row r="209" s="13" customFormat="1" ht="13.9" customHeight="1" x14ac:dyDescent="0.25"/>
    <row r="210" s="13" customFormat="1" ht="13.9" customHeight="1" x14ac:dyDescent="0.25"/>
    <row r="211" s="13" customFormat="1" ht="13.9" customHeight="1" x14ac:dyDescent="0.25"/>
    <row r="212" s="13" customFormat="1" ht="13.9" customHeight="1" x14ac:dyDescent="0.25"/>
    <row r="213" s="13" customFormat="1" ht="13.9" customHeight="1" x14ac:dyDescent="0.25"/>
    <row r="214" s="13" customFormat="1" ht="13.9" customHeight="1" x14ac:dyDescent="0.25"/>
    <row r="215" s="13" customFormat="1" ht="13.9" customHeight="1" x14ac:dyDescent="0.25"/>
    <row r="216" s="13" customFormat="1" ht="13.9" customHeight="1" x14ac:dyDescent="0.25"/>
    <row r="217" s="13" customFormat="1" ht="13.9" customHeight="1" x14ac:dyDescent="0.25"/>
    <row r="218" s="13" customFormat="1" ht="13.9" customHeight="1" x14ac:dyDescent="0.25"/>
    <row r="219" s="13" customFormat="1" ht="13.9" customHeight="1" x14ac:dyDescent="0.25"/>
    <row r="220" s="13" customFormat="1" ht="13.9" customHeight="1" x14ac:dyDescent="0.25"/>
    <row r="221" s="13" customFormat="1" ht="13.9" customHeight="1" x14ac:dyDescent="0.25"/>
    <row r="222" s="13" customFormat="1" ht="13.9" customHeight="1" x14ac:dyDescent="0.25"/>
    <row r="223" s="13" customFormat="1" ht="13.9" customHeight="1" x14ac:dyDescent="0.25"/>
    <row r="224" s="13" customFormat="1" ht="13.9" customHeight="1" x14ac:dyDescent="0.25"/>
    <row r="225" s="13" customFormat="1" ht="13.9" customHeight="1" x14ac:dyDescent="0.25"/>
    <row r="226" s="13" customFormat="1" ht="13.9" customHeight="1" x14ac:dyDescent="0.25"/>
    <row r="227" s="13" customFormat="1" ht="13.9" customHeight="1" x14ac:dyDescent="0.25"/>
    <row r="228" s="13" customFormat="1" ht="13.9" customHeight="1" x14ac:dyDescent="0.25"/>
    <row r="229" s="13" customFormat="1" ht="13.9" customHeight="1" x14ac:dyDescent="0.25"/>
    <row r="230" s="13" customFormat="1" ht="13.9" customHeight="1" x14ac:dyDescent="0.25"/>
    <row r="231" s="13" customFormat="1" ht="13.9" customHeight="1" x14ac:dyDescent="0.25"/>
    <row r="232" s="13" customFormat="1" ht="13.9" customHeight="1" x14ac:dyDescent="0.25"/>
    <row r="233" s="13" customFormat="1" ht="13.9" customHeight="1" x14ac:dyDescent="0.25"/>
    <row r="234" s="13" customFormat="1" ht="13.9" customHeight="1" x14ac:dyDescent="0.25"/>
    <row r="235" s="13" customFormat="1" ht="13.9" customHeight="1" x14ac:dyDescent="0.25"/>
    <row r="236" s="13" customFormat="1" ht="13.9" customHeight="1" x14ac:dyDescent="0.25"/>
    <row r="237" s="13" customFormat="1" ht="13.9" customHeight="1" x14ac:dyDescent="0.25"/>
    <row r="238" s="13" customFormat="1" ht="13.9" customHeight="1" x14ac:dyDescent="0.25"/>
    <row r="239" s="13" customFormat="1" ht="13.9" customHeight="1" x14ac:dyDescent="0.25"/>
    <row r="240" s="13" customFormat="1" ht="13.9" customHeight="1" x14ac:dyDescent="0.25"/>
    <row r="241" s="13" customFormat="1" ht="13.9" customHeight="1" x14ac:dyDescent="0.25"/>
    <row r="242" s="13" customFormat="1" ht="13.9" customHeight="1" x14ac:dyDescent="0.25"/>
    <row r="243" s="13" customFormat="1" ht="13.9" customHeight="1" x14ac:dyDescent="0.25"/>
    <row r="244" s="13" customFormat="1" ht="13.9" customHeight="1" x14ac:dyDescent="0.25"/>
    <row r="245" s="13" customFormat="1" ht="13.9" customHeight="1" x14ac:dyDescent="0.25"/>
    <row r="246" s="13" customFormat="1" ht="13.9" customHeight="1" x14ac:dyDescent="0.25"/>
    <row r="247" s="13" customFormat="1" ht="13.9" customHeight="1" x14ac:dyDescent="0.25"/>
    <row r="248" s="13" customFormat="1" ht="13.9" customHeight="1" x14ac:dyDescent="0.25"/>
    <row r="249" s="13" customFormat="1" ht="13.9" customHeight="1" x14ac:dyDescent="0.25"/>
    <row r="250" s="13" customFormat="1" ht="13.9" customHeight="1" x14ac:dyDescent="0.25"/>
    <row r="251" s="13" customFormat="1" ht="13.9" customHeight="1" x14ac:dyDescent="0.25"/>
    <row r="252" s="13" customFormat="1" ht="13.9" customHeight="1" x14ac:dyDescent="0.25"/>
    <row r="253" s="13" customFormat="1" ht="13.9" customHeight="1" x14ac:dyDescent="0.25"/>
    <row r="254" s="13" customFormat="1" ht="13.9" customHeight="1" x14ac:dyDescent="0.25"/>
    <row r="255" s="13" customFormat="1" ht="13.9" customHeight="1" x14ac:dyDescent="0.25"/>
    <row r="256" s="13" customFormat="1" ht="13.9" customHeight="1" x14ac:dyDescent="0.25"/>
    <row r="257" s="13" customFormat="1" ht="13.9" customHeight="1" x14ac:dyDescent="0.25"/>
    <row r="258" s="13" customFormat="1" ht="13.9" customHeight="1" x14ac:dyDescent="0.25"/>
    <row r="259" s="13" customFormat="1" ht="13.9" customHeight="1" x14ac:dyDescent="0.25"/>
    <row r="260" s="13" customFormat="1" ht="13.9" customHeight="1" x14ac:dyDescent="0.25"/>
    <row r="261" s="13" customFormat="1" ht="13.9" customHeight="1" x14ac:dyDescent="0.25"/>
    <row r="262" s="13" customFormat="1" ht="13.9" customHeight="1" x14ac:dyDescent="0.25"/>
    <row r="263" s="13" customFormat="1" ht="13.9" customHeight="1" x14ac:dyDescent="0.25"/>
    <row r="264" s="13" customFormat="1" ht="13.9" customHeight="1" x14ac:dyDescent="0.25"/>
    <row r="265" s="13" customFormat="1" ht="13.9" customHeight="1" x14ac:dyDescent="0.25"/>
    <row r="266" s="13" customFormat="1" ht="13.9" customHeight="1" x14ac:dyDescent="0.25"/>
    <row r="267" s="13" customFormat="1" ht="13.9" customHeight="1" x14ac:dyDescent="0.25"/>
    <row r="268" s="13" customFormat="1" ht="13.9" customHeight="1" x14ac:dyDescent="0.25"/>
    <row r="269" s="13" customFormat="1" ht="13.9" customHeight="1" x14ac:dyDescent="0.25"/>
    <row r="270" s="13" customFormat="1" ht="13.9" customHeight="1" x14ac:dyDescent="0.25"/>
    <row r="271" s="13" customFormat="1" ht="13.9" customHeight="1" x14ac:dyDescent="0.25"/>
    <row r="272" s="13" customFormat="1" ht="13.9" customHeight="1" x14ac:dyDescent="0.25"/>
    <row r="273" s="13" customFormat="1" ht="13.9" customHeight="1" x14ac:dyDescent="0.25"/>
    <row r="274" s="13" customFormat="1" ht="13.9" customHeight="1" x14ac:dyDescent="0.25"/>
    <row r="275" s="13" customFormat="1" ht="13.9" customHeight="1" x14ac:dyDescent="0.25"/>
    <row r="276" s="13" customFormat="1" ht="13.9" customHeight="1" x14ac:dyDescent="0.25"/>
    <row r="277" s="13" customFormat="1" ht="13.9" customHeight="1" x14ac:dyDescent="0.25"/>
    <row r="278" s="13" customFormat="1" ht="13.9" customHeight="1" x14ac:dyDescent="0.25"/>
    <row r="279" s="13" customFormat="1" ht="13.9" customHeight="1" x14ac:dyDescent="0.25"/>
    <row r="280" s="13" customFormat="1" ht="13.9" customHeight="1" x14ac:dyDescent="0.25"/>
    <row r="281" s="13" customFormat="1" ht="13.9" customHeight="1" x14ac:dyDescent="0.25"/>
    <row r="282" s="13" customFormat="1" ht="13.9" customHeight="1" x14ac:dyDescent="0.25"/>
    <row r="283" s="13" customFormat="1" ht="13.9" customHeight="1" x14ac:dyDescent="0.25"/>
    <row r="284" s="13" customFormat="1" ht="13.9" customHeight="1" x14ac:dyDescent="0.25"/>
    <row r="285" s="13" customFormat="1" ht="13.9" customHeight="1" x14ac:dyDescent="0.25"/>
    <row r="286" s="13" customFormat="1" ht="13.9" customHeight="1" x14ac:dyDescent="0.25"/>
    <row r="287" s="13" customFormat="1" ht="13.9" customHeight="1" x14ac:dyDescent="0.25"/>
    <row r="288" s="13" customFormat="1" ht="13.9" customHeight="1" x14ac:dyDescent="0.25"/>
    <row r="289" s="13" customFormat="1" ht="13.9" customHeight="1" x14ac:dyDescent="0.25"/>
    <row r="290" s="13" customFormat="1" ht="13.9" customHeight="1" x14ac:dyDescent="0.25"/>
    <row r="291" s="13" customFormat="1" ht="13.9" customHeight="1" x14ac:dyDescent="0.25"/>
    <row r="292" s="13" customFormat="1" ht="13.9" customHeight="1" x14ac:dyDescent="0.25"/>
    <row r="293" s="13" customFormat="1" ht="13.9" customHeight="1" x14ac:dyDescent="0.25"/>
    <row r="294" s="13" customFormat="1" ht="13.9" customHeight="1" x14ac:dyDescent="0.25"/>
    <row r="295" s="13" customFormat="1" ht="13.9" customHeight="1" x14ac:dyDescent="0.25"/>
    <row r="296" s="13" customFormat="1" ht="13.9" customHeight="1" x14ac:dyDescent="0.25"/>
    <row r="297" s="13" customFormat="1" ht="13.9" customHeight="1" x14ac:dyDescent="0.25"/>
    <row r="298" s="13" customFormat="1" ht="13.9" customHeight="1" x14ac:dyDescent="0.25"/>
    <row r="299" s="13" customFormat="1" ht="13.9" customHeight="1" x14ac:dyDescent="0.25"/>
    <row r="300" s="13" customFormat="1" ht="13.9" customHeight="1" x14ac:dyDescent="0.25"/>
    <row r="301" s="13" customFormat="1" ht="13.9" customHeight="1" x14ac:dyDescent="0.25"/>
    <row r="302" s="13" customFormat="1" ht="13.9" customHeight="1" x14ac:dyDescent="0.25"/>
    <row r="303" s="13" customFormat="1" ht="13.9" customHeight="1" x14ac:dyDescent="0.25"/>
    <row r="304" s="13" customFormat="1" ht="13.9" customHeight="1" x14ac:dyDescent="0.25"/>
    <row r="305" s="13" customFormat="1" ht="13.9" customHeight="1" x14ac:dyDescent="0.25"/>
    <row r="306" s="13" customFormat="1" ht="13.9" customHeight="1" x14ac:dyDescent="0.25"/>
    <row r="307" s="13" customFormat="1" ht="13.9" customHeight="1" x14ac:dyDescent="0.25"/>
    <row r="308" s="13" customFormat="1" ht="13.9" customHeight="1" x14ac:dyDescent="0.25"/>
    <row r="309" s="13" customFormat="1" ht="13.9" customHeight="1" x14ac:dyDescent="0.25"/>
    <row r="310" s="13" customFormat="1" ht="13.9" customHeight="1" x14ac:dyDescent="0.25"/>
    <row r="311" s="13" customFormat="1" ht="13.9" customHeight="1" x14ac:dyDescent="0.25"/>
    <row r="312" s="13" customFormat="1" ht="13.9" customHeight="1" x14ac:dyDescent="0.25"/>
    <row r="313" s="13" customFormat="1" ht="13.9" customHeight="1" x14ac:dyDescent="0.25"/>
    <row r="314" s="13" customFormat="1" ht="13.9" customHeight="1" x14ac:dyDescent="0.25"/>
    <row r="315" s="13" customFormat="1" ht="13.9" customHeight="1" x14ac:dyDescent="0.25"/>
    <row r="316" s="13" customFormat="1" ht="13.9" customHeight="1" x14ac:dyDescent="0.25"/>
    <row r="317" s="13" customFormat="1" ht="13.9" customHeight="1" x14ac:dyDescent="0.25"/>
    <row r="318" s="13" customFormat="1" ht="13.9" customHeight="1" x14ac:dyDescent="0.25"/>
    <row r="319" s="13" customFormat="1" ht="13.9" customHeight="1" x14ac:dyDescent="0.25"/>
    <row r="320" s="13" customFormat="1" ht="13.9" customHeight="1" x14ac:dyDescent="0.25"/>
    <row r="321" s="13" customFormat="1" ht="13.9" customHeight="1" x14ac:dyDescent="0.25"/>
    <row r="322" s="13" customFormat="1" ht="13.9" customHeight="1" x14ac:dyDescent="0.25"/>
    <row r="323" s="13" customFormat="1" ht="13.9" customHeight="1" x14ac:dyDescent="0.25"/>
    <row r="324" s="13" customFormat="1" ht="13.9" customHeight="1" x14ac:dyDescent="0.25"/>
    <row r="325" s="13" customFormat="1" ht="13.9" customHeight="1" x14ac:dyDescent="0.25"/>
    <row r="326" s="13" customFormat="1" ht="13.9" customHeight="1" x14ac:dyDescent="0.25"/>
    <row r="327" s="13" customFormat="1" ht="13.9" customHeight="1" x14ac:dyDescent="0.25"/>
    <row r="328" s="13" customFormat="1" ht="13.9" customHeight="1" x14ac:dyDescent="0.25"/>
    <row r="329" s="13" customFormat="1" ht="13.9" customHeight="1" x14ac:dyDescent="0.25"/>
    <row r="330" s="13" customFormat="1" ht="13.9" customHeight="1" x14ac:dyDescent="0.25"/>
    <row r="331" s="13" customFormat="1" ht="13.9" customHeight="1" x14ac:dyDescent="0.25"/>
    <row r="332" s="13" customFormat="1" ht="13.9" customHeight="1" x14ac:dyDescent="0.25"/>
    <row r="333" s="13" customFormat="1" ht="13.9" customHeight="1" x14ac:dyDescent="0.25"/>
    <row r="334" s="13" customFormat="1" ht="13.9" customHeight="1" x14ac:dyDescent="0.25"/>
    <row r="335" s="13" customFormat="1" ht="13.9" customHeight="1" x14ac:dyDescent="0.25"/>
    <row r="336" s="13" customFormat="1" ht="13.9" customHeight="1" x14ac:dyDescent="0.25"/>
    <row r="337" s="13" customFormat="1" ht="13.9" customHeight="1" x14ac:dyDescent="0.25"/>
    <row r="338" s="13" customFormat="1" ht="13.9" customHeight="1" x14ac:dyDescent="0.25"/>
    <row r="339" s="13" customFormat="1" ht="13.9" customHeight="1" x14ac:dyDescent="0.25"/>
    <row r="340" s="13" customFormat="1" ht="13.9" customHeight="1" x14ac:dyDescent="0.25"/>
    <row r="341" s="13" customFormat="1" ht="13.9" customHeight="1" x14ac:dyDescent="0.25"/>
    <row r="342" s="13" customFormat="1" ht="13.9" customHeight="1" x14ac:dyDescent="0.25"/>
    <row r="343" s="13" customFormat="1" ht="13.9" customHeight="1" x14ac:dyDescent="0.25"/>
    <row r="344" s="13" customFormat="1" ht="13.9" customHeight="1" x14ac:dyDescent="0.25"/>
    <row r="345" s="13" customFormat="1" ht="13.9" customHeight="1" x14ac:dyDescent="0.25"/>
    <row r="346" s="13" customFormat="1" ht="13.9" customHeight="1" x14ac:dyDescent="0.25"/>
    <row r="347" s="13" customFormat="1" ht="13.9" customHeight="1" x14ac:dyDescent="0.25"/>
    <row r="348" s="13" customFormat="1" ht="13.9" customHeight="1" x14ac:dyDescent="0.25"/>
    <row r="349" s="13" customFormat="1" ht="13.9" customHeight="1" x14ac:dyDescent="0.25"/>
    <row r="350" s="13" customFormat="1" ht="13.9" customHeight="1" x14ac:dyDescent="0.25"/>
    <row r="351" s="13" customFormat="1" ht="13.9" customHeight="1" x14ac:dyDescent="0.25"/>
    <row r="352" s="13" customFormat="1" ht="13.9" customHeight="1" x14ac:dyDescent="0.25"/>
    <row r="353" s="13" customFormat="1" ht="13.9" customHeight="1" x14ac:dyDescent="0.25"/>
    <row r="354" s="13" customFormat="1" ht="13.9" customHeight="1" x14ac:dyDescent="0.25"/>
    <row r="355" s="13" customFormat="1" ht="13.9" customHeight="1" x14ac:dyDescent="0.25"/>
    <row r="356" s="13" customFormat="1" ht="13.9" customHeight="1" x14ac:dyDescent="0.25"/>
    <row r="357" s="13" customFormat="1" ht="13.9" customHeight="1" x14ac:dyDescent="0.25"/>
    <row r="358" s="13" customFormat="1" ht="13.9" customHeight="1" x14ac:dyDescent="0.25"/>
    <row r="359" s="13" customFormat="1" ht="13.9" customHeight="1" x14ac:dyDescent="0.25"/>
    <row r="360" s="13" customFormat="1" ht="13.9" customHeight="1" x14ac:dyDescent="0.25"/>
    <row r="361" s="13" customFormat="1" ht="13.9" customHeight="1" x14ac:dyDescent="0.25"/>
    <row r="362" s="13" customFormat="1" ht="13.9" customHeight="1" x14ac:dyDescent="0.25"/>
    <row r="363" s="13" customFormat="1" ht="13.9" customHeight="1" x14ac:dyDescent="0.25"/>
    <row r="364" s="13" customFormat="1" ht="13.9" customHeight="1" x14ac:dyDescent="0.25"/>
    <row r="365" s="13" customFormat="1" ht="13.9" customHeight="1" x14ac:dyDescent="0.25"/>
    <row r="366" s="13" customFormat="1" ht="13.9" customHeight="1" x14ac:dyDescent="0.25"/>
    <row r="367" s="13" customFormat="1" ht="13.9" customHeight="1" x14ac:dyDescent="0.25"/>
    <row r="368" s="13" customFormat="1" ht="13.9" customHeight="1" x14ac:dyDescent="0.25"/>
    <row r="369" s="13" customFormat="1" ht="13.9" customHeight="1" x14ac:dyDescent="0.25"/>
    <row r="370" s="13" customFormat="1" ht="13.9" customHeight="1" x14ac:dyDescent="0.25"/>
    <row r="371" s="13" customFormat="1" ht="13.9" customHeight="1" x14ac:dyDescent="0.25"/>
    <row r="372" s="13" customFormat="1" ht="13.9" customHeight="1" x14ac:dyDescent="0.25"/>
    <row r="373" s="13" customFormat="1" ht="13.9" customHeight="1" x14ac:dyDescent="0.25"/>
    <row r="374" s="13" customFormat="1" ht="13.9" customHeight="1" x14ac:dyDescent="0.25"/>
    <row r="375" s="13" customFormat="1" ht="13.9" customHeight="1" x14ac:dyDescent="0.25"/>
    <row r="376" s="13" customFormat="1" ht="13.9" customHeight="1" x14ac:dyDescent="0.25"/>
    <row r="377" s="13" customFormat="1" ht="13.9" customHeight="1" x14ac:dyDescent="0.25"/>
    <row r="378" s="13" customFormat="1" ht="13.9" customHeight="1" x14ac:dyDescent="0.25"/>
    <row r="379" s="13" customFormat="1" ht="13.9" customHeight="1" x14ac:dyDescent="0.25"/>
    <row r="380" s="13" customFormat="1" ht="13.9" customHeight="1" x14ac:dyDescent="0.25"/>
    <row r="381" s="13" customFormat="1" ht="13.9" customHeight="1" x14ac:dyDescent="0.25"/>
    <row r="382" s="13" customFormat="1" ht="13.9" customHeight="1" x14ac:dyDescent="0.25"/>
    <row r="383" s="13" customFormat="1" ht="13.9" customHeight="1" x14ac:dyDescent="0.25"/>
    <row r="384" s="13" customFormat="1" ht="13.9" customHeight="1" x14ac:dyDescent="0.25"/>
    <row r="385" s="13" customFormat="1" ht="13.9" customHeight="1" x14ac:dyDescent="0.25"/>
    <row r="386" s="13" customFormat="1" ht="13.9" customHeight="1" x14ac:dyDescent="0.25"/>
    <row r="387" s="13" customFormat="1" ht="13.9" customHeight="1" x14ac:dyDescent="0.25"/>
    <row r="388" s="13" customFormat="1" ht="13.9" customHeight="1" x14ac:dyDescent="0.25"/>
    <row r="389" s="13" customFormat="1" ht="13.9" customHeight="1" x14ac:dyDescent="0.25"/>
    <row r="390" s="13" customFormat="1" ht="13.9" customHeight="1" x14ac:dyDescent="0.25"/>
    <row r="391" s="13" customFormat="1" ht="13.9" customHeight="1" x14ac:dyDescent="0.25"/>
    <row r="392" s="13" customFormat="1" ht="13.9" customHeight="1" x14ac:dyDescent="0.25"/>
    <row r="393" s="13" customFormat="1" ht="13.9" customHeight="1" x14ac:dyDescent="0.25"/>
    <row r="394" s="13" customFormat="1" ht="13.9" customHeight="1" x14ac:dyDescent="0.25"/>
    <row r="395" s="13" customFormat="1" ht="13.9" customHeight="1" x14ac:dyDescent="0.25"/>
    <row r="396" s="13" customFormat="1" ht="13.9" customHeight="1" x14ac:dyDescent="0.25"/>
    <row r="397" s="13" customFormat="1" ht="13.9" customHeight="1" x14ac:dyDescent="0.25"/>
    <row r="398" s="13" customFormat="1" ht="13.9" customHeight="1" x14ac:dyDescent="0.25"/>
    <row r="399" s="13" customFormat="1" ht="13.9" customHeight="1" x14ac:dyDescent="0.25"/>
    <row r="400" s="13" customFormat="1" ht="13.9" customHeight="1" x14ac:dyDescent="0.25"/>
    <row r="401" s="13" customFormat="1" ht="13.9" customHeight="1" x14ac:dyDescent="0.25"/>
    <row r="402" s="13" customFormat="1" ht="13.9" customHeight="1" x14ac:dyDescent="0.25"/>
    <row r="403" s="13" customFormat="1" ht="13.9" customHeight="1" x14ac:dyDescent="0.25"/>
    <row r="404" s="13" customFormat="1" ht="13.9" customHeight="1" x14ac:dyDescent="0.25"/>
    <row r="405" s="13" customFormat="1" ht="13.9" customHeight="1" x14ac:dyDescent="0.25"/>
    <row r="406" s="13" customFormat="1" ht="13.9" customHeight="1" x14ac:dyDescent="0.25"/>
    <row r="407" s="13" customFormat="1" ht="13.9" customHeight="1" x14ac:dyDescent="0.25"/>
    <row r="408" s="13" customFormat="1" ht="13.9" customHeight="1" x14ac:dyDescent="0.25"/>
    <row r="409" s="13" customFormat="1" ht="13.9" customHeight="1" x14ac:dyDescent="0.25"/>
    <row r="410" s="13" customFormat="1" ht="13.9" customHeight="1" x14ac:dyDescent="0.25"/>
    <row r="411" s="13" customFormat="1" ht="13.9" customHeight="1" x14ac:dyDescent="0.25"/>
    <row r="412" s="13" customFormat="1" ht="13.9" customHeight="1" x14ac:dyDescent="0.25"/>
    <row r="413" s="13" customFormat="1" ht="13.9" customHeight="1" x14ac:dyDescent="0.25"/>
    <row r="414" s="13" customFormat="1" ht="13.9" customHeight="1" x14ac:dyDescent="0.25"/>
    <row r="415" s="13" customFormat="1" ht="13.9" customHeight="1" x14ac:dyDescent="0.25"/>
    <row r="416" s="13" customFormat="1" ht="13.9" customHeight="1" x14ac:dyDescent="0.25"/>
    <row r="417" s="13" customFormat="1" ht="13.9" customHeight="1" x14ac:dyDescent="0.25"/>
    <row r="418" s="13" customFormat="1" ht="13.9" customHeight="1" x14ac:dyDescent="0.25"/>
    <row r="419" s="13" customFormat="1" ht="13.9" customHeight="1" x14ac:dyDescent="0.25"/>
    <row r="420" s="13" customFormat="1" ht="13.9" customHeight="1" x14ac:dyDescent="0.25"/>
    <row r="421" s="13" customFormat="1" ht="13.9" customHeight="1" x14ac:dyDescent="0.25"/>
    <row r="422" s="13" customFormat="1" ht="13.9" customHeight="1" x14ac:dyDescent="0.25"/>
    <row r="423" s="13" customFormat="1" ht="13.9" customHeight="1" x14ac:dyDescent="0.25"/>
    <row r="424" s="13" customFormat="1" ht="13.9" customHeight="1" x14ac:dyDescent="0.25"/>
    <row r="425" s="13" customFormat="1" ht="13.9" customHeight="1" x14ac:dyDescent="0.25"/>
    <row r="426" s="13" customFormat="1" ht="13.9" customHeight="1" x14ac:dyDescent="0.25"/>
    <row r="427" s="13" customFormat="1" ht="13.9" customHeight="1" x14ac:dyDescent="0.25"/>
    <row r="428" s="13" customFormat="1" ht="13.9" customHeight="1" x14ac:dyDescent="0.25"/>
    <row r="429" s="13" customFormat="1" ht="13.9" customHeight="1" x14ac:dyDescent="0.25"/>
    <row r="430" s="13" customFormat="1" ht="13.9" customHeight="1" x14ac:dyDescent="0.25"/>
    <row r="431" s="13" customFormat="1" ht="13.9" customHeight="1" x14ac:dyDescent="0.25"/>
    <row r="432" s="13" customFormat="1" ht="13.9" customHeight="1" x14ac:dyDescent="0.25"/>
    <row r="433" s="13" customFormat="1" ht="13.9" customHeight="1" x14ac:dyDescent="0.25"/>
    <row r="434" s="13" customFormat="1" ht="13.9" customHeight="1" x14ac:dyDescent="0.25"/>
    <row r="435" s="13" customFormat="1" ht="13.9" customHeight="1" x14ac:dyDescent="0.25"/>
    <row r="436" s="13" customFormat="1" ht="13.9" customHeight="1" x14ac:dyDescent="0.25"/>
    <row r="437" s="13" customFormat="1" ht="13.9" customHeight="1" x14ac:dyDescent="0.25"/>
    <row r="438" s="13" customFormat="1" ht="13.9" customHeight="1" x14ac:dyDescent="0.25"/>
    <row r="439" s="13" customFormat="1" ht="13.9" customHeight="1" x14ac:dyDescent="0.25"/>
    <row r="440" s="13" customFormat="1" ht="13.9" customHeight="1" x14ac:dyDescent="0.25"/>
    <row r="441" s="13" customFormat="1" ht="13.9" customHeight="1" x14ac:dyDescent="0.25"/>
    <row r="442" s="13" customFormat="1" ht="13.9" customHeight="1" x14ac:dyDescent="0.25"/>
    <row r="443" s="13" customFormat="1" ht="13.9" customHeight="1" x14ac:dyDescent="0.25"/>
    <row r="444" s="13" customFormat="1" ht="13.9" customHeight="1" x14ac:dyDescent="0.25"/>
    <row r="445" s="13" customFormat="1" ht="13.9" customHeight="1" x14ac:dyDescent="0.25"/>
    <row r="446" s="13" customFormat="1" ht="13.9" customHeight="1" x14ac:dyDescent="0.25"/>
    <row r="447" s="13" customFormat="1" ht="13.9" customHeight="1" x14ac:dyDescent="0.25"/>
    <row r="448" s="13" customFormat="1" ht="13.9" customHeight="1" x14ac:dyDescent="0.25"/>
    <row r="449" s="13" customFormat="1" ht="13.9" customHeight="1" x14ac:dyDescent="0.25"/>
    <row r="450" s="13" customFormat="1" ht="13.9" customHeight="1" x14ac:dyDescent="0.25"/>
    <row r="451" s="13" customFormat="1" ht="13.9" customHeight="1" x14ac:dyDescent="0.25"/>
    <row r="452" s="13" customFormat="1" ht="13.9" customHeight="1" x14ac:dyDescent="0.25"/>
    <row r="453" s="13" customFormat="1" ht="13.9" customHeight="1" x14ac:dyDescent="0.25"/>
    <row r="454" s="13" customFormat="1" ht="13.9" customHeight="1" x14ac:dyDescent="0.25"/>
    <row r="455" s="13" customFormat="1" ht="13.9" customHeight="1" x14ac:dyDescent="0.25"/>
    <row r="456" s="13" customFormat="1" ht="13.9" customHeight="1" x14ac:dyDescent="0.25"/>
    <row r="457" s="13" customFormat="1" ht="13.9" customHeight="1" x14ac:dyDescent="0.25"/>
    <row r="458" s="13" customFormat="1" ht="13.9" customHeight="1" x14ac:dyDescent="0.25"/>
    <row r="459" s="13" customFormat="1" ht="13.9" customHeight="1" x14ac:dyDescent="0.25"/>
    <row r="460" s="13" customFormat="1" ht="13.9" customHeight="1" x14ac:dyDescent="0.25"/>
    <row r="461" s="13" customFormat="1" ht="13.9" customHeight="1" x14ac:dyDescent="0.25"/>
    <row r="462" s="13" customFormat="1" ht="13.9" customHeight="1" x14ac:dyDescent="0.25"/>
    <row r="463" s="13" customFormat="1" ht="13.9" customHeight="1" x14ac:dyDescent="0.25"/>
    <row r="464" s="13" customFormat="1" ht="13.9" customHeight="1" x14ac:dyDescent="0.25"/>
    <row r="465" s="13" customFormat="1" ht="13.9" customHeight="1" x14ac:dyDescent="0.25"/>
    <row r="466" s="13" customFormat="1" ht="13.9" customHeight="1" x14ac:dyDescent="0.25"/>
    <row r="467" s="13" customFormat="1" ht="13.9" customHeight="1" x14ac:dyDescent="0.25"/>
    <row r="468" s="13" customFormat="1" ht="13.9" customHeight="1" x14ac:dyDescent="0.25"/>
    <row r="469" s="13" customFormat="1" ht="13.9" customHeight="1" x14ac:dyDescent="0.25"/>
    <row r="470" s="13" customFormat="1" ht="13.9" customHeight="1" x14ac:dyDescent="0.25"/>
    <row r="471" s="13" customFormat="1" ht="13.9" customHeight="1" x14ac:dyDescent="0.25"/>
    <row r="472" s="13" customFormat="1" ht="13.9" customHeight="1" x14ac:dyDescent="0.25"/>
    <row r="473" s="13" customFormat="1" ht="13.9" customHeight="1" x14ac:dyDescent="0.25"/>
    <row r="474" s="13" customFormat="1" ht="13.9" customHeight="1" x14ac:dyDescent="0.25"/>
    <row r="475" s="13" customFormat="1" ht="13.9" customHeight="1" x14ac:dyDescent="0.25"/>
    <row r="476" s="13" customFormat="1" ht="13.9" customHeight="1" x14ac:dyDescent="0.25"/>
    <row r="477" s="13" customFormat="1" ht="13.9" customHeight="1" x14ac:dyDescent="0.25"/>
    <row r="478" s="13" customFormat="1" ht="13.9" customHeight="1" x14ac:dyDescent="0.25"/>
    <row r="479" s="13" customFormat="1" ht="13.9" customHeight="1" x14ac:dyDescent="0.25"/>
    <row r="480" s="13" customFormat="1" ht="13.9" customHeight="1" x14ac:dyDescent="0.25"/>
    <row r="481" s="13" customFormat="1" ht="13.9" customHeight="1" x14ac:dyDescent="0.25"/>
    <row r="482" s="13" customFormat="1" ht="13.9" customHeight="1" x14ac:dyDescent="0.25"/>
    <row r="483" s="13" customFormat="1" ht="13.9" customHeight="1" x14ac:dyDescent="0.25"/>
    <row r="484" s="13" customFormat="1" ht="13.9" customHeight="1" x14ac:dyDescent="0.25"/>
    <row r="485" s="13" customFormat="1" ht="13.9" customHeight="1" x14ac:dyDescent="0.25"/>
    <row r="486" s="13" customFormat="1" ht="13.9" customHeight="1" x14ac:dyDescent="0.25"/>
    <row r="487" s="13" customFormat="1" ht="13.9" customHeight="1" x14ac:dyDescent="0.25"/>
    <row r="488" s="13" customFormat="1" ht="13.9" customHeight="1" x14ac:dyDescent="0.25"/>
    <row r="489" s="13" customFormat="1" ht="13.9" customHeight="1" x14ac:dyDescent="0.25"/>
    <row r="490" s="13" customFormat="1" ht="13.9" customHeight="1" x14ac:dyDescent="0.25"/>
    <row r="491" s="13" customFormat="1" ht="13.9" customHeight="1" x14ac:dyDescent="0.25"/>
    <row r="492" s="13" customFormat="1" ht="13.9" customHeight="1" x14ac:dyDescent="0.25"/>
    <row r="493" s="13" customFormat="1" ht="13.9" customHeight="1" x14ac:dyDescent="0.25"/>
    <row r="494" s="13" customFormat="1" ht="13.9" customHeight="1" x14ac:dyDescent="0.25"/>
    <row r="495" s="13" customFormat="1" ht="13.9" customHeight="1" x14ac:dyDescent="0.25"/>
    <row r="496" s="13" customFormat="1" ht="13.9" customHeight="1" x14ac:dyDescent="0.25"/>
    <row r="497" s="13" customFormat="1" ht="13.9" customHeight="1" x14ac:dyDescent="0.25"/>
    <row r="498" s="13" customFormat="1" ht="13.9" customHeight="1" x14ac:dyDescent="0.25"/>
    <row r="499" s="13" customFormat="1" ht="13.9" customHeight="1" x14ac:dyDescent="0.25"/>
    <row r="500" s="13" customFormat="1" ht="13.9" customHeight="1" x14ac:dyDescent="0.25"/>
    <row r="501" s="13" customFormat="1" ht="13.9" customHeight="1" x14ac:dyDescent="0.25"/>
    <row r="502" s="13" customFormat="1" ht="13.9" customHeight="1" x14ac:dyDescent="0.25"/>
    <row r="503" s="13" customFormat="1" ht="13.9" customHeight="1" x14ac:dyDescent="0.25"/>
    <row r="504" s="13" customFormat="1" ht="13.9" customHeight="1" x14ac:dyDescent="0.25"/>
    <row r="505" s="13" customFormat="1" ht="13.9" customHeight="1" x14ac:dyDescent="0.25"/>
    <row r="506" s="13" customFormat="1" ht="13.9" customHeight="1" x14ac:dyDescent="0.25"/>
    <row r="507" s="13" customFormat="1" ht="13.9" customHeight="1" x14ac:dyDescent="0.25"/>
    <row r="508" s="13" customFormat="1" ht="13.9" customHeight="1" x14ac:dyDescent="0.25"/>
    <row r="509" s="13" customFormat="1" ht="13.9" customHeight="1" x14ac:dyDescent="0.25"/>
    <row r="510" s="13" customFormat="1" ht="13.9" customHeight="1" x14ac:dyDescent="0.25"/>
    <row r="511" s="13" customFormat="1" ht="13.9" customHeight="1" x14ac:dyDescent="0.25"/>
    <row r="512" s="13" customFormat="1" ht="13.9" customHeight="1" x14ac:dyDescent="0.25"/>
    <row r="513" s="13" customFormat="1" ht="13.9" customHeight="1" x14ac:dyDescent="0.25"/>
    <row r="514" s="13" customFormat="1" ht="13.9" customHeight="1" x14ac:dyDescent="0.25"/>
    <row r="515" s="13" customFormat="1" ht="13.9" customHeight="1" x14ac:dyDescent="0.25"/>
    <row r="516" s="13" customFormat="1" ht="13.9" customHeight="1" x14ac:dyDescent="0.25"/>
    <row r="517" s="13" customFormat="1" ht="13.9" customHeight="1" x14ac:dyDescent="0.25"/>
    <row r="518" s="13" customFormat="1" ht="13.9" customHeight="1" x14ac:dyDescent="0.25"/>
    <row r="519" s="13" customFormat="1" ht="13.9" customHeight="1" x14ac:dyDescent="0.25"/>
    <row r="520" s="13" customFormat="1" ht="13.9" customHeight="1" x14ac:dyDescent="0.25"/>
    <row r="521" s="13" customFormat="1" ht="13.9" customHeight="1" x14ac:dyDescent="0.25"/>
    <row r="522" s="13" customFormat="1" ht="13.9" customHeight="1" x14ac:dyDescent="0.25"/>
    <row r="523" s="13" customFormat="1" ht="13.9" customHeight="1" x14ac:dyDescent="0.25"/>
    <row r="524" s="13" customFormat="1" ht="13.9" customHeight="1" x14ac:dyDescent="0.25"/>
    <row r="525" s="13" customFormat="1" ht="13.9" customHeight="1" x14ac:dyDescent="0.25"/>
    <row r="526" s="13" customFormat="1" ht="13.9" customHeight="1" x14ac:dyDescent="0.25"/>
    <row r="527" s="13" customFormat="1" ht="13.9" customHeight="1" x14ac:dyDescent="0.25"/>
    <row r="528" s="13" customFormat="1" ht="13.9" customHeight="1" x14ac:dyDescent="0.25"/>
    <row r="529" s="13" customFormat="1" ht="13.9" customHeight="1" x14ac:dyDescent="0.25"/>
    <row r="530" s="13" customFormat="1" ht="13.9" customHeight="1" x14ac:dyDescent="0.25"/>
    <row r="531" s="13" customFormat="1" ht="13.9" customHeight="1" x14ac:dyDescent="0.25"/>
    <row r="532" s="13" customFormat="1" ht="13.9" customHeight="1" x14ac:dyDescent="0.25"/>
    <row r="533" s="13" customFormat="1" ht="13.9" customHeight="1" x14ac:dyDescent="0.25"/>
    <row r="534" s="13" customFormat="1" ht="13.9" customHeight="1" x14ac:dyDescent="0.25"/>
    <row r="535" s="13" customFormat="1" ht="13.9" customHeight="1" x14ac:dyDescent="0.25"/>
    <row r="536" s="13" customFormat="1" ht="13.9" customHeight="1" x14ac:dyDescent="0.25"/>
    <row r="537" s="13" customFormat="1" ht="13.9" customHeight="1" x14ac:dyDescent="0.25"/>
    <row r="538" s="13" customFormat="1" ht="13.9" customHeight="1" x14ac:dyDescent="0.25"/>
    <row r="539" s="13" customFormat="1" ht="13.9" customHeight="1" x14ac:dyDescent="0.25"/>
    <row r="540" s="13" customFormat="1" ht="13.9" customHeight="1" x14ac:dyDescent="0.25"/>
    <row r="541" s="13" customFormat="1" ht="13.9" customHeight="1" x14ac:dyDescent="0.25"/>
    <row r="542" s="13" customFormat="1" ht="13.9" customHeight="1" x14ac:dyDescent="0.25"/>
    <row r="543" s="13" customFormat="1" ht="13.9" customHeight="1" x14ac:dyDescent="0.25"/>
    <row r="544" s="13" customFormat="1" ht="13.9" customHeight="1" x14ac:dyDescent="0.25"/>
    <row r="545" s="13" customFormat="1" ht="13.9" customHeight="1" x14ac:dyDescent="0.25"/>
    <row r="546" s="13" customFormat="1" ht="13.9" customHeight="1" x14ac:dyDescent="0.25"/>
    <row r="547" s="13" customFormat="1" ht="13.9" customHeight="1" x14ac:dyDescent="0.25"/>
    <row r="548" s="13" customFormat="1" ht="13.9" customHeight="1" x14ac:dyDescent="0.25"/>
    <row r="549" s="13" customFormat="1" ht="13.9" customHeight="1" x14ac:dyDescent="0.25"/>
    <row r="550" s="13" customFormat="1" ht="13.9" customHeight="1" x14ac:dyDescent="0.25"/>
    <row r="551" s="13" customFormat="1" ht="13.9" customHeight="1" x14ac:dyDescent="0.25"/>
    <row r="552" s="13" customFormat="1" ht="13.9" customHeight="1" x14ac:dyDescent="0.25"/>
    <row r="553" s="13" customFormat="1" ht="13.9" customHeight="1" x14ac:dyDescent="0.25"/>
    <row r="554" s="13" customFormat="1" ht="13.9" customHeight="1" x14ac:dyDescent="0.25"/>
    <row r="555" s="13" customFormat="1" ht="13.9" customHeight="1" x14ac:dyDescent="0.25"/>
    <row r="556" s="13" customFormat="1" ht="13.9" customHeight="1" x14ac:dyDescent="0.25"/>
    <row r="557" s="13" customFormat="1" ht="13.9" customHeight="1" x14ac:dyDescent="0.25"/>
    <row r="558" s="13" customFormat="1" ht="13.9" customHeight="1" x14ac:dyDescent="0.25"/>
    <row r="559" s="13" customFormat="1" ht="13.9" customHeight="1" x14ac:dyDescent="0.25"/>
    <row r="560" s="13" customFormat="1" ht="13.9" customHeight="1" x14ac:dyDescent="0.25"/>
    <row r="561" s="13" customFormat="1" ht="13.9" customHeight="1" x14ac:dyDescent="0.25"/>
    <row r="562" s="13" customFormat="1" ht="13.9" customHeight="1" x14ac:dyDescent="0.25"/>
    <row r="563" s="13" customFormat="1" ht="13.9" customHeight="1" x14ac:dyDescent="0.25"/>
    <row r="564" s="13" customFormat="1" ht="13.9" customHeight="1" x14ac:dyDescent="0.25"/>
    <row r="565" s="13" customFormat="1" ht="13.9" customHeight="1" x14ac:dyDescent="0.25"/>
    <row r="566" s="13" customFormat="1" ht="13.9" customHeight="1" x14ac:dyDescent="0.25"/>
    <row r="567" s="13" customFormat="1" ht="13.9" customHeight="1" x14ac:dyDescent="0.25"/>
    <row r="568" s="13" customFormat="1" ht="13.9" customHeight="1" x14ac:dyDescent="0.25"/>
    <row r="569" s="13" customFormat="1" ht="13.9" customHeight="1" x14ac:dyDescent="0.25"/>
    <row r="570" s="13" customFormat="1" ht="13.9" customHeight="1" x14ac:dyDescent="0.25"/>
    <row r="571" s="13" customFormat="1" ht="13.9" customHeight="1" x14ac:dyDescent="0.25"/>
    <row r="572" s="13" customFormat="1" ht="13.9" customHeight="1" x14ac:dyDescent="0.25"/>
    <row r="573" s="13" customFormat="1" ht="13.9" customHeight="1" x14ac:dyDescent="0.25"/>
    <row r="574" s="13" customFormat="1" ht="13.9" customHeight="1" x14ac:dyDescent="0.25"/>
    <row r="575" s="13" customFormat="1" ht="13.9" customHeight="1" x14ac:dyDescent="0.25"/>
    <row r="576" s="13" customFormat="1" ht="13.9" customHeight="1" x14ac:dyDescent="0.25"/>
    <row r="577" s="13" customFormat="1" ht="13.9" customHeight="1" x14ac:dyDescent="0.25"/>
    <row r="578" s="13" customFormat="1" ht="13.9" customHeight="1" x14ac:dyDescent="0.25"/>
    <row r="579" s="13" customFormat="1" ht="13.9" customHeight="1" x14ac:dyDescent="0.25"/>
    <row r="580" s="13" customFormat="1" ht="13.9" customHeight="1" x14ac:dyDescent="0.25"/>
    <row r="581" s="13" customFormat="1" ht="13.9" customHeight="1" x14ac:dyDescent="0.25"/>
    <row r="582" s="13" customFormat="1" ht="13.9" customHeight="1" x14ac:dyDescent="0.25"/>
    <row r="583" s="13" customFormat="1" ht="13.9" customHeight="1" x14ac:dyDescent="0.25"/>
    <row r="584" s="13" customFormat="1" ht="13.9" customHeight="1" x14ac:dyDescent="0.25"/>
    <row r="585" s="13" customFormat="1" ht="13.9" customHeight="1" x14ac:dyDescent="0.25"/>
    <row r="586" s="13" customFormat="1" ht="13.9" customHeight="1" x14ac:dyDescent="0.25"/>
    <row r="587" s="13" customFormat="1" ht="13.9" customHeight="1" x14ac:dyDescent="0.25"/>
    <row r="588" s="13" customFormat="1" ht="13.9" customHeight="1" x14ac:dyDescent="0.25"/>
    <row r="589" s="13" customFormat="1" ht="13.9" customHeight="1" x14ac:dyDescent="0.25"/>
    <row r="590" s="13" customFormat="1" ht="13.9" customHeight="1" x14ac:dyDescent="0.25"/>
    <row r="591" s="13" customFormat="1" ht="13.9" customHeight="1" x14ac:dyDescent="0.25"/>
    <row r="592" s="13" customFormat="1" ht="13.9" customHeight="1" x14ac:dyDescent="0.25"/>
    <row r="593" s="13" customFormat="1" ht="13.9" customHeight="1" x14ac:dyDescent="0.25"/>
    <row r="594" s="13" customFormat="1" ht="13.9" customHeight="1" x14ac:dyDescent="0.25"/>
    <row r="595" s="13" customFormat="1" ht="13.9" customHeight="1" x14ac:dyDescent="0.25"/>
    <row r="596" s="13" customFormat="1" ht="13.9" customHeight="1" x14ac:dyDescent="0.25"/>
    <row r="597" s="13" customFormat="1" ht="13.9" customHeight="1" x14ac:dyDescent="0.25"/>
    <row r="598" s="13" customFormat="1" ht="13.9" customHeight="1" x14ac:dyDescent="0.25"/>
    <row r="599" s="13" customFormat="1" ht="13.9" customHeight="1" x14ac:dyDescent="0.25"/>
    <row r="600" s="13" customFormat="1" ht="13.9" customHeight="1" x14ac:dyDescent="0.25"/>
    <row r="601" s="13" customFormat="1" ht="13.9" customHeight="1" x14ac:dyDescent="0.25"/>
    <row r="602" s="13" customFormat="1" ht="13.9" customHeight="1" x14ac:dyDescent="0.25"/>
    <row r="603" s="13" customFormat="1" ht="13.9" customHeight="1" x14ac:dyDescent="0.25"/>
    <row r="604" s="13" customFormat="1" ht="13.9" customHeight="1" x14ac:dyDescent="0.25"/>
    <row r="605" s="13" customFormat="1" ht="13.9" customHeight="1" x14ac:dyDescent="0.25"/>
    <row r="606" s="13" customFormat="1" ht="13.9" customHeight="1" x14ac:dyDescent="0.25"/>
    <row r="607" s="13" customFormat="1" ht="13.9" customHeight="1" x14ac:dyDescent="0.25"/>
    <row r="608" s="13" customFormat="1" ht="13.9" customHeight="1" x14ac:dyDescent="0.25"/>
    <row r="609" s="13" customFormat="1" ht="13.9" customHeight="1" x14ac:dyDescent="0.25"/>
    <row r="610" s="13" customFormat="1" ht="13.9" customHeight="1" x14ac:dyDescent="0.25"/>
    <row r="611" s="13" customFormat="1" ht="13.9" customHeight="1" x14ac:dyDescent="0.25"/>
    <row r="612" s="13" customFormat="1" ht="13.9" customHeight="1" x14ac:dyDescent="0.25"/>
    <row r="613" s="13" customFormat="1" ht="13.9" customHeight="1" x14ac:dyDescent="0.25"/>
    <row r="614" s="13" customFormat="1" ht="13.9" customHeight="1" x14ac:dyDescent="0.25"/>
    <row r="615" s="13" customFormat="1" ht="13.9" customHeight="1" x14ac:dyDescent="0.25"/>
    <row r="616" s="13" customFormat="1" ht="13.9" customHeight="1" x14ac:dyDescent="0.25"/>
    <row r="617" s="13" customFormat="1" ht="13.9" customHeight="1" x14ac:dyDescent="0.25"/>
    <row r="618" s="13" customFormat="1" ht="13.9" customHeight="1" x14ac:dyDescent="0.25"/>
    <row r="619" s="13" customFormat="1" ht="13.9" customHeight="1" x14ac:dyDescent="0.25"/>
    <row r="620" s="13" customFormat="1" ht="13.9" customHeight="1" x14ac:dyDescent="0.25"/>
    <row r="621" s="13" customFormat="1" ht="13.9" customHeight="1" x14ac:dyDescent="0.25"/>
    <row r="622" s="13" customFormat="1" ht="13.9" customHeight="1" x14ac:dyDescent="0.25"/>
    <row r="623" s="13" customFormat="1" ht="13.9" customHeight="1" x14ac:dyDescent="0.25"/>
    <row r="624" s="13" customFormat="1" ht="13.9" customHeight="1" x14ac:dyDescent="0.25"/>
    <row r="625" s="13" customFormat="1" ht="13.9" customHeight="1" x14ac:dyDescent="0.25"/>
    <row r="626" s="13" customFormat="1" ht="13.9" customHeight="1" x14ac:dyDescent="0.25"/>
    <row r="627" s="13" customFormat="1" ht="13.9" customHeight="1" x14ac:dyDescent="0.25"/>
    <row r="628" s="13" customFormat="1" ht="13.9" customHeight="1" x14ac:dyDescent="0.25"/>
    <row r="629" s="13" customFormat="1" ht="13.9" customHeight="1" x14ac:dyDescent="0.25"/>
    <row r="630" s="13" customFormat="1" ht="13.9" customHeight="1" x14ac:dyDescent="0.25"/>
    <row r="631" s="13" customFormat="1" ht="13.9" customHeight="1" x14ac:dyDescent="0.25"/>
    <row r="632" s="13" customFormat="1" ht="13.9" customHeight="1" x14ac:dyDescent="0.25"/>
    <row r="633" s="13" customFormat="1" ht="13.9" customHeight="1" x14ac:dyDescent="0.25"/>
    <row r="634" s="13" customFormat="1" ht="13.9" customHeight="1" x14ac:dyDescent="0.25"/>
    <row r="635" s="13" customFormat="1" ht="13.9" customHeight="1" x14ac:dyDescent="0.25"/>
    <row r="636" s="13" customFormat="1" ht="13.9" customHeight="1" x14ac:dyDescent="0.25"/>
    <row r="637" s="13" customFormat="1" ht="13.9" customHeight="1" x14ac:dyDescent="0.25"/>
    <row r="638" s="13" customFormat="1" ht="13.9" customHeight="1" x14ac:dyDescent="0.25"/>
    <row r="639" s="13" customFormat="1" ht="13.9" customHeight="1" x14ac:dyDescent="0.25"/>
    <row r="640" s="13" customFormat="1" ht="13.9" customHeight="1" x14ac:dyDescent="0.25"/>
    <row r="641" s="13" customFormat="1" ht="13.9" customHeight="1" x14ac:dyDescent="0.25"/>
    <row r="642" s="13" customFormat="1" ht="13.9" customHeight="1" x14ac:dyDescent="0.25"/>
    <row r="643" s="13" customFormat="1" ht="13.9" customHeight="1" x14ac:dyDescent="0.25"/>
    <row r="644" s="13" customFormat="1" ht="13.9" customHeight="1" x14ac:dyDescent="0.25"/>
    <row r="645" s="13" customFormat="1" ht="13.9" customHeight="1" x14ac:dyDescent="0.25"/>
    <row r="646" s="13" customFormat="1" ht="13.9" customHeight="1" x14ac:dyDescent="0.25"/>
    <row r="647" s="13" customFormat="1" ht="13.9" customHeight="1" x14ac:dyDescent="0.25"/>
    <row r="648" s="13" customFormat="1" ht="13.9" customHeight="1" x14ac:dyDescent="0.25"/>
    <row r="649" s="13" customFormat="1" ht="13.9" customHeight="1" x14ac:dyDescent="0.25"/>
    <row r="650" s="13" customFormat="1" ht="13.9" customHeight="1" x14ac:dyDescent="0.25"/>
    <row r="651" s="13" customFormat="1" ht="13.9" customHeight="1" x14ac:dyDescent="0.25"/>
    <row r="652" s="13" customFormat="1" ht="13.9" customHeight="1" x14ac:dyDescent="0.25"/>
    <row r="653" s="13" customFormat="1" ht="13.9" customHeight="1" x14ac:dyDescent="0.25"/>
    <row r="654" s="13" customFormat="1" ht="13.9" customHeight="1" x14ac:dyDescent="0.25"/>
    <row r="655" s="13" customFormat="1" ht="13.9" customHeight="1" x14ac:dyDescent="0.25"/>
    <row r="656" s="13" customFormat="1" ht="13.9" customHeight="1" x14ac:dyDescent="0.25"/>
    <row r="657" s="13" customFormat="1" ht="13.9" customHeight="1" x14ac:dyDescent="0.25"/>
    <row r="658" s="13" customFormat="1" ht="13.9" customHeight="1" x14ac:dyDescent="0.25"/>
    <row r="659" s="13" customFormat="1" ht="13.9" customHeight="1" x14ac:dyDescent="0.25"/>
    <row r="660" s="13" customFormat="1" ht="13.9" customHeight="1" x14ac:dyDescent="0.25"/>
    <row r="661" s="13" customFormat="1" ht="13.9" customHeight="1" x14ac:dyDescent="0.25"/>
    <row r="662" s="13" customFormat="1" ht="13.9" customHeight="1" x14ac:dyDescent="0.25"/>
    <row r="663" s="13" customFormat="1" ht="13.9" customHeight="1" x14ac:dyDescent="0.25"/>
    <row r="664" s="13" customFormat="1" ht="13.9" customHeight="1" x14ac:dyDescent="0.25"/>
    <row r="665" s="13" customFormat="1" ht="13.9" customHeight="1" x14ac:dyDescent="0.25"/>
    <row r="666" s="13" customFormat="1" ht="13.9" customHeight="1" x14ac:dyDescent="0.25"/>
    <row r="667" s="13" customFormat="1" ht="13.9" customHeight="1" x14ac:dyDescent="0.25"/>
    <row r="668" s="13" customFormat="1" ht="13.9" customHeight="1" x14ac:dyDescent="0.25"/>
    <row r="669" s="13" customFormat="1" ht="13.9" customHeight="1" x14ac:dyDescent="0.25"/>
    <row r="670" s="13" customFormat="1" ht="13.9" customHeight="1" x14ac:dyDescent="0.25"/>
    <row r="671" s="13" customFormat="1" ht="13.9" customHeight="1" x14ac:dyDescent="0.25"/>
    <row r="672" s="13" customFormat="1" ht="13.9" customHeight="1" x14ac:dyDescent="0.25"/>
    <row r="673" s="13" customFormat="1" ht="13.9" customHeight="1" x14ac:dyDescent="0.25"/>
    <row r="674" s="13" customFormat="1" ht="13.9" customHeight="1" x14ac:dyDescent="0.25"/>
    <row r="675" s="13" customFormat="1" ht="13.9" customHeight="1" x14ac:dyDescent="0.25"/>
    <row r="676" s="13" customFormat="1" ht="13.9" customHeight="1" x14ac:dyDescent="0.25"/>
    <row r="677" s="13" customFormat="1" ht="13.9" customHeight="1" x14ac:dyDescent="0.25"/>
    <row r="678" s="13" customFormat="1" ht="13.9" customHeight="1" x14ac:dyDescent="0.25"/>
    <row r="679" s="13" customFormat="1" ht="13.9" customHeight="1" x14ac:dyDescent="0.25"/>
    <row r="680" s="13" customFormat="1" ht="13.9" customHeight="1" x14ac:dyDescent="0.25"/>
    <row r="681" s="13" customFormat="1" ht="13.9" customHeight="1" x14ac:dyDescent="0.25"/>
    <row r="682" s="13" customFormat="1" ht="13.9" customHeight="1" x14ac:dyDescent="0.25"/>
    <row r="683" s="13" customFormat="1" ht="13.9" customHeight="1" x14ac:dyDescent="0.25"/>
    <row r="684" s="13" customFormat="1" ht="13.9" customHeight="1" x14ac:dyDescent="0.25"/>
    <row r="685" s="13" customFormat="1" ht="13.9" customHeight="1" x14ac:dyDescent="0.25"/>
    <row r="686" s="13" customFormat="1" ht="13.9" customHeight="1" x14ac:dyDescent="0.25"/>
    <row r="687" s="13" customFormat="1" ht="13.9" customHeight="1" x14ac:dyDescent="0.25"/>
    <row r="688" s="13" customFormat="1" ht="13.9" customHeight="1" x14ac:dyDescent="0.25"/>
    <row r="689" s="13" customFormat="1" ht="13.9" customHeight="1" x14ac:dyDescent="0.25"/>
    <row r="690" s="13" customFormat="1" ht="13.9" customHeight="1" x14ac:dyDescent="0.25"/>
    <row r="691" s="13" customFormat="1" ht="13.9" customHeight="1" x14ac:dyDescent="0.25"/>
    <row r="692" s="13" customFormat="1" ht="13.9" customHeight="1" x14ac:dyDescent="0.25"/>
    <row r="693" s="13" customFormat="1" ht="13.9" customHeight="1" x14ac:dyDescent="0.25"/>
    <row r="694" s="13" customFormat="1" ht="13.9" customHeight="1" x14ac:dyDescent="0.25"/>
    <row r="695" s="13" customFormat="1" ht="13.9" customHeight="1" x14ac:dyDescent="0.25"/>
    <row r="696" s="13" customFormat="1" ht="13.9" customHeight="1" x14ac:dyDescent="0.25"/>
    <row r="697" s="13" customFormat="1" ht="13.9" customHeight="1" x14ac:dyDescent="0.25"/>
    <row r="698" s="13" customFormat="1" ht="13.9" customHeight="1" x14ac:dyDescent="0.25"/>
    <row r="699" s="13" customFormat="1" ht="13.9" customHeight="1" x14ac:dyDescent="0.25"/>
    <row r="700" s="13" customFormat="1" ht="13.9" customHeight="1" x14ac:dyDescent="0.25"/>
    <row r="701" s="13" customFormat="1" ht="13.9" customHeight="1" x14ac:dyDescent="0.25"/>
    <row r="702" s="13" customFormat="1" ht="13.9" customHeight="1" x14ac:dyDescent="0.25"/>
    <row r="703" s="13" customFormat="1" ht="13.9" customHeight="1" x14ac:dyDescent="0.25"/>
    <row r="704" s="13" customFormat="1" ht="13.9" customHeight="1" x14ac:dyDescent="0.25"/>
    <row r="705" s="13" customFormat="1" ht="13.9" customHeight="1" x14ac:dyDescent="0.25"/>
    <row r="706" s="13" customFormat="1" ht="13.9" customHeight="1" x14ac:dyDescent="0.25"/>
    <row r="707" s="13" customFormat="1" ht="13.9" customHeight="1" x14ac:dyDescent="0.25"/>
    <row r="708" s="13" customFormat="1" ht="13.9" customHeight="1" x14ac:dyDescent="0.25"/>
    <row r="709" s="13" customFormat="1" ht="13.9" customHeight="1" x14ac:dyDescent="0.25"/>
    <row r="710" s="13" customFormat="1" ht="13.9" customHeight="1" x14ac:dyDescent="0.25"/>
    <row r="711" s="13" customFormat="1" ht="13.9" customHeight="1" x14ac:dyDescent="0.25"/>
    <row r="712" s="13" customFormat="1" ht="13.9" customHeight="1" x14ac:dyDescent="0.25"/>
    <row r="713" s="13" customFormat="1" ht="13.9" customHeight="1" x14ac:dyDescent="0.25"/>
    <row r="714" s="13" customFormat="1" ht="13.9" customHeight="1" x14ac:dyDescent="0.25"/>
    <row r="715" s="13" customFormat="1" ht="13.9" customHeight="1" x14ac:dyDescent="0.25"/>
    <row r="716" s="13" customFormat="1" ht="13.9" customHeight="1" x14ac:dyDescent="0.25"/>
    <row r="717" s="13" customFormat="1" ht="13.9" customHeight="1" x14ac:dyDescent="0.25"/>
    <row r="718" s="13" customFormat="1" ht="13.9" customHeight="1" x14ac:dyDescent="0.25"/>
    <row r="719" s="13" customFormat="1" ht="13.9" customHeight="1" x14ac:dyDescent="0.25"/>
    <row r="720" s="13" customFormat="1" ht="13.9" customHeight="1" x14ac:dyDescent="0.25"/>
    <row r="721" s="13" customFormat="1" ht="13.9" customHeight="1" x14ac:dyDescent="0.25"/>
    <row r="722" s="13" customFormat="1" ht="13.9" customHeight="1" x14ac:dyDescent="0.25"/>
    <row r="723" s="13" customFormat="1" ht="13.9" customHeight="1" x14ac:dyDescent="0.25"/>
    <row r="724" s="13" customFormat="1" ht="13.9" customHeight="1" x14ac:dyDescent="0.25"/>
    <row r="725" s="13" customFormat="1" ht="13.9" customHeight="1" x14ac:dyDescent="0.25"/>
    <row r="726" s="13" customFormat="1" ht="13.9" customHeight="1" x14ac:dyDescent="0.25"/>
    <row r="727" s="13" customFormat="1" ht="13.9" customHeight="1" x14ac:dyDescent="0.25"/>
    <row r="728" s="13" customFormat="1" ht="13.9" customHeight="1" x14ac:dyDescent="0.25"/>
    <row r="729" s="13" customFormat="1" ht="13.9" customHeight="1" x14ac:dyDescent="0.25"/>
    <row r="730" s="13" customFormat="1" ht="13.9" customHeight="1" x14ac:dyDescent="0.25"/>
    <row r="731" s="13" customFormat="1" ht="13.9" customHeight="1" x14ac:dyDescent="0.25"/>
    <row r="732" s="13" customFormat="1" ht="13.9" customHeight="1" x14ac:dyDescent="0.25"/>
    <row r="733" s="13" customFormat="1" ht="13.9" customHeight="1" x14ac:dyDescent="0.25"/>
    <row r="734" s="13" customFormat="1" ht="13.9" customHeight="1" x14ac:dyDescent="0.25"/>
    <row r="735" s="13" customFormat="1" ht="13.9" customHeight="1" x14ac:dyDescent="0.25"/>
    <row r="736" s="13" customFormat="1" ht="13.9" customHeight="1" x14ac:dyDescent="0.25"/>
    <row r="737" s="13" customFormat="1" ht="13.9" customHeight="1" x14ac:dyDescent="0.25"/>
    <row r="738" s="13" customFormat="1" ht="13.9" customHeight="1" x14ac:dyDescent="0.25"/>
    <row r="739" s="13" customFormat="1" ht="13.9" customHeight="1" x14ac:dyDescent="0.25"/>
    <row r="740" s="13" customFormat="1" ht="13.9" customHeight="1" x14ac:dyDescent="0.25"/>
    <row r="741" s="13" customFormat="1" ht="13.9" customHeight="1" x14ac:dyDescent="0.25"/>
    <row r="742" s="13" customFormat="1" ht="13.9" customHeight="1" x14ac:dyDescent="0.25"/>
    <row r="743" s="13" customFormat="1" ht="13.9" customHeight="1" x14ac:dyDescent="0.25"/>
    <row r="744" s="13" customFormat="1" ht="13.9" customHeight="1" x14ac:dyDescent="0.25"/>
    <row r="745" s="13" customFormat="1" ht="13.9" customHeight="1" x14ac:dyDescent="0.25"/>
    <row r="746" s="13" customFormat="1" ht="13.9" customHeight="1" x14ac:dyDescent="0.25"/>
    <row r="747" s="13" customFormat="1" ht="13.9" customHeight="1" x14ac:dyDescent="0.25"/>
    <row r="748" s="13" customFormat="1" ht="13.9" customHeight="1" x14ac:dyDescent="0.25"/>
    <row r="749" s="13" customFormat="1" ht="13.9" customHeight="1" x14ac:dyDescent="0.25"/>
    <row r="750" s="13" customFormat="1" ht="13.9" customHeight="1" x14ac:dyDescent="0.25"/>
    <row r="751" s="13" customFormat="1" ht="13.9" customHeight="1" x14ac:dyDescent="0.25"/>
    <row r="752" s="13" customFormat="1" ht="13.9" customHeight="1" x14ac:dyDescent="0.25"/>
    <row r="753" s="13" customFormat="1" ht="13.9" customHeight="1" x14ac:dyDescent="0.25"/>
    <row r="754" s="13" customFormat="1" ht="13.9" customHeight="1" x14ac:dyDescent="0.25"/>
    <row r="755" s="13" customFormat="1" ht="13.9" customHeight="1" x14ac:dyDescent="0.25"/>
    <row r="756" s="13" customFormat="1" ht="13.9" customHeight="1" x14ac:dyDescent="0.25"/>
    <row r="757" s="13" customFormat="1" ht="13.9" customHeight="1" x14ac:dyDescent="0.25"/>
    <row r="758" s="13" customFormat="1" ht="13.9" customHeight="1" x14ac:dyDescent="0.25"/>
    <row r="759" s="13" customFormat="1" ht="13.9" customHeight="1" x14ac:dyDescent="0.25"/>
    <row r="760" s="13" customFormat="1" ht="13.9" customHeight="1" x14ac:dyDescent="0.25"/>
    <row r="761" s="13" customFormat="1" ht="13.9" customHeight="1" x14ac:dyDescent="0.25"/>
    <row r="762" s="13" customFormat="1" ht="13.9" customHeight="1" x14ac:dyDescent="0.25"/>
    <row r="763" s="13" customFormat="1" ht="13.9" customHeight="1" x14ac:dyDescent="0.25"/>
    <row r="764" s="13" customFormat="1" ht="13.9" customHeight="1" x14ac:dyDescent="0.25"/>
    <row r="765" s="13" customFormat="1" ht="13.9" customHeight="1" x14ac:dyDescent="0.25"/>
    <row r="766" s="13" customFormat="1" ht="13.9" customHeight="1" x14ac:dyDescent="0.25"/>
    <row r="767" s="13" customFormat="1" ht="13.9" customHeight="1" x14ac:dyDescent="0.25"/>
    <row r="768" s="13" customFormat="1" ht="13.9" customHeight="1" x14ac:dyDescent="0.25"/>
    <row r="769" s="13" customFormat="1" ht="13.9" customHeight="1" x14ac:dyDescent="0.25"/>
    <row r="770" s="13" customFormat="1" ht="13.9" customHeight="1" x14ac:dyDescent="0.25"/>
    <row r="771" s="13" customFormat="1" ht="13.9" customHeight="1" x14ac:dyDescent="0.25"/>
    <row r="772" s="13" customFormat="1" ht="13.9" customHeight="1" x14ac:dyDescent="0.25"/>
    <row r="773" s="13" customFormat="1" ht="13.9" customHeight="1" x14ac:dyDescent="0.25"/>
    <row r="774" s="13" customFormat="1" ht="13.9" customHeight="1" x14ac:dyDescent="0.25"/>
    <row r="775" s="13" customFormat="1" ht="13.9" customHeight="1" x14ac:dyDescent="0.25"/>
    <row r="776" s="13" customFormat="1" ht="13.9" customHeight="1" x14ac:dyDescent="0.25"/>
    <row r="777" s="13" customFormat="1" ht="13.9" customHeight="1" x14ac:dyDescent="0.25"/>
    <row r="778" s="13" customFormat="1" ht="13.9" customHeight="1" x14ac:dyDescent="0.25"/>
    <row r="779" s="13" customFormat="1" ht="13.9" customHeight="1" x14ac:dyDescent="0.25"/>
    <row r="780" s="13" customFormat="1" ht="13.9" customHeight="1" x14ac:dyDescent="0.25"/>
    <row r="781" s="13" customFormat="1" ht="13.9" customHeight="1" x14ac:dyDescent="0.25"/>
    <row r="782" s="13" customFormat="1" ht="13.9" customHeight="1" x14ac:dyDescent="0.25"/>
    <row r="783" s="13" customFormat="1" ht="13.9" customHeight="1" x14ac:dyDescent="0.25"/>
    <row r="784" s="13" customFormat="1" ht="13.9" customHeight="1" x14ac:dyDescent="0.25"/>
    <row r="785" s="13" customFormat="1" ht="13.9" customHeight="1" x14ac:dyDescent="0.25"/>
    <row r="786" s="13" customFormat="1" ht="13.9" customHeight="1" x14ac:dyDescent="0.25"/>
    <row r="787" s="13" customFormat="1" ht="13.9" customHeight="1" x14ac:dyDescent="0.25"/>
    <row r="788" s="13" customFormat="1" ht="13.9" customHeight="1" x14ac:dyDescent="0.25"/>
    <row r="789" s="13" customFormat="1" ht="13.9" customHeight="1" x14ac:dyDescent="0.25"/>
    <row r="790" s="13" customFormat="1" ht="13.9" customHeight="1" x14ac:dyDescent="0.25"/>
    <row r="791" s="13" customFormat="1" ht="13.9" customHeight="1" x14ac:dyDescent="0.25"/>
    <row r="792" s="13" customFormat="1" ht="13.9" customHeight="1" x14ac:dyDescent="0.25"/>
    <row r="793" s="13" customFormat="1" ht="13.9" customHeight="1" x14ac:dyDescent="0.25"/>
    <row r="794" s="13" customFormat="1" ht="13.9" customHeight="1" x14ac:dyDescent="0.25"/>
    <row r="795" s="13" customFormat="1" ht="13.9" customHeight="1" x14ac:dyDescent="0.25"/>
    <row r="796" s="13" customFormat="1" ht="13.9" customHeight="1" x14ac:dyDescent="0.25"/>
    <row r="797" s="13" customFormat="1" ht="13.9" customHeight="1" x14ac:dyDescent="0.25"/>
    <row r="798" s="13" customFormat="1" ht="13.9" customHeight="1" x14ac:dyDescent="0.25"/>
    <row r="799" s="13" customFormat="1" ht="13.9" customHeight="1" x14ac:dyDescent="0.25"/>
    <row r="800" s="13" customFormat="1" ht="13.9" customHeight="1" x14ac:dyDescent="0.25"/>
    <row r="801" s="13" customFormat="1" ht="13.9" customHeight="1" x14ac:dyDescent="0.25"/>
    <row r="802" s="13" customFormat="1" ht="13.9" customHeight="1" x14ac:dyDescent="0.25"/>
    <row r="803" s="13" customFormat="1" ht="13.9" customHeight="1" x14ac:dyDescent="0.25"/>
    <row r="804" s="13" customFormat="1" ht="13.9" customHeight="1" x14ac:dyDescent="0.25"/>
    <row r="805" s="13" customFormat="1" ht="13.9" customHeight="1" x14ac:dyDescent="0.25"/>
    <row r="806" s="13" customFormat="1" ht="13.9" customHeight="1" x14ac:dyDescent="0.25"/>
    <row r="807" s="13" customFormat="1" ht="13.9" customHeight="1" x14ac:dyDescent="0.25"/>
    <row r="808" s="13" customFormat="1" ht="13.9" customHeight="1" x14ac:dyDescent="0.25"/>
    <row r="809" s="13" customFormat="1" ht="13.9" customHeight="1" x14ac:dyDescent="0.25"/>
    <row r="810" s="13" customFormat="1" ht="13.9" customHeight="1" x14ac:dyDescent="0.25"/>
    <row r="811" s="13" customFormat="1" ht="13.9" customHeight="1" x14ac:dyDescent="0.25"/>
    <row r="812" s="13" customFormat="1" ht="13.9" customHeight="1" x14ac:dyDescent="0.25"/>
    <row r="813" s="13" customFormat="1" ht="13.9" customHeight="1" x14ac:dyDescent="0.25"/>
    <row r="814" s="13" customFormat="1" ht="13.9" customHeight="1" x14ac:dyDescent="0.25"/>
    <row r="815" s="13" customFormat="1" ht="13.9" customHeight="1" x14ac:dyDescent="0.25"/>
    <row r="816" s="13" customFormat="1" ht="13.9" customHeight="1" x14ac:dyDescent="0.25"/>
    <row r="817" s="13" customFormat="1" ht="13.9" customHeight="1" x14ac:dyDescent="0.25"/>
    <row r="818" s="13" customFormat="1" ht="13.9" customHeight="1" x14ac:dyDescent="0.25"/>
    <row r="819" s="13" customFormat="1" ht="13.9" customHeight="1" x14ac:dyDescent="0.25"/>
    <row r="820" s="13" customFormat="1" ht="13.9" customHeight="1" x14ac:dyDescent="0.25"/>
    <row r="821" s="13" customFormat="1" ht="13.9" customHeight="1" x14ac:dyDescent="0.25"/>
    <row r="822" s="13" customFormat="1" ht="13.9" customHeight="1" x14ac:dyDescent="0.25"/>
    <row r="823" s="13" customFormat="1" ht="13.9" customHeight="1" x14ac:dyDescent="0.25"/>
    <row r="824" s="13" customFormat="1" ht="13.9" customHeight="1" x14ac:dyDescent="0.25"/>
    <row r="825" s="13" customFormat="1" ht="13.9" customHeight="1" x14ac:dyDescent="0.25"/>
    <row r="826" s="13" customFormat="1" ht="13.9" customHeight="1" x14ac:dyDescent="0.25"/>
    <row r="827" s="13" customFormat="1" ht="13.9" customHeight="1" x14ac:dyDescent="0.25"/>
    <row r="828" s="13" customFormat="1" ht="13.9" customHeight="1" x14ac:dyDescent="0.25"/>
    <row r="829" s="13" customFormat="1" ht="13.9" customHeight="1" x14ac:dyDescent="0.25"/>
    <row r="830" s="13" customFormat="1" ht="13.9" customHeight="1" x14ac:dyDescent="0.25"/>
    <row r="831" s="13" customFormat="1" ht="13.9" customHeight="1" x14ac:dyDescent="0.25"/>
    <row r="832" s="13" customFormat="1" ht="13.9" customHeight="1" x14ac:dyDescent="0.25"/>
    <row r="833" s="13" customFormat="1" ht="13.9" customHeight="1" x14ac:dyDescent="0.25"/>
    <row r="834" s="13" customFormat="1" ht="13.9" customHeight="1" x14ac:dyDescent="0.25"/>
    <row r="835" s="13" customFormat="1" ht="13.9" customHeight="1" x14ac:dyDescent="0.25"/>
    <row r="836" s="13" customFormat="1" ht="13.9" customHeight="1" x14ac:dyDescent="0.25"/>
    <row r="837" s="13" customFormat="1" ht="13.9" customHeight="1" x14ac:dyDescent="0.25"/>
    <row r="838" s="13" customFormat="1" ht="13.9" customHeight="1" x14ac:dyDescent="0.25"/>
    <row r="839" s="13" customFormat="1" ht="13.9" customHeight="1" x14ac:dyDescent="0.25"/>
    <row r="840" s="13" customFormat="1" ht="13.9" customHeight="1" x14ac:dyDescent="0.25"/>
    <row r="841" s="13" customFormat="1" ht="13.9" customHeight="1" x14ac:dyDescent="0.25"/>
    <row r="842" s="13" customFormat="1" ht="13.9" customHeight="1" x14ac:dyDescent="0.25"/>
    <row r="843" s="13" customFormat="1" ht="13.9" customHeight="1" x14ac:dyDescent="0.25"/>
    <row r="844" s="13" customFormat="1" ht="13.9" customHeight="1" x14ac:dyDescent="0.25"/>
    <row r="845" s="13" customFormat="1" ht="13.9" customHeight="1" x14ac:dyDescent="0.25"/>
    <row r="846" s="13" customFormat="1" ht="13.9" customHeight="1" x14ac:dyDescent="0.25"/>
    <row r="847" s="13" customFormat="1" ht="13.9" customHeight="1" x14ac:dyDescent="0.25"/>
    <row r="848" s="13" customFormat="1" ht="13.9" customHeight="1" x14ac:dyDescent="0.25"/>
    <row r="849" s="13" customFormat="1" ht="13.9" customHeight="1" x14ac:dyDescent="0.25"/>
    <row r="850" s="13" customFormat="1" ht="13.9" customHeight="1" x14ac:dyDescent="0.25"/>
    <row r="851" s="13" customFormat="1" ht="13.9" customHeight="1" x14ac:dyDescent="0.25"/>
    <row r="852" s="13" customFormat="1" ht="13.9" customHeight="1" x14ac:dyDescent="0.25"/>
    <row r="853" s="13" customFormat="1" ht="13.9" customHeight="1" x14ac:dyDescent="0.25"/>
    <row r="854" s="13" customFormat="1" ht="13.9" customHeight="1" x14ac:dyDescent="0.25"/>
    <row r="855" s="13" customFormat="1" ht="13.9" customHeight="1" x14ac:dyDescent="0.25"/>
    <row r="856" s="13" customFormat="1" ht="13.9" customHeight="1" x14ac:dyDescent="0.25"/>
    <row r="857" s="13" customFormat="1" ht="13.9" customHeight="1" x14ac:dyDescent="0.25"/>
    <row r="858" s="13" customFormat="1" ht="13.9" customHeight="1" x14ac:dyDescent="0.25"/>
    <row r="859" s="13" customFormat="1" ht="13.9" customHeight="1" x14ac:dyDescent="0.25"/>
    <row r="860" s="13" customFormat="1" ht="13.9" customHeight="1" x14ac:dyDescent="0.25"/>
    <row r="861" s="13" customFormat="1" ht="13.9" customHeight="1" x14ac:dyDescent="0.25"/>
    <row r="862" s="13" customFormat="1" ht="13.9" customHeight="1" x14ac:dyDescent="0.25"/>
    <row r="863" s="13" customFormat="1" ht="13.9" customHeight="1" x14ac:dyDescent="0.25"/>
    <row r="864" s="13" customFormat="1" ht="13.9" customHeight="1" x14ac:dyDescent="0.25"/>
    <row r="865" s="13" customFormat="1" ht="13.9" customHeight="1" x14ac:dyDescent="0.25"/>
    <row r="866" s="13" customFormat="1" ht="13.9" customHeight="1" x14ac:dyDescent="0.25"/>
    <row r="867" s="13" customFormat="1" ht="13.9" customHeight="1" x14ac:dyDescent="0.25"/>
    <row r="868" s="13" customFormat="1" ht="13.9" customHeight="1" x14ac:dyDescent="0.25"/>
    <row r="869" s="13" customFormat="1" ht="13.9" customHeight="1" x14ac:dyDescent="0.25"/>
    <row r="870" s="13" customFormat="1" ht="13.9" customHeight="1" x14ac:dyDescent="0.25"/>
    <row r="871" s="13" customFormat="1" ht="13.9" customHeight="1" x14ac:dyDescent="0.25"/>
    <row r="872" s="13" customFormat="1" ht="13.9" customHeight="1" x14ac:dyDescent="0.25"/>
    <row r="873" s="13" customFormat="1" ht="13.9" customHeight="1" x14ac:dyDescent="0.25"/>
    <row r="874" s="13" customFormat="1" ht="13.9" customHeight="1" x14ac:dyDescent="0.25"/>
    <row r="875" s="13" customFormat="1" ht="13.9" customHeight="1" x14ac:dyDescent="0.25"/>
    <row r="876" s="13" customFormat="1" ht="13.9" customHeight="1" x14ac:dyDescent="0.25"/>
    <row r="877" s="13" customFormat="1" ht="13.9" customHeight="1" x14ac:dyDescent="0.25"/>
    <row r="878" s="13" customFormat="1" ht="13.9" customHeight="1" x14ac:dyDescent="0.25"/>
    <row r="879" s="13" customFormat="1" ht="13.9" customHeight="1" x14ac:dyDescent="0.25"/>
    <row r="880" s="13" customFormat="1" ht="13.9" customHeight="1" x14ac:dyDescent="0.25"/>
    <row r="881" s="13" customFormat="1" ht="13.9" customHeight="1" x14ac:dyDescent="0.25"/>
    <row r="882" s="13" customFormat="1" ht="13.9" customHeight="1" x14ac:dyDescent="0.25"/>
    <row r="883" s="13" customFormat="1" ht="13.9" customHeight="1" x14ac:dyDescent="0.25"/>
    <row r="884" s="13" customFormat="1" ht="13.9" customHeight="1" x14ac:dyDescent="0.25"/>
    <row r="885" s="13" customFormat="1" ht="13.9" customHeight="1" x14ac:dyDescent="0.25"/>
    <row r="886" s="13" customFormat="1" ht="13.9" customHeight="1" x14ac:dyDescent="0.25"/>
    <row r="887" s="13" customFormat="1" ht="13.9" customHeight="1" x14ac:dyDescent="0.25"/>
    <row r="888" s="13" customFormat="1" ht="13.9" customHeight="1" x14ac:dyDescent="0.25"/>
    <row r="889" s="13" customFormat="1" ht="13.9" customHeight="1" x14ac:dyDescent="0.25"/>
    <row r="890" s="13" customFormat="1" ht="13.9" customHeight="1" x14ac:dyDescent="0.25"/>
    <row r="891" s="13" customFormat="1" ht="13.9" customHeight="1" x14ac:dyDescent="0.25"/>
    <row r="892" s="13" customFormat="1" ht="13.9" customHeight="1" x14ac:dyDescent="0.25"/>
    <row r="893" s="13" customFormat="1" ht="13.9" customHeight="1" x14ac:dyDescent="0.25"/>
    <row r="894" s="13" customFormat="1" ht="13.9" customHeight="1" x14ac:dyDescent="0.25"/>
    <row r="895" s="13" customFormat="1" ht="13.9" customHeight="1" x14ac:dyDescent="0.25"/>
    <row r="896" s="13" customFormat="1" ht="13.9" customHeight="1" x14ac:dyDescent="0.25"/>
    <row r="897" s="13" customFormat="1" ht="13.9" customHeight="1" x14ac:dyDescent="0.25"/>
    <row r="898" s="13" customFormat="1" ht="13.9" customHeight="1" x14ac:dyDescent="0.25"/>
    <row r="899" s="13" customFormat="1" ht="13.9" customHeight="1" x14ac:dyDescent="0.25"/>
    <row r="900" s="13" customFormat="1" ht="13.9" customHeight="1" x14ac:dyDescent="0.25"/>
    <row r="901" s="13" customFormat="1" ht="13.9" customHeight="1" x14ac:dyDescent="0.25"/>
    <row r="902" s="13" customFormat="1" ht="13.9" customHeight="1" x14ac:dyDescent="0.25"/>
    <row r="903" s="13" customFormat="1" ht="13.9" customHeight="1" x14ac:dyDescent="0.25"/>
    <row r="904" s="13" customFormat="1" ht="13.9" customHeight="1" x14ac:dyDescent="0.25"/>
    <row r="905" s="13" customFormat="1" ht="13.9" customHeight="1" x14ac:dyDescent="0.25"/>
    <row r="906" s="13" customFormat="1" ht="13.9" customHeight="1" x14ac:dyDescent="0.25"/>
    <row r="907" s="13" customFormat="1" ht="13.9" customHeight="1" x14ac:dyDescent="0.25"/>
    <row r="908" s="13" customFormat="1" ht="13.9" customHeight="1" x14ac:dyDescent="0.25"/>
    <row r="909" s="13" customFormat="1" ht="13.9" customHeight="1" x14ac:dyDescent="0.25"/>
    <row r="910" s="13" customFormat="1" ht="13.9" customHeight="1" x14ac:dyDescent="0.25"/>
    <row r="911" s="13" customFormat="1" ht="13.9" customHeight="1" x14ac:dyDescent="0.25"/>
    <row r="912" s="13" customFormat="1" ht="13.9" customHeight="1" x14ac:dyDescent="0.25"/>
    <row r="913" s="13" customFormat="1" ht="13.9" customHeight="1" x14ac:dyDescent="0.25"/>
    <row r="914" s="13" customFormat="1" ht="13.9" customHeight="1" x14ac:dyDescent="0.25"/>
    <row r="915" s="13" customFormat="1" ht="13.9" customHeight="1" x14ac:dyDescent="0.25"/>
    <row r="916" s="13" customFormat="1" ht="13.9" customHeight="1" x14ac:dyDescent="0.25"/>
    <row r="917" s="13" customFormat="1" ht="13.9" customHeight="1" x14ac:dyDescent="0.25"/>
    <row r="918" s="13" customFormat="1" ht="13.9" customHeight="1" x14ac:dyDescent="0.25"/>
    <row r="919" s="13" customFormat="1" ht="13.9" customHeight="1" x14ac:dyDescent="0.25"/>
    <row r="920" s="13" customFormat="1" ht="13.9" customHeight="1" x14ac:dyDescent="0.25"/>
    <row r="921" s="13" customFormat="1" ht="13.9" customHeight="1" x14ac:dyDescent="0.25"/>
    <row r="922" s="13" customFormat="1" ht="13.9" customHeight="1" x14ac:dyDescent="0.25"/>
    <row r="923" s="13" customFormat="1" ht="13.9" customHeight="1" x14ac:dyDescent="0.25"/>
    <row r="924" s="13" customFormat="1" ht="13.9" customHeight="1" x14ac:dyDescent="0.25"/>
    <row r="925" s="13" customFormat="1" ht="13.9" customHeight="1" x14ac:dyDescent="0.25"/>
    <row r="926" s="13" customFormat="1" ht="13.9" customHeight="1" x14ac:dyDescent="0.25"/>
    <row r="927" s="13" customFormat="1" ht="13.9" customHeight="1" x14ac:dyDescent="0.25"/>
    <row r="928" s="13" customFormat="1" ht="13.9" customHeight="1" x14ac:dyDescent="0.25"/>
    <row r="929" s="13" customFormat="1" ht="13.9" customHeight="1" x14ac:dyDescent="0.25"/>
    <row r="930" s="13" customFormat="1" ht="13.9" customHeight="1" x14ac:dyDescent="0.25"/>
    <row r="931" s="13" customFormat="1" ht="13.9" customHeight="1" x14ac:dyDescent="0.25"/>
    <row r="932" s="13" customFormat="1" ht="13.9" customHeight="1" x14ac:dyDescent="0.25"/>
    <row r="933" s="13" customFormat="1" ht="13.9" customHeight="1" x14ac:dyDescent="0.25"/>
    <row r="934" s="13" customFormat="1" ht="13.9" customHeight="1" x14ac:dyDescent="0.25"/>
    <row r="935" s="13" customFormat="1" ht="13.9" customHeight="1" x14ac:dyDescent="0.25"/>
    <row r="936" s="13" customFormat="1" ht="13.9" customHeight="1" x14ac:dyDescent="0.25"/>
    <row r="937" s="13" customFormat="1" ht="13.9" customHeight="1" x14ac:dyDescent="0.25"/>
    <row r="938" s="13" customFormat="1" ht="13.9" customHeight="1" x14ac:dyDescent="0.25"/>
    <row r="939" s="13" customFormat="1" ht="13.9" customHeight="1" x14ac:dyDescent="0.25"/>
    <row r="940" s="13" customFormat="1" ht="13.9" customHeight="1" x14ac:dyDescent="0.25"/>
    <row r="941" s="13" customFormat="1" ht="13.9" customHeight="1" x14ac:dyDescent="0.25"/>
    <row r="942" s="13" customFormat="1" ht="13.9" customHeight="1" x14ac:dyDescent="0.25"/>
    <row r="943" s="13" customFormat="1" ht="13.9" customHeight="1" x14ac:dyDescent="0.25"/>
    <row r="944" s="13" customFormat="1" ht="13.9" customHeight="1" x14ac:dyDescent="0.25"/>
    <row r="945" s="13" customFormat="1" ht="13.9" customHeight="1" x14ac:dyDescent="0.25"/>
    <row r="946" s="13" customFormat="1" ht="13.9" customHeight="1" x14ac:dyDescent="0.25"/>
    <row r="947" s="13" customFormat="1" ht="13.9" customHeight="1" x14ac:dyDescent="0.25"/>
    <row r="948" s="13" customFormat="1" ht="13.9" customHeight="1" x14ac:dyDescent="0.25"/>
    <row r="949" s="13" customFormat="1" ht="13.9" customHeight="1" x14ac:dyDescent="0.25"/>
    <row r="950" s="13" customFormat="1" ht="13.9" customHeight="1" x14ac:dyDescent="0.25"/>
    <row r="951" s="13" customFormat="1" ht="13.9" customHeight="1" x14ac:dyDescent="0.25"/>
    <row r="952" s="13" customFormat="1" ht="13.9" customHeight="1" x14ac:dyDescent="0.25"/>
    <row r="953" s="13" customFormat="1" ht="13.9" customHeight="1" x14ac:dyDescent="0.25"/>
    <row r="954" s="13" customFormat="1" ht="13.9" customHeight="1" x14ac:dyDescent="0.25"/>
    <row r="955" s="13" customFormat="1" ht="13.9" customHeight="1" x14ac:dyDescent="0.25"/>
    <row r="956" s="13" customFormat="1" ht="13.9" customHeight="1" x14ac:dyDescent="0.25"/>
    <row r="957" s="13" customFormat="1" ht="13.9" customHeight="1" x14ac:dyDescent="0.25"/>
    <row r="958" s="13" customFormat="1" ht="13.9" customHeight="1" x14ac:dyDescent="0.25"/>
    <row r="959" s="13" customFormat="1" ht="13.9" customHeight="1" x14ac:dyDescent="0.25"/>
    <row r="960" s="13" customFormat="1" ht="13.9" customHeight="1" x14ac:dyDescent="0.25"/>
    <row r="961" s="13" customFormat="1" ht="13.9" customHeight="1" x14ac:dyDescent="0.25"/>
    <row r="962" s="13" customFormat="1" ht="13.9" customHeight="1" x14ac:dyDescent="0.25"/>
    <row r="963" s="13" customFormat="1" ht="13.9" customHeight="1" x14ac:dyDescent="0.25"/>
    <row r="964" s="13" customFormat="1" ht="13.9" customHeight="1" x14ac:dyDescent="0.25"/>
    <row r="965" s="13" customFormat="1" ht="13.9" customHeight="1" x14ac:dyDescent="0.25"/>
    <row r="966" s="13" customFormat="1" ht="13.9" customHeight="1" x14ac:dyDescent="0.25"/>
    <row r="967" s="13" customFormat="1" ht="13.9" customHeight="1" x14ac:dyDescent="0.25"/>
    <row r="968" s="13" customFormat="1" ht="13.9" customHeight="1" x14ac:dyDescent="0.25"/>
    <row r="969" s="13" customFormat="1" ht="13.9" customHeight="1" x14ac:dyDescent="0.25"/>
    <row r="970" s="13" customFormat="1" ht="13.9" customHeight="1" x14ac:dyDescent="0.25"/>
    <row r="971" s="13" customFormat="1" ht="13.9" customHeight="1" x14ac:dyDescent="0.25"/>
    <row r="972" s="13" customFormat="1" ht="13.9" customHeight="1" x14ac:dyDescent="0.25"/>
    <row r="973" s="13" customFormat="1" ht="13.9" customHeight="1" x14ac:dyDescent="0.25"/>
    <row r="974" s="13" customFormat="1" ht="13.9" customHeight="1" x14ac:dyDescent="0.25"/>
    <row r="975" s="13" customFormat="1" ht="13.9" customHeight="1" x14ac:dyDescent="0.25"/>
    <row r="976" s="13" customFormat="1" ht="13.9" customHeight="1" x14ac:dyDescent="0.25"/>
    <row r="977" s="13" customFormat="1" ht="13.9" customHeight="1" x14ac:dyDescent="0.25"/>
    <row r="978" s="13" customFormat="1" ht="13.9" customHeight="1" x14ac:dyDescent="0.25"/>
    <row r="979" s="13" customFormat="1" ht="13.9" customHeight="1" x14ac:dyDescent="0.25"/>
    <row r="980" s="13" customFormat="1" ht="13.9" customHeight="1" x14ac:dyDescent="0.25"/>
    <row r="981" s="13" customFormat="1" ht="13.9" customHeight="1" x14ac:dyDescent="0.25"/>
    <row r="982" s="13" customFormat="1" ht="13.9" customHeight="1" x14ac:dyDescent="0.25"/>
    <row r="983" s="13" customFormat="1" ht="13.9" customHeight="1" x14ac:dyDescent="0.25"/>
    <row r="984" s="13" customFormat="1" ht="13.9" customHeight="1" x14ac:dyDescent="0.25"/>
    <row r="985" s="13" customFormat="1" ht="13.9" customHeight="1" x14ac:dyDescent="0.25"/>
    <row r="986" s="13" customFormat="1" ht="13.9" customHeight="1" x14ac:dyDescent="0.25"/>
    <row r="987" s="13" customFormat="1" ht="13.9" customHeight="1" x14ac:dyDescent="0.25"/>
    <row r="988" s="13" customFormat="1" ht="13.9" customHeight="1" x14ac:dyDescent="0.25"/>
    <row r="989" s="13" customFormat="1" ht="13.9" customHeight="1" x14ac:dyDescent="0.25"/>
    <row r="990" s="13" customFormat="1" ht="13.9" customHeight="1" x14ac:dyDescent="0.25"/>
    <row r="991" s="13" customFormat="1" ht="13.9" customHeight="1" x14ac:dyDescent="0.25"/>
    <row r="992" s="13" customFormat="1" ht="13.9" customHeight="1" x14ac:dyDescent="0.25"/>
    <row r="993" s="13" customFormat="1" ht="13.9" customHeight="1" x14ac:dyDescent="0.25"/>
    <row r="994" s="13" customFormat="1" ht="13.9" customHeight="1" x14ac:dyDescent="0.25"/>
    <row r="995" s="13" customFormat="1" ht="13.9" customHeight="1" x14ac:dyDescent="0.25"/>
    <row r="996" s="13" customFormat="1" ht="13.9" customHeight="1" x14ac:dyDescent="0.25"/>
    <row r="997" s="13" customFormat="1" ht="13.9" customHeight="1" x14ac:dyDescent="0.25"/>
    <row r="998" s="13" customFormat="1" ht="13.9" customHeight="1" x14ac:dyDescent="0.25"/>
    <row r="999" s="13" customFormat="1" ht="13.9" customHeight="1" x14ac:dyDescent="0.25"/>
    <row r="1000" s="13" customFormat="1" ht="13.9" customHeight="1" x14ac:dyDescent="0.25"/>
    <row r="1001" s="13" customFormat="1" ht="13.9" customHeight="1" x14ac:dyDescent="0.25"/>
    <row r="1002" s="13" customFormat="1" ht="13.9" customHeight="1" x14ac:dyDescent="0.25"/>
    <row r="1003" s="13" customFormat="1" ht="13.9" customHeight="1" x14ac:dyDescent="0.25"/>
    <row r="1004" s="13" customFormat="1" ht="13.9" customHeight="1" x14ac:dyDescent="0.25"/>
    <row r="1005" s="13" customFormat="1" ht="13.9" customHeight="1" x14ac:dyDescent="0.25"/>
    <row r="1006" s="13" customFormat="1" ht="13.9" customHeight="1" x14ac:dyDescent="0.25"/>
    <row r="1007" s="13" customFormat="1" ht="13.9" customHeight="1" x14ac:dyDescent="0.25"/>
    <row r="1008" s="13" customFormat="1" ht="13.9" customHeight="1" x14ac:dyDescent="0.25"/>
    <row r="1009" s="13" customFormat="1" ht="13.9" customHeight="1" x14ac:dyDescent="0.25"/>
    <row r="1010" s="13" customFormat="1" ht="13.9" customHeight="1" x14ac:dyDescent="0.25"/>
    <row r="1011" s="13" customFormat="1" ht="13.9" customHeight="1" x14ac:dyDescent="0.25"/>
    <row r="1012" s="13" customFormat="1" ht="13.9" customHeight="1" x14ac:dyDescent="0.25"/>
    <row r="1013" s="13" customFormat="1" ht="13.9" customHeight="1" x14ac:dyDescent="0.25"/>
    <row r="1014" s="13" customFormat="1" ht="13.9" customHeight="1" x14ac:dyDescent="0.25"/>
    <row r="1015" s="13" customFormat="1" ht="13.9" customHeight="1" x14ac:dyDescent="0.25"/>
    <row r="1016" s="13" customFormat="1" ht="13.9" customHeight="1" x14ac:dyDescent="0.25"/>
    <row r="1017" s="13" customFormat="1" ht="13.9" customHeight="1" x14ac:dyDescent="0.25"/>
    <row r="1018" s="13" customFormat="1" ht="13.9" customHeight="1" x14ac:dyDescent="0.25"/>
    <row r="1019" s="13" customFormat="1" ht="13.9" customHeight="1" x14ac:dyDescent="0.25"/>
    <row r="1020" s="13" customFormat="1" ht="13.9" customHeight="1" x14ac:dyDescent="0.25"/>
    <row r="1021" s="13" customFormat="1" ht="13.9" customHeight="1" x14ac:dyDescent="0.25"/>
    <row r="1022" s="13" customFormat="1" ht="13.9" customHeight="1" x14ac:dyDescent="0.25"/>
    <row r="1023" s="13" customFormat="1" ht="13.9" customHeight="1" x14ac:dyDescent="0.25"/>
    <row r="1024" s="13" customFormat="1" ht="13.9" customHeight="1" x14ac:dyDescent="0.25"/>
    <row r="1025" s="13" customFormat="1" ht="13.9" customHeight="1" x14ac:dyDescent="0.25"/>
    <row r="1026" s="13" customFormat="1" ht="13.9" customHeight="1" x14ac:dyDescent="0.25"/>
    <row r="1027" s="13" customFormat="1" ht="13.9" customHeight="1" x14ac:dyDescent="0.25"/>
    <row r="1028" s="13" customFormat="1" ht="13.9" customHeight="1" x14ac:dyDescent="0.25"/>
    <row r="1029" s="13" customFormat="1" ht="13.9" customHeight="1" x14ac:dyDescent="0.25"/>
    <row r="1030" s="13" customFormat="1" ht="13.9" customHeight="1" x14ac:dyDescent="0.25"/>
    <row r="1031" s="13" customFormat="1" ht="13.9" customHeight="1" x14ac:dyDescent="0.25"/>
    <row r="1032" s="13" customFormat="1" ht="13.9" customHeight="1" x14ac:dyDescent="0.25"/>
    <row r="1033" s="13" customFormat="1" ht="13.9" customHeight="1" x14ac:dyDescent="0.25"/>
    <row r="1034" s="13" customFormat="1" ht="13.9" customHeight="1" x14ac:dyDescent="0.25"/>
    <row r="1035" s="13" customFormat="1" ht="13.9" customHeight="1" x14ac:dyDescent="0.25"/>
    <row r="1036" s="13" customFormat="1" ht="13.9" customHeight="1" x14ac:dyDescent="0.25"/>
    <row r="1037" s="13" customFormat="1" ht="13.9" customHeight="1" x14ac:dyDescent="0.25"/>
    <row r="1038" s="13" customFormat="1" ht="13.9" customHeight="1" x14ac:dyDescent="0.25"/>
    <row r="1039" s="13" customFormat="1" ht="13.9" customHeight="1" x14ac:dyDescent="0.25"/>
    <row r="1040" s="13" customFormat="1" ht="13.9" customHeight="1" x14ac:dyDescent="0.25"/>
    <row r="1041" s="13" customFormat="1" ht="13.9" customHeight="1" x14ac:dyDescent="0.25"/>
    <row r="1042" s="13" customFormat="1" ht="13.9" customHeight="1" x14ac:dyDescent="0.25"/>
    <row r="1043" s="13" customFormat="1" ht="13.9" customHeight="1" x14ac:dyDescent="0.25"/>
    <row r="1044" s="13" customFormat="1" ht="13.9" customHeight="1" x14ac:dyDescent="0.25"/>
    <row r="1045" s="13" customFormat="1" ht="13.9" customHeight="1" x14ac:dyDescent="0.25"/>
    <row r="1046" s="13" customFormat="1" ht="13.9" customHeight="1" x14ac:dyDescent="0.25"/>
    <row r="1047" s="13" customFormat="1" ht="13.9" customHeight="1" x14ac:dyDescent="0.25"/>
    <row r="1048" s="13" customFormat="1" ht="13.9" customHeight="1" x14ac:dyDescent="0.25"/>
    <row r="1049" s="13" customFormat="1" ht="13.9" customHeight="1" x14ac:dyDescent="0.25"/>
    <row r="1050" s="13" customFormat="1" ht="13.9" customHeight="1" x14ac:dyDescent="0.25"/>
    <row r="1051" s="13" customFormat="1" ht="13.9" customHeight="1" x14ac:dyDescent="0.25"/>
    <row r="1052" s="13" customFormat="1" ht="13.9" customHeight="1" x14ac:dyDescent="0.25"/>
    <row r="1053" s="13" customFormat="1" ht="13.9" customHeight="1" x14ac:dyDescent="0.25"/>
    <row r="1054" s="13" customFormat="1" ht="13.9" customHeight="1" x14ac:dyDescent="0.25"/>
    <row r="1055" s="13" customFormat="1" ht="13.9" customHeight="1" x14ac:dyDescent="0.25"/>
    <row r="1056" s="13" customFormat="1" ht="13.9" customHeight="1" x14ac:dyDescent="0.25"/>
    <row r="1057" s="13" customFormat="1" ht="13.9" customHeight="1" x14ac:dyDescent="0.25"/>
    <row r="1058" s="13" customFormat="1" ht="13.9" customHeight="1" x14ac:dyDescent="0.25"/>
    <row r="1059" s="13" customFormat="1" ht="13.9" customHeight="1" x14ac:dyDescent="0.25"/>
    <row r="1060" s="13" customFormat="1" ht="13.9" customHeight="1" x14ac:dyDescent="0.25"/>
    <row r="1061" s="13" customFormat="1" ht="13.9" customHeight="1" x14ac:dyDescent="0.25"/>
    <row r="1062" s="13" customFormat="1" ht="13.9" customHeight="1" x14ac:dyDescent="0.25"/>
    <row r="1063" s="13" customFormat="1" ht="13.9" customHeight="1" x14ac:dyDescent="0.25"/>
    <row r="1064" s="13" customFormat="1" ht="13.9" customHeight="1" x14ac:dyDescent="0.25"/>
    <row r="1065" s="13" customFormat="1" ht="13.9" customHeight="1" x14ac:dyDescent="0.25"/>
    <row r="1066" s="13" customFormat="1" ht="13.9" customHeight="1" x14ac:dyDescent="0.25"/>
    <row r="1067" s="13" customFormat="1" ht="13.9" customHeight="1" x14ac:dyDescent="0.25"/>
    <row r="1068" s="13" customFormat="1" ht="13.9" customHeight="1" x14ac:dyDescent="0.25"/>
    <row r="1069" s="13" customFormat="1" ht="13.9" customHeight="1" x14ac:dyDescent="0.25"/>
    <row r="1070" s="13" customFormat="1" ht="13.9" customHeight="1" x14ac:dyDescent="0.25"/>
    <row r="1071" s="13" customFormat="1" ht="13.9" customHeight="1" x14ac:dyDescent="0.25"/>
    <row r="1072" s="13" customFormat="1" ht="13.9" customHeight="1" x14ac:dyDescent="0.25"/>
    <row r="1073" s="13" customFormat="1" ht="13.9" customHeight="1" x14ac:dyDescent="0.25"/>
    <row r="1074" s="13" customFormat="1" ht="13.9" customHeight="1" x14ac:dyDescent="0.25"/>
    <row r="1075" s="13" customFormat="1" ht="13.9" customHeight="1" x14ac:dyDescent="0.25"/>
    <row r="1076" s="13" customFormat="1" ht="13.9" customHeight="1" x14ac:dyDescent="0.25"/>
    <row r="1077" s="13" customFormat="1" ht="13.9" customHeight="1" x14ac:dyDescent="0.25"/>
    <row r="1078" s="13" customFormat="1" ht="13.9" customHeight="1" x14ac:dyDescent="0.25"/>
    <row r="1079" s="13" customFormat="1" ht="13.9" customHeight="1" x14ac:dyDescent="0.25"/>
    <row r="1080" s="13" customFormat="1" ht="13.9" customHeight="1" x14ac:dyDescent="0.25"/>
    <row r="1081" s="13" customFormat="1" ht="13.9" customHeight="1" x14ac:dyDescent="0.25"/>
    <row r="1082" s="13" customFormat="1" ht="13.9" customHeight="1" x14ac:dyDescent="0.25"/>
    <row r="1083" s="13" customFormat="1" ht="13.9" customHeight="1" x14ac:dyDescent="0.25"/>
    <row r="1084" s="13" customFormat="1" ht="13.9" customHeight="1" x14ac:dyDescent="0.25"/>
    <row r="1085" s="13" customFormat="1" ht="13.9" customHeight="1" x14ac:dyDescent="0.25"/>
    <row r="1086" s="13" customFormat="1" ht="13.9" customHeight="1" x14ac:dyDescent="0.25"/>
    <row r="1087" s="13" customFormat="1" ht="13.9" customHeight="1" x14ac:dyDescent="0.25"/>
    <row r="1088" s="13" customFormat="1" ht="13.9" customHeight="1" x14ac:dyDescent="0.25"/>
    <row r="1089" s="13" customFormat="1" ht="13.9" customHeight="1" x14ac:dyDescent="0.25"/>
    <row r="1090" s="13" customFormat="1" ht="13.9" customHeight="1" x14ac:dyDescent="0.25"/>
    <row r="1091" s="13" customFormat="1" ht="13.9" customHeight="1" x14ac:dyDescent="0.25"/>
    <row r="1092" s="13" customFormat="1" ht="13.9" customHeight="1" x14ac:dyDescent="0.25"/>
    <row r="1093" s="13" customFormat="1" ht="13.9" customHeight="1" x14ac:dyDescent="0.25"/>
    <row r="1094" s="13" customFormat="1" ht="13.9" customHeight="1" x14ac:dyDescent="0.25"/>
    <row r="1095" s="13" customFormat="1" ht="13.9" customHeight="1" x14ac:dyDescent="0.25"/>
    <row r="1096" s="13" customFormat="1" ht="13.9" customHeight="1" x14ac:dyDescent="0.25"/>
    <row r="1097" s="13" customFormat="1" ht="13.9" customHeight="1" x14ac:dyDescent="0.25"/>
    <row r="1098" s="13" customFormat="1" ht="13.9" customHeight="1" x14ac:dyDescent="0.25"/>
    <row r="1099" s="13" customFormat="1" ht="13.9" customHeight="1" x14ac:dyDescent="0.25"/>
    <row r="1100" s="13" customFormat="1" ht="13.9" customHeight="1" x14ac:dyDescent="0.25"/>
    <row r="1101" s="13" customFormat="1" ht="13.9" customHeight="1" x14ac:dyDescent="0.25"/>
    <row r="1102" s="13" customFormat="1" ht="13.9" customHeight="1" x14ac:dyDescent="0.25"/>
    <row r="1103" s="13" customFormat="1" ht="13.9" customHeight="1" x14ac:dyDescent="0.25"/>
    <row r="1104" s="13" customFormat="1" ht="13.9" customHeight="1" x14ac:dyDescent="0.25"/>
    <row r="1105" s="13" customFormat="1" ht="13.9" customHeight="1" x14ac:dyDescent="0.25"/>
    <row r="1106" s="13" customFormat="1" ht="13.9" customHeight="1" x14ac:dyDescent="0.25"/>
    <row r="1107" s="13" customFormat="1" ht="13.9" customHeight="1" x14ac:dyDescent="0.25"/>
    <row r="1108" s="13" customFormat="1" ht="13.9" customHeight="1" x14ac:dyDescent="0.25"/>
    <row r="1109" s="13" customFormat="1" ht="13.9" customHeight="1" x14ac:dyDescent="0.25"/>
    <row r="1110" s="13" customFormat="1" ht="13.9" customHeight="1" x14ac:dyDescent="0.25"/>
    <row r="1111" s="13" customFormat="1" ht="13.9" customHeight="1" x14ac:dyDescent="0.25"/>
    <row r="1112" s="13" customFormat="1" ht="13.9" customHeight="1" x14ac:dyDescent="0.25"/>
    <row r="1113" s="13" customFormat="1" ht="13.9" customHeight="1" x14ac:dyDescent="0.25"/>
    <row r="1114" s="13" customFormat="1" ht="13.9" customHeight="1" x14ac:dyDescent="0.25"/>
    <row r="1115" s="13" customFormat="1" ht="13.9" customHeight="1" x14ac:dyDescent="0.25"/>
    <row r="1116" s="13" customFormat="1" ht="13.9" customHeight="1" x14ac:dyDescent="0.25"/>
    <row r="1117" s="13" customFormat="1" ht="13.9" customHeight="1" x14ac:dyDescent="0.25"/>
    <row r="1118" s="13" customFormat="1" ht="13.9" customHeight="1" x14ac:dyDescent="0.25"/>
    <row r="1119" s="13" customFormat="1" ht="13.9" customHeight="1" x14ac:dyDescent="0.25"/>
    <row r="1120" s="13" customFormat="1" ht="13.9" customHeight="1" x14ac:dyDescent="0.25"/>
    <row r="1121" s="13" customFormat="1" ht="13.9" customHeight="1" x14ac:dyDescent="0.25"/>
    <row r="1122" s="13" customFormat="1" ht="13.9" customHeight="1" x14ac:dyDescent="0.25"/>
    <row r="1123" s="13" customFormat="1" ht="13.9" customHeight="1" x14ac:dyDescent="0.25"/>
    <row r="1124" s="13" customFormat="1" ht="13.9" customHeight="1" x14ac:dyDescent="0.25"/>
    <row r="1125" s="13" customFormat="1" ht="13.9" customHeight="1" x14ac:dyDescent="0.25"/>
    <row r="1126" s="13" customFormat="1" ht="13.9" customHeight="1" x14ac:dyDescent="0.25"/>
    <row r="1127" s="13" customFormat="1" ht="13.9" customHeight="1" x14ac:dyDescent="0.25"/>
    <row r="1128" s="13" customFormat="1" ht="13.9" customHeight="1" x14ac:dyDescent="0.25"/>
    <row r="1129" s="13" customFormat="1" ht="13.9" customHeight="1" x14ac:dyDescent="0.25"/>
    <row r="1130" s="13" customFormat="1" ht="13.9" customHeight="1" x14ac:dyDescent="0.25"/>
    <row r="1131" s="13" customFormat="1" ht="13.9" customHeight="1" x14ac:dyDescent="0.25"/>
    <row r="1132" s="13" customFormat="1" ht="13.9" customHeight="1" x14ac:dyDescent="0.25"/>
    <row r="1133" s="13" customFormat="1" ht="13.9" customHeight="1" x14ac:dyDescent="0.25"/>
    <row r="1134" s="13" customFormat="1" ht="13.9" customHeight="1" x14ac:dyDescent="0.25"/>
    <row r="1135" s="13" customFormat="1" ht="13.9" customHeight="1" x14ac:dyDescent="0.25"/>
    <row r="1136" s="13" customFormat="1" ht="13.9" customHeight="1" x14ac:dyDescent="0.25"/>
    <row r="1137" s="13" customFormat="1" ht="13.9" customHeight="1" x14ac:dyDescent="0.25"/>
    <row r="1138" s="13" customFormat="1" ht="13.9" customHeight="1" x14ac:dyDescent="0.25"/>
    <row r="1139" s="13" customFormat="1" ht="13.9" customHeight="1" x14ac:dyDescent="0.25"/>
    <row r="1140" s="13" customFormat="1" ht="13.9" customHeight="1" x14ac:dyDescent="0.25"/>
    <row r="1141" s="13" customFormat="1" ht="13.9" customHeight="1" x14ac:dyDescent="0.25"/>
    <row r="1142" s="13" customFormat="1" ht="13.9" customHeight="1" x14ac:dyDescent="0.25"/>
    <row r="1143" s="13" customFormat="1" ht="13.9" customHeight="1" x14ac:dyDescent="0.25"/>
    <row r="1144" s="13" customFormat="1" ht="13.9" customHeight="1" x14ac:dyDescent="0.25"/>
    <row r="1145" s="13" customFormat="1" ht="13.9" customHeight="1" x14ac:dyDescent="0.25"/>
    <row r="1146" s="13" customFormat="1" ht="13.9" customHeight="1" x14ac:dyDescent="0.25"/>
    <row r="1147" s="13" customFormat="1" ht="13.9" customHeight="1" x14ac:dyDescent="0.25"/>
    <row r="1148" s="13" customFormat="1" ht="13.9" customHeight="1" x14ac:dyDescent="0.25"/>
    <row r="1149" s="13" customFormat="1" ht="13.9" customHeight="1" x14ac:dyDescent="0.25"/>
    <row r="1150" s="13" customFormat="1" ht="13.9" customHeight="1" x14ac:dyDescent="0.25"/>
    <row r="1151" s="13" customFormat="1" ht="13.9" customHeight="1" x14ac:dyDescent="0.25"/>
    <row r="1152" s="13" customFormat="1" ht="13.9" customHeight="1" x14ac:dyDescent="0.25"/>
    <row r="1153" s="13" customFormat="1" ht="13.9" customHeight="1" x14ac:dyDescent="0.25"/>
    <row r="1154" s="13" customFormat="1" ht="13.9" customHeight="1" x14ac:dyDescent="0.25"/>
    <row r="1155" s="13" customFormat="1" ht="13.9" customHeight="1" x14ac:dyDescent="0.25"/>
    <row r="1156" s="13" customFormat="1" ht="13.9" customHeight="1" x14ac:dyDescent="0.25"/>
    <row r="1157" s="13" customFormat="1" ht="13.9" customHeight="1" x14ac:dyDescent="0.25"/>
    <row r="1158" s="13" customFormat="1" ht="13.9" customHeight="1" x14ac:dyDescent="0.25"/>
    <row r="1159" s="13" customFormat="1" ht="13.9" customHeight="1" x14ac:dyDescent="0.25"/>
    <row r="1160" s="13" customFormat="1" ht="13.9" customHeight="1" x14ac:dyDescent="0.25"/>
    <row r="1161" s="13" customFormat="1" ht="13.9" customHeight="1" x14ac:dyDescent="0.25"/>
    <row r="1162" s="13" customFormat="1" ht="13.9" customHeight="1" x14ac:dyDescent="0.25"/>
    <row r="1163" s="13" customFormat="1" ht="13.9" customHeight="1" x14ac:dyDescent="0.25"/>
    <row r="1164" s="13" customFormat="1" ht="13.9" customHeight="1" x14ac:dyDescent="0.25"/>
    <row r="1165" s="13" customFormat="1" ht="13.9" customHeight="1" x14ac:dyDescent="0.25"/>
    <row r="1166" s="13" customFormat="1" ht="13.9" customHeight="1" x14ac:dyDescent="0.25"/>
    <row r="1167" s="13" customFormat="1" ht="13.9" customHeight="1" x14ac:dyDescent="0.25"/>
    <row r="1168" s="13" customFormat="1" ht="13.9" customHeight="1" x14ac:dyDescent="0.25"/>
    <row r="1169" s="13" customFormat="1" ht="13.9" customHeight="1" x14ac:dyDescent="0.25"/>
    <row r="1170" s="13" customFormat="1" ht="13.9" customHeight="1" x14ac:dyDescent="0.25"/>
    <row r="1171" s="13" customFormat="1" ht="13.9" customHeight="1" x14ac:dyDescent="0.25"/>
    <row r="1172" s="13" customFormat="1" ht="13.9" customHeight="1" x14ac:dyDescent="0.25"/>
    <row r="1173" s="13" customFormat="1" ht="13.9" customHeight="1" x14ac:dyDescent="0.25"/>
    <row r="1174" s="13" customFormat="1" ht="13.9" customHeight="1" x14ac:dyDescent="0.25"/>
    <row r="1175" s="13" customFormat="1" ht="13.9" customHeight="1" x14ac:dyDescent="0.25"/>
    <row r="1176" s="13" customFormat="1" ht="13.9" customHeight="1" x14ac:dyDescent="0.25"/>
    <row r="1177" s="13" customFormat="1" ht="13.9" customHeight="1" x14ac:dyDescent="0.25"/>
    <row r="1178" s="13" customFormat="1" ht="13.9" customHeight="1" x14ac:dyDescent="0.25"/>
    <row r="1179" s="13" customFormat="1" ht="13.9" customHeight="1" x14ac:dyDescent="0.25"/>
    <row r="1180" s="13" customFormat="1" ht="13.9" customHeight="1" x14ac:dyDescent="0.25"/>
    <row r="1181" s="13" customFormat="1" ht="13.9" customHeight="1" x14ac:dyDescent="0.25"/>
    <row r="1182" s="13" customFormat="1" ht="13.9" customHeight="1" x14ac:dyDescent="0.25"/>
    <row r="1183" s="13" customFormat="1" ht="13.9" customHeight="1" x14ac:dyDescent="0.25"/>
    <row r="1184" s="13" customFormat="1" ht="13.9" customHeight="1" x14ac:dyDescent="0.25"/>
    <row r="1185" s="13" customFormat="1" ht="13.9" customHeight="1" x14ac:dyDescent="0.25"/>
    <row r="1186" s="13" customFormat="1" ht="13.9" customHeight="1" x14ac:dyDescent="0.25"/>
    <row r="1187" s="13" customFormat="1" ht="13.9" customHeight="1" x14ac:dyDescent="0.25"/>
    <row r="1188" s="13" customFormat="1" ht="13.9" customHeight="1" x14ac:dyDescent="0.25"/>
    <row r="1189" s="13" customFormat="1" ht="13.9" customHeight="1" x14ac:dyDescent="0.25"/>
    <row r="1190" s="13" customFormat="1" ht="13.9" customHeight="1" x14ac:dyDescent="0.25"/>
    <row r="1191" s="13" customFormat="1" ht="13.9" customHeight="1" x14ac:dyDescent="0.25"/>
    <row r="1192" s="13" customFormat="1" ht="13.9" customHeight="1" x14ac:dyDescent="0.25"/>
    <row r="1193" s="13" customFormat="1" ht="13.9" customHeight="1" x14ac:dyDescent="0.25"/>
    <row r="1194" s="13" customFormat="1" ht="13.9" customHeight="1" x14ac:dyDescent="0.25"/>
    <row r="1195" s="13" customFormat="1" ht="13.9" customHeight="1" x14ac:dyDescent="0.25"/>
    <row r="1196" s="13" customFormat="1" ht="13.9" customHeight="1" x14ac:dyDescent="0.25"/>
    <row r="1197" s="13" customFormat="1" ht="13.9" customHeight="1" x14ac:dyDescent="0.25"/>
    <row r="1198" s="13" customFormat="1" ht="13.9" customHeight="1" x14ac:dyDescent="0.25"/>
    <row r="1199" s="13" customFormat="1" ht="13.9" customHeight="1" x14ac:dyDescent="0.25"/>
    <row r="1200" s="13" customFormat="1" ht="13.9" customHeight="1" x14ac:dyDescent="0.25"/>
    <row r="1201" s="13" customFormat="1" ht="13.9" customHeight="1" x14ac:dyDescent="0.25"/>
    <row r="1202" s="13" customFormat="1" ht="13.9" customHeight="1" x14ac:dyDescent="0.25"/>
    <row r="1203" s="13" customFormat="1" ht="13.9" customHeight="1" x14ac:dyDescent="0.25"/>
    <row r="1204" s="13" customFormat="1" ht="13.9" customHeight="1" x14ac:dyDescent="0.25"/>
    <row r="1205" s="13" customFormat="1" ht="13.9" customHeight="1" x14ac:dyDescent="0.25"/>
    <row r="1206" s="13" customFormat="1" ht="13.9" customHeight="1" x14ac:dyDescent="0.25"/>
    <row r="1207" s="13" customFormat="1" ht="13.9" customHeight="1" x14ac:dyDescent="0.25"/>
    <row r="1208" s="13" customFormat="1" ht="13.9" customHeight="1" x14ac:dyDescent="0.25"/>
    <row r="1209" s="13" customFormat="1" ht="13.9" customHeight="1" x14ac:dyDescent="0.25"/>
    <row r="1210" s="13" customFormat="1" ht="13.9" customHeight="1" x14ac:dyDescent="0.25"/>
    <row r="1211" s="13" customFormat="1" ht="13.9" customHeight="1" x14ac:dyDescent="0.25"/>
    <row r="1212" s="13" customFormat="1" ht="13.9" customHeight="1" x14ac:dyDescent="0.25"/>
    <row r="1213" s="13" customFormat="1" ht="13.9" customHeight="1" x14ac:dyDescent="0.25"/>
    <row r="1214" s="13" customFormat="1" ht="13.9" customHeight="1" x14ac:dyDescent="0.25"/>
    <row r="1215" s="13" customFormat="1" ht="13.9" customHeight="1" x14ac:dyDescent="0.25"/>
    <row r="1216" s="13" customFormat="1" ht="13.9" customHeight="1" x14ac:dyDescent="0.25"/>
    <row r="1217" s="13" customFormat="1" ht="13.9" customHeight="1" x14ac:dyDescent="0.25"/>
    <row r="1218" s="13" customFormat="1" ht="13.9" customHeight="1" x14ac:dyDescent="0.25"/>
    <row r="1219" s="13" customFormat="1" ht="13.9" customHeight="1" x14ac:dyDescent="0.25"/>
    <row r="1220" s="13" customFormat="1" ht="13.9" customHeight="1" x14ac:dyDescent="0.25"/>
    <row r="1221" s="13" customFormat="1" ht="13.9" customHeight="1" x14ac:dyDescent="0.25"/>
    <row r="1222" s="13" customFormat="1" ht="13.9" customHeight="1" x14ac:dyDescent="0.25"/>
    <row r="1223" s="13" customFormat="1" ht="13.9" customHeight="1" x14ac:dyDescent="0.25"/>
    <row r="1224" s="13" customFormat="1" ht="13.9" customHeight="1" x14ac:dyDescent="0.25"/>
    <row r="1225" s="13" customFormat="1" ht="13.9" customHeight="1" x14ac:dyDescent="0.25"/>
    <row r="1226" s="13" customFormat="1" ht="13.9" customHeight="1" x14ac:dyDescent="0.25"/>
    <row r="1227" s="13" customFormat="1" ht="13.9" customHeight="1" x14ac:dyDescent="0.25"/>
    <row r="1228" s="13" customFormat="1" ht="13.9" customHeight="1" x14ac:dyDescent="0.25"/>
    <row r="1229" s="13" customFormat="1" ht="13.9" customHeight="1" x14ac:dyDescent="0.25"/>
    <row r="1230" s="13" customFormat="1" ht="13.9" customHeight="1" x14ac:dyDescent="0.25"/>
    <row r="1231" s="13" customFormat="1" ht="13.9" customHeight="1" x14ac:dyDescent="0.25"/>
    <row r="1232" s="13" customFormat="1" ht="13.9" customHeight="1" x14ac:dyDescent="0.25"/>
    <row r="1233" s="13" customFormat="1" ht="13.9" customHeight="1" x14ac:dyDescent="0.25"/>
    <row r="1234" s="13" customFormat="1" ht="13.9" customHeight="1" x14ac:dyDescent="0.25"/>
    <row r="1235" s="13" customFormat="1" ht="13.9" customHeight="1" x14ac:dyDescent="0.25"/>
    <row r="1236" s="13" customFormat="1" ht="13.9" customHeight="1" x14ac:dyDescent="0.25"/>
    <row r="1237" s="13" customFormat="1" ht="13.9" customHeight="1" x14ac:dyDescent="0.25"/>
    <row r="1238" s="13" customFormat="1" ht="13.9" customHeight="1" x14ac:dyDescent="0.25"/>
    <row r="1239" s="13" customFormat="1" ht="13.9" customHeight="1" x14ac:dyDescent="0.25"/>
    <row r="1240" s="13" customFormat="1" ht="13.9" customHeight="1" x14ac:dyDescent="0.25"/>
    <row r="1241" s="13" customFormat="1" ht="13.9" customHeight="1" x14ac:dyDescent="0.25"/>
    <row r="1242" s="13" customFormat="1" ht="13.9" customHeight="1" x14ac:dyDescent="0.25"/>
    <row r="1243" s="13" customFormat="1" ht="13.9" customHeight="1" x14ac:dyDescent="0.25"/>
    <row r="1244" s="13" customFormat="1" ht="13.9" customHeight="1" x14ac:dyDescent="0.25"/>
    <row r="1245" s="13" customFormat="1" ht="13.9" customHeight="1" x14ac:dyDescent="0.25"/>
    <row r="1246" s="13" customFormat="1" ht="13.9" customHeight="1" x14ac:dyDescent="0.25"/>
    <row r="1247" s="13" customFormat="1" ht="13.9" customHeight="1" x14ac:dyDescent="0.25"/>
    <row r="1248" s="13" customFormat="1" ht="13.9" customHeight="1" x14ac:dyDescent="0.25"/>
    <row r="1249" s="13" customFormat="1" ht="13.9" customHeight="1" x14ac:dyDescent="0.25"/>
    <row r="1250" s="13" customFormat="1" ht="13.9" customHeight="1" x14ac:dyDescent="0.25"/>
    <row r="1251" s="13" customFormat="1" ht="13.9" customHeight="1" x14ac:dyDescent="0.25"/>
    <row r="1252" s="13" customFormat="1" ht="13.9" customHeight="1" x14ac:dyDescent="0.25"/>
    <row r="1253" s="13" customFormat="1" ht="13.9" customHeight="1" x14ac:dyDescent="0.25"/>
    <row r="1254" s="13" customFormat="1" ht="13.9" customHeight="1" x14ac:dyDescent="0.25"/>
    <row r="1255" s="13" customFormat="1" ht="13.9" customHeight="1" x14ac:dyDescent="0.25"/>
    <row r="1256" s="13" customFormat="1" ht="13.9" customHeight="1" x14ac:dyDescent="0.25"/>
    <row r="1257" s="13" customFormat="1" ht="13.9" customHeight="1" x14ac:dyDescent="0.25"/>
    <row r="1258" s="13" customFormat="1" ht="13.9" customHeight="1" x14ac:dyDescent="0.25"/>
    <row r="1259" s="13" customFormat="1" ht="13.9" customHeight="1" x14ac:dyDescent="0.25"/>
    <row r="1260" s="13" customFormat="1" ht="13.9" customHeight="1" x14ac:dyDescent="0.25"/>
    <row r="1261" s="13" customFormat="1" ht="13.9" customHeight="1" x14ac:dyDescent="0.25"/>
    <row r="1262" s="13" customFormat="1" ht="13.9" customHeight="1" x14ac:dyDescent="0.25"/>
    <row r="1263" s="13" customFormat="1" ht="13.9" customHeight="1" x14ac:dyDescent="0.25"/>
    <row r="1264" s="13" customFormat="1" ht="13.9" customHeight="1" x14ac:dyDescent="0.25"/>
    <row r="1265" s="13" customFormat="1" ht="13.9" customHeight="1" x14ac:dyDescent="0.25"/>
    <row r="1266" s="13" customFormat="1" ht="13.9" customHeight="1" x14ac:dyDescent="0.25"/>
    <row r="1267" s="13" customFormat="1" ht="13.9" customHeight="1" x14ac:dyDescent="0.25"/>
    <row r="1268" s="13" customFormat="1" ht="13.9" customHeight="1" x14ac:dyDescent="0.25"/>
    <row r="1269" s="13" customFormat="1" ht="13.9" customHeight="1" x14ac:dyDescent="0.25"/>
    <row r="1270" s="13" customFormat="1" ht="13.9" customHeight="1" x14ac:dyDescent="0.25"/>
    <row r="1271" s="13" customFormat="1" ht="13.9" customHeight="1" x14ac:dyDescent="0.25"/>
    <row r="1272" s="13" customFormat="1" ht="13.9" customHeight="1" x14ac:dyDescent="0.25"/>
    <row r="1273" s="13" customFormat="1" ht="13.9" customHeight="1" x14ac:dyDescent="0.25"/>
    <row r="1274" s="13" customFormat="1" ht="13.9" customHeight="1" x14ac:dyDescent="0.25"/>
    <row r="1275" s="13" customFormat="1" ht="13.9" customHeight="1" x14ac:dyDescent="0.25"/>
    <row r="1276" s="13" customFormat="1" ht="13.9" customHeight="1" x14ac:dyDescent="0.25"/>
    <row r="1277" s="13" customFormat="1" ht="13.9" customHeight="1" x14ac:dyDescent="0.25"/>
    <row r="1278" s="13" customFormat="1" ht="13.9" customHeight="1" x14ac:dyDescent="0.25"/>
    <row r="1279" s="13" customFormat="1" ht="13.9" customHeight="1" x14ac:dyDescent="0.25"/>
    <row r="1280" s="13" customFormat="1" ht="13.9" customHeight="1" x14ac:dyDescent="0.25"/>
    <row r="1281" s="13" customFormat="1" ht="13.9" customHeight="1" x14ac:dyDescent="0.25"/>
    <row r="1282" s="13" customFormat="1" ht="13.9" customHeight="1" x14ac:dyDescent="0.25"/>
    <row r="1283" s="13" customFormat="1" ht="13.9" customHeight="1" x14ac:dyDescent="0.25"/>
    <row r="1284" s="13" customFormat="1" ht="13.9" customHeight="1" x14ac:dyDescent="0.25"/>
    <row r="1285" s="13" customFormat="1" ht="13.9" customHeight="1" x14ac:dyDescent="0.25"/>
    <row r="1286" s="13" customFormat="1" ht="13.9" customHeight="1" x14ac:dyDescent="0.25"/>
    <row r="1287" s="13" customFormat="1" ht="13.9" customHeight="1" x14ac:dyDescent="0.25"/>
    <row r="1288" s="13" customFormat="1" ht="13.9" customHeight="1" x14ac:dyDescent="0.25"/>
    <row r="1289" s="13" customFormat="1" ht="13.9" customHeight="1" x14ac:dyDescent="0.25"/>
    <row r="1290" s="13" customFormat="1" ht="13.9" customHeight="1" x14ac:dyDescent="0.25"/>
    <row r="1291" s="13" customFormat="1" ht="13.9" customHeight="1" x14ac:dyDescent="0.25"/>
    <row r="1292" s="13" customFormat="1" ht="13.9" customHeight="1" x14ac:dyDescent="0.25"/>
    <row r="1293" s="13" customFormat="1" ht="13.9" customHeight="1" x14ac:dyDescent="0.25"/>
    <row r="1294" s="13" customFormat="1" ht="13.9" customHeight="1" x14ac:dyDescent="0.25"/>
    <row r="1295" s="13" customFormat="1" ht="13.9" customHeight="1" x14ac:dyDescent="0.25"/>
    <row r="1296" s="13" customFormat="1" ht="13.9" customHeight="1" x14ac:dyDescent="0.25"/>
    <row r="1297" s="13" customFormat="1" ht="13.9" customHeight="1" x14ac:dyDescent="0.25"/>
    <row r="1298" s="13" customFormat="1" ht="13.9" customHeight="1" x14ac:dyDescent="0.25"/>
    <row r="1299" s="13" customFormat="1" ht="13.9" customHeight="1" x14ac:dyDescent="0.25"/>
    <row r="1300" s="13" customFormat="1" ht="13.9" customHeight="1" x14ac:dyDescent="0.25"/>
    <row r="1301" s="13" customFormat="1" ht="13.9" customHeight="1" x14ac:dyDescent="0.25"/>
    <row r="1302" s="13" customFormat="1" ht="13.9" customHeight="1" x14ac:dyDescent="0.25"/>
    <row r="1303" s="13" customFormat="1" ht="13.9" customHeight="1" x14ac:dyDescent="0.25"/>
    <row r="1304" s="13" customFormat="1" ht="13.9" customHeight="1" x14ac:dyDescent="0.25"/>
    <row r="1305" s="13" customFormat="1" ht="13.9" customHeight="1" x14ac:dyDescent="0.25"/>
    <row r="1306" s="13" customFormat="1" ht="13.9" customHeight="1" x14ac:dyDescent="0.25"/>
    <row r="1307" s="13" customFormat="1" ht="13.9" customHeight="1" x14ac:dyDescent="0.25"/>
    <row r="1308" s="13" customFormat="1" ht="13.9" customHeight="1" x14ac:dyDescent="0.25"/>
    <row r="1309" s="13" customFormat="1" ht="13.9" customHeight="1" x14ac:dyDescent="0.25"/>
    <row r="1310" s="13" customFormat="1" ht="13.9" customHeight="1" x14ac:dyDescent="0.25"/>
    <row r="1311" s="13" customFormat="1" ht="13.9" customHeight="1" x14ac:dyDescent="0.25"/>
    <row r="1312" s="13" customFormat="1" ht="13.9" customHeight="1" x14ac:dyDescent="0.25"/>
    <row r="1313" s="13" customFormat="1" ht="13.9" customHeight="1" x14ac:dyDescent="0.25"/>
    <row r="1314" s="13" customFormat="1" ht="13.9" customHeight="1" x14ac:dyDescent="0.25"/>
    <row r="1315" s="13" customFormat="1" ht="13.9" customHeight="1" x14ac:dyDescent="0.25"/>
    <row r="1316" s="13" customFormat="1" ht="13.9" customHeight="1" x14ac:dyDescent="0.25"/>
    <row r="1317" s="13" customFormat="1" ht="13.9" customHeight="1" x14ac:dyDescent="0.25"/>
    <row r="1318" s="13" customFormat="1" ht="13.9" customHeight="1" x14ac:dyDescent="0.25"/>
    <row r="1319" s="13" customFormat="1" ht="13.9" customHeight="1" x14ac:dyDescent="0.25"/>
    <row r="1320" s="13" customFormat="1" ht="13.9" customHeight="1" x14ac:dyDescent="0.25"/>
    <row r="1321" s="13" customFormat="1" ht="13.9" customHeight="1" x14ac:dyDescent="0.25"/>
    <row r="1322" s="13" customFormat="1" ht="13.9" customHeight="1" x14ac:dyDescent="0.25"/>
    <row r="1323" s="13" customFormat="1" ht="13.9" customHeight="1" x14ac:dyDescent="0.25"/>
    <row r="1324" s="13" customFormat="1" ht="13.9" customHeight="1" x14ac:dyDescent="0.25"/>
    <row r="1325" s="13" customFormat="1" ht="13.9" customHeight="1" x14ac:dyDescent="0.25"/>
    <row r="1326" s="13" customFormat="1" ht="13.9" customHeight="1" x14ac:dyDescent="0.25"/>
    <row r="1327" s="13" customFormat="1" ht="13.9" customHeight="1" x14ac:dyDescent="0.25"/>
    <row r="1328" s="13" customFormat="1" ht="13.9" customHeight="1" x14ac:dyDescent="0.25"/>
    <row r="1329" s="13" customFormat="1" ht="13.9" customHeight="1" x14ac:dyDescent="0.25"/>
    <row r="1330" s="13" customFormat="1" ht="13.9" customHeight="1" x14ac:dyDescent="0.25"/>
    <row r="1331" s="13" customFormat="1" ht="13.9" customHeight="1" x14ac:dyDescent="0.25"/>
    <row r="1332" s="13" customFormat="1" ht="13.9" customHeight="1" x14ac:dyDescent="0.25"/>
    <row r="1333" s="13" customFormat="1" ht="13.9" customHeight="1" x14ac:dyDescent="0.25"/>
    <row r="1334" s="13" customFormat="1" ht="13.9" customHeight="1" x14ac:dyDescent="0.25"/>
    <row r="1335" s="13" customFormat="1" ht="13.9" customHeight="1" x14ac:dyDescent="0.25"/>
    <row r="1336" s="13" customFormat="1" ht="13.9" customHeight="1" x14ac:dyDescent="0.25"/>
    <row r="1337" s="13" customFormat="1" ht="13.9" customHeight="1" x14ac:dyDescent="0.25"/>
    <row r="1338" s="13" customFormat="1" ht="13.9" customHeight="1" x14ac:dyDescent="0.25"/>
    <row r="1339" s="13" customFormat="1" ht="13.9" customHeight="1" x14ac:dyDescent="0.25"/>
    <row r="1340" s="13" customFormat="1" ht="13.9" customHeight="1" x14ac:dyDescent="0.25"/>
    <row r="1341" s="13" customFormat="1" ht="13.9" customHeight="1" x14ac:dyDescent="0.25"/>
    <row r="1342" s="13" customFormat="1" ht="13.9" customHeight="1" x14ac:dyDescent="0.25"/>
    <row r="1343" s="13" customFormat="1" ht="13.9" customHeight="1" x14ac:dyDescent="0.25"/>
    <row r="1344" s="13" customFormat="1" ht="13.9" customHeight="1" x14ac:dyDescent="0.25"/>
    <row r="1345" s="13" customFormat="1" ht="13.9" customHeight="1" x14ac:dyDescent="0.25"/>
    <row r="1346" s="13" customFormat="1" ht="13.9" customHeight="1" x14ac:dyDescent="0.25"/>
    <row r="1347" s="13" customFormat="1" ht="13.9" customHeight="1" x14ac:dyDescent="0.25"/>
    <row r="1348" s="13" customFormat="1" ht="13.9" customHeight="1" x14ac:dyDescent="0.25"/>
    <row r="1349" s="13" customFormat="1" ht="13.9" customHeight="1" x14ac:dyDescent="0.25"/>
    <row r="1350" s="13" customFormat="1" ht="13.9" customHeight="1" x14ac:dyDescent="0.25"/>
    <row r="1351" s="13" customFormat="1" ht="13.9" customHeight="1" x14ac:dyDescent="0.25"/>
    <row r="1352" s="13" customFormat="1" ht="13.9" customHeight="1" x14ac:dyDescent="0.25"/>
    <row r="1353" s="13" customFormat="1" ht="13.9" customHeight="1" x14ac:dyDescent="0.25"/>
    <row r="1354" s="13" customFormat="1" ht="13.9" customHeight="1" x14ac:dyDescent="0.25"/>
    <row r="1355" s="13" customFormat="1" ht="13.9" customHeight="1" x14ac:dyDescent="0.25"/>
    <row r="1356" s="13" customFormat="1" ht="13.9" customHeight="1" x14ac:dyDescent="0.25"/>
    <row r="1357" s="13" customFormat="1" ht="13.9" customHeight="1" x14ac:dyDescent="0.25"/>
    <row r="1358" s="13" customFormat="1" ht="13.9" customHeight="1" x14ac:dyDescent="0.25"/>
    <row r="1359" s="13" customFormat="1" ht="13.9" customHeight="1" x14ac:dyDescent="0.25"/>
    <row r="1360" s="13" customFormat="1" ht="13.9" customHeight="1" x14ac:dyDescent="0.25"/>
    <row r="1361" s="13" customFormat="1" ht="13.9" customHeight="1" x14ac:dyDescent="0.25"/>
    <row r="1362" s="13" customFormat="1" ht="13.9" customHeight="1" x14ac:dyDescent="0.25"/>
    <row r="1363" s="13" customFormat="1" ht="13.9" customHeight="1" x14ac:dyDescent="0.25"/>
    <row r="1364" s="13" customFormat="1" ht="13.9" customHeight="1" x14ac:dyDescent="0.25"/>
    <row r="1365" s="13" customFormat="1" ht="13.9" customHeight="1" x14ac:dyDescent="0.25"/>
    <row r="1366" s="13" customFormat="1" ht="13.9" customHeight="1" x14ac:dyDescent="0.25"/>
    <row r="1367" s="13" customFormat="1" ht="13.9" customHeight="1" x14ac:dyDescent="0.25"/>
    <row r="1368" s="13" customFormat="1" ht="13.9" customHeight="1" x14ac:dyDescent="0.25"/>
    <row r="1369" s="13" customFormat="1" ht="13.9" customHeight="1" x14ac:dyDescent="0.25"/>
    <row r="1370" s="13" customFormat="1" ht="13.9" customHeight="1" x14ac:dyDescent="0.25"/>
    <row r="1371" s="13" customFormat="1" ht="13.9" customHeight="1" x14ac:dyDescent="0.25"/>
    <row r="1372" s="13" customFormat="1" ht="13.9" customHeight="1" x14ac:dyDescent="0.25"/>
    <row r="1373" s="13" customFormat="1" ht="13.9" customHeight="1" x14ac:dyDescent="0.25"/>
    <row r="1374" s="13" customFormat="1" ht="13.9" customHeight="1" x14ac:dyDescent="0.25"/>
    <row r="1375" s="13" customFormat="1" ht="13.9" customHeight="1" x14ac:dyDescent="0.25"/>
    <row r="1376" s="13" customFormat="1" ht="13.9" customHeight="1" x14ac:dyDescent="0.25"/>
    <row r="1377" s="13" customFormat="1" ht="13.9" customHeight="1" x14ac:dyDescent="0.25"/>
    <row r="1378" s="13" customFormat="1" ht="13.9" customHeight="1" x14ac:dyDescent="0.25"/>
    <row r="1379" s="13" customFormat="1" ht="13.9" customHeight="1" x14ac:dyDescent="0.25"/>
    <row r="1380" s="13" customFormat="1" ht="13.9" customHeight="1" x14ac:dyDescent="0.25"/>
    <row r="1381" s="13" customFormat="1" ht="13.9" customHeight="1" x14ac:dyDescent="0.25"/>
    <row r="1382" s="13" customFormat="1" ht="13.9" customHeight="1" x14ac:dyDescent="0.25"/>
    <row r="1383" s="13" customFormat="1" ht="13.9" customHeight="1" x14ac:dyDescent="0.25"/>
    <row r="1384" s="13" customFormat="1" ht="13.9" customHeight="1" x14ac:dyDescent="0.25"/>
    <row r="1385" s="13" customFormat="1" ht="13.9" customHeight="1" x14ac:dyDescent="0.25"/>
    <row r="1386" s="13" customFormat="1" ht="13.9" customHeight="1" x14ac:dyDescent="0.25"/>
    <row r="1387" s="13" customFormat="1" ht="13.9" customHeight="1" x14ac:dyDescent="0.25"/>
    <row r="1388" s="13" customFormat="1" ht="13.9" customHeight="1" x14ac:dyDescent="0.25"/>
    <row r="1389" s="13" customFormat="1" ht="13.9" customHeight="1" x14ac:dyDescent="0.25"/>
    <row r="1390" s="13" customFormat="1" ht="13.9" customHeight="1" x14ac:dyDescent="0.25"/>
    <row r="1391" s="13" customFormat="1" ht="13.9" customHeight="1" x14ac:dyDescent="0.25"/>
    <row r="1392" s="13" customFormat="1" ht="13.9" customHeight="1" x14ac:dyDescent="0.25"/>
    <row r="1393" s="13" customFormat="1" ht="13.9" customHeight="1" x14ac:dyDescent="0.25"/>
    <row r="1394" s="13" customFormat="1" ht="13.9" customHeight="1" x14ac:dyDescent="0.25"/>
    <row r="1395" s="13" customFormat="1" ht="13.9" customHeight="1" x14ac:dyDescent="0.25"/>
    <row r="1396" s="13" customFormat="1" ht="13.9" customHeight="1" x14ac:dyDescent="0.25"/>
    <row r="1397" s="13" customFormat="1" ht="13.9" customHeight="1" x14ac:dyDescent="0.25"/>
    <row r="1398" s="13" customFormat="1" ht="13.9" customHeight="1" x14ac:dyDescent="0.25"/>
    <row r="1399" s="13" customFormat="1" ht="13.9" customHeight="1" x14ac:dyDescent="0.25"/>
    <row r="1400" s="13" customFormat="1" ht="13.9" customHeight="1" x14ac:dyDescent="0.25"/>
    <row r="1401" s="13" customFormat="1" ht="13.9" customHeight="1" x14ac:dyDescent="0.25"/>
    <row r="1402" s="13" customFormat="1" ht="13.9" customHeight="1" x14ac:dyDescent="0.25"/>
    <row r="1403" s="13" customFormat="1" ht="13.9" customHeight="1" x14ac:dyDescent="0.25"/>
    <row r="1404" s="13" customFormat="1" ht="13.9" customHeight="1" x14ac:dyDescent="0.25"/>
    <row r="1405" s="13" customFormat="1" ht="13.9" customHeight="1" x14ac:dyDescent="0.25"/>
    <row r="1406" s="13" customFormat="1" ht="13.9" customHeight="1" x14ac:dyDescent="0.25"/>
    <row r="1407" s="13" customFormat="1" ht="13.9" customHeight="1" x14ac:dyDescent="0.25"/>
    <row r="1408" s="13" customFormat="1" ht="13.9" customHeight="1" x14ac:dyDescent="0.25"/>
    <row r="1409" s="13" customFormat="1" ht="13.9" customHeight="1" x14ac:dyDescent="0.25"/>
    <row r="1410" s="13" customFormat="1" ht="13.9" customHeight="1" x14ac:dyDescent="0.25"/>
    <row r="1411" s="13" customFormat="1" ht="13.9" customHeight="1" x14ac:dyDescent="0.25"/>
    <row r="1412" s="13" customFormat="1" ht="13.9" customHeight="1" x14ac:dyDescent="0.25"/>
    <row r="1413" s="13" customFormat="1" ht="13.9" customHeight="1" x14ac:dyDescent="0.25"/>
    <row r="1414" s="13" customFormat="1" ht="13.9" customHeight="1" x14ac:dyDescent="0.25"/>
    <row r="1415" s="13" customFormat="1" ht="13.9" customHeight="1" x14ac:dyDescent="0.25"/>
    <row r="1416" s="13" customFormat="1" ht="13.9" customHeight="1" x14ac:dyDescent="0.25"/>
    <row r="1417" s="13" customFormat="1" ht="13.9" customHeight="1" x14ac:dyDescent="0.25"/>
    <row r="1418" s="13" customFormat="1" ht="13.9" customHeight="1" x14ac:dyDescent="0.25"/>
    <row r="1419" s="13" customFormat="1" ht="13.9" customHeight="1" x14ac:dyDescent="0.25"/>
    <row r="1420" s="13" customFormat="1" ht="13.9" customHeight="1" x14ac:dyDescent="0.25"/>
    <row r="1421" s="13" customFormat="1" ht="13.9" customHeight="1" x14ac:dyDescent="0.25"/>
    <row r="1422" s="13" customFormat="1" ht="13.9" customHeight="1" x14ac:dyDescent="0.25"/>
    <row r="1423" s="13" customFormat="1" ht="13.9" customHeight="1" x14ac:dyDescent="0.25"/>
    <row r="1424" s="13" customFormat="1" ht="13.9" customHeight="1" x14ac:dyDescent="0.25"/>
    <row r="1425" s="13" customFormat="1" ht="13.9" customHeight="1" x14ac:dyDescent="0.25"/>
    <row r="1426" s="13" customFormat="1" ht="13.9" customHeight="1" x14ac:dyDescent="0.25"/>
    <row r="1427" s="13" customFormat="1" ht="13.9" customHeight="1" x14ac:dyDescent="0.25"/>
    <row r="1428" s="13" customFormat="1" ht="13.9" customHeight="1" x14ac:dyDescent="0.25"/>
    <row r="1429" s="13" customFormat="1" ht="13.9" customHeight="1" x14ac:dyDescent="0.25"/>
    <row r="1430" s="13" customFormat="1" ht="13.9" customHeight="1" x14ac:dyDescent="0.25"/>
    <row r="1431" s="13" customFormat="1" ht="13.9" customHeight="1" x14ac:dyDescent="0.25"/>
    <row r="1432" s="13" customFormat="1" ht="13.9" customHeight="1" x14ac:dyDescent="0.25"/>
    <row r="1433" s="13" customFormat="1" ht="13.9" customHeight="1" x14ac:dyDescent="0.25"/>
    <row r="1434" s="13" customFormat="1" ht="13.9" customHeight="1" x14ac:dyDescent="0.25"/>
    <row r="1435" s="13" customFormat="1" ht="13.9" customHeight="1" x14ac:dyDescent="0.25"/>
    <row r="1436" s="13" customFormat="1" ht="13.9" customHeight="1" x14ac:dyDescent="0.25"/>
    <row r="1437" s="13" customFormat="1" ht="13.9" customHeight="1" x14ac:dyDescent="0.25"/>
    <row r="1438" s="13" customFormat="1" ht="13.9" customHeight="1" x14ac:dyDescent="0.25"/>
    <row r="1439" s="13" customFormat="1" ht="13.9" customHeight="1" x14ac:dyDescent="0.25"/>
    <row r="1440" s="13" customFormat="1" ht="13.9" customHeight="1" x14ac:dyDescent="0.25"/>
    <row r="1441" s="13" customFormat="1" ht="13.9" customHeight="1" x14ac:dyDescent="0.25"/>
    <row r="1442" s="13" customFormat="1" ht="13.9" customHeight="1" x14ac:dyDescent="0.25"/>
    <row r="1443" s="13" customFormat="1" ht="13.9" customHeight="1" x14ac:dyDescent="0.25"/>
    <row r="1444" s="13" customFormat="1" ht="13.9" customHeight="1" x14ac:dyDescent="0.25"/>
    <row r="1445" s="13" customFormat="1" ht="13.9" customHeight="1" x14ac:dyDescent="0.25"/>
    <row r="1446" s="13" customFormat="1" ht="13.9" customHeight="1" x14ac:dyDescent="0.25"/>
    <row r="1447" s="13" customFormat="1" ht="13.9" customHeight="1" x14ac:dyDescent="0.25"/>
    <row r="1448" s="13" customFormat="1" ht="13.9" customHeight="1" x14ac:dyDescent="0.25"/>
    <row r="1449" s="13" customFormat="1" ht="13.9" customHeight="1" x14ac:dyDescent="0.25"/>
    <row r="1450" s="13" customFormat="1" ht="13.9" customHeight="1" x14ac:dyDescent="0.25"/>
    <row r="1451" s="13" customFormat="1" ht="13.9" customHeight="1" x14ac:dyDescent="0.25"/>
    <row r="1452" s="13" customFormat="1" ht="13.9" customHeight="1" x14ac:dyDescent="0.25"/>
    <row r="1453" s="13" customFormat="1" ht="13.9" customHeight="1" x14ac:dyDescent="0.25"/>
    <row r="1454" s="13" customFormat="1" ht="13.9" customHeight="1" x14ac:dyDescent="0.25"/>
    <row r="1455" s="13" customFormat="1" ht="13.9" customHeight="1" x14ac:dyDescent="0.25"/>
    <row r="1456" s="13" customFormat="1" ht="13.9" customHeight="1" x14ac:dyDescent="0.25"/>
    <row r="1457" s="13" customFormat="1" ht="13.9" customHeight="1" x14ac:dyDescent="0.25"/>
    <row r="1458" s="13" customFormat="1" ht="13.9" customHeight="1" x14ac:dyDescent="0.25"/>
    <row r="1459" s="13" customFormat="1" ht="13.9" customHeight="1" x14ac:dyDescent="0.25"/>
    <row r="1460" s="13" customFormat="1" ht="13.9" customHeight="1" x14ac:dyDescent="0.25"/>
    <row r="1461" s="13" customFormat="1" ht="13.9" customHeight="1" x14ac:dyDescent="0.25"/>
    <row r="1462" s="13" customFormat="1" ht="13.9" customHeight="1" x14ac:dyDescent="0.25"/>
    <row r="1463" s="13" customFormat="1" ht="13.9" customHeight="1" x14ac:dyDescent="0.25"/>
    <row r="1464" s="13" customFormat="1" ht="13.9" customHeight="1" x14ac:dyDescent="0.25"/>
    <row r="1465" s="13" customFormat="1" ht="13.9" customHeight="1" x14ac:dyDescent="0.25"/>
    <row r="1466" s="13" customFormat="1" ht="13.9" customHeight="1" x14ac:dyDescent="0.25"/>
    <row r="1467" s="13" customFormat="1" ht="13.9" customHeight="1" x14ac:dyDescent="0.25"/>
    <row r="1468" s="13" customFormat="1" ht="13.9" customHeight="1" x14ac:dyDescent="0.25"/>
    <row r="1469" s="13" customFormat="1" ht="13.9" customHeight="1" x14ac:dyDescent="0.25"/>
    <row r="1470" s="13" customFormat="1" ht="13.9" customHeight="1" x14ac:dyDescent="0.25"/>
    <row r="1471" s="13" customFormat="1" ht="13.9" customHeight="1" x14ac:dyDescent="0.25"/>
    <row r="1472" s="13" customFormat="1" ht="13.9" customHeight="1" x14ac:dyDescent="0.25"/>
    <row r="1473" s="13" customFormat="1" ht="13.9" customHeight="1" x14ac:dyDescent="0.25"/>
    <row r="1474" s="13" customFormat="1" ht="13.9" customHeight="1" x14ac:dyDescent="0.25"/>
    <row r="1475" s="13" customFormat="1" ht="13.9" customHeight="1" x14ac:dyDescent="0.25"/>
    <row r="1476" s="13" customFormat="1" ht="13.9" customHeight="1" x14ac:dyDescent="0.25"/>
    <row r="1477" s="13" customFormat="1" ht="13.9" customHeight="1" x14ac:dyDescent="0.25"/>
    <row r="1478" s="13" customFormat="1" ht="13.9" customHeight="1" x14ac:dyDescent="0.25"/>
    <row r="1479" s="13" customFormat="1" ht="13.9" customHeight="1" x14ac:dyDescent="0.25"/>
    <row r="1480" s="13" customFormat="1" ht="13.9" customHeight="1" x14ac:dyDescent="0.25"/>
    <row r="1481" s="13" customFormat="1" ht="13.9" customHeight="1" x14ac:dyDescent="0.25"/>
    <row r="1482" s="13" customFormat="1" ht="13.9" customHeight="1" x14ac:dyDescent="0.25"/>
    <row r="1483" s="13" customFormat="1" ht="13.9" customHeight="1" x14ac:dyDescent="0.25"/>
    <row r="1484" s="13" customFormat="1" ht="13.9" customHeight="1" x14ac:dyDescent="0.25"/>
    <row r="1485" s="13" customFormat="1" ht="13.9" customHeight="1" x14ac:dyDescent="0.25"/>
    <row r="1486" s="13" customFormat="1" ht="13.9" customHeight="1" x14ac:dyDescent="0.25"/>
    <row r="1487" s="13" customFormat="1" ht="13.9" customHeight="1" x14ac:dyDescent="0.25"/>
    <row r="1488" s="13" customFormat="1" ht="13.9" customHeight="1" x14ac:dyDescent="0.25"/>
    <row r="1489" s="13" customFormat="1" ht="13.9" customHeight="1" x14ac:dyDescent="0.25"/>
    <row r="1490" s="13" customFormat="1" ht="13.9" customHeight="1" x14ac:dyDescent="0.25"/>
    <row r="1491" s="13" customFormat="1" ht="13.9" customHeight="1" x14ac:dyDescent="0.25"/>
    <row r="1492" s="13" customFormat="1" ht="13.9" customHeight="1" x14ac:dyDescent="0.25"/>
    <row r="1493" s="13" customFormat="1" ht="13.9" customHeight="1" x14ac:dyDescent="0.25"/>
    <row r="1494" s="13" customFormat="1" ht="13.9" customHeight="1" x14ac:dyDescent="0.25"/>
    <row r="1495" s="13" customFormat="1" ht="13.9" customHeight="1" x14ac:dyDescent="0.25"/>
    <row r="1496" s="13" customFormat="1" ht="13.9" customHeight="1" x14ac:dyDescent="0.25"/>
    <row r="1497" s="13" customFormat="1" ht="13.9" customHeight="1" x14ac:dyDescent="0.25"/>
    <row r="1498" s="13" customFormat="1" ht="13.9" customHeight="1" x14ac:dyDescent="0.25"/>
    <row r="1499" s="13" customFormat="1" ht="13.9" customHeight="1" x14ac:dyDescent="0.25"/>
    <row r="1500" s="13" customFormat="1" ht="13.9" customHeight="1" x14ac:dyDescent="0.25"/>
    <row r="1501" s="13" customFormat="1" ht="13.9" customHeight="1" x14ac:dyDescent="0.25"/>
    <row r="1502" s="13" customFormat="1" ht="13.9" customHeight="1" x14ac:dyDescent="0.25"/>
    <row r="1503" s="13" customFormat="1" ht="13.9" customHeight="1" x14ac:dyDescent="0.25"/>
    <row r="1504" s="13" customFormat="1" ht="13.9" customHeight="1" x14ac:dyDescent="0.25"/>
    <row r="1505" s="13" customFormat="1" ht="13.9" customHeight="1" x14ac:dyDescent="0.25"/>
    <row r="1506" s="13" customFormat="1" ht="13.9" customHeight="1" x14ac:dyDescent="0.25"/>
    <row r="1507" s="13" customFormat="1" ht="13.9" customHeight="1" x14ac:dyDescent="0.25"/>
    <row r="1508" s="13" customFormat="1" ht="13.9" customHeight="1" x14ac:dyDescent="0.25"/>
    <row r="1509" s="13" customFormat="1" ht="13.9" customHeight="1" x14ac:dyDescent="0.25"/>
    <row r="1510" s="13" customFormat="1" ht="13.9" customHeight="1" x14ac:dyDescent="0.25"/>
    <row r="1511" s="13" customFormat="1" ht="13.9" customHeight="1" x14ac:dyDescent="0.25"/>
    <row r="1512" s="13" customFormat="1" ht="13.9" customHeight="1" x14ac:dyDescent="0.25"/>
    <row r="1513" s="13" customFormat="1" ht="13.9" customHeight="1" x14ac:dyDescent="0.25"/>
    <row r="1514" s="13" customFormat="1" ht="13.9" customHeight="1" x14ac:dyDescent="0.25"/>
    <row r="1515" s="13" customFormat="1" ht="13.9" customHeight="1" x14ac:dyDescent="0.25"/>
    <row r="1516" s="13" customFormat="1" ht="13.9" customHeight="1" x14ac:dyDescent="0.25"/>
    <row r="1517" s="13" customFormat="1" ht="13.9" customHeight="1" x14ac:dyDescent="0.25"/>
    <row r="1518" s="13" customFormat="1" ht="13.9" customHeight="1" x14ac:dyDescent="0.25"/>
    <row r="1519" s="13" customFormat="1" ht="13.9" customHeight="1" x14ac:dyDescent="0.25"/>
    <row r="1520" s="13" customFormat="1" ht="13.9" customHeight="1" x14ac:dyDescent="0.25"/>
    <row r="1521" s="13" customFormat="1" ht="13.9" customHeight="1" x14ac:dyDescent="0.25"/>
    <row r="1522" s="13" customFormat="1" ht="13.9" customHeight="1" x14ac:dyDescent="0.25"/>
    <row r="1523" s="13" customFormat="1" ht="13.9" customHeight="1" x14ac:dyDescent="0.25"/>
    <row r="1524" s="13" customFormat="1" ht="13.9" customHeight="1" x14ac:dyDescent="0.25"/>
    <row r="1525" s="13" customFormat="1" ht="13.9" customHeight="1" x14ac:dyDescent="0.25"/>
    <row r="1526" s="13" customFormat="1" ht="13.9" customHeight="1" x14ac:dyDescent="0.25"/>
    <row r="1527" s="13" customFormat="1" ht="13.9" customHeight="1" x14ac:dyDescent="0.25"/>
    <row r="1528" s="13" customFormat="1" ht="13.9" customHeight="1" x14ac:dyDescent="0.25"/>
    <row r="1529" s="13" customFormat="1" ht="13.9" customHeight="1" x14ac:dyDescent="0.25"/>
    <row r="1530" s="13" customFormat="1" ht="13.9" customHeight="1" x14ac:dyDescent="0.25"/>
    <row r="1531" s="13" customFormat="1" ht="13.9" customHeight="1" x14ac:dyDescent="0.25"/>
    <row r="1532" s="13" customFormat="1" ht="13.9" customHeight="1" x14ac:dyDescent="0.25"/>
    <row r="1533" s="13" customFormat="1" ht="13.9" customHeight="1" x14ac:dyDescent="0.25"/>
    <row r="1534" s="13" customFormat="1" ht="13.9" customHeight="1" x14ac:dyDescent="0.25"/>
    <row r="1535" s="13" customFormat="1" ht="13.9" customHeight="1" x14ac:dyDescent="0.25"/>
    <row r="1536" s="13" customFormat="1" ht="13.9" customHeight="1" x14ac:dyDescent="0.25"/>
    <row r="1537" s="13" customFormat="1" ht="13.9" customHeight="1" x14ac:dyDescent="0.25"/>
    <row r="1538" s="13" customFormat="1" ht="13.9" customHeight="1" x14ac:dyDescent="0.25"/>
    <row r="1539" s="13" customFormat="1" ht="13.9" customHeight="1" x14ac:dyDescent="0.25"/>
    <row r="1540" s="13" customFormat="1" ht="13.9" customHeight="1" x14ac:dyDescent="0.25"/>
    <row r="1541" s="13" customFormat="1" ht="13.9" customHeight="1" x14ac:dyDescent="0.25"/>
    <row r="1542" s="13" customFormat="1" ht="13.9" customHeight="1" x14ac:dyDescent="0.25"/>
    <row r="1543" s="13" customFormat="1" ht="13.9" customHeight="1" x14ac:dyDescent="0.25"/>
    <row r="1544" s="13" customFormat="1" ht="13.9" customHeight="1" x14ac:dyDescent="0.25"/>
    <row r="1545" s="13" customFormat="1" ht="13.9" customHeight="1" x14ac:dyDescent="0.25"/>
    <row r="1546" s="13" customFormat="1" ht="13.9" customHeight="1" x14ac:dyDescent="0.25"/>
    <row r="1547" s="13" customFormat="1" ht="13.9" customHeight="1" x14ac:dyDescent="0.25"/>
    <row r="1548" s="13" customFormat="1" ht="13.9" customHeight="1" x14ac:dyDescent="0.25"/>
    <row r="1549" s="13" customFormat="1" ht="13.9" customHeight="1" x14ac:dyDescent="0.25"/>
    <row r="1550" s="13" customFormat="1" ht="13.9" customHeight="1" x14ac:dyDescent="0.25"/>
    <row r="1551" s="13" customFormat="1" ht="13.9" customHeight="1" x14ac:dyDescent="0.25"/>
    <row r="1552" s="13" customFormat="1" ht="13.9" customHeight="1" x14ac:dyDescent="0.25"/>
    <row r="1553" s="13" customFormat="1" ht="13.9" customHeight="1" x14ac:dyDescent="0.25"/>
    <row r="1554" s="13" customFormat="1" ht="13.9" customHeight="1" x14ac:dyDescent="0.25"/>
    <row r="1555" s="13" customFormat="1" ht="13.9" customHeight="1" x14ac:dyDescent="0.25"/>
    <row r="1556" s="13" customFormat="1" ht="13.9" customHeight="1" x14ac:dyDescent="0.25"/>
    <row r="1557" s="13" customFormat="1" ht="13.9" customHeight="1" x14ac:dyDescent="0.25"/>
    <row r="1558" s="13" customFormat="1" ht="13.9" customHeight="1" x14ac:dyDescent="0.25"/>
    <row r="1559" s="13" customFormat="1" ht="13.9" customHeight="1" x14ac:dyDescent="0.25"/>
    <row r="1560" s="13" customFormat="1" ht="13.9" customHeight="1" x14ac:dyDescent="0.25"/>
    <row r="1561" s="13" customFormat="1" ht="13.9" customHeight="1" x14ac:dyDescent="0.25"/>
    <row r="1562" s="13" customFormat="1" ht="13.9" customHeight="1" x14ac:dyDescent="0.25"/>
    <row r="1563" s="13" customFormat="1" ht="13.9" customHeight="1" x14ac:dyDescent="0.25"/>
    <row r="1564" s="13" customFormat="1" ht="13.9" customHeight="1" x14ac:dyDescent="0.25"/>
    <row r="1565" s="13" customFormat="1" ht="13.9" customHeight="1" x14ac:dyDescent="0.25"/>
    <row r="1566" s="13" customFormat="1" ht="13.9" customHeight="1" x14ac:dyDescent="0.25"/>
    <row r="1567" s="13" customFormat="1" ht="13.9" customHeight="1" x14ac:dyDescent="0.25"/>
    <row r="1568" s="13" customFormat="1" ht="13.9" customHeight="1" x14ac:dyDescent="0.25"/>
    <row r="1569" s="13" customFormat="1" ht="13.9" customHeight="1" x14ac:dyDescent="0.25"/>
    <row r="1570" s="13" customFormat="1" ht="13.9" customHeight="1" x14ac:dyDescent="0.25"/>
    <row r="1571" s="13" customFormat="1" ht="13.9" customHeight="1" x14ac:dyDescent="0.25"/>
    <row r="1572" s="13" customFormat="1" ht="13.9" customHeight="1" x14ac:dyDescent="0.25"/>
    <row r="1573" s="13" customFormat="1" ht="13.9" customHeight="1" x14ac:dyDescent="0.25"/>
    <row r="1574" s="13" customFormat="1" ht="13.9" customHeight="1" x14ac:dyDescent="0.25"/>
    <row r="1575" s="13" customFormat="1" ht="13.9" customHeight="1" x14ac:dyDescent="0.25"/>
    <row r="1576" s="13" customFormat="1" ht="13.9" customHeight="1" x14ac:dyDescent="0.25"/>
    <row r="1577" s="13" customFormat="1" ht="13.9" customHeight="1" x14ac:dyDescent="0.25"/>
    <row r="1578" s="13" customFormat="1" ht="13.9" customHeight="1" x14ac:dyDescent="0.25"/>
    <row r="1579" s="13" customFormat="1" ht="13.9" customHeight="1" x14ac:dyDescent="0.25"/>
    <row r="1580" s="13" customFormat="1" ht="13.9" customHeight="1" x14ac:dyDescent="0.25"/>
    <row r="1581" s="13" customFormat="1" ht="13.9" customHeight="1" x14ac:dyDescent="0.25"/>
    <row r="1582" s="13" customFormat="1" ht="13.9" customHeight="1" x14ac:dyDescent="0.25"/>
    <row r="1583" s="13" customFormat="1" ht="13.9" customHeight="1" x14ac:dyDescent="0.25"/>
    <row r="1584" s="13" customFormat="1" ht="13.9" customHeight="1" x14ac:dyDescent="0.25"/>
    <row r="1585" s="13" customFormat="1" ht="13.9" customHeight="1" x14ac:dyDescent="0.25"/>
    <row r="1586" s="13" customFormat="1" ht="13.9" customHeight="1" x14ac:dyDescent="0.25"/>
    <row r="1587" s="13" customFormat="1" ht="13.9" customHeight="1" x14ac:dyDescent="0.25"/>
    <row r="1588" s="13" customFormat="1" ht="13.9" customHeight="1" x14ac:dyDescent="0.25"/>
    <row r="1589" s="13" customFormat="1" ht="13.9" customHeight="1" x14ac:dyDescent="0.25"/>
    <row r="1590" s="13" customFormat="1" ht="13.9" customHeight="1" x14ac:dyDescent="0.25"/>
    <row r="1591" s="13" customFormat="1" ht="13.9" customHeight="1" x14ac:dyDescent="0.25"/>
    <row r="1592" s="13" customFormat="1" ht="13.9" customHeight="1" x14ac:dyDescent="0.25"/>
    <row r="1593" s="13" customFormat="1" ht="13.9" customHeight="1" x14ac:dyDescent="0.25"/>
    <row r="1594" s="13" customFormat="1" ht="13.9" customHeight="1" x14ac:dyDescent="0.25"/>
    <row r="1595" s="13" customFormat="1" ht="13.9" customHeight="1" x14ac:dyDescent="0.25"/>
    <row r="1596" s="13" customFormat="1" ht="13.9" customHeight="1" x14ac:dyDescent="0.25"/>
    <row r="1597" s="13" customFormat="1" ht="13.9" customHeight="1" x14ac:dyDescent="0.25"/>
    <row r="1598" s="13" customFormat="1" ht="13.9" customHeight="1" x14ac:dyDescent="0.25"/>
    <row r="1599" s="13" customFormat="1" ht="13.9" customHeight="1" x14ac:dyDescent="0.25"/>
    <row r="1600" s="13" customFormat="1" ht="13.9" customHeight="1" x14ac:dyDescent="0.25"/>
    <row r="1601" s="13" customFormat="1" ht="13.9" customHeight="1" x14ac:dyDescent="0.25"/>
    <row r="1602" s="13" customFormat="1" ht="13.9" customHeight="1" x14ac:dyDescent="0.25"/>
    <row r="1603" s="13" customFormat="1" ht="13.9" customHeight="1" x14ac:dyDescent="0.25"/>
    <row r="1604" s="13" customFormat="1" ht="13.9" customHeight="1" x14ac:dyDescent="0.25"/>
    <row r="1605" s="13" customFormat="1" ht="13.9" customHeight="1" x14ac:dyDescent="0.25"/>
    <row r="1606" s="13" customFormat="1" ht="13.9" customHeight="1" x14ac:dyDescent="0.25"/>
    <row r="1607" s="13" customFormat="1" ht="13.9" customHeight="1" x14ac:dyDescent="0.25"/>
    <row r="1608" s="13" customFormat="1" ht="13.9" customHeight="1" x14ac:dyDescent="0.25"/>
    <row r="1609" s="13" customFormat="1" ht="13.9" customHeight="1" x14ac:dyDescent="0.25"/>
    <row r="1610" s="13" customFormat="1" ht="13.9" customHeight="1" x14ac:dyDescent="0.25"/>
    <row r="1611" s="13" customFormat="1" ht="13.9" customHeight="1" x14ac:dyDescent="0.25"/>
    <row r="1612" s="13" customFormat="1" ht="13.9" customHeight="1" x14ac:dyDescent="0.25"/>
    <row r="1613" s="13" customFormat="1" ht="13.9" customHeight="1" x14ac:dyDescent="0.25"/>
    <row r="1614" s="13" customFormat="1" ht="13.9" customHeight="1" x14ac:dyDescent="0.25"/>
    <row r="1615" s="13" customFormat="1" ht="13.9" customHeight="1" x14ac:dyDescent="0.25"/>
    <row r="1616" s="13" customFormat="1" ht="13.9" customHeight="1" x14ac:dyDescent="0.25"/>
    <row r="1617" s="13" customFormat="1" ht="13.9" customHeight="1" x14ac:dyDescent="0.25"/>
    <row r="1618" s="13" customFormat="1" ht="13.9" customHeight="1" x14ac:dyDescent="0.25"/>
    <row r="1619" s="13" customFormat="1" ht="13.9" customHeight="1" x14ac:dyDescent="0.25"/>
    <row r="1620" s="13" customFormat="1" ht="13.9" customHeight="1" x14ac:dyDescent="0.25"/>
    <row r="1621" s="13" customFormat="1" ht="13.9" customHeight="1" x14ac:dyDescent="0.25"/>
    <row r="1622" s="13" customFormat="1" ht="13.9" customHeight="1" x14ac:dyDescent="0.25"/>
    <row r="1623" s="13" customFormat="1" ht="13.9" customHeight="1" x14ac:dyDescent="0.25"/>
    <row r="1624" s="13" customFormat="1" ht="13.9" customHeight="1" x14ac:dyDescent="0.25"/>
    <row r="1625" s="13" customFormat="1" ht="13.9" customHeight="1" x14ac:dyDescent="0.25"/>
    <row r="1626" s="13" customFormat="1" ht="13.9" customHeight="1" x14ac:dyDescent="0.25"/>
    <row r="1627" s="13" customFormat="1" ht="13.9" customHeight="1" x14ac:dyDescent="0.25"/>
    <row r="1628" s="13" customFormat="1" ht="13.9" customHeight="1" x14ac:dyDescent="0.25"/>
    <row r="1629" s="13" customFormat="1" ht="13.9" customHeight="1" x14ac:dyDescent="0.25"/>
    <row r="1630" s="13" customFormat="1" ht="13.9" customHeight="1" x14ac:dyDescent="0.25"/>
    <row r="1631" s="13" customFormat="1" ht="13.9" customHeight="1" x14ac:dyDescent="0.25"/>
    <row r="1632" s="13" customFormat="1" ht="13.9" customHeight="1" x14ac:dyDescent="0.25"/>
    <row r="1633" s="13" customFormat="1" ht="13.9" customHeight="1" x14ac:dyDescent="0.25"/>
    <row r="1634" s="13" customFormat="1" ht="13.9" customHeight="1" x14ac:dyDescent="0.25"/>
    <row r="1635" s="13" customFormat="1" ht="13.9" customHeight="1" x14ac:dyDescent="0.25"/>
    <row r="1636" s="13" customFormat="1" ht="13.9" customHeight="1" x14ac:dyDescent="0.25"/>
    <row r="1637" s="13" customFormat="1" ht="13.9" customHeight="1" x14ac:dyDescent="0.25"/>
    <row r="1638" s="13" customFormat="1" ht="13.9" customHeight="1" x14ac:dyDescent="0.25"/>
    <row r="1639" s="13" customFormat="1" ht="13.9" customHeight="1" x14ac:dyDescent="0.25"/>
    <row r="1640" s="13" customFormat="1" ht="13.9" customHeight="1" x14ac:dyDescent="0.25"/>
    <row r="1641" s="13" customFormat="1" ht="13.9" customHeight="1" x14ac:dyDescent="0.25"/>
    <row r="1642" s="13" customFormat="1" ht="13.9" customHeight="1" x14ac:dyDescent="0.25"/>
    <row r="1643" s="13" customFormat="1" ht="13.9" customHeight="1" x14ac:dyDescent="0.25"/>
    <row r="1644" s="13" customFormat="1" ht="13.9" customHeight="1" x14ac:dyDescent="0.25"/>
    <row r="1645" s="13" customFormat="1" ht="13.9" customHeight="1" x14ac:dyDescent="0.25"/>
    <row r="1646" s="13" customFormat="1" ht="13.9" customHeight="1" x14ac:dyDescent="0.25"/>
    <row r="1647" s="13" customFormat="1" ht="13.9" customHeight="1" x14ac:dyDescent="0.25"/>
    <row r="1648" s="13" customFormat="1" ht="13.9" customHeight="1" x14ac:dyDescent="0.25"/>
    <row r="1649" s="13" customFormat="1" ht="13.9" customHeight="1" x14ac:dyDescent="0.25"/>
    <row r="1650" s="13" customFormat="1" ht="13.9" customHeight="1" x14ac:dyDescent="0.25"/>
    <row r="1651" s="13" customFormat="1" ht="13.9" customHeight="1" x14ac:dyDescent="0.25"/>
    <row r="1652" s="13" customFormat="1" ht="13.9" customHeight="1" x14ac:dyDescent="0.25"/>
    <row r="1653" s="13" customFormat="1" ht="13.9" customHeight="1" x14ac:dyDescent="0.25"/>
    <row r="1654" s="13" customFormat="1" ht="13.9" customHeight="1" x14ac:dyDescent="0.25"/>
    <row r="1655" s="13" customFormat="1" ht="13.9" customHeight="1" x14ac:dyDescent="0.25"/>
    <row r="1656" s="13" customFormat="1" ht="13.9" customHeight="1" x14ac:dyDescent="0.25"/>
    <row r="1657" s="13" customFormat="1" ht="13.9" customHeight="1" x14ac:dyDescent="0.25"/>
    <row r="1658" s="13" customFormat="1" ht="13.9" customHeight="1" x14ac:dyDescent="0.25"/>
    <row r="1659" s="13" customFormat="1" ht="13.9" customHeight="1" x14ac:dyDescent="0.25"/>
    <row r="1660" s="13" customFormat="1" ht="13.9" customHeight="1" x14ac:dyDescent="0.25"/>
    <row r="1661" s="13" customFormat="1" ht="13.9" customHeight="1" x14ac:dyDescent="0.25"/>
    <row r="1662" s="13" customFormat="1" ht="13.9" customHeight="1" x14ac:dyDescent="0.25"/>
    <row r="1663" s="13" customFormat="1" ht="13.9" customHeight="1" x14ac:dyDescent="0.25"/>
    <row r="1664" s="13" customFormat="1" ht="13.9" customHeight="1" x14ac:dyDescent="0.25"/>
    <row r="1665" s="13" customFormat="1" ht="13.9" customHeight="1" x14ac:dyDescent="0.25"/>
    <row r="1666" s="13" customFormat="1" ht="13.9" customHeight="1" x14ac:dyDescent="0.25"/>
    <row r="1667" s="13" customFormat="1" ht="13.9" customHeight="1" x14ac:dyDescent="0.25"/>
    <row r="1668" s="13" customFormat="1" ht="13.9" customHeight="1" x14ac:dyDescent="0.25"/>
    <row r="1669" s="13" customFormat="1" ht="13.9" customHeight="1" x14ac:dyDescent="0.25"/>
    <row r="1670" s="13" customFormat="1" ht="13.9" customHeight="1" x14ac:dyDescent="0.25"/>
    <row r="1671" s="13" customFormat="1" ht="13.9" customHeight="1" x14ac:dyDescent="0.25"/>
    <row r="1672" s="13" customFormat="1" ht="13.9" customHeight="1" x14ac:dyDescent="0.25"/>
    <row r="1673" s="13" customFormat="1" ht="13.9" customHeight="1" x14ac:dyDescent="0.25"/>
    <row r="1674" s="13" customFormat="1" ht="13.9" customHeight="1" x14ac:dyDescent="0.25"/>
    <row r="1675" s="13" customFormat="1" ht="13.9" customHeight="1" x14ac:dyDescent="0.25"/>
    <row r="1676" s="13" customFormat="1" ht="13.9" customHeight="1" x14ac:dyDescent="0.25"/>
    <row r="1677" s="13" customFormat="1" ht="13.9" customHeight="1" x14ac:dyDescent="0.25"/>
    <row r="1678" s="13" customFormat="1" ht="13.9" customHeight="1" x14ac:dyDescent="0.25"/>
    <row r="1679" s="13" customFormat="1" ht="13.9" customHeight="1" x14ac:dyDescent="0.25"/>
    <row r="1680" s="13" customFormat="1" ht="13.9" customHeight="1" x14ac:dyDescent="0.25"/>
    <row r="1681" s="13" customFormat="1" ht="13.9" customHeight="1" x14ac:dyDescent="0.25"/>
    <row r="1682" s="13" customFormat="1" ht="13.9" customHeight="1" x14ac:dyDescent="0.25"/>
    <row r="1683" s="13" customFormat="1" ht="13.9" customHeight="1" x14ac:dyDescent="0.25"/>
    <row r="1684" s="13" customFormat="1" ht="13.9" customHeight="1" x14ac:dyDescent="0.25"/>
    <row r="1685" s="13" customFormat="1" ht="13.9" customHeight="1" x14ac:dyDescent="0.25"/>
    <row r="1686" s="13" customFormat="1" ht="13.9" customHeight="1" x14ac:dyDescent="0.25"/>
    <row r="1687" s="13" customFormat="1" ht="13.9" customHeight="1" x14ac:dyDescent="0.25"/>
    <row r="1688" s="13" customFormat="1" ht="13.9" customHeight="1" x14ac:dyDescent="0.25"/>
    <row r="1689" s="13" customFormat="1" ht="13.9" customHeight="1" x14ac:dyDescent="0.25"/>
    <row r="1690" s="13" customFormat="1" ht="13.9" customHeight="1" x14ac:dyDescent="0.25"/>
    <row r="1691" s="13" customFormat="1" ht="13.9" customHeight="1" x14ac:dyDescent="0.25"/>
    <row r="1692" s="13" customFormat="1" ht="13.9" customHeight="1" x14ac:dyDescent="0.25"/>
    <row r="1693" s="13" customFormat="1" ht="13.9" customHeight="1" x14ac:dyDescent="0.25"/>
    <row r="1694" s="13" customFormat="1" ht="13.9" customHeight="1" x14ac:dyDescent="0.25"/>
    <row r="1695" s="13" customFormat="1" ht="13.9" customHeight="1" x14ac:dyDescent="0.25"/>
    <row r="1696" s="13" customFormat="1" ht="13.9" customHeight="1" x14ac:dyDescent="0.25"/>
    <row r="1697" s="13" customFormat="1" ht="13.9" customHeight="1" x14ac:dyDescent="0.25"/>
    <row r="1698" s="13" customFormat="1" ht="13.9" customHeight="1" x14ac:dyDescent="0.25"/>
    <row r="1699" s="13" customFormat="1" ht="13.9" customHeight="1" x14ac:dyDescent="0.25"/>
    <row r="1700" s="13" customFormat="1" ht="13.9" customHeight="1" x14ac:dyDescent="0.25"/>
    <row r="1701" s="13" customFormat="1" ht="13.9" customHeight="1" x14ac:dyDescent="0.25"/>
    <row r="1702" s="13" customFormat="1" ht="13.9" customHeight="1" x14ac:dyDescent="0.25"/>
    <row r="1703" s="13" customFormat="1" ht="13.9" customHeight="1" x14ac:dyDescent="0.25"/>
    <row r="1704" s="13" customFormat="1" ht="13.9" customHeight="1" x14ac:dyDescent="0.25"/>
    <row r="1705" s="13" customFormat="1" ht="13.9" customHeight="1" x14ac:dyDescent="0.25"/>
    <row r="1706" s="13" customFormat="1" ht="13.9" customHeight="1" x14ac:dyDescent="0.25"/>
    <row r="1707" s="13" customFormat="1" ht="13.9" customHeight="1" x14ac:dyDescent="0.25"/>
    <row r="1708" s="13" customFormat="1" ht="13.9" customHeight="1" x14ac:dyDescent="0.25"/>
    <row r="1709" s="13" customFormat="1" ht="13.9" customHeight="1" x14ac:dyDescent="0.25"/>
    <row r="1710" s="13" customFormat="1" ht="13.9" customHeight="1" x14ac:dyDescent="0.25"/>
    <row r="1711" s="13" customFormat="1" ht="13.9" customHeight="1" x14ac:dyDescent="0.25"/>
    <row r="1712" s="13" customFormat="1" ht="13.9" customHeight="1" x14ac:dyDescent="0.25"/>
    <row r="1713" s="13" customFormat="1" ht="13.9" customHeight="1" x14ac:dyDescent="0.25"/>
    <row r="1714" s="13" customFormat="1" ht="13.9" customHeight="1" x14ac:dyDescent="0.25"/>
    <row r="1715" s="13" customFormat="1" ht="13.9" customHeight="1" x14ac:dyDescent="0.25"/>
    <row r="1716" s="13" customFormat="1" ht="13.9" customHeight="1" x14ac:dyDescent="0.25"/>
    <row r="1717" s="13" customFormat="1" ht="13.9" customHeight="1" x14ac:dyDescent="0.25"/>
    <row r="1718" s="13" customFormat="1" ht="13.9" customHeight="1" x14ac:dyDescent="0.25"/>
    <row r="1719" s="13" customFormat="1" ht="13.9" customHeight="1" x14ac:dyDescent="0.25"/>
    <row r="1720" s="13" customFormat="1" ht="13.9" customHeight="1" x14ac:dyDescent="0.25"/>
    <row r="1721" s="13" customFormat="1" ht="13.9" customHeight="1" x14ac:dyDescent="0.25"/>
    <row r="1722" s="13" customFormat="1" ht="13.9" customHeight="1" x14ac:dyDescent="0.25"/>
    <row r="1723" s="13" customFormat="1" ht="13.9" customHeight="1" x14ac:dyDescent="0.25"/>
    <row r="1724" s="13" customFormat="1" ht="13.9" customHeight="1" x14ac:dyDescent="0.25"/>
    <row r="1725" s="13" customFormat="1" ht="13.9" customHeight="1" x14ac:dyDescent="0.25"/>
    <row r="1726" s="13" customFormat="1" ht="13.9" customHeight="1" x14ac:dyDescent="0.25"/>
    <row r="1727" s="13" customFormat="1" ht="13.9" customHeight="1" x14ac:dyDescent="0.25"/>
    <row r="1728" s="13" customFormat="1" ht="13.9" customHeight="1" x14ac:dyDescent="0.25"/>
    <row r="1729" s="13" customFormat="1" ht="13.9" customHeight="1" x14ac:dyDescent="0.25"/>
    <row r="1730" s="13" customFormat="1" ht="13.9" customHeight="1" x14ac:dyDescent="0.25"/>
    <row r="1731" s="13" customFormat="1" ht="13.9" customHeight="1" x14ac:dyDescent="0.25"/>
    <row r="1732" s="13" customFormat="1" ht="13.9" customHeight="1" x14ac:dyDescent="0.25"/>
    <row r="1733" s="13" customFormat="1" ht="13.9" customHeight="1" x14ac:dyDescent="0.25"/>
    <row r="1734" s="13" customFormat="1" ht="13.9" customHeight="1" x14ac:dyDescent="0.25"/>
    <row r="1735" s="13" customFormat="1" ht="13.9" customHeight="1" x14ac:dyDescent="0.25"/>
    <row r="1736" s="13" customFormat="1" ht="13.9" customHeight="1" x14ac:dyDescent="0.25"/>
    <row r="1737" s="13" customFormat="1" ht="13.9" customHeight="1" x14ac:dyDescent="0.25"/>
    <row r="1738" s="13" customFormat="1" ht="13.9" customHeight="1" x14ac:dyDescent="0.25"/>
    <row r="1739" s="13" customFormat="1" ht="13.9" customHeight="1" x14ac:dyDescent="0.25"/>
    <row r="1740" s="13" customFormat="1" ht="13.9" customHeight="1" x14ac:dyDescent="0.25"/>
    <row r="1741" s="13" customFormat="1" ht="13.9" customHeight="1" x14ac:dyDescent="0.25"/>
    <row r="1742" s="13" customFormat="1" ht="13.9" customHeight="1" x14ac:dyDescent="0.25"/>
    <row r="1743" s="13" customFormat="1" ht="13.9" customHeight="1" x14ac:dyDescent="0.25"/>
    <row r="1744" s="13" customFormat="1" ht="13.9" customHeight="1" x14ac:dyDescent="0.25"/>
    <row r="1745" s="13" customFormat="1" ht="13.9" customHeight="1" x14ac:dyDescent="0.25"/>
    <row r="1746" s="13" customFormat="1" ht="13.9" customHeight="1" x14ac:dyDescent="0.25"/>
    <row r="1747" s="13" customFormat="1" ht="13.9" customHeight="1" x14ac:dyDescent="0.25"/>
    <row r="1748" s="13" customFormat="1" ht="13.9" customHeight="1" x14ac:dyDescent="0.25"/>
    <row r="1749" s="13" customFormat="1" ht="13.9" customHeight="1" x14ac:dyDescent="0.25"/>
    <row r="1750" s="13" customFormat="1" ht="13.9" customHeight="1" x14ac:dyDescent="0.25"/>
    <row r="1751" s="13" customFormat="1" ht="13.9" customHeight="1" x14ac:dyDescent="0.25"/>
    <row r="1752" s="13" customFormat="1" ht="13.9" customHeight="1" x14ac:dyDescent="0.25"/>
    <row r="1753" s="13" customFormat="1" ht="13.9" customHeight="1" x14ac:dyDescent="0.25"/>
    <row r="1754" s="13" customFormat="1" ht="13.9" customHeight="1" x14ac:dyDescent="0.25"/>
    <row r="1755" s="13" customFormat="1" ht="13.9" customHeight="1" x14ac:dyDescent="0.25"/>
    <row r="1756" s="13" customFormat="1" ht="13.9" customHeight="1" x14ac:dyDescent="0.25"/>
    <row r="1757" s="13" customFormat="1" ht="13.9" customHeight="1" x14ac:dyDescent="0.25"/>
    <row r="1758" s="13" customFormat="1" ht="13.9" customHeight="1" x14ac:dyDescent="0.25"/>
    <row r="1759" s="13" customFormat="1" ht="13.9" customHeight="1" x14ac:dyDescent="0.25"/>
    <row r="1760" s="13" customFormat="1" ht="13.9" customHeight="1" x14ac:dyDescent="0.25"/>
    <row r="1761" s="13" customFormat="1" ht="13.9" customHeight="1" x14ac:dyDescent="0.25"/>
    <row r="1762" s="13" customFormat="1" ht="13.9" customHeight="1" x14ac:dyDescent="0.25"/>
    <row r="1763" s="13" customFormat="1" ht="13.9" customHeight="1" x14ac:dyDescent="0.25"/>
    <row r="1764" s="13" customFormat="1" ht="13.9" customHeight="1" x14ac:dyDescent="0.25"/>
    <row r="1765" s="13" customFormat="1" ht="13.9" customHeight="1" x14ac:dyDescent="0.25"/>
    <row r="1766" s="13" customFormat="1" ht="13.9" customHeight="1" x14ac:dyDescent="0.25"/>
    <row r="1767" s="13" customFormat="1" ht="13.9" customHeight="1" x14ac:dyDescent="0.25"/>
    <row r="1768" s="13" customFormat="1" ht="13.9" customHeight="1" x14ac:dyDescent="0.25"/>
    <row r="1769" s="13" customFormat="1" ht="13.9" customHeight="1" x14ac:dyDescent="0.25"/>
    <row r="1770" s="13" customFormat="1" ht="13.9" customHeight="1" x14ac:dyDescent="0.25"/>
    <row r="1771" s="13" customFormat="1" ht="13.9" customHeight="1" x14ac:dyDescent="0.25"/>
    <row r="1772" s="13" customFormat="1" ht="13.9" customHeight="1" x14ac:dyDescent="0.25"/>
    <row r="1773" s="13" customFormat="1" ht="13.9" customHeight="1" x14ac:dyDescent="0.25"/>
    <row r="1774" s="13" customFormat="1" ht="13.9" customHeight="1" x14ac:dyDescent="0.25"/>
    <row r="1775" s="13" customFormat="1" ht="13.9" customHeight="1" x14ac:dyDescent="0.25"/>
    <row r="1776" s="13" customFormat="1" ht="13.9" customHeight="1" x14ac:dyDescent="0.25"/>
    <row r="1777" s="13" customFormat="1" ht="13.9" customHeight="1" x14ac:dyDescent="0.25"/>
    <row r="1778" s="13" customFormat="1" ht="13.9" customHeight="1" x14ac:dyDescent="0.25"/>
    <row r="1779" s="13" customFormat="1" ht="13.9" customHeight="1" x14ac:dyDescent="0.25"/>
    <row r="1780" s="13" customFormat="1" ht="13.9" customHeight="1" x14ac:dyDescent="0.25"/>
    <row r="1781" s="13" customFormat="1" ht="13.9" customHeight="1" x14ac:dyDescent="0.25"/>
    <row r="1782" s="13" customFormat="1" ht="13.9" customHeight="1" x14ac:dyDescent="0.25"/>
    <row r="1783" s="13" customFormat="1" ht="13.9" customHeight="1" x14ac:dyDescent="0.25"/>
    <row r="1784" s="13" customFormat="1" ht="13.9" customHeight="1" x14ac:dyDescent="0.25"/>
    <row r="1785" s="13" customFormat="1" ht="13.9" customHeight="1" x14ac:dyDescent="0.25"/>
    <row r="1786" s="13" customFormat="1" ht="13.9" customHeight="1" x14ac:dyDescent="0.25"/>
    <row r="1787" s="13" customFormat="1" ht="13.9" customHeight="1" x14ac:dyDescent="0.25"/>
    <row r="1788" s="13" customFormat="1" ht="13.9" customHeight="1" x14ac:dyDescent="0.25"/>
    <row r="1789" s="13" customFormat="1" ht="13.9" customHeight="1" x14ac:dyDescent="0.25"/>
    <row r="1790" s="13" customFormat="1" ht="13.9" customHeight="1" x14ac:dyDescent="0.25"/>
    <row r="1791" s="13" customFormat="1" ht="13.9" customHeight="1" x14ac:dyDescent="0.25"/>
    <row r="1792" s="13" customFormat="1" ht="13.9" customHeight="1" x14ac:dyDescent="0.25"/>
    <row r="1793" s="13" customFormat="1" ht="13.9" customHeight="1" x14ac:dyDescent="0.25"/>
    <row r="1794" s="13" customFormat="1" ht="13.9" customHeight="1" x14ac:dyDescent="0.25"/>
    <row r="1795" s="13" customFormat="1" ht="13.9" customHeight="1" x14ac:dyDescent="0.25"/>
    <row r="1796" s="13" customFormat="1" ht="13.9" customHeight="1" x14ac:dyDescent="0.25"/>
    <row r="1797" s="13" customFormat="1" ht="13.9" customHeight="1" x14ac:dyDescent="0.25"/>
    <row r="1798" s="13" customFormat="1" ht="13.9" customHeight="1" x14ac:dyDescent="0.25"/>
    <row r="1799" s="13" customFormat="1" ht="13.9" customHeight="1" x14ac:dyDescent="0.25"/>
    <row r="1800" s="13" customFormat="1" ht="13.9" customHeight="1" x14ac:dyDescent="0.25"/>
    <row r="1801" s="13" customFormat="1" ht="13.9" customHeight="1" x14ac:dyDescent="0.25"/>
    <row r="1802" s="13" customFormat="1" ht="13.9" customHeight="1" x14ac:dyDescent="0.25"/>
    <row r="1803" s="13" customFormat="1" ht="13.9" customHeight="1" x14ac:dyDescent="0.25"/>
    <row r="1804" s="13" customFormat="1" ht="13.9" customHeight="1" x14ac:dyDescent="0.25"/>
    <row r="1805" s="13" customFormat="1" ht="13.9" customHeight="1" x14ac:dyDescent="0.25"/>
    <row r="1806" s="13" customFormat="1" ht="13.9" customHeight="1" x14ac:dyDescent="0.25"/>
    <row r="1807" s="13" customFormat="1" ht="13.9" customHeight="1" x14ac:dyDescent="0.25"/>
    <row r="1808" s="13" customFormat="1" ht="13.9" customHeight="1" x14ac:dyDescent="0.25"/>
    <row r="1809" s="13" customFormat="1" ht="13.9" customHeight="1" x14ac:dyDescent="0.25"/>
    <row r="1810" s="13" customFormat="1" ht="13.9" customHeight="1" x14ac:dyDescent="0.25"/>
    <row r="1811" s="13" customFormat="1" ht="13.9" customHeight="1" x14ac:dyDescent="0.25"/>
    <row r="1812" s="13" customFormat="1" ht="13.9" customHeight="1" x14ac:dyDescent="0.25"/>
    <row r="1813" s="13" customFormat="1" ht="13.9" customHeight="1" x14ac:dyDescent="0.25"/>
    <row r="1814" s="13" customFormat="1" ht="13.9" customHeight="1" x14ac:dyDescent="0.25"/>
    <row r="1815" s="13" customFormat="1" ht="13.9" customHeight="1" x14ac:dyDescent="0.25"/>
    <row r="1816" s="13" customFormat="1" ht="13.9" customHeight="1" x14ac:dyDescent="0.25"/>
    <row r="1817" s="13" customFormat="1" ht="13.9" customHeight="1" x14ac:dyDescent="0.25"/>
    <row r="1818" s="13" customFormat="1" ht="13.9" customHeight="1" x14ac:dyDescent="0.25"/>
    <row r="1819" s="13" customFormat="1" ht="13.9" customHeight="1" x14ac:dyDescent="0.25"/>
    <row r="1820" s="13" customFormat="1" ht="13.9" customHeight="1" x14ac:dyDescent="0.25"/>
    <row r="1821" s="13" customFormat="1" ht="13.9" customHeight="1" x14ac:dyDescent="0.25"/>
    <row r="1822" s="13" customFormat="1" ht="13.9" customHeight="1" x14ac:dyDescent="0.25"/>
    <row r="1823" s="13" customFormat="1" ht="13.9" customHeight="1" x14ac:dyDescent="0.25"/>
    <row r="1824" s="13" customFormat="1" ht="13.9" customHeight="1" x14ac:dyDescent="0.25"/>
    <row r="1825" s="13" customFormat="1" ht="13.9" customHeight="1" x14ac:dyDescent="0.25"/>
    <row r="1826" s="13" customFormat="1" ht="13.9" customHeight="1" x14ac:dyDescent="0.25"/>
    <row r="1827" s="13" customFormat="1" ht="13.9" customHeight="1" x14ac:dyDescent="0.25"/>
    <row r="1828" s="13" customFormat="1" ht="13.9" customHeight="1" x14ac:dyDescent="0.25"/>
    <row r="1829" s="13" customFormat="1" ht="13.9" customHeight="1" x14ac:dyDescent="0.25"/>
    <row r="1830" s="13" customFormat="1" ht="13.9" customHeight="1" x14ac:dyDescent="0.25"/>
    <row r="1831" s="13" customFormat="1" ht="13.9" customHeight="1" x14ac:dyDescent="0.25"/>
    <row r="1832" s="13" customFormat="1" ht="13.9" customHeight="1" x14ac:dyDescent="0.25"/>
    <row r="1833" s="13" customFormat="1" ht="13.9" customHeight="1" x14ac:dyDescent="0.25"/>
    <row r="1834" s="13" customFormat="1" ht="13.9" customHeight="1" x14ac:dyDescent="0.25"/>
    <row r="1835" s="13" customFormat="1" ht="13.9" customHeight="1" x14ac:dyDescent="0.25"/>
    <row r="1836" s="13" customFormat="1" ht="13.9" customHeight="1" x14ac:dyDescent="0.25"/>
    <row r="1837" s="13" customFormat="1" ht="13.9" customHeight="1" x14ac:dyDescent="0.25"/>
    <row r="1838" s="13" customFormat="1" ht="13.9" customHeight="1" x14ac:dyDescent="0.25"/>
    <row r="1839" s="13" customFormat="1" ht="13.9" customHeight="1" x14ac:dyDescent="0.25"/>
    <row r="1840" s="13" customFormat="1" ht="13.9" customHeight="1" x14ac:dyDescent="0.25"/>
    <row r="1841" s="13" customFormat="1" ht="13.9" customHeight="1" x14ac:dyDescent="0.25"/>
    <row r="1842" s="13" customFormat="1" ht="13.9" customHeight="1" x14ac:dyDescent="0.25"/>
    <row r="1843" s="13" customFormat="1" ht="13.9" customHeight="1" x14ac:dyDescent="0.25"/>
    <row r="1844" s="13" customFormat="1" ht="13.9" customHeight="1" x14ac:dyDescent="0.25"/>
    <row r="1845" s="13" customFormat="1" ht="13.9" customHeight="1" x14ac:dyDescent="0.25"/>
    <row r="1846" s="13" customFormat="1" ht="13.9" customHeight="1" x14ac:dyDescent="0.25"/>
    <row r="1847" s="13" customFormat="1" ht="13.9" customHeight="1" x14ac:dyDescent="0.25"/>
    <row r="1848" s="13" customFormat="1" ht="13.9" customHeight="1" x14ac:dyDescent="0.25"/>
    <row r="1849" s="13" customFormat="1" ht="13.9" customHeight="1" x14ac:dyDescent="0.25"/>
    <row r="1850" s="13" customFormat="1" ht="13.9" customHeight="1" x14ac:dyDescent="0.25"/>
    <row r="1851" s="13" customFormat="1" ht="13.9" customHeight="1" x14ac:dyDescent="0.25"/>
    <row r="1852" s="13" customFormat="1" ht="13.9" customHeight="1" x14ac:dyDescent="0.25"/>
    <row r="1853" s="13" customFormat="1" ht="13.9" customHeight="1" x14ac:dyDescent="0.25"/>
    <row r="1854" s="13" customFormat="1" ht="13.9" customHeight="1" x14ac:dyDescent="0.25"/>
    <row r="1855" s="13" customFormat="1" ht="13.9" customHeight="1" x14ac:dyDescent="0.25"/>
    <row r="1856" s="13" customFormat="1" ht="13.9" customHeight="1" x14ac:dyDescent="0.25"/>
    <row r="1857" s="13" customFormat="1" ht="13.9" customHeight="1" x14ac:dyDescent="0.25"/>
    <row r="1858" s="13" customFormat="1" ht="13.9" customHeight="1" x14ac:dyDescent="0.25"/>
    <row r="1859" s="13" customFormat="1" ht="13.9" customHeight="1" x14ac:dyDescent="0.25"/>
    <row r="1860" s="13" customFormat="1" ht="13.9" customHeight="1" x14ac:dyDescent="0.25"/>
    <row r="1861" s="13" customFormat="1" ht="13.9" customHeight="1" x14ac:dyDescent="0.25"/>
    <row r="1862" s="13" customFormat="1" ht="13.9" customHeight="1" x14ac:dyDescent="0.25"/>
    <row r="1863" s="13" customFormat="1" ht="13.9" customHeight="1" x14ac:dyDescent="0.25"/>
    <row r="1864" s="13" customFormat="1" ht="13.9" customHeight="1" x14ac:dyDescent="0.25"/>
    <row r="1865" s="13" customFormat="1" ht="13.9" customHeight="1" x14ac:dyDescent="0.25"/>
    <row r="1866" s="13" customFormat="1" ht="13.9" customHeight="1" x14ac:dyDescent="0.25"/>
    <row r="1867" s="13" customFormat="1" ht="13.9" customHeight="1" x14ac:dyDescent="0.25"/>
    <row r="1868" s="13" customFormat="1" ht="13.9" customHeight="1" x14ac:dyDescent="0.25"/>
    <row r="1869" s="13" customFormat="1" ht="13.9" customHeight="1" x14ac:dyDescent="0.25"/>
    <row r="1870" s="13" customFormat="1" ht="13.9" customHeight="1" x14ac:dyDescent="0.25"/>
    <row r="1871" s="13" customFormat="1" ht="13.9" customHeight="1" x14ac:dyDescent="0.25"/>
    <row r="1872" s="13" customFormat="1" ht="13.9" customHeight="1" x14ac:dyDescent="0.25"/>
    <row r="1873" s="13" customFormat="1" ht="13.9" customHeight="1" x14ac:dyDescent="0.25"/>
    <row r="1874" s="13" customFormat="1" ht="13.9" customHeight="1" x14ac:dyDescent="0.25"/>
    <row r="1875" s="13" customFormat="1" ht="13.9" customHeight="1" x14ac:dyDescent="0.25"/>
    <row r="1876" s="13" customFormat="1" ht="13.9" customHeight="1" x14ac:dyDescent="0.25"/>
    <row r="1877" s="13" customFormat="1" ht="13.9" customHeight="1" x14ac:dyDescent="0.25"/>
    <row r="1878" s="13" customFormat="1" ht="13.9" customHeight="1" x14ac:dyDescent="0.25"/>
    <row r="1879" s="13" customFormat="1" ht="13.9" customHeight="1" x14ac:dyDescent="0.25"/>
    <row r="1880" s="13" customFormat="1" ht="13.9" customHeight="1" x14ac:dyDescent="0.25"/>
    <row r="1881" s="13" customFormat="1" ht="13.9" customHeight="1" x14ac:dyDescent="0.25"/>
    <row r="1882" s="13" customFormat="1" ht="13.9" customHeight="1" x14ac:dyDescent="0.25"/>
    <row r="1883" s="13" customFormat="1" ht="13.9" customHeight="1" x14ac:dyDescent="0.25"/>
    <row r="1884" s="13" customFormat="1" ht="13.9" customHeight="1" x14ac:dyDescent="0.25"/>
    <row r="1885" s="13" customFormat="1" ht="13.9" customHeight="1" x14ac:dyDescent="0.25"/>
    <row r="1886" s="13" customFormat="1" ht="13.9" customHeight="1" x14ac:dyDescent="0.25"/>
    <row r="1887" s="13" customFormat="1" ht="13.9" customHeight="1" x14ac:dyDescent="0.25"/>
    <row r="1888" s="13" customFormat="1" ht="13.9" customHeight="1" x14ac:dyDescent="0.25"/>
    <row r="1889" s="13" customFormat="1" ht="13.9" customHeight="1" x14ac:dyDescent="0.25"/>
    <row r="1890" s="13" customFormat="1" ht="13.9" customHeight="1" x14ac:dyDescent="0.25"/>
    <row r="1891" s="13" customFormat="1" ht="13.9" customHeight="1" x14ac:dyDescent="0.25"/>
    <row r="1892" s="13" customFormat="1" ht="13.9" customHeight="1" x14ac:dyDescent="0.25"/>
    <row r="1893" s="13" customFormat="1" ht="13.9" customHeight="1" x14ac:dyDescent="0.25"/>
    <row r="1894" s="13" customFormat="1" ht="13.9" customHeight="1" x14ac:dyDescent="0.25"/>
    <row r="1895" s="13" customFormat="1" ht="13.9" customHeight="1" x14ac:dyDescent="0.25"/>
    <row r="1896" s="13" customFormat="1" ht="13.9" customHeight="1" x14ac:dyDescent="0.25"/>
    <row r="1897" s="13" customFormat="1" ht="13.9" customHeight="1" x14ac:dyDescent="0.25"/>
    <row r="1898" s="13" customFormat="1" ht="13.9" customHeight="1" x14ac:dyDescent="0.25"/>
    <row r="1899" s="13" customFormat="1" ht="13.9" customHeight="1" x14ac:dyDescent="0.25"/>
    <row r="1900" s="13" customFormat="1" ht="13.9" customHeight="1" x14ac:dyDescent="0.25"/>
    <row r="1901" s="13" customFormat="1" ht="13.9" customHeight="1" x14ac:dyDescent="0.25"/>
    <row r="1902" s="13" customFormat="1" ht="13.9" customHeight="1" x14ac:dyDescent="0.25"/>
    <row r="1903" s="13" customFormat="1" ht="13.9" customHeight="1" x14ac:dyDescent="0.25"/>
    <row r="1904" s="13" customFormat="1" ht="13.9" customHeight="1" x14ac:dyDescent="0.25"/>
    <row r="1905" s="13" customFormat="1" ht="13.9" customHeight="1" x14ac:dyDescent="0.25"/>
    <row r="1906" s="13" customFormat="1" ht="13.9" customHeight="1" x14ac:dyDescent="0.25"/>
    <row r="1907" s="13" customFormat="1" ht="13.9" customHeight="1" x14ac:dyDescent="0.25"/>
    <row r="1908" s="13" customFormat="1" ht="13.9" customHeight="1" x14ac:dyDescent="0.25"/>
    <row r="1909" s="13" customFormat="1" ht="13.9" customHeight="1" x14ac:dyDescent="0.25"/>
    <row r="1910" s="13" customFormat="1" ht="13.9" customHeight="1" x14ac:dyDescent="0.25"/>
    <row r="1911" s="13" customFormat="1" ht="13.9" customHeight="1" x14ac:dyDescent="0.25"/>
    <row r="1912" s="13" customFormat="1" ht="13.9" customHeight="1" x14ac:dyDescent="0.25"/>
    <row r="1913" s="13" customFormat="1" ht="13.9" customHeight="1" x14ac:dyDescent="0.25"/>
    <row r="1914" s="13" customFormat="1" ht="13.9" customHeight="1" x14ac:dyDescent="0.25"/>
    <row r="1915" s="13" customFormat="1" ht="13.9" customHeight="1" x14ac:dyDescent="0.25"/>
    <row r="1916" s="13" customFormat="1" ht="13.9" customHeight="1" x14ac:dyDescent="0.25"/>
    <row r="1917" s="13" customFormat="1" ht="13.9" customHeight="1" x14ac:dyDescent="0.25"/>
    <row r="1918" s="13" customFormat="1" ht="13.9" customHeight="1" x14ac:dyDescent="0.25"/>
    <row r="1919" s="13" customFormat="1" ht="13.9" customHeight="1" x14ac:dyDescent="0.25"/>
    <row r="1920" s="13" customFormat="1" ht="13.9" customHeight="1" x14ac:dyDescent="0.25"/>
    <row r="1921" s="13" customFormat="1" ht="13.9" customHeight="1" x14ac:dyDescent="0.25"/>
    <row r="1922" s="13" customFormat="1" ht="13.9" customHeight="1" x14ac:dyDescent="0.25"/>
    <row r="1923" s="13" customFormat="1" ht="13.9" customHeight="1" x14ac:dyDescent="0.25"/>
    <row r="1924" s="13" customFormat="1" ht="13.9" customHeight="1" x14ac:dyDescent="0.25"/>
    <row r="1925" s="13" customFormat="1" ht="13.9" customHeight="1" x14ac:dyDescent="0.25"/>
    <row r="1926" s="13" customFormat="1" ht="13.9" customHeight="1" x14ac:dyDescent="0.25"/>
    <row r="1927" s="13" customFormat="1" ht="13.9" customHeight="1" x14ac:dyDescent="0.25"/>
    <row r="1928" s="13" customFormat="1" ht="13.9" customHeight="1" x14ac:dyDescent="0.25"/>
    <row r="1929" s="13" customFormat="1" ht="13.9" customHeight="1" x14ac:dyDescent="0.25"/>
    <row r="1930" s="13" customFormat="1" ht="13.9" customHeight="1" x14ac:dyDescent="0.25"/>
    <row r="1931" s="13" customFormat="1" ht="13.9" customHeight="1" x14ac:dyDescent="0.25"/>
    <row r="1932" s="13" customFormat="1" ht="13.9" customHeight="1" x14ac:dyDescent="0.25"/>
    <row r="1933" s="13" customFormat="1" ht="13.9" customHeight="1" x14ac:dyDescent="0.25"/>
    <row r="1934" s="13" customFormat="1" ht="13.9" customHeight="1" x14ac:dyDescent="0.25"/>
    <row r="1935" s="13" customFormat="1" ht="13.9" customHeight="1" x14ac:dyDescent="0.25"/>
    <row r="1936" s="13" customFormat="1" ht="13.9" customHeight="1" x14ac:dyDescent="0.25"/>
    <row r="1937" s="13" customFormat="1" ht="13.9" customHeight="1" x14ac:dyDescent="0.25"/>
    <row r="1938" s="13" customFormat="1" ht="13.9" customHeight="1" x14ac:dyDescent="0.25"/>
    <row r="1939" s="13" customFormat="1" ht="13.9" customHeight="1" x14ac:dyDescent="0.25"/>
    <row r="1940" s="13" customFormat="1" ht="13.9" customHeight="1" x14ac:dyDescent="0.25"/>
    <row r="1941" s="13" customFormat="1" ht="13.9" customHeight="1" x14ac:dyDescent="0.25"/>
    <row r="1942" s="13" customFormat="1" ht="13.9" customHeight="1" x14ac:dyDescent="0.25"/>
    <row r="1943" s="13" customFormat="1" ht="13.9" customHeight="1" x14ac:dyDescent="0.25"/>
    <row r="1944" s="13" customFormat="1" ht="13.9" customHeight="1" x14ac:dyDescent="0.25"/>
    <row r="1945" s="13" customFormat="1" ht="13.9" customHeight="1" x14ac:dyDescent="0.25"/>
    <row r="1946" s="13" customFormat="1" ht="13.9" customHeight="1" x14ac:dyDescent="0.25"/>
    <row r="1947" s="13" customFormat="1" ht="13.9" customHeight="1" x14ac:dyDescent="0.25"/>
    <row r="1948" s="13" customFormat="1" ht="13.9" customHeight="1" x14ac:dyDescent="0.25"/>
    <row r="1949" s="13" customFormat="1" ht="13.9" customHeight="1" x14ac:dyDescent="0.25"/>
    <row r="1950" s="13" customFormat="1" ht="13.9" customHeight="1" x14ac:dyDescent="0.25"/>
    <row r="1951" s="13" customFormat="1" ht="13.9" customHeight="1" x14ac:dyDescent="0.25"/>
    <row r="1952" s="13" customFormat="1" ht="13.9" customHeight="1" x14ac:dyDescent="0.25"/>
    <row r="1953" s="13" customFormat="1" ht="13.9" customHeight="1" x14ac:dyDescent="0.25"/>
    <row r="1954" s="13" customFormat="1" ht="13.9" customHeight="1" x14ac:dyDescent="0.25"/>
    <row r="1955" s="13" customFormat="1" ht="13.9" customHeight="1" x14ac:dyDescent="0.25"/>
    <row r="1956" s="13" customFormat="1" ht="13.9" customHeight="1" x14ac:dyDescent="0.25"/>
    <row r="1957" s="13" customFormat="1" ht="13.9" customHeight="1" x14ac:dyDescent="0.25"/>
    <row r="1958" s="13" customFormat="1" ht="13.9" customHeight="1" x14ac:dyDescent="0.25"/>
    <row r="1959" s="13" customFormat="1" ht="13.9" customHeight="1" x14ac:dyDescent="0.25"/>
    <row r="1960" s="13" customFormat="1" ht="13.9" customHeight="1" x14ac:dyDescent="0.25"/>
    <row r="1961" s="13" customFormat="1" ht="13.9" customHeight="1" x14ac:dyDescent="0.25"/>
    <row r="1962" s="13" customFormat="1" ht="13.9" customHeight="1" x14ac:dyDescent="0.25"/>
    <row r="1963" s="13" customFormat="1" ht="13.9" customHeight="1" x14ac:dyDescent="0.25"/>
    <row r="1964" s="13" customFormat="1" ht="13.9" customHeight="1" x14ac:dyDescent="0.25"/>
    <row r="1965" s="13" customFormat="1" ht="13.9" customHeight="1" x14ac:dyDescent="0.25"/>
    <row r="1966" s="13" customFormat="1" ht="13.9" customHeight="1" x14ac:dyDescent="0.25"/>
    <row r="1967" s="13" customFormat="1" ht="13.9" customHeight="1" x14ac:dyDescent="0.25"/>
    <row r="1968" s="13" customFormat="1" ht="13.9" customHeight="1" x14ac:dyDescent="0.25"/>
    <row r="1969" s="13" customFormat="1" ht="13.9" customHeight="1" x14ac:dyDescent="0.25"/>
    <row r="1970" s="13" customFormat="1" ht="13.9" customHeight="1" x14ac:dyDescent="0.25"/>
    <row r="1971" s="13" customFormat="1" ht="13.9" customHeight="1" x14ac:dyDescent="0.25"/>
    <row r="1972" s="13" customFormat="1" ht="13.9" customHeight="1" x14ac:dyDescent="0.25"/>
    <row r="1973" s="13" customFormat="1" ht="13.9" customHeight="1" x14ac:dyDescent="0.25"/>
    <row r="1974" s="13" customFormat="1" ht="13.9" customHeight="1" x14ac:dyDescent="0.25"/>
    <row r="1975" s="13" customFormat="1" ht="13.9" customHeight="1" x14ac:dyDescent="0.25"/>
    <row r="1976" s="13" customFormat="1" ht="13.9" customHeight="1" x14ac:dyDescent="0.25"/>
    <row r="1977" s="13" customFormat="1" ht="13.9" customHeight="1" x14ac:dyDescent="0.25"/>
    <row r="1978" s="13" customFormat="1" ht="13.9" customHeight="1" x14ac:dyDescent="0.25"/>
    <row r="1979" s="13" customFormat="1" ht="13.9" customHeight="1" x14ac:dyDescent="0.25"/>
    <row r="1980" s="13" customFormat="1" ht="13.9" customHeight="1" x14ac:dyDescent="0.25"/>
    <row r="1981" s="13" customFormat="1" ht="13.9" customHeight="1" x14ac:dyDescent="0.25"/>
    <row r="1982" s="13" customFormat="1" ht="13.9" customHeight="1" x14ac:dyDescent="0.25"/>
    <row r="1983" s="13" customFormat="1" ht="13.9" customHeight="1" x14ac:dyDescent="0.25"/>
    <row r="1984" s="13" customFormat="1" ht="13.9" customHeight="1" x14ac:dyDescent="0.25"/>
    <row r="1985" s="13" customFormat="1" ht="13.9" customHeight="1" x14ac:dyDescent="0.25"/>
    <row r="1986" s="13" customFormat="1" ht="13.9" customHeight="1" x14ac:dyDescent="0.25"/>
    <row r="1987" s="13" customFormat="1" ht="13.9" customHeight="1" x14ac:dyDescent="0.25"/>
    <row r="1988" s="13" customFormat="1" ht="13.9" customHeight="1" x14ac:dyDescent="0.25"/>
    <row r="1989" s="13" customFormat="1" ht="13.9" customHeight="1" x14ac:dyDescent="0.25"/>
    <row r="1990" s="13" customFormat="1" ht="13.9" customHeight="1" x14ac:dyDescent="0.25"/>
    <row r="1991" s="13" customFormat="1" ht="13.9" customHeight="1" x14ac:dyDescent="0.25"/>
    <row r="1992" s="13" customFormat="1" ht="13.9" customHeight="1" x14ac:dyDescent="0.25"/>
    <row r="1993" s="13" customFormat="1" ht="13.9" customHeight="1" x14ac:dyDescent="0.25"/>
    <row r="1994" s="13" customFormat="1" ht="13.9" customHeight="1" x14ac:dyDescent="0.25"/>
    <row r="1995" s="13" customFormat="1" ht="13.9" customHeight="1" x14ac:dyDescent="0.25"/>
    <row r="1996" s="13" customFormat="1" ht="13.9" customHeight="1" x14ac:dyDescent="0.25"/>
    <row r="1997" s="13" customFormat="1" ht="13.9" customHeight="1" x14ac:dyDescent="0.25"/>
    <row r="1998" s="13" customFormat="1" ht="13.9" customHeight="1" x14ac:dyDescent="0.25"/>
    <row r="1999" s="13" customFormat="1" ht="13.9" customHeight="1" x14ac:dyDescent="0.25"/>
    <row r="2000" s="13" customFormat="1" ht="13.9" customHeight="1" x14ac:dyDescent="0.25"/>
    <row r="2001" s="13" customFormat="1" ht="13.9" customHeight="1" x14ac:dyDescent="0.25"/>
    <row r="2002" s="13" customFormat="1" ht="13.9" customHeight="1" x14ac:dyDescent="0.25"/>
    <row r="2003" s="13" customFormat="1" ht="13.9" customHeight="1" x14ac:dyDescent="0.25"/>
    <row r="2004" s="13" customFormat="1" ht="13.9" customHeight="1" x14ac:dyDescent="0.25"/>
    <row r="2005" s="13" customFormat="1" ht="13.9" customHeight="1" x14ac:dyDescent="0.25"/>
    <row r="2006" s="13" customFormat="1" ht="13.9" customHeight="1" x14ac:dyDescent="0.25"/>
    <row r="2007" s="13" customFormat="1" ht="13.9" customHeight="1" x14ac:dyDescent="0.25"/>
    <row r="2008" s="13" customFormat="1" ht="13.9" customHeight="1" x14ac:dyDescent="0.25"/>
    <row r="2009" s="13" customFormat="1" ht="13.9" customHeight="1" x14ac:dyDescent="0.25"/>
    <row r="2010" s="13" customFormat="1" ht="13.9" customHeight="1" x14ac:dyDescent="0.25"/>
    <row r="2011" s="13" customFormat="1" ht="13.9" customHeight="1" x14ac:dyDescent="0.25"/>
    <row r="2012" s="13" customFormat="1" ht="13.9" customHeight="1" x14ac:dyDescent="0.25"/>
    <row r="2013" s="13" customFormat="1" ht="13.9" customHeight="1" x14ac:dyDescent="0.25"/>
    <row r="2014" s="13" customFormat="1" ht="13.9" customHeight="1" x14ac:dyDescent="0.25"/>
    <row r="2015" s="13" customFormat="1" ht="13.9" customHeight="1" x14ac:dyDescent="0.25"/>
    <row r="2016" s="13" customFormat="1" ht="13.9" customHeight="1" x14ac:dyDescent="0.25"/>
    <row r="2017" s="13" customFormat="1" ht="13.9" customHeight="1" x14ac:dyDescent="0.25"/>
    <row r="2018" s="13" customFormat="1" ht="13.9" customHeight="1" x14ac:dyDescent="0.25"/>
    <row r="2019" s="13" customFormat="1" ht="13.9" customHeight="1" x14ac:dyDescent="0.25"/>
    <row r="2020" s="13" customFormat="1" ht="13.9" customHeight="1" x14ac:dyDescent="0.25"/>
    <row r="2021" s="13" customFormat="1" ht="13.9" customHeight="1" x14ac:dyDescent="0.25"/>
    <row r="2022" s="13" customFormat="1" ht="13.9" customHeight="1" x14ac:dyDescent="0.25"/>
    <row r="2023" s="13" customFormat="1" ht="13.9" customHeight="1" x14ac:dyDescent="0.25"/>
    <row r="2024" s="13" customFormat="1" ht="13.9" customHeight="1" x14ac:dyDescent="0.25"/>
    <row r="2025" s="13" customFormat="1" ht="13.9" customHeight="1" x14ac:dyDescent="0.25"/>
    <row r="2026" s="13" customFormat="1" ht="13.9" customHeight="1" x14ac:dyDescent="0.25"/>
    <row r="2027" s="13" customFormat="1" ht="13.9" customHeight="1" x14ac:dyDescent="0.25"/>
    <row r="2028" s="13" customFormat="1" ht="13.9" customHeight="1" x14ac:dyDescent="0.25"/>
    <row r="2029" s="13" customFormat="1" ht="13.9" customHeight="1" x14ac:dyDescent="0.25"/>
    <row r="2030" s="13" customFormat="1" ht="13.9" customHeight="1" x14ac:dyDescent="0.25"/>
    <row r="2031" s="13" customFormat="1" ht="13.9" customHeight="1" x14ac:dyDescent="0.25"/>
    <row r="2032" s="13" customFormat="1" ht="13.9" customHeight="1" x14ac:dyDescent="0.25"/>
    <row r="2033" s="13" customFormat="1" ht="13.9" customHeight="1" x14ac:dyDescent="0.25"/>
    <row r="2034" s="13" customFormat="1" ht="13.9" customHeight="1" x14ac:dyDescent="0.25"/>
    <row r="2035" s="13" customFormat="1" ht="13.9" customHeight="1" x14ac:dyDescent="0.25"/>
    <row r="2036" s="13" customFormat="1" ht="13.9" customHeight="1" x14ac:dyDescent="0.25"/>
    <row r="2037" s="13" customFormat="1" ht="13.9" customHeight="1" x14ac:dyDescent="0.25"/>
    <row r="2038" s="13" customFormat="1" ht="13.9" customHeight="1" x14ac:dyDescent="0.25"/>
    <row r="2039" s="13" customFormat="1" ht="13.9" customHeight="1" x14ac:dyDescent="0.25"/>
    <row r="2040" s="13" customFormat="1" ht="13.9" customHeight="1" x14ac:dyDescent="0.25"/>
    <row r="2041" s="13" customFormat="1" ht="13.9" customHeight="1" x14ac:dyDescent="0.25"/>
    <row r="2042" s="13" customFormat="1" ht="13.9" customHeight="1" x14ac:dyDescent="0.25"/>
    <row r="2043" s="13" customFormat="1" ht="13.9" customHeight="1" x14ac:dyDescent="0.25"/>
    <row r="2044" s="13" customFormat="1" ht="13.9" customHeight="1" x14ac:dyDescent="0.25"/>
    <row r="2045" s="13" customFormat="1" ht="13.9" customHeight="1" x14ac:dyDescent="0.25"/>
    <row r="2046" s="13" customFormat="1" ht="13.9" customHeight="1" x14ac:dyDescent="0.25"/>
    <row r="2047" s="13" customFormat="1" ht="13.9" customHeight="1" x14ac:dyDescent="0.25"/>
    <row r="2048" s="13" customFormat="1" ht="13.9" customHeight="1" x14ac:dyDescent="0.25"/>
    <row r="2049" s="13" customFormat="1" ht="13.9" customHeight="1" x14ac:dyDescent="0.25"/>
    <row r="2050" s="13" customFormat="1" ht="13.9" customHeight="1" x14ac:dyDescent="0.25"/>
    <row r="2051" s="13" customFormat="1" ht="13.9" customHeight="1" x14ac:dyDescent="0.25"/>
    <row r="2052" s="13" customFormat="1" ht="13.9" customHeight="1" x14ac:dyDescent="0.25"/>
    <row r="2053" s="13" customFormat="1" ht="13.9" customHeight="1" x14ac:dyDescent="0.25"/>
    <row r="2054" s="13" customFormat="1" ht="13.9" customHeight="1" x14ac:dyDescent="0.25"/>
    <row r="2055" s="13" customFormat="1" ht="13.9" customHeight="1" x14ac:dyDescent="0.25"/>
    <row r="2056" s="13" customFormat="1" ht="13.9" customHeight="1" x14ac:dyDescent="0.25"/>
    <row r="2057" s="13" customFormat="1" ht="13.9" customHeight="1" x14ac:dyDescent="0.25"/>
    <row r="2058" s="13" customFormat="1" ht="13.9" customHeight="1" x14ac:dyDescent="0.25"/>
    <row r="2059" s="13" customFormat="1" ht="13.9" customHeight="1" x14ac:dyDescent="0.25"/>
    <row r="2060" s="13" customFormat="1" ht="13.9" customHeight="1" x14ac:dyDescent="0.25"/>
    <row r="2061" s="13" customFormat="1" ht="13.9" customHeight="1" x14ac:dyDescent="0.25"/>
    <row r="2062" s="13" customFormat="1" ht="13.9" customHeight="1" x14ac:dyDescent="0.25"/>
    <row r="2063" s="13" customFormat="1" ht="13.9" customHeight="1" x14ac:dyDescent="0.25"/>
    <row r="2064" s="13" customFormat="1" ht="13.9" customHeight="1" x14ac:dyDescent="0.25"/>
    <row r="2065" s="13" customFormat="1" ht="13.9" customHeight="1" x14ac:dyDescent="0.25"/>
    <row r="2066" s="13" customFormat="1" ht="13.9" customHeight="1" x14ac:dyDescent="0.25"/>
    <row r="2067" s="13" customFormat="1" ht="13.9" customHeight="1" x14ac:dyDescent="0.25"/>
    <row r="2068" s="13" customFormat="1" ht="13.9" customHeight="1" x14ac:dyDescent="0.25"/>
    <row r="2069" s="13" customFormat="1" ht="13.9" customHeight="1" x14ac:dyDescent="0.25"/>
    <row r="2070" s="13" customFormat="1" ht="13.9" customHeight="1" x14ac:dyDescent="0.25"/>
    <row r="2071" s="13" customFormat="1" ht="13.9" customHeight="1" x14ac:dyDescent="0.25"/>
    <row r="2072" s="13" customFormat="1" ht="13.9" customHeight="1" x14ac:dyDescent="0.25"/>
    <row r="2073" s="13" customFormat="1" ht="13.9" customHeight="1" x14ac:dyDescent="0.25"/>
    <row r="2074" s="13" customFormat="1" ht="13.9" customHeight="1" x14ac:dyDescent="0.25"/>
    <row r="2075" s="13" customFormat="1" ht="13.9" customHeight="1" x14ac:dyDescent="0.25"/>
    <row r="2076" s="13" customFormat="1" ht="13.9" customHeight="1" x14ac:dyDescent="0.25"/>
    <row r="2077" s="13" customFormat="1" ht="13.9" customHeight="1" x14ac:dyDescent="0.25"/>
    <row r="2078" s="13" customFormat="1" ht="13.9" customHeight="1" x14ac:dyDescent="0.25"/>
    <row r="2079" s="13" customFormat="1" ht="13.9" customHeight="1" x14ac:dyDescent="0.25"/>
    <row r="2080" s="13" customFormat="1" ht="13.9" customHeight="1" x14ac:dyDescent="0.25"/>
    <row r="2081" s="13" customFormat="1" ht="13.9" customHeight="1" x14ac:dyDescent="0.25"/>
    <row r="2082" s="13" customFormat="1" ht="13.9" customHeight="1" x14ac:dyDescent="0.25"/>
    <row r="2083" s="13" customFormat="1" ht="13.9" customHeight="1" x14ac:dyDescent="0.25"/>
    <row r="2084" s="13" customFormat="1" ht="13.9" customHeight="1" x14ac:dyDescent="0.25"/>
    <row r="2085" s="13" customFormat="1" ht="13.9" customHeight="1" x14ac:dyDescent="0.25"/>
    <row r="2086" s="13" customFormat="1" ht="13.9" customHeight="1" x14ac:dyDescent="0.25"/>
    <row r="2087" s="13" customFormat="1" ht="13.9" customHeight="1" x14ac:dyDescent="0.25"/>
    <row r="2088" s="13" customFormat="1" ht="13.9" customHeight="1" x14ac:dyDescent="0.25"/>
    <row r="2089" s="13" customFormat="1" ht="13.9" customHeight="1" x14ac:dyDescent="0.25"/>
    <row r="2090" s="13" customFormat="1" ht="13.9" customHeight="1" x14ac:dyDescent="0.25"/>
    <row r="2091" s="13" customFormat="1" ht="13.9" customHeight="1" x14ac:dyDescent="0.25"/>
    <row r="2092" s="13" customFormat="1" ht="13.9" customHeight="1" x14ac:dyDescent="0.25"/>
    <row r="2093" s="13" customFormat="1" ht="13.9" customHeight="1" x14ac:dyDescent="0.25"/>
    <row r="2094" s="13" customFormat="1" ht="13.9" customHeight="1" x14ac:dyDescent="0.25"/>
    <row r="2095" s="13" customFormat="1" ht="13.9" customHeight="1" x14ac:dyDescent="0.25"/>
    <row r="2096" s="13" customFormat="1" ht="13.9" customHeight="1" x14ac:dyDescent="0.25"/>
    <row r="2097" s="13" customFormat="1" ht="13.9" customHeight="1" x14ac:dyDescent="0.25"/>
    <row r="2098" s="13" customFormat="1" ht="13.9" customHeight="1" x14ac:dyDescent="0.25"/>
    <row r="2099" s="13" customFormat="1" ht="13.9" customHeight="1" x14ac:dyDescent="0.25"/>
    <row r="2100" s="13" customFormat="1" ht="13.9" customHeight="1" x14ac:dyDescent="0.25"/>
    <row r="2101" s="13" customFormat="1" ht="13.9" customHeight="1" x14ac:dyDescent="0.25"/>
    <row r="2102" s="13" customFormat="1" ht="13.9" customHeight="1" x14ac:dyDescent="0.25"/>
    <row r="2103" s="13" customFormat="1" ht="13.9" customHeight="1" x14ac:dyDescent="0.25"/>
    <row r="2104" s="13" customFormat="1" ht="13.9" customHeight="1" x14ac:dyDescent="0.25"/>
    <row r="2105" s="13" customFormat="1" ht="13.9" customHeight="1" x14ac:dyDescent="0.25"/>
    <row r="2106" s="13" customFormat="1" ht="13.9" customHeight="1" x14ac:dyDescent="0.25"/>
    <row r="2107" s="13" customFormat="1" ht="13.9" customHeight="1" x14ac:dyDescent="0.25"/>
    <row r="2108" s="13" customFormat="1" ht="13.9" customHeight="1" x14ac:dyDescent="0.25"/>
    <row r="2109" s="13" customFormat="1" ht="13.9" customHeight="1" x14ac:dyDescent="0.25"/>
    <row r="2110" s="13" customFormat="1" ht="13.9" customHeight="1" x14ac:dyDescent="0.25"/>
    <row r="2111" s="13" customFormat="1" ht="13.9" customHeight="1" x14ac:dyDescent="0.25"/>
    <row r="2112" s="13" customFormat="1" ht="13.9" customHeight="1" x14ac:dyDescent="0.25"/>
    <row r="2113" s="13" customFormat="1" ht="13.9" customHeight="1" x14ac:dyDescent="0.25"/>
    <row r="2114" s="13" customFormat="1" ht="13.9" customHeight="1" x14ac:dyDescent="0.25"/>
    <row r="2115" s="13" customFormat="1" ht="13.9" customHeight="1" x14ac:dyDescent="0.25"/>
    <row r="2116" s="13" customFormat="1" ht="13.9" customHeight="1" x14ac:dyDescent="0.25"/>
    <row r="2117" s="13" customFormat="1" ht="13.9" customHeight="1" x14ac:dyDescent="0.25"/>
    <row r="2118" s="13" customFormat="1" ht="13.9" customHeight="1" x14ac:dyDescent="0.25"/>
    <row r="2119" s="13" customFormat="1" ht="13.9" customHeight="1" x14ac:dyDescent="0.25"/>
    <row r="2120" s="13" customFormat="1" ht="13.9" customHeight="1" x14ac:dyDescent="0.25"/>
    <row r="2121" s="13" customFormat="1" ht="13.9" customHeight="1" x14ac:dyDescent="0.25"/>
    <row r="2122" s="13" customFormat="1" ht="13.9" customHeight="1" x14ac:dyDescent="0.25"/>
    <row r="2123" s="13" customFormat="1" ht="13.9" customHeight="1" x14ac:dyDescent="0.25"/>
    <row r="2124" s="13" customFormat="1" ht="13.9" customHeight="1" x14ac:dyDescent="0.25"/>
    <row r="2125" s="13" customFormat="1" ht="13.9" customHeight="1" x14ac:dyDescent="0.25"/>
    <row r="2126" s="13" customFormat="1" ht="13.9" customHeight="1" x14ac:dyDescent="0.25"/>
    <row r="2127" s="13" customFormat="1" ht="13.9" customHeight="1" x14ac:dyDescent="0.25"/>
    <row r="2128" s="13" customFormat="1" ht="13.9" customHeight="1" x14ac:dyDescent="0.25"/>
    <row r="2129" s="13" customFormat="1" ht="13.9" customHeight="1" x14ac:dyDescent="0.25"/>
    <row r="2130" s="13" customFormat="1" ht="13.9" customHeight="1" x14ac:dyDescent="0.25"/>
    <row r="2131" s="13" customFormat="1" ht="13.9" customHeight="1" x14ac:dyDescent="0.25"/>
    <row r="2132" s="13" customFormat="1" ht="13.9" customHeight="1" x14ac:dyDescent="0.25"/>
    <row r="2133" s="13" customFormat="1" ht="13.9" customHeight="1" x14ac:dyDescent="0.25"/>
    <row r="2134" s="13" customFormat="1" ht="13.9" customHeight="1" x14ac:dyDescent="0.25"/>
    <row r="2135" s="13" customFormat="1" ht="13.9" customHeight="1" x14ac:dyDescent="0.25"/>
    <row r="2136" s="13" customFormat="1" ht="13.9" customHeight="1" x14ac:dyDescent="0.25"/>
    <row r="2137" s="13" customFormat="1" ht="13.9" customHeight="1" x14ac:dyDescent="0.25"/>
    <row r="2138" s="13" customFormat="1" ht="13.9" customHeight="1" x14ac:dyDescent="0.25"/>
    <row r="2139" s="13" customFormat="1" ht="13.9" customHeight="1" x14ac:dyDescent="0.25"/>
    <row r="2140" s="13" customFormat="1" ht="13.9" customHeight="1" x14ac:dyDescent="0.25"/>
    <row r="2141" s="13" customFormat="1" ht="13.9" customHeight="1" x14ac:dyDescent="0.25"/>
    <row r="2142" s="13" customFormat="1" ht="13.9" customHeight="1" x14ac:dyDescent="0.25"/>
    <row r="2143" s="13" customFormat="1" ht="13.9" customHeight="1" x14ac:dyDescent="0.25"/>
    <row r="2144" s="13" customFormat="1" ht="13.9" customHeight="1" x14ac:dyDescent="0.25"/>
    <row r="2145" s="13" customFormat="1" ht="13.9" customHeight="1" x14ac:dyDescent="0.25"/>
    <row r="2146" s="13" customFormat="1" ht="13.9" customHeight="1" x14ac:dyDescent="0.25"/>
    <row r="2147" s="13" customFormat="1" ht="13.9" customHeight="1" x14ac:dyDescent="0.25"/>
    <row r="2148" s="13" customFormat="1" ht="13.9" customHeight="1" x14ac:dyDescent="0.25"/>
    <row r="2149" s="13" customFormat="1" ht="13.9" customHeight="1" x14ac:dyDescent="0.25"/>
    <row r="2150" s="13" customFormat="1" ht="13.9" customHeight="1" x14ac:dyDescent="0.25"/>
    <row r="2151" s="13" customFormat="1" ht="13.9" customHeight="1" x14ac:dyDescent="0.25"/>
    <row r="2152" s="13" customFormat="1" ht="13.9" customHeight="1" x14ac:dyDescent="0.25"/>
    <row r="2153" s="13" customFormat="1" ht="13.9" customHeight="1" x14ac:dyDescent="0.25"/>
    <row r="2154" s="13" customFormat="1" ht="13.9" customHeight="1" x14ac:dyDescent="0.25"/>
    <row r="2155" s="13" customFormat="1" ht="13.9" customHeight="1" x14ac:dyDescent="0.25"/>
    <row r="2156" s="13" customFormat="1" ht="13.9" customHeight="1" x14ac:dyDescent="0.25"/>
    <row r="2157" s="13" customFormat="1" ht="13.9" customHeight="1" x14ac:dyDescent="0.25"/>
    <row r="2158" s="13" customFormat="1" ht="13.9" customHeight="1" x14ac:dyDescent="0.25"/>
    <row r="2159" s="13" customFormat="1" ht="13.9" customHeight="1" x14ac:dyDescent="0.25"/>
    <row r="2160" s="13" customFormat="1" ht="13.9" customHeight="1" x14ac:dyDescent="0.25"/>
    <row r="2161" s="13" customFormat="1" ht="13.9" customHeight="1" x14ac:dyDescent="0.25"/>
    <row r="2162" s="13" customFormat="1" ht="13.9" customHeight="1" x14ac:dyDescent="0.25"/>
    <row r="2163" s="13" customFormat="1" ht="13.9" customHeight="1" x14ac:dyDescent="0.25"/>
    <row r="2164" s="13" customFormat="1" ht="13.9" customHeight="1" x14ac:dyDescent="0.25"/>
    <row r="2165" s="13" customFormat="1" ht="13.9" customHeight="1" x14ac:dyDescent="0.25"/>
    <row r="2166" s="13" customFormat="1" ht="13.9" customHeight="1" x14ac:dyDescent="0.25"/>
    <row r="2167" s="13" customFormat="1" ht="13.9" customHeight="1" x14ac:dyDescent="0.25"/>
    <row r="2168" s="13" customFormat="1" ht="13.9" customHeight="1" x14ac:dyDescent="0.25"/>
    <row r="2169" s="13" customFormat="1" ht="13.9" customHeight="1" x14ac:dyDescent="0.25"/>
    <row r="2170" s="13" customFormat="1" ht="13.9" customHeight="1" x14ac:dyDescent="0.25"/>
    <row r="2171" s="13" customFormat="1" ht="13.9" customHeight="1" x14ac:dyDescent="0.25"/>
    <row r="2172" s="13" customFormat="1" ht="13.9" customHeight="1" x14ac:dyDescent="0.25"/>
    <row r="2173" s="13" customFormat="1" ht="13.9" customHeight="1" x14ac:dyDescent="0.25"/>
    <row r="2174" s="13" customFormat="1" ht="13.9" customHeight="1" x14ac:dyDescent="0.25"/>
    <row r="2175" s="13" customFormat="1" ht="13.9" customHeight="1" x14ac:dyDescent="0.25"/>
    <row r="2176" s="13" customFormat="1" ht="13.9" customHeight="1" x14ac:dyDescent="0.25"/>
    <row r="2177" s="13" customFormat="1" ht="13.9" customHeight="1" x14ac:dyDescent="0.25"/>
    <row r="2178" s="13" customFormat="1" ht="13.9" customHeight="1" x14ac:dyDescent="0.25"/>
    <row r="2179" s="13" customFormat="1" ht="13.9" customHeight="1" x14ac:dyDescent="0.25"/>
    <row r="2180" s="13" customFormat="1" ht="13.9" customHeight="1" x14ac:dyDescent="0.25"/>
    <row r="2181" s="13" customFormat="1" ht="13.9" customHeight="1" x14ac:dyDescent="0.25"/>
    <row r="2182" s="13" customFormat="1" ht="13.9" customHeight="1" x14ac:dyDescent="0.25"/>
    <row r="2183" s="13" customFormat="1" ht="13.9" customHeight="1" x14ac:dyDescent="0.25"/>
    <row r="2184" s="13" customFormat="1" ht="13.9" customHeight="1" x14ac:dyDescent="0.25"/>
    <row r="2185" s="13" customFormat="1" ht="13.9" customHeight="1" x14ac:dyDescent="0.25"/>
    <row r="2186" s="13" customFormat="1" ht="13.9" customHeight="1" x14ac:dyDescent="0.25"/>
    <row r="2187" s="13" customFormat="1" ht="13.9" customHeight="1" x14ac:dyDescent="0.25"/>
    <row r="2188" s="13" customFormat="1" ht="13.9" customHeight="1" x14ac:dyDescent="0.25"/>
    <row r="2189" s="13" customFormat="1" ht="13.9" customHeight="1" x14ac:dyDescent="0.25"/>
    <row r="2190" s="13" customFormat="1" ht="13.9" customHeight="1" x14ac:dyDescent="0.25"/>
    <row r="2191" s="13" customFormat="1" ht="13.9" customHeight="1" x14ac:dyDescent="0.25"/>
    <row r="2192" s="13" customFormat="1" ht="13.9" customHeight="1" x14ac:dyDescent="0.25"/>
    <row r="2193" s="13" customFormat="1" ht="13.9" customHeight="1" x14ac:dyDescent="0.25"/>
    <row r="2194" s="13" customFormat="1" ht="13.9" customHeight="1" x14ac:dyDescent="0.25"/>
    <row r="2195" s="13" customFormat="1" ht="13.9" customHeight="1" x14ac:dyDescent="0.25"/>
    <row r="2196" s="13" customFormat="1" ht="13.9" customHeight="1" x14ac:dyDescent="0.25"/>
    <row r="2197" s="13" customFormat="1" ht="13.9" customHeight="1" x14ac:dyDescent="0.25"/>
    <row r="2198" s="13" customFormat="1" ht="13.9" customHeight="1" x14ac:dyDescent="0.25"/>
    <row r="2199" s="13" customFormat="1" ht="13.9" customHeight="1" x14ac:dyDescent="0.25"/>
    <row r="2200" s="13" customFormat="1" ht="13.9" customHeight="1" x14ac:dyDescent="0.25"/>
    <row r="2201" s="13" customFormat="1" ht="13.9" customHeight="1" x14ac:dyDescent="0.25"/>
    <row r="2202" s="13" customFormat="1" ht="13.9" customHeight="1" x14ac:dyDescent="0.25"/>
    <row r="2203" s="13" customFormat="1" ht="13.9" customHeight="1" x14ac:dyDescent="0.25"/>
    <row r="2204" s="13" customFormat="1" ht="13.9" customHeight="1" x14ac:dyDescent="0.25"/>
    <row r="2205" s="13" customFormat="1" ht="13.9" customHeight="1" x14ac:dyDescent="0.25"/>
    <row r="2206" s="13" customFormat="1" ht="13.9" customHeight="1" x14ac:dyDescent="0.25"/>
    <row r="2207" s="13" customFormat="1" ht="13.9" customHeight="1" x14ac:dyDescent="0.25"/>
    <row r="2208" s="13" customFormat="1" ht="13.9" customHeight="1" x14ac:dyDescent="0.25"/>
    <row r="2209" s="13" customFormat="1" ht="13.9" customHeight="1" x14ac:dyDescent="0.25"/>
    <row r="2210" s="13" customFormat="1" ht="13.9" customHeight="1" x14ac:dyDescent="0.25"/>
    <row r="2211" s="13" customFormat="1" ht="13.9" customHeight="1" x14ac:dyDescent="0.25"/>
    <row r="2212" s="13" customFormat="1" ht="13.9" customHeight="1" x14ac:dyDescent="0.25"/>
    <row r="2213" s="13" customFormat="1" ht="13.9" customHeight="1" x14ac:dyDescent="0.25"/>
    <row r="2214" s="13" customFormat="1" ht="13.9" customHeight="1" x14ac:dyDescent="0.25"/>
    <row r="2215" s="13" customFormat="1" ht="13.9" customHeight="1" x14ac:dyDescent="0.25"/>
    <row r="2216" s="13" customFormat="1" ht="13.9" customHeight="1" x14ac:dyDescent="0.25"/>
    <row r="2217" s="13" customFormat="1" ht="13.9" customHeight="1" x14ac:dyDescent="0.25"/>
    <row r="2218" s="13" customFormat="1" ht="13.9" customHeight="1" x14ac:dyDescent="0.25"/>
    <row r="2219" s="13" customFormat="1" ht="13.9" customHeight="1" x14ac:dyDescent="0.25"/>
    <row r="2220" s="13" customFormat="1" ht="13.9" customHeight="1" x14ac:dyDescent="0.25"/>
    <row r="2221" s="13" customFormat="1" ht="13.9" customHeight="1" x14ac:dyDescent="0.25"/>
    <row r="2222" s="13" customFormat="1" ht="13.9" customHeight="1" x14ac:dyDescent="0.25"/>
    <row r="2223" s="13" customFormat="1" ht="13.9" customHeight="1" x14ac:dyDescent="0.25"/>
    <row r="2224" s="13" customFormat="1" ht="13.9" customHeight="1" x14ac:dyDescent="0.25"/>
    <row r="2225" s="13" customFormat="1" ht="13.9" customHeight="1" x14ac:dyDescent="0.25"/>
    <row r="2226" s="13" customFormat="1" ht="13.9" customHeight="1" x14ac:dyDescent="0.25"/>
    <row r="2227" s="13" customFormat="1" ht="13.9" customHeight="1" x14ac:dyDescent="0.25"/>
    <row r="2228" s="13" customFormat="1" ht="13.9" customHeight="1" x14ac:dyDescent="0.25"/>
    <row r="2229" s="13" customFormat="1" ht="13.9" customHeight="1" x14ac:dyDescent="0.25"/>
    <row r="2230" s="13" customFormat="1" ht="13.9" customHeight="1" x14ac:dyDescent="0.25"/>
    <row r="2231" s="13" customFormat="1" ht="13.9" customHeight="1" x14ac:dyDescent="0.25"/>
    <row r="2232" s="13" customFormat="1" ht="13.9" customHeight="1" x14ac:dyDescent="0.25"/>
    <row r="2233" s="13" customFormat="1" ht="13.9" customHeight="1" x14ac:dyDescent="0.25"/>
    <row r="2234" s="13" customFormat="1" ht="13.9" customHeight="1" x14ac:dyDescent="0.25"/>
    <row r="2235" s="13" customFormat="1" ht="13.9" customHeight="1" x14ac:dyDescent="0.25"/>
    <row r="2236" s="13" customFormat="1" ht="13.9" customHeight="1" x14ac:dyDescent="0.25"/>
    <row r="2237" s="13" customFormat="1" ht="13.9" customHeight="1" x14ac:dyDescent="0.25"/>
    <row r="2238" s="13" customFormat="1" ht="13.9" customHeight="1" x14ac:dyDescent="0.25"/>
    <row r="2239" s="13" customFormat="1" ht="13.9" customHeight="1" x14ac:dyDescent="0.25"/>
    <row r="2240" s="13" customFormat="1" ht="13.9" customHeight="1" x14ac:dyDescent="0.25"/>
    <row r="2241" s="13" customFormat="1" ht="13.9" customHeight="1" x14ac:dyDescent="0.25"/>
    <row r="2242" s="13" customFormat="1" ht="13.9" customHeight="1" x14ac:dyDescent="0.25"/>
    <row r="2243" s="13" customFormat="1" ht="13.9" customHeight="1" x14ac:dyDescent="0.25"/>
    <row r="2244" s="13" customFormat="1" ht="13.9" customHeight="1" x14ac:dyDescent="0.25"/>
    <row r="2245" s="13" customFormat="1" ht="13.9" customHeight="1" x14ac:dyDescent="0.25"/>
    <row r="2246" s="13" customFormat="1" ht="13.9" customHeight="1" x14ac:dyDescent="0.25"/>
    <row r="2247" s="13" customFormat="1" ht="13.9" customHeight="1" x14ac:dyDescent="0.25"/>
    <row r="2248" s="13" customFormat="1" ht="13.9" customHeight="1" x14ac:dyDescent="0.25"/>
    <row r="2249" s="13" customFormat="1" ht="13.9" customHeight="1" x14ac:dyDescent="0.25"/>
    <row r="2250" s="13" customFormat="1" ht="13.9" customHeight="1" x14ac:dyDescent="0.25"/>
    <row r="2251" s="13" customFormat="1" ht="13.9" customHeight="1" x14ac:dyDescent="0.25"/>
    <row r="2252" s="13" customFormat="1" ht="13.9" customHeight="1" x14ac:dyDescent="0.25"/>
    <row r="2253" s="13" customFormat="1" ht="13.9" customHeight="1" x14ac:dyDescent="0.25"/>
    <row r="2254" s="13" customFormat="1" ht="13.9" customHeight="1" x14ac:dyDescent="0.25"/>
    <row r="2255" s="13" customFormat="1" ht="13.9" customHeight="1" x14ac:dyDescent="0.25"/>
    <row r="2256" s="13" customFormat="1" ht="13.9" customHeight="1" x14ac:dyDescent="0.25"/>
    <row r="2257" s="13" customFormat="1" ht="13.9" customHeight="1" x14ac:dyDescent="0.25"/>
    <row r="2258" s="13" customFormat="1" ht="13.9" customHeight="1" x14ac:dyDescent="0.25"/>
    <row r="2259" s="13" customFormat="1" ht="13.9" customHeight="1" x14ac:dyDescent="0.25"/>
    <row r="2260" s="13" customFormat="1" ht="13.9" customHeight="1" x14ac:dyDescent="0.25"/>
    <row r="2261" s="13" customFormat="1" ht="13.9" customHeight="1" x14ac:dyDescent="0.25"/>
    <row r="2262" s="13" customFormat="1" ht="13.9" customHeight="1" x14ac:dyDescent="0.25"/>
    <row r="2263" s="13" customFormat="1" ht="13.9" customHeight="1" x14ac:dyDescent="0.25"/>
    <row r="2264" s="13" customFormat="1" ht="13.9" customHeight="1" x14ac:dyDescent="0.25"/>
    <row r="2265" s="13" customFormat="1" ht="13.9" customHeight="1" x14ac:dyDescent="0.25"/>
    <row r="2266" s="13" customFormat="1" ht="13.9" customHeight="1" x14ac:dyDescent="0.25"/>
    <row r="2267" s="13" customFormat="1" ht="13.9" customHeight="1" x14ac:dyDescent="0.25"/>
    <row r="2268" s="13" customFormat="1" ht="13.9" customHeight="1" x14ac:dyDescent="0.25"/>
    <row r="2269" s="13" customFormat="1" ht="13.9" customHeight="1" x14ac:dyDescent="0.25"/>
    <row r="2270" s="13" customFormat="1" ht="13.9" customHeight="1" x14ac:dyDescent="0.25"/>
    <row r="2271" s="13" customFormat="1" ht="13.9" customHeight="1" x14ac:dyDescent="0.25"/>
    <row r="2272" s="13" customFormat="1" ht="13.9" customHeight="1" x14ac:dyDescent="0.25"/>
    <row r="2273" s="13" customFormat="1" ht="13.9" customHeight="1" x14ac:dyDescent="0.25"/>
    <row r="2274" s="13" customFormat="1" ht="13.9" customHeight="1" x14ac:dyDescent="0.25"/>
    <row r="2275" s="13" customFormat="1" ht="13.9" customHeight="1" x14ac:dyDescent="0.25"/>
    <row r="2276" s="13" customFormat="1" ht="13.9" customHeight="1" x14ac:dyDescent="0.25"/>
    <row r="2277" s="13" customFormat="1" ht="13.9" customHeight="1" x14ac:dyDescent="0.25"/>
    <row r="2278" s="13" customFormat="1" ht="13.9" customHeight="1" x14ac:dyDescent="0.25"/>
    <row r="2279" s="13" customFormat="1" ht="13.9" customHeight="1" x14ac:dyDescent="0.25"/>
    <row r="2280" s="13" customFormat="1" ht="13.9" customHeight="1" x14ac:dyDescent="0.25"/>
    <row r="2281" s="13" customFormat="1" ht="13.9" customHeight="1" x14ac:dyDescent="0.25"/>
    <row r="2282" s="13" customFormat="1" ht="13.9" customHeight="1" x14ac:dyDescent="0.25"/>
    <row r="2283" s="13" customFormat="1" ht="13.9" customHeight="1" x14ac:dyDescent="0.25"/>
    <row r="2284" s="13" customFormat="1" ht="13.9" customHeight="1" x14ac:dyDescent="0.25"/>
    <row r="2285" s="13" customFormat="1" ht="13.9" customHeight="1" x14ac:dyDescent="0.25"/>
    <row r="2286" s="13" customFormat="1" ht="13.9" customHeight="1" x14ac:dyDescent="0.25"/>
    <row r="2287" s="13" customFormat="1" ht="13.9" customHeight="1" x14ac:dyDescent="0.25"/>
    <row r="2288" s="13" customFormat="1" ht="13.9" customHeight="1" x14ac:dyDescent="0.25"/>
    <row r="2289" s="13" customFormat="1" ht="13.9" customHeight="1" x14ac:dyDescent="0.25"/>
    <row r="2290" s="13" customFormat="1" ht="13.9" customHeight="1" x14ac:dyDescent="0.25"/>
    <row r="2291" s="13" customFormat="1" ht="13.9" customHeight="1" x14ac:dyDescent="0.25"/>
    <row r="2292" s="13" customFormat="1" ht="13.9" customHeight="1" x14ac:dyDescent="0.25"/>
    <row r="2293" s="13" customFormat="1" ht="13.9" customHeight="1" x14ac:dyDescent="0.25"/>
    <row r="2294" s="13" customFormat="1" ht="13.9" customHeight="1" x14ac:dyDescent="0.25"/>
    <row r="2295" s="13" customFormat="1" ht="13.9" customHeight="1" x14ac:dyDescent="0.25"/>
    <row r="2296" s="13" customFormat="1" ht="13.9" customHeight="1" x14ac:dyDescent="0.25"/>
    <row r="2297" s="13" customFormat="1" ht="13.9" customHeight="1" x14ac:dyDescent="0.25"/>
    <row r="2298" s="13" customFormat="1" ht="13.9" customHeight="1" x14ac:dyDescent="0.25"/>
    <row r="2299" s="13" customFormat="1" ht="13.9" customHeight="1" x14ac:dyDescent="0.25"/>
    <row r="2300" s="13" customFormat="1" ht="13.9" customHeight="1" x14ac:dyDescent="0.25"/>
    <row r="2301" s="13" customFormat="1" ht="13.9" customHeight="1" x14ac:dyDescent="0.25"/>
    <row r="2302" s="13" customFormat="1" ht="13.9" customHeight="1" x14ac:dyDescent="0.25"/>
    <row r="2303" s="13" customFormat="1" ht="13.9" customHeight="1" x14ac:dyDescent="0.25"/>
    <row r="2304" s="13" customFormat="1" ht="13.9" customHeight="1" x14ac:dyDescent="0.25"/>
    <row r="2305" s="13" customFormat="1" ht="13.9" customHeight="1" x14ac:dyDescent="0.25"/>
    <row r="2306" s="13" customFormat="1" ht="13.9" customHeight="1" x14ac:dyDescent="0.25"/>
    <row r="2307" s="13" customFormat="1" ht="13.9" customHeight="1" x14ac:dyDescent="0.25"/>
    <row r="2308" s="13" customFormat="1" ht="13.9" customHeight="1" x14ac:dyDescent="0.25"/>
    <row r="2309" s="13" customFormat="1" ht="13.9" customHeight="1" x14ac:dyDescent="0.25"/>
    <row r="2310" s="13" customFormat="1" ht="13.9" customHeight="1" x14ac:dyDescent="0.25"/>
    <row r="2311" s="13" customFormat="1" ht="13.9" customHeight="1" x14ac:dyDescent="0.25"/>
    <row r="2312" s="13" customFormat="1" ht="13.9" customHeight="1" x14ac:dyDescent="0.25"/>
    <row r="2313" s="13" customFormat="1" ht="13.9" customHeight="1" x14ac:dyDescent="0.25"/>
    <row r="2314" s="13" customFormat="1" ht="13.9" customHeight="1" x14ac:dyDescent="0.25"/>
    <row r="2315" s="13" customFormat="1" ht="13.9" customHeight="1" x14ac:dyDescent="0.25"/>
    <row r="2316" s="13" customFormat="1" ht="13.9" customHeight="1" x14ac:dyDescent="0.25"/>
    <row r="2317" s="13" customFormat="1" ht="13.9" customHeight="1" x14ac:dyDescent="0.25"/>
    <row r="2318" s="13" customFormat="1" ht="13.9" customHeight="1" x14ac:dyDescent="0.25"/>
    <row r="2319" s="13" customFormat="1" ht="13.9" customHeight="1" x14ac:dyDescent="0.25"/>
    <row r="2320" s="13" customFormat="1" ht="13.9" customHeight="1" x14ac:dyDescent="0.25"/>
    <row r="2321" s="13" customFormat="1" ht="13.9" customHeight="1" x14ac:dyDescent="0.25"/>
    <row r="2322" s="13" customFormat="1" ht="13.9" customHeight="1" x14ac:dyDescent="0.25"/>
    <row r="2323" s="13" customFormat="1" ht="13.9" customHeight="1" x14ac:dyDescent="0.25"/>
    <row r="2324" s="13" customFormat="1" ht="13.9" customHeight="1" x14ac:dyDescent="0.25"/>
    <row r="2325" s="13" customFormat="1" ht="13.9" customHeight="1" x14ac:dyDescent="0.25"/>
    <row r="2326" s="13" customFormat="1" ht="13.9" customHeight="1" x14ac:dyDescent="0.25"/>
    <row r="2327" s="13" customFormat="1" ht="13.9" customHeight="1" x14ac:dyDescent="0.25"/>
    <row r="2328" s="13" customFormat="1" ht="13.9" customHeight="1" x14ac:dyDescent="0.25"/>
    <row r="2329" s="13" customFormat="1" ht="13.9" customHeight="1" x14ac:dyDescent="0.25"/>
    <row r="2330" s="13" customFormat="1" ht="13.9" customHeight="1" x14ac:dyDescent="0.25"/>
    <row r="2331" s="13" customFormat="1" ht="13.9" customHeight="1" x14ac:dyDescent="0.25"/>
    <row r="2332" s="13" customFormat="1" ht="13.9" customHeight="1" x14ac:dyDescent="0.25"/>
    <row r="2333" s="13" customFormat="1" ht="13.9" customHeight="1" x14ac:dyDescent="0.25"/>
    <row r="2334" s="13" customFormat="1" ht="13.9" customHeight="1" x14ac:dyDescent="0.25"/>
    <row r="2335" s="13" customFormat="1" ht="13.9" customHeight="1" x14ac:dyDescent="0.25"/>
    <row r="2336" s="13" customFormat="1" ht="13.9" customHeight="1" x14ac:dyDescent="0.25"/>
    <row r="2337" s="13" customFormat="1" ht="13.9" customHeight="1" x14ac:dyDescent="0.25"/>
    <row r="2338" s="13" customFormat="1" ht="13.9" customHeight="1" x14ac:dyDescent="0.25"/>
    <row r="2339" s="13" customFormat="1" ht="13.9" customHeight="1" x14ac:dyDescent="0.25"/>
    <row r="2340" s="13" customFormat="1" ht="13.9" customHeight="1" x14ac:dyDescent="0.25"/>
    <row r="2341" s="13" customFormat="1" ht="13.9" customHeight="1" x14ac:dyDescent="0.25"/>
    <row r="2342" s="13" customFormat="1" ht="13.9" customHeight="1" x14ac:dyDescent="0.25"/>
    <row r="2343" s="13" customFormat="1" ht="13.9" customHeight="1" x14ac:dyDescent="0.25"/>
    <row r="2344" s="13" customFormat="1" ht="13.9" customHeight="1" x14ac:dyDescent="0.25"/>
    <row r="2345" s="13" customFormat="1" ht="13.9" customHeight="1" x14ac:dyDescent="0.25"/>
    <row r="2346" s="13" customFormat="1" ht="13.9" customHeight="1" x14ac:dyDescent="0.25"/>
    <row r="2347" s="13" customFormat="1" ht="13.9" customHeight="1" x14ac:dyDescent="0.25"/>
    <row r="2348" s="13" customFormat="1" ht="13.9" customHeight="1" x14ac:dyDescent="0.25"/>
    <row r="2349" s="13" customFormat="1" ht="13.9" customHeight="1" x14ac:dyDescent="0.25"/>
    <row r="2350" s="13" customFormat="1" ht="13.9" customHeight="1" x14ac:dyDescent="0.25"/>
    <row r="2351" s="13" customFormat="1" ht="13.9" customHeight="1" x14ac:dyDescent="0.25"/>
    <row r="2352" s="13" customFormat="1" ht="13.9" customHeight="1" x14ac:dyDescent="0.25"/>
    <row r="2353" s="13" customFormat="1" ht="13.9" customHeight="1" x14ac:dyDescent="0.25"/>
    <row r="2354" s="13" customFormat="1" ht="13.9" customHeight="1" x14ac:dyDescent="0.25"/>
    <row r="2355" s="13" customFormat="1" ht="13.9" customHeight="1" x14ac:dyDescent="0.25"/>
    <row r="2356" s="13" customFormat="1" ht="13.9" customHeight="1" x14ac:dyDescent="0.25"/>
    <row r="2357" s="13" customFormat="1" ht="13.9" customHeight="1" x14ac:dyDescent="0.25"/>
    <row r="2358" s="13" customFormat="1" ht="13.9" customHeight="1" x14ac:dyDescent="0.25"/>
    <row r="2359" s="13" customFormat="1" ht="13.9" customHeight="1" x14ac:dyDescent="0.25"/>
    <row r="2360" s="13" customFormat="1" ht="13.9" customHeight="1" x14ac:dyDescent="0.25"/>
    <row r="2361" s="13" customFormat="1" ht="13.9" customHeight="1" x14ac:dyDescent="0.25"/>
    <row r="2362" s="13" customFormat="1" ht="13.9" customHeight="1" x14ac:dyDescent="0.25"/>
    <row r="2363" s="13" customFormat="1" ht="13.9" customHeight="1" x14ac:dyDescent="0.25"/>
    <row r="2364" s="13" customFormat="1" ht="13.9" customHeight="1" x14ac:dyDescent="0.25"/>
    <row r="2365" s="13" customFormat="1" ht="13.9" customHeight="1" x14ac:dyDescent="0.25"/>
    <row r="2366" s="13" customFormat="1" ht="13.9" customHeight="1" x14ac:dyDescent="0.25"/>
    <row r="2367" s="13" customFormat="1" ht="13.9" customHeight="1" x14ac:dyDescent="0.25"/>
    <row r="2368" s="13" customFormat="1" ht="13.9" customHeight="1" x14ac:dyDescent="0.25"/>
    <row r="2369" s="13" customFormat="1" ht="13.9" customHeight="1" x14ac:dyDescent="0.25"/>
    <row r="2370" s="13" customFormat="1" ht="13.9" customHeight="1" x14ac:dyDescent="0.25"/>
    <row r="2371" s="13" customFormat="1" ht="13.9" customHeight="1" x14ac:dyDescent="0.25"/>
    <row r="2372" s="13" customFormat="1" ht="13.9" customHeight="1" x14ac:dyDescent="0.25"/>
    <row r="2373" s="13" customFormat="1" ht="13.9" customHeight="1" x14ac:dyDescent="0.25"/>
    <row r="2374" s="13" customFormat="1" ht="13.9" customHeight="1" x14ac:dyDescent="0.25"/>
    <row r="2375" s="13" customFormat="1" ht="13.9" customHeight="1" x14ac:dyDescent="0.25"/>
    <row r="2376" s="13" customFormat="1" ht="13.9" customHeight="1" x14ac:dyDescent="0.25"/>
    <row r="2377" s="13" customFormat="1" ht="13.9" customHeight="1" x14ac:dyDescent="0.25"/>
    <row r="2378" s="13" customFormat="1" ht="13.9" customHeight="1" x14ac:dyDescent="0.25"/>
    <row r="2379" s="13" customFormat="1" ht="13.9" customHeight="1" x14ac:dyDescent="0.25"/>
    <row r="2380" s="13" customFormat="1" ht="13.9" customHeight="1" x14ac:dyDescent="0.25"/>
    <row r="2381" s="13" customFormat="1" ht="13.9" customHeight="1" x14ac:dyDescent="0.25"/>
    <row r="2382" s="13" customFormat="1" ht="13.9" customHeight="1" x14ac:dyDescent="0.25"/>
    <row r="2383" s="13" customFormat="1" ht="13.9" customHeight="1" x14ac:dyDescent="0.25"/>
    <row r="2384" s="13" customFormat="1" ht="13.9" customHeight="1" x14ac:dyDescent="0.25"/>
    <row r="2385" s="13" customFormat="1" ht="13.9" customHeight="1" x14ac:dyDescent="0.25"/>
    <row r="2386" s="13" customFormat="1" ht="13.9" customHeight="1" x14ac:dyDescent="0.25"/>
    <row r="2387" s="13" customFormat="1" ht="13.9" customHeight="1" x14ac:dyDescent="0.25"/>
    <row r="2388" s="13" customFormat="1" ht="13.9" customHeight="1" x14ac:dyDescent="0.25"/>
    <row r="2389" s="13" customFormat="1" ht="13.9" customHeight="1" x14ac:dyDescent="0.25"/>
    <row r="2390" s="13" customFormat="1" ht="13.9" customHeight="1" x14ac:dyDescent="0.25"/>
    <row r="2391" s="13" customFormat="1" ht="13.9" customHeight="1" x14ac:dyDescent="0.25"/>
    <row r="2392" s="13" customFormat="1" ht="13.9" customHeight="1" x14ac:dyDescent="0.25"/>
    <row r="2393" s="13" customFormat="1" ht="13.9" customHeight="1" x14ac:dyDescent="0.25"/>
    <row r="2394" s="13" customFormat="1" ht="13.9" customHeight="1" x14ac:dyDescent="0.25"/>
    <row r="2395" s="13" customFormat="1" ht="13.9" customHeight="1" x14ac:dyDescent="0.25"/>
    <row r="2396" s="13" customFormat="1" ht="13.9" customHeight="1" x14ac:dyDescent="0.25"/>
    <row r="2397" s="13" customFormat="1" ht="13.9" customHeight="1" x14ac:dyDescent="0.25"/>
    <row r="2398" s="13" customFormat="1" ht="13.9" customHeight="1" x14ac:dyDescent="0.25"/>
    <row r="2399" s="13" customFormat="1" ht="13.9" customHeight="1" x14ac:dyDescent="0.25"/>
    <row r="2400" s="13" customFormat="1" ht="13.9" customHeight="1" x14ac:dyDescent="0.25"/>
    <row r="2401" s="13" customFormat="1" ht="13.9" customHeight="1" x14ac:dyDescent="0.25"/>
    <row r="2402" s="13" customFormat="1" ht="13.9" customHeight="1" x14ac:dyDescent="0.25"/>
    <row r="2403" s="13" customFormat="1" ht="13.9" customHeight="1" x14ac:dyDescent="0.25"/>
    <row r="2404" s="13" customFormat="1" ht="13.9" customHeight="1" x14ac:dyDescent="0.25"/>
    <row r="2405" s="13" customFormat="1" ht="13.9" customHeight="1" x14ac:dyDescent="0.25"/>
    <row r="2406" s="13" customFormat="1" ht="13.9" customHeight="1" x14ac:dyDescent="0.25"/>
    <row r="2407" s="13" customFormat="1" ht="13.9" customHeight="1" x14ac:dyDescent="0.25"/>
    <row r="2408" s="13" customFormat="1" ht="13.9" customHeight="1" x14ac:dyDescent="0.25"/>
    <row r="2409" s="13" customFormat="1" ht="13.9" customHeight="1" x14ac:dyDescent="0.25"/>
    <row r="2410" s="13" customFormat="1" ht="13.9" customHeight="1" x14ac:dyDescent="0.25"/>
    <row r="2411" s="13" customFormat="1" ht="13.9" customHeight="1" x14ac:dyDescent="0.25"/>
    <row r="2412" s="13" customFormat="1" ht="13.9" customHeight="1" x14ac:dyDescent="0.25"/>
    <row r="2413" s="13" customFormat="1" ht="13.9" customHeight="1" x14ac:dyDescent="0.25"/>
    <row r="2414" s="13" customFormat="1" ht="13.9" customHeight="1" x14ac:dyDescent="0.25"/>
    <row r="2415" s="13" customFormat="1" ht="13.9" customHeight="1" x14ac:dyDescent="0.25"/>
    <row r="2416" s="13" customFormat="1" ht="13.9" customHeight="1" x14ac:dyDescent="0.25"/>
    <row r="2417" s="13" customFormat="1" ht="13.9" customHeight="1" x14ac:dyDescent="0.25"/>
    <row r="2418" s="13" customFormat="1" ht="13.9" customHeight="1" x14ac:dyDescent="0.25"/>
    <row r="2419" s="13" customFormat="1" ht="13.9" customHeight="1" x14ac:dyDescent="0.25"/>
    <row r="2420" s="13" customFormat="1" ht="13.9" customHeight="1" x14ac:dyDescent="0.25"/>
    <row r="2421" s="13" customFormat="1" ht="13.9" customHeight="1" x14ac:dyDescent="0.25"/>
    <row r="2422" s="13" customFormat="1" ht="13.9" customHeight="1" x14ac:dyDescent="0.25"/>
    <row r="2423" s="13" customFormat="1" ht="13.9" customHeight="1" x14ac:dyDescent="0.25"/>
    <row r="2424" s="13" customFormat="1" ht="13.9" customHeight="1" x14ac:dyDescent="0.25"/>
    <row r="2425" s="13" customFormat="1" ht="13.9" customHeight="1" x14ac:dyDescent="0.25"/>
    <row r="2426" s="13" customFormat="1" ht="13.9" customHeight="1" x14ac:dyDescent="0.25"/>
    <row r="2427" s="13" customFormat="1" ht="13.9" customHeight="1" x14ac:dyDescent="0.25"/>
    <row r="2428" s="13" customFormat="1" ht="13.9" customHeight="1" x14ac:dyDescent="0.25"/>
    <row r="2429" s="13" customFormat="1" ht="13.9" customHeight="1" x14ac:dyDescent="0.25"/>
    <row r="2430" s="13" customFormat="1" ht="13.9" customHeight="1" x14ac:dyDescent="0.25"/>
    <row r="2431" s="13" customFormat="1" ht="13.9" customHeight="1" x14ac:dyDescent="0.25"/>
    <row r="2432" s="13" customFormat="1" ht="13.9" customHeight="1" x14ac:dyDescent="0.25"/>
    <row r="2433" s="13" customFormat="1" ht="13.9" customHeight="1" x14ac:dyDescent="0.25"/>
    <row r="2434" s="13" customFormat="1" ht="13.9" customHeight="1" x14ac:dyDescent="0.25"/>
    <row r="2435" s="13" customFormat="1" ht="13.9" customHeight="1" x14ac:dyDescent="0.25"/>
    <row r="2436" s="13" customFormat="1" ht="13.9" customHeight="1" x14ac:dyDescent="0.25"/>
    <row r="2437" s="13" customFormat="1" ht="13.9" customHeight="1" x14ac:dyDescent="0.25"/>
    <row r="2438" s="13" customFormat="1" ht="13.9" customHeight="1" x14ac:dyDescent="0.25"/>
    <row r="2439" s="13" customFormat="1" ht="13.9" customHeight="1" x14ac:dyDescent="0.25"/>
    <row r="2440" s="13" customFormat="1" ht="13.9" customHeight="1" x14ac:dyDescent="0.25"/>
    <row r="2441" s="13" customFormat="1" ht="13.9" customHeight="1" x14ac:dyDescent="0.25"/>
    <row r="2442" s="13" customFormat="1" ht="13.9" customHeight="1" x14ac:dyDescent="0.25"/>
    <row r="2443" s="13" customFormat="1" ht="13.9" customHeight="1" x14ac:dyDescent="0.25"/>
    <row r="2444" s="13" customFormat="1" ht="13.9" customHeight="1" x14ac:dyDescent="0.25"/>
    <row r="2445" s="13" customFormat="1" ht="13.9" customHeight="1" x14ac:dyDescent="0.25"/>
    <row r="2446" s="13" customFormat="1" ht="13.9" customHeight="1" x14ac:dyDescent="0.25"/>
    <row r="2447" s="13" customFormat="1" ht="13.9" customHeight="1" x14ac:dyDescent="0.25"/>
    <row r="2448" s="13" customFormat="1" ht="13.9" customHeight="1" x14ac:dyDescent="0.25"/>
    <row r="2449" s="13" customFormat="1" ht="13.9" customHeight="1" x14ac:dyDescent="0.25"/>
    <row r="2450" s="13" customFormat="1" ht="13.9" customHeight="1" x14ac:dyDescent="0.25"/>
    <row r="2451" s="13" customFormat="1" ht="13.9" customHeight="1" x14ac:dyDescent="0.25"/>
    <row r="2452" s="13" customFormat="1" ht="13.9" customHeight="1" x14ac:dyDescent="0.25"/>
    <row r="2453" s="13" customFormat="1" ht="13.9" customHeight="1" x14ac:dyDescent="0.25"/>
    <row r="2454" s="13" customFormat="1" ht="13.9" customHeight="1" x14ac:dyDescent="0.25"/>
    <row r="2455" s="13" customFormat="1" ht="13.9" customHeight="1" x14ac:dyDescent="0.25"/>
    <row r="2456" s="13" customFormat="1" ht="13.9" customHeight="1" x14ac:dyDescent="0.25"/>
    <row r="2457" s="13" customFormat="1" ht="13.9" customHeight="1" x14ac:dyDescent="0.25"/>
    <row r="2458" s="13" customFormat="1" ht="13.9" customHeight="1" x14ac:dyDescent="0.25"/>
    <row r="2459" s="13" customFormat="1" ht="13.9" customHeight="1" x14ac:dyDescent="0.25"/>
    <row r="2460" s="13" customFormat="1" ht="13.9" customHeight="1" x14ac:dyDescent="0.25"/>
    <row r="2461" s="13" customFormat="1" ht="13.9" customHeight="1" x14ac:dyDescent="0.25"/>
    <row r="2462" s="13" customFormat="1" ht="13.9" customHeight="1" x14ac:dyDescent="0.25"/>
    <row r="2463" s="13" customFormat="1" ht="13.9" customHeight="1" x14ac:dyDescent="0.25"/>
    <row r="2464" s="13" customFormat="1" ht="13.9" customHeight="1" x14ac:dyDescent="0.25"/>
    <row r="2465" s="13" customFormat="1" ht="13.9" customHeight="1" x14ac:dyDescent="0.25"/>
    <row r="2466" s="13" customFormat="1" ht="13.9" customHeight="1" x14ac:dyDescent="0.25"/>
    <row r="2467" s="13" customFormat="1" ht="13.9" customHeight="1" x14ac:dyDescent="0.25"/>
    <row r="2468" s="13" customFormat="1" ht="13.9" customHeight="1" x14ac:dyDescent="0.25"/>
    <row r="2469" s="13" customFormat="1" ht="13.9" customHeight="1" x14ac:dyDescent="0.25"/>
    <row r="2470" s="13" customFormat="1" ht="13.9" customHeight="1" x14ac:dyDescent="0.25"/>
    <row r="2471" s="13" customFormat="1" ht="13.9" customHeight="1" x14ac:dyDescent="0.25"/>
    <row r="2472" s="13" customFormat="1" ht="13.9" customHeight="1" x14ac:dyDescent="0.25"/>
    <row r="2473" s="13" customFormat="1" ht="13.9" customHeight="1" x14ac:dyDescent="0.25"/>
    <row r="2474" s="13" customFormat="1" ht="13.9" customHeight="1" x14ac:dyDescent="0.25"/>
    <row r="2475" s="13" customFormat="1" ht="13.9" customHeight="1" x14ac:dyDescent="0.25"/>
    <row r="2476" s="13" customFormat="1" ht="13.9" customHeight="1" x14ac:dyDescent="0.25"/>
    <row r="2477" s="13" customFormat="1" ht="13.9" customHeight="1" x14ac:dyDescent="0.25"/>
    <row r="2478" s="13" customFormat="1" ht="13.9" customHeight="1" x14ac:dyDescent="0.25"/>
    <row r="2479" s="13" customFormat="1" ht="13.9" customHeight="1" x14ac:dyDescent="0.25"/>
    <row r="2480" s="13" customFormat="1" ht="13.9" customHeight="1" x14ac:dyDescent="0.25"/>
    <row r="2481" s="13" customFormat="1" ht="13.9" customHeight="1" x14ac:dyDescent="0.25"/>
    <row r="2482" s="13" customFormat="1" ht="13.9" customHeight="1" x14ac:dyDescent="0.25"/>
    <row r="2483" s="13" customFormat="1" ht="13.9" customHeight="1" x14ac:dyDescent="0.25"/>
    <row r="2484" s="13" customFormat="1" ht="13.9" customHeight="1" x14ac:dyDescent="0.25"/>
    <row r="2485" s="13" customFormat="1" ht="13.9" customHeight="1" x14ac:dyDescent="0.25"/>
    <row r="2486" s="13" customFormat="1" ht="13.9" customHeight="1" x14ac:dyDescent="0.25"/>
    <row r="2487" s="13" customFormat="1" ht="13.9" customHeight="1" x14ac:dyDescent="0.25"/>
    <row r="2488" s="13" customFormat="1" ht="13.9" customHeight="1" x14ac:dyDescent="0.25"/>
    <row r="2489" s="13" customFormat="1" ht="13.9" customHeight="1" x14ac:dyDescent="0.25"/>
    <row r="2490" s="13" customFormat="1" ht="13.9" customHeight="1" x14ac:dyDescent="0.25"/>
    <row r="2491" s="13" customFormat="1" ht="13.9" customHeight="1" x14ac:dyDescent="0.25"/>
    <row r="2492" s="13" customFormat="1" ht="13.9" customHeight="1" x14ac:dyDescent="0.25"/>
    <row r="2493" s="13" customFormat="1" ht="13.9" customHeight="1" x14ac:dyDescent="0.25"/>
    <row r="2494" s="13" customFormat="1" ht="13.9" customHeight="1" x14ac:dyDescent="0.25"/>
    <row r="2495" s="13" customFormat="1" ht="13.9" customHeight="1" x14ac:dyDescent="0.25"/>
    <row r="2496" s="13" customFormat="1" ht="13.9" customHeight="1" x14ac:dyDescent="0.25"/>
    <row r="2497" s="13" customFormat="1" ht="13.9" customHeight="1" x14ac:dyDescent="0.25"/>
    <row r="2498" s="13" customFormat="1" ht="13.9" customHeight="1" x14ac:dyDescent="0.25"/>
    <row r="2499" s="13" customFormat="1" ht="13.9" customHeight="1" x14ac:dyDescent="0.25"/>
    <row r="2500" s="13" customFormat="1" ht="13.9" customHeight="1" x14ac:dyDescent="0.25"/>
    <row r="2501" s="13" customFormat="1" ht="13.9" customHeight="1" x14ac:dyDescent="0.25"/>
    <row r="2502" s="13" customFormat="1" ht="13.9" customHeight="1" x14ac:dyDescent="0.25"/>
    <row r="2503" s="13" customFormat="1" ht="13.9" customHeight="1" x14ac:dyDescent="0.25"/>
    <row r="2504" s="13" customFormat="1" ht="13.9" customHeight="1" x14ac:dyDescent="0.25"/>
    <row r="2505" s="13" customFormat="1" ht="13.9" customHeight="1" x14ac:dyDescent="0.25"/>
    <row r="2506" s="13" customFormat="1" ht="13.9" customHeight="1" x14ac:dyDescent="0.25"/>
    <row r="2507" s="13" customFormat="1" ht="13.9" customHeight="1" x14ac:dyDescent="0.25"/>
    <row r="2508" s="13" customFormat="1" ht="13.9" customHeight="1" x14ac:dyDescent="0.25"/>
    <row r="2509" s="13" customFormat="1" ht="13.9" customHeight="1" x14ac:dyDescent="0.25"/>
    <row r="2510" s="13" customFormat="1" ht="13.9" customHeight="1" x14ac:dyDescent="0.25"/>
    <row r="2511" s="13" customFormat="1" ht="13.9" customHeight="1" x14ac:dyDescent="0.25"/>
    <row r="2512" s="13" customFormat="1" ht="13.9" customHeight="1" x14ac:dyDescent="0.25"/>
    <row r="2513" s="13" customFormat="1" ht="13.9" customHeight="1" x14ac:dyDescent="0.25"/>
    <row r="2514" s="13" customFormat="1" ht="13.9" customHeight="1" x14ac:dyDescent="0.25"/>
    <row r="2515" s="13" customFormat="1" ht="13.9" customHeight="1" x14ac:dyDescent="0.25"/>
    <row r="2516" s="13" customFormat="1" ht="13.9" customHeight="1" x14ac:dyDescent="0.25"/>
    <row r="2517" s="13" customFormat="1" ht="13.9" customHeight="1" x14ac:dyDescent="0.25"/>
    <row r="2518" s="13" customFormat="1" ht="13.9" customHeight="1" x14ac:dyDescent="0.25"/>
    <row r="2519" s="13" customFormat="1" ht="13.9" customHeight="1" x14ac:dyDescent="0.25"/>
    <row r="2520" s="13" customFormat="1" ht="13.9" customHeight="1" x14ac:dyDescent="0.25"/>
    <row r="2521" s="13" customFormat="1" ht="13.9" customHeight="1" x14ac:dyDescent="0.25"/>
    <row r="2522" s="13" customFormat="1" ht="13.9" customHeight="1" x14ac:dyDescent="0.25"/>
    <row r="2523" s="13" customFormat="1" ht="13.9" customHeight="1" x14ac:dyDescent="0.25"/>
    <row r="2524" s="13" customFormat="1" ht="13.9" customHeight="1" x14ac:dyDescent="0.25"/>
    <row r="2525" s="13" customFormat="1" ht="13.9" customHeight="1" x14ac:dyDescent="0.25"/>
    <row r="2526" s="13" customFormat="1" ht="13.9" customHeight="1" x14ac:dyDescent="0.25"/>
    <row r="2527" s="13" customFormat="1" ht="13.9" customHeight="1" x14ac:dyDescent="0.25"/>
    <row r="2528" s="13" customFormat="1" ht="13.9" customHeight="1" x14ac:dyDescent="0.25"/>
    <row r="2529" s="13" customFormat="1" ht="13.9" customHeight="1" x14ac:dyDescent="0.25"/>
    <row r="2530" s="13" customFormat="1" ht="13.9" customHeight="1" x14ac:dyDescent="0.25"/>
    <row r="2531" s="13" customFormat="1" ht="13.9" customHeight="1" x14ac:dyDescent="0.25"/>
    <row r="2532" s="13" customFormat="1" ht="13.9" customHeight="1" x14ac:dyDescent="0.25"/>
    <row r="2533" s="13" customFormat="1" ht="13.9" customHeight="1" x14ac:dyDescent="0.25"/>
    <row r="2534" s="13" customFormat="1" ht="13.9" customHeight="1" x14ac:dyDescent="0.25"/>
    <row r="2535" s="13" customFormat="1" ht="13.9" customHeight="1" x14ac:dyDescent="0.25"/>
    <row r="2536" s="13" customFormat="1" ht="13.9" customHeight="1" x14ac:dyDescent="0.25"/>
    <row r="2537" s="13" customFormat="1" ht="13.9" customHeight="1" x14ac:dyDescent="0.25"/>
    <row r="2538" s="13" customFormat="1" ht="13.9" customHeight="1" x14ac:dyDescent="0.25"/>
    <row r="2539" s="13" customFormat="1" ht="13.9" customHeight="1" x14ac:dyDescent="0.25"/>
    <row r="2540" s="13" customFormat="1" ht="13.9" customHeight="1" x14ac:dyDescent="0.25"/>
    <row r="2541" s="13" customFormat="1" ht="13.9" customHeight="1" x14ac:dyDescent="0.25"/>
    <row r="2542" s="13" customFormat="1" ht="13.9" customHeight="1" x14ac:dyDescent="0.25"/>
    <row r="2543" s="13" customFormat="1" ht="13.9" customHeight="1" x14ac:dyDescent="0.25"/>
    <row r="2544" s="13" customFormat="1" ht="13.9" customHeight="1" x14ac:dyDescent="0.25"/>
    <row r="2545" s="13" customFormat="1" ht="13.9" customHeight="1" x14ac:dyDescent="0.25"/>
    <row r="2546" s="13" customFormat="1" ht="13.9" customHeight="1" x14ac:dyDescent="0.25"/>
    <row r="2547" s="13" customFormat="1" ht="13.9" customHeight="1" x14ac:dyDescent="0.25"/>
    <row r="2548" s="13" customFormat="1" ht="13.9" customHeight="1" x14ac:dyDescent="0.25"/>
    <row r="2549" s="13" customFormat="1" ht="13.9" customHeight="1" x14ac:dyDescent="0.25"/>
    <row r="2550" s="13" customFormat="1" ht="13.9" customHeight="1" x14ac:dyDescent="0.25"/>
    <row r="2551" s="13" customFormat="1" ht="13.9" customHeight="1" x14ac:dyDescent="0.25"/>
    <row r="2552" s="13" customFormat="1" ht="13.9" customHeight="1" x14ac:dyDescent="0.25"/>
    <row r="2553" s="13" customFormat="1" ht="13.9" customHeight="1" x14ac:dyDescent="0.25"/>
    <row r="2554" s="13" customFormat="1" ht="13.9" customHeight="1" x14ac:dyDescent="0.25"/>
    <row r="2555" s="13" customFormat="1" ht="13.9" customHeight="1" x14ac:dyDescent="0.25"/>
    <row r="2556" s="13" customFormat="1" ht="13.9" customHeight="1" x14ac:dyDescent="0.25"/>
    <row r="2557" s="13" customFormat="1" ht="13.9" customHeight="1" x14ac:dyDescent="0.25"/>
    <row r="2558" s="13" customFormat="1" ht="13.9" customHeight="1" x14ac:dyDescent="0.25"/>
    <row r="2559" s="13" customFormat="1" ht="13.9" customHeight="1" x14ac:dyDescent="0.25"/>
    <row r="2560" s="13" customFormat="1" ht="13.9" customHeight="1" x14ac:dyDescent="0.25"/>
    <row r="2561" s="13" customFormat="1" ht="13.9" customHeight="1" x14ac:dyDescent="0.25"/>
    <row r="2562" s="13" customFormat="1" ht="13.9" customHeight="1" x14ac:dyDescent="0.25"/>
    <row r="2563" s="13" customFormat="1" ht="13.9" customHeight="1" x14ac:dyDescent="0.25"/>
    <row r="2564" s="13" customFormat="1" ht="13.9" customHeight="1" x14ac:dyDescent="0.25"/>
    <row r="2565" s="13" customFormat="1" ht="13.9" customHeight="1" x14ac:dyDescent="0.25"/>
    <row r="2566" s="13" customFormat="1" ht="13.9" customHeight="1" x14ac:dyDescent="0.25"/>
    <row r="2567" s="13" customFormat="1" ht="13.9" customHeight="1" x14ac:dyDescent="0.25"/>
    <row r="2568" s="13" customFormat="1" ht="13.9" customHeight="1" x14ac:dyDescent="0.25"/>
    <row r="2569" s="13" customFormat="1" ht="13.9" customHeight="1" x14ac:dyDescent="0.25"/>
    <row r="2570" s="13" customFormat="1" ht="13.9" customHeight="1" x14ac:dyDescent="0.25"/>
    <row r="2571" s="13" customFormat="1" ht="13.9" customHeight="1" x14ac:dyDescent="0.25"/>
    <row r="2572" s="13" customFormat="1" ht="13.9" customHeight="1" x14ac:dyDescent="0.25"/>
    <row r="2573" s="13" customFormat="1" ht="13.9" customHeight="1" x14ac:dyDescent="0.25"/>
    <row r="2574" s="13" customFormat="1" ht="13.9" customHeight="1" x14ac:dyDescent="0.25"/>
    <row r="2575" s="13" customFormat="1" ht="13.9" customHeight="1" x14ac:dyDescent="0.25"/>
    <row r="2576" s="13" customFormat="1" ht="13.9" customHeight="1" x14ac:dyDescent="0.25"/>
    <row r="2577" s="13" customFormat="1" ht="13.9" customHeight="1" x14ac:dyDescent="0.25"/>
    <row r="2578" s="13" customFormat="1" ht="13.9" customHeight="1" x14ac:dyDescent="0.25"/>
    <row r="2579" s="13" customFormat="1" ht="13.9" customHeight="1" x14ac:dyDescent="0.25"/>
    <row r="2580" s="13" customFormat="1" ht="13.9" customHeight="1" x14ac:dyDescent="0.25"/>
    <row r="2581" s="13" customFormat="1" ht="13.9" customHeight="1" x14ac:dyDescent="0.25"/>
    <row r="2582" s="13" customFormat="1" ht="13.9" customHeight="1" x14ac:dyDescent="0.25"/>
    <row r="2583" s="13" customFormat="1" ht="13.9" customHeight="1" x14ac:dyDescent="0.25"/>
    <row r="2584" s="13" customFormat="1" ht="13.9" customHeight="1" x14ac:dyDescent="0.25"/>
    <row r="2585" s="13" customFormat="1" ht="13.9" customHeight="1" x14ac:dyDescent="0.25"/>
    <row r="2586" s="13" customFormat="1" ht="13.9" customHeight="1" x14ac:dyDescent="0.25"/>
    <row r="2587" s="13" customFormat="1" ht="13.9" customHeight="1" x14ac:dyDescent="0.25"/>
    <row r="2588" s="13" customFormat="1" ht="13.9" customHeight="1" x14ac:dyDescent="0.25"/>
    <row r="2589" s="13" customFormat="1" ht="13.9" customHeight="1" x14ac:dyDescent="0.25"/>
    <row r="2590" s="13" customFormat="1" ht="13.9" customHeight="1" x14ac:dyDescent="0.25"/>
    <row r="2591" s="13" customFormat="1" ht="13.9" customHeight="1" x14ac:dyDescent="0.25"/>
    <row r="2592" s="13" customFormat="1" ht="13.9" customHeight="1" x14ac:dyDescent="0.25"/>
    <row r="2593" s="13" customFormat="1" ht="13.9" customHeight="1" x14ac:dyDescent="0.25"/>
    <row r="2594" s="13" customFormat="1" ht="13.9" customHeight="1" x14ac:dyDescent="0.25"/>
    <row r="2595" s="13" customFormat="1" ht="13.9" customHeight="1" x14ac:dyDescent="0.25"/>
    <row r="2596" s="13" customFormat="1" ht="13.9" customHeight="1" x14ac:dyDescent="0.25"/>
    <row r="2597" s="13" customFormat="1" ht="13.9" customHeight="1" x14ac:dyDescent="0.25"/>
    <row r="2598" s="13" customFormat="1" ht="13.9" customHeight="1" x14ac:dyDescent="0.25"/>
    <row r="2599" s="13" customFormat="1" ht="13.9" customHeight="1" x14ac:dyDescent="0.25"/>
    <row r="2600" s="13" customFormat="1" ht="13.9" customHeight="1" x14ac:dyDescent="0.25"/>
    <row r="2601" s="13" customFormat="1" ht="13.9" customHeight="1" x14ac:dyDescent="0.25"/>
    <row r="2602" s="13" customFormat="1" ht="13.9" customHeight="1" x14ac:dyDescent="0.25"/>
    <row r="2603" s="13" customFormat="1" ht="13.9" customHeight="1" x14ac:dyDescent="0.25"/>
    <row r="2604" s="13" customFormat="1" ht="13.9" customHeight="1" x14ac:dyDescent="0.25"/>
    <row r="2605" s="13" customFormat="1" ht="13.9" customHeight="1" x14ac:dyDescent="0.25"/>
    <row r="2606" s="13" customFormat="1" ht="13.9" customHeight="1" x14ac:dyDescent="0.25"/>
    <row r="2607" s="13" customFormat="1" ht="13.9" customHeight="1" x14ac:dyDescent="0.25"/>
    <row r="2608" s="13" customFormat="1" ht="13.9" customHeight="1" x14ac:dyDescent="0.25"/>
    <row r="2609" s="13" customFormat="1" ht="13.9" customHeight="1" x14ac:dyDescent="0.25"/>
    <row r="2610" s="13" customFormat="1" ht="13.9" customHeight="1" x14ac:dyDescent="0.25"/>
    <row r="2611" s="13" customFormat="1" ht="13.9" customHeight="1" x14ac:dyDescent="0.25"/>
    <row r="2612" s="13" customFormat="1" ht="13.9" customHeight="1" x14ac:dyDescent="0.25"/>
    <row r="2613" s="13" customFormat="1" ht="13.9" customHeight="1" x14ac:dyDescent="0.25"/>
    <row r="2614" s="13" customFormat="1" ht="13.9" customHeight="1" x14ac:dyDescent="0.25"/>
    <row r="2615" s="13" customFormat="1" ht="13.9" customHeight="1" x14ac:dyDescent="0.25"/>
    <row r="2616" s="13" customFormat="1" ht="13.9" customHeight="1" x14ac:dyDescent="0.25"/>
    <row r="2617" s="13" customFormat="1" ht="13.9" customHeight="1" x14ac:dyDescent="0.25"/>
    <row r="2618" s="13" customFormat="1" ht="13.9" customHeight="1" x14ac:dyDescent="0.25"/>
    <row r="2619" s="13" customFormat="1" ht="13.9" customHeight="1" x14ac:dyDescent="0.25"/>
    <row r="2620" s="13" customFormat="1" ht="13.9" customHeight="1" x14ac:dyDescent="0.25"/>
    <row r="2621" s="13" customFormat="1" ht="13.9" customHeight="1" x14ac:dyDescent="0.25"/>
    <row r="2622" s="13" customFormat="1" ht="13.9" customHeight="1" x14ac:dyDescent="0.25"/>
    <row r="2623" s="13" customFormat="1" ht="13.9" customHeight="1" x14ac:dyDescent="0.25"/>
    <row r="2624" s="13" customFormat="1" ht="13.9" customHeight="1" x14ac:dyDescent="0.25"/>
    <row r="2625" s="13" customFormat="1" ht="13.9" customHeight="1" x14ac:dyDescent="0.25"/>
    <row r="2626" s="13" customFormat="1" ht="13.9" customHeight="1" x14ac:dyDescent="0.25"/>
    <row r="2627" s="13" customFormat="1" ht="13.9" customHeight="1" x14ac:dyDescent="0.25"/>
    <row r="2628" s="13" customFormat="1" ht="13.9" customHeight="1" x14ac:dyDescent="0.25"/>
    <row r="2629" s="13" customFormat="1" ht="13.9" customHeight="1" x14ac:dyDescent="0.25"/>
    <row r="2630" s="13" customFormat="1" ht="13.9" customHeight="1" x14ac:dyDescent="0.25"/>
    <row r="2631" s="13" customFormat="1" ht="13.9" customHeight="1" x14ac:dyDescent="0.25"/>
    <row r="2632" s="13" customFormat="1" ht="13.9" customHeight="1" x14ac:dyDescent="0.25"/>
    <row r="2633" s="13" customFormat="1" ht="13.9" customHeight="1" x14ac:dyDescent="0.25"/>
    <row r="2634" s="13" customFormat="1" ht="13.9" customHeight="1" x14ac:dyDescent="0.25"/>
    <row r="2635" s="13" customFormat="1" ht="13.9" customHeight="1" x14ac:dyDescent="0.25"/>
    <row r="2636" s="13" customFormat="1" ht="13.9" customHeight="1" x14ac:dyDescent="0.25"/>
    <row r="2637" s="13" customFormat="1" ht="13.9" customHeight="1" x14ac:dyDescent="0.25"/>
    <row r="2638" s="13" customFormat="1" ht="13.9" customHeight="1" x14ac:dyDescent="0.25"/>
    <row r="2639" s="13" customFormat="1" ht="13.9" customHeight="1" x14ac:dyDescent="0.25"/>
    <row r="2640" s="13" customFormat="1" ht="13.9" customHeight="1" x14ac:dyDescent="0.25"/>
    <row r="2641" s="13" customFormat="1" ht="13.9" customHeight="1" x14ac:dyDescent="0.25"/>
    <row r="2642" s="13" customFormat="1" ht="13.9" customHeight="1" x14ac:dyDescent="0.25"/>
    <row r="2643" s="13" customFormat="1" ht="13.9" customHeight="1" x14ac:dyDescent="0.25"/>
    <row r="2644" s="13" customFormat="1" ht="13.9" customHeight="1" x14ac:dyDescent="0.25"/>
    <row r="2645" s="13" customFormat="1" ht="13.9" customHeight="1" x14ac:dyDescent="0.25"/>
    <row r="2646" s="13" customFormat="1" ht="13.9" customHeight="1" x14ac:dyDescent="0.25"/>
    <row r="2647" s="13" customFormat="1" ht="13.9" customHeight="1" x14ac:dyDescent="0.25"/>
    <row r="2648" s="13" customFormat="1" ht="13.9" customHeight="1" x14ac:dyDescent="0.25"/>
    <row r="2649" s="13" customFormat="1" ht="13.9" customHeight="1" x14ac:dyDescent="0.25"/>
    <row r="2650" s="13" customFormat="1" ht="13.9" customHeight="1" x14ac:dyDescent="0.25"/>
    <row r="2651" s="13" customFormat="1" ht="13.9" customHeight="1" x14ac:dyDescent="0.25"/>
    <row r="2652" s="13" customFormat="1" ht="13.9" customHeight="1" x14ac:dyDescent="0.25"/>
    <row r="2653" s="13" customFormat="1" ht="13.9" customHeight="1" x14ac:dyDescent="0.25"/>
    <row r="2654" s="13" customFormat="1" ht="13.9" customHeight="1" x14ac:dyDescent="0.25"/>
    <row r="2655" s="13" customFormat="1" ht="13.9" customHeight="1" x14ac:dyDescent="0.25"/>
    <row r="2656" s="13" customFormat="1" ht="13.9" customHeight="1" x14ac:dyDescent="0.25"/>
    <row r="2657" s="13" customFormat="1" ht="13.9" customHeight="1" x14ac:dyDescent="0.25"/>
    <row r="2658" s="13" customFormat="1" ht="13.9" customHeight="1" x14ac:dyDescent="0.25"/>
    <row r="2659" s="13" customFormat="1" ht="13.9" customHeight="1" x14ac:dyDescent="0.25"/>
    <row r="2660" s="13" customFormat="1" ht="13.9" customHeight="1" x14ac:dyDescent="0.25"/>
    <row r="2661" s="13" customFormat="1" ht="13.9" customHeight="1" x14ac:dyDescent="0.25"/>
    <row r="2662" s="13" customFormat="1" ht="13.9" customHeight="1" x14ac:dyDescent="0.25"/>
    <row r="2663" s="13" customFormat="1" ht="13.9" customHeight="1" x14ac:dyDescent="0.25"/>
    <row r="2664" s="13" customFormat="1" ht="13.9" customHeight="1" x14ac:dyDescent="0.25"/>
    <row r="2665" s="13" customFormat="1" ht="13.9" customHeight="1" x14ac:dyDescent="0.25"/>
    <row r="2666" s="13" customFormat="1" ht="13.9" customHeight="1" x14ac:dyDescent="0.25"/>
    <row r="2667" s="13" customFormat="1" ht="13.9" customHeight="1" x14ac:dyDescent="0.25"/>
    <row r="2668" s="13" customFormat="1" ht="13.9" customHeight="1" x14ac:dyDescent="0.25"/>
    <row r="2669" s="13" customFormat="1" ht="13.9" customHeight="1" x14ac:dyDescent="0.25"/>
    <row r="2670" s="13" customFormat="1" ht="13.9" customHeight="1" x14ac:dyDescent="0.25"/>
    <row r="2671" s="13" customFormat="1" ht="13.9" customHeight="1" x14ac:dyDescent="0.25"/>
    <row r="2672" s="13" customFormat="1" ht="13.9" customHeight="1" x14ac:dyDescent="0.25"/>
    <row r="2673" s="13" customFormat="1" ht="13.9" customHeight="1" x14ac:dyDescent="0.25"/>
    <row r="2674" s="13" customFormat="1" ht="13.9" customHeight="1" x14ac:dyDescent="0.25"/>
    <row r="2675" s="13" customFormat="1" ht="13.9" customHeight="1" x14ac:dyDescent="0.25"/>
    <row r="2676" s="13" customFormat="1" ht="13.9" customHeight="1" x14ac:dyDescent="0.25"/>
    <row r="2677" s="13" customFormat="1" ht="13.9" customHeight="1" x14ac:dyDescent="0.25"/>
    <row r="2678" s="13" customFormat="1" ht="13.9" customHeight="1" x14ac:dyDescent="0.25"/>
    <row r="2679" s="13" customFormat="1" ht="13.9" customHeight="1" x14ac:dyDescent="0.25"/>
    <row r="2680" s="13" customFormat="1" ht="13.9" customHeight="1" x14ac:dyDescent="0.25"/>
    <row r="2681" s="13" customFormat="1" ht="13.9" customHeight="1" x14ac:dyDescent="0.25"/>
    <row r="2682" s="13" customFormat="1" ht="13.9" customHeight="1" x14ac:dyDescent="0.25"/>
    <row r="2683" s="13" customFormat="1" ht="13.9" customHeight="1" x14ac:dyDescent="0.25"/>
    <row r="2684" s="13" customFormat="1" ht="13.9" customHeight="1" x14ac:dyDescent="0.25"/>
    <row r="2685" s="13" customFormat="1" ht="13.9" customHeight="1" x14ac:dyDescent="0.25"/>
    <row r="2686" s="13" customFormat="1" ht="13.9" customHeight="1" x14ac:dyDescent="0.25"/>
    <row r="2687" s="13" customFormat="1" ht="13.9" customHeight="1" x14ac:dyDescent="0.25"/>
    <row r="2688" s="13" customFormat="1" ht="13.9" customHeight="1" x14ac:dyDescent="0.25"/>
    <row r="2689" s="13" customFormat="1" ht="13.9" customHeight="1" x14ac:dyDescent="0.25"/>
    <row r="2690" s="13" customFormat="1" ht="13.9" customHeight="1" x14ac:dyDescent="0.25"/>
    <row r="2691" s="13" customFormat="1" ht="13.9" customHeight="1" x14ac:dyDescent="0.25"/>
    <row r="2692" s="13" customFormat="1" ht="13.9" customHeight="1" x14ac:dyDescent="0.25"/>
    <row r="2693" s="13" customFormat="1" ht="13.9" customHeight="1" x14ac:dyDescent="0.25"/>
    <row r="2694" s="13" customFormat="1" ht="13.9" customHeight="1" x14ac:dyDescent="0.25"/>
    <row r="2695" s="13" customFormat="1" ht="13.9" customHeight="1" x14ac:dyDescent="0.25"/>
    <row r="2696" s="13" customFormat="1" ht="13.9" customHeight="1" x14ac:dyDescent="0.25"/>
    <row r="2697" s="13" customFormat="1" ht="13.9" customHeight="1" x14ac:dyDescent="0.25"/>
    <row r="2698" s="13" customFormat="1" ht="13.9" customHeight="1" x14ac:dyDescent="0.25"/>
    <row r="2699" s="13" customFormat="1" ht="13.9" customHeight="1" x14ac:dyDescent="0.25"/>
    <row r="2700" s="13" customFormat="1" ht="13.9" customHeight="1" x14ac:dyDescent="0.25"/>
    <row r="2701" s="13" customFormat="1" ht="13.9" customHeight="1" x14ac:dyDescent="0.25"/>
    <row r="2702" s="13" customFormat="1" ht="13.9" customHeight="1" x14ac:dyDescent="0.25"/>
    <row r="2703" s="13" customFormat="1" ht="13.9" customHeight="1" x14ac:dyDescent="0.25"/>
    <row r="2704" s="13" customFormat="1" ht="13.9" customHeight="1" x14ac:dyDescent="0.25"/>
    <row r="2705" s="13" customFormat="1" ht="13.9" customHeight="1" x14ac:dyDescent="0.25"/>
    <row r="2706" s="13" customFormat="1" ht="13.9" customHeight="1" x14ac:dyDescent="0.25"/>
    <row r="2707" s="13" customFormat="1" ht="13.9" customHeight="1" x14ac:dyDescent="0.25"/>
    <row r="2708" s="13" customFormat="1" ht="13.9" customHeight="1" x14ac:dyDescent="0.25"/>
    <row r="2709" s="13" customFormat="1" ht="13.9" customHeight="1" x14ac:dyDescent="0.25"/>
    <row r="2710" s="13" customFormat="1" ht="13.9" customHeight="1" x14ac:dyDescent="0.25"/>
    <row r="2711" s="13" customFormat="1" ht="13.9" customHeight="1" x14ac:dyDescent="0.25"/>
    <row r="2712" s="13" customFormat="1" ht="13.9" customHeight="1" x14ac:dyDescent="0.25"/>
    <row r="2713" s="13" customFormat="1" ht="13.9" customHeight="1" x14ac:dyDescent="0.25"/>
    <row r="2714" s="13" customFormat="1" ht="13.9" customHeight="1" x14ac:dyDescent="0.25"/>
    <row r="2715" s="13" customFormat="1" ht="13.9" customHeight="1" x14ac:dyDescent="0.25"/>
    <row r="2716" s="13" customFormat="1" ht="13.9" customHeight="1" x14ac:dyDescent="0.25"/>
    <row r="2717" s="13" customFormat="1" ht="13.9" customHeight="1" x14ac:dyDescent="0.25"/>
    <row r="2718" s="13" customFormat="1" ht="13.9" customHeight="1" x14ac:dyDescent="0.25"/>
    <row r="2719" s="13" customFormat="1" ht="13.9" customHeight="1" x14ac:dyDescent="0.25"/>
    <row r="2720" s="13" customFormat="1" ht="13.9" customHeight="1" x14ac:dyDescent="0.25"/>
    <row r="2721" s="13" customFormat="1" ht="13.9" customHeight="1" x14ac:dyDescent="0.25"/>
    <row r="2722" s="13" customFormat="1" ht="13.9" customHeight="1" x14ac:dyDescent="0.25"/>
    <row r="2723" s="13" customFormat="1" ht="13.9" customHeight="1" x14ac:dyDescent="0.25"/>
    <row r="2724" s="13" customFormat="1" ht="13.9" customHeight="1" x14ac:dyDescent="0.25"/>
    <row r="2725" s="13" customFormat="1" ht="13.9" customHeight="1" x14ac:dyDescent="0.25"/>
    <row r="2726" s="13" customFormat="1" ht="13.9" customHeight="1" x14ac:dyDescent="0.25"/>
    <row r="2727" s="13" customFormat="1" ht="13.9" customHeight="1" x14ac:dyDescent="0.25"/>
    <row r="2728" s="13" customFormat="1" ht="13.9" customHeight="1" x14ac:dyDescent="0.25"/>
    <row r="2729" s="13" customFormat="1" ht="13.9" customHeight="1" x14ac:dyDescent="0.25"/>
    <row r="2730" s="13" customFormat="1" ht="13.9" customHeight="1" x14ac:dyDescent="0.25"/>
    <row r="2731" s="13" customFormat="1" ht="13.9" customHeight="1" x14ac:dyDescent="0.25"/>
    <row r="2732" s="13" customFormat="1" ht="13.9" customHeight="1" x14ac:dyDescent="0.25"/>
    <row r="2733" s="13" customFormat="1" ht="13.9" customHeight="1" x14ac:dyDescent="0.25"/>
    <row r="2734" s="13" customFormat="1" ht="13.9" customHeight="1" x14ac:dyDescent="0.25"/>
    <row r="2735" s="13" customFormat="1" ht="13.9" customHeight="1" x14ac:dyDescent="0.25"/>
    <row r="2736" s="13" customFormat="1" ht="13.9" customHeight="1" x14ac:dyDescent="0.25"/>
    <row r="2737" s="13" customFormat="1" ht="13.9" customHeight="1" x14ac:dyDescent="0.25"/>
    <row r="2738" s="13" customFormat="1" ht="13.9" customHeight="1" x14ac:dyDescent="0.25"/>
    <row r="2739" s="13" customFormat="1" ht="13.9" customHeight="1" x14ac:dyDescent="0.25"/>
    <row r="2740" s="13" customFormat="1" ht="13.9" customHeight="1" x14ac:dyDescent="0.25"/>
    <row r="2741" s="13" customFormat="1" ht="13.9" customHeight="1" x14ac:dyDescent="0.25"/>
    <row r="2742" s="13" customFormat="1" ht="13.9" customHeight="1" x14ac:dyDescent="0.25"/>
    <row r="2743" s="13" customFormat="1" ht="13.9" customHeight="1" x14ac:dyDescent="0.25"/>
    <row r="2744" s="13" customFormat="1" ht="13.9" customHeight="1" x14ac:dyDescent="0.25"/>
    <row r="2745" s="13" customFormat="1" ht="13.9" customHeight="1" x14ac:dyDescent="0.25"/>
    <row r="2746" s="13" customFormat="1" ht="13.9" customHeight="1" x14ac:dyDescent="0.25"/>
    <row r="2747" s="13" customFormat="1" ht="13.9" customHeight="1" x14ac:dyDescent="0.25"/>
    <row r="2748" s="13" customFormat="1" ht="13.9" customHeight="1" x14ac:dyDescent="0.25"/>
    <row r="2749" s="13" customFormat="1" ht="13.9" customHeight="1" x14ac:dyDescent="0.25"/>
    <row r="2750" s="13" customFormat="1" ht="13.9" customHeight="1" x14ac:dyDescent="0.25"/>
    <row r="2751" s="13" customFormat="1" ht="13.9" customHeight="1" x14ac:dyDescent="0.25"/>
    <row r="2752" s="13" customFormat="1" ht="13.9" customHeight="1" x14ac:dyDescent="0.25"/>
    <row r="2753" s="13" customFormat="1" ht="13.9" customHeight="1" x14ac:dyDescent="0.25"/>
    <row r="2754" s="13" customFormat="1" ht="13.9" customHeight="1" x14ac:dyDescent="0.25"/>
    <row r="2755" s="13" customFormat="1" ht="13.9" customHeight="1" x14ac:dyDescent="0.25"/>
    <row r="2756" s="13" customFormat="1" ht="13.9" customHeight="1" x14ac:dyDescent="0.25"/>
    <row r="2757" s="13" customFormat="1" ht="13.9" customHeight="1" x14ac:dyDescent="0.25"/>
    <row r="2758" s="13" customFormat="1" ht="13.9" customHeight="1" x14ac:dyDescent="0.25"/>
    <row r="2759" s="13" customFormat="1" ht="13.9" customHeight="1" x14ac:dyDescent="0.25"/>
    <row r="2760" s="13" customFormat="1" ht="13.9" customHeight="1" x14ac:dyDescent="0.25"/>
    <row r="2761" s="13" customFormat="1" ht="13.9" customHeight="1" x14ac:dyDescent="0.25"/>
    <row r="2762" s="13" customFormat="1" ht="13.9" customHeight="1" x14ac:dyDescent="0.25"/>
    <row r="2763" s="13" customFormat="1" ht="13.9" customHeight="1" x14ac:dyDescent="0.25"/>
    <row r="2764" s="13" customFormat="1" ht="13.9" customHeight="1" x14ac:dyDescent="0.25"/>
    <row r="2765" s="13" customFormat="1" ht="13.9" customHeight="1" x14ac:dyDescent="0.25"/>
    <row r="2766" s="13" customFormat="1" ht="13.9" customHeight="1" x14ac:dyDescent="0.25"/>
    <row r="2767" s="13" customFormat="1" ht="13.9" customHeight="1" x14ac:dyDescent="0.25"/>
    <row r="2768" s="13" customFormat="1" ht="13.9" customHeight="1" x14ac:dyDescent="0.25"/>
    <row r="2769" s="13" customFormat="1" ht="13.9" customHeight="1" x14ac:dyDescent="0.25"/>
    <row r="2770" s="13" customFormat="1" ht="13.9" customHeight="1" x14ac:dyDescent="0.25"/>
    <row r="2771" s="13" customFormat="1" ht="13.9" customHeight="1" x14ac:dyDescent="0.25"/>
    <row r="2772" s="13" customFormat="1" ht="13.9" customHeight="1" x14ac:dyDescent="0.25"/>
    <row r="2773" s="13" customFormat="1" ht="13.9" customHeight="1" x14ac:dyDescent="0.25"/>
    <row r="2774" s="13" customFormat="1" ht="13.9" customHeight="1" x14ac:dyDescent="0.25"/>
    <row r="2775" s="13" customFormat="1" ht="13.9" customHeight="1" x14ac:dyDescent="0.25"/>
    <row r="2776" s="13" customFormat="1" ht="13.9" customHeight="1" x14ac:dyDescent="0.25"/>
    <row r="2777" s="13" customFormat="1" ht="13.9" customHeight="1" x14ac:dyDescent="0.25"/>
    <row r="2778" s="13" customFormat="1" ht="13.9" customHeight="1" x14ac:dyDescent="0.25"/>
    <row r="2779" s="13" customFormat="1" ht="13.9" customHeight="1" x14ac:dyDescent="0.25"/>
    <row r="2780" s="13" customFormat="1" ht="13.9" customHeight="1" x14ac:dyDescent="0.25"/>
    <row r="2781" s="13" customFormat="1" ht="13.9" customHeight="1" x14ac:dyDescent="0.25"/>
    <row r="2782" s="13" customFormat="1" ht="13.9" customHeight="1" x14ac:dyDescent="0.25"/>
    <row r="2783" s="13" customFormat="1" ht="13.9" customHeight="1" x14ac:dyDescent="0.25"/>
    <row r="2784" s="13" customFormat="1" ht="13.9" customHeight="1" x14ac:dyDescent="0.25"/>
    <row r="2785" s="13" customFormat="1" ht="13.9" customHeight="1" x14ac:dyDescent="0.25"/>
    <row r="2786" s="13" customFormat="1" ht="13.9" customHeight="1" x14ac:dyDescent="0.25"/>
    <row r="2787" s="13" customFormat="1" ht="13.9" customHeight="1" x14ac:dyDescent="0.25"/>
    <row r="2788" s="13" customFormat="1" ht="13.9" customHeight="1" x14ac:dyDescent="0.25"/>
    <row r="2789" s="13" customFormat="1" ht="13.9" customHeight="1" x14ac:dyDescent="0.25"/>
    <row r="2790" s="13" customFormat="1" ht="13.9" customHeight="1" x14ac:dyDescent="0.25"/>
    <row r="2791" s="13" customFormat="1" ht="13.9" customHeight="1" x14ac:dyDescent="0.25"/>
    <row r="2792" s="13" customFormat="1" ht="13.9" customHeight="1" x14ac:dyDescent="0.25"/>
    <row r="2793" s="13" customFormat="1" ht="13.9" customHeight="1" x14ac:dyDescent="0.25"/>
    <row r="2794" s="13" customFormat="1" ht="13.9" customHeight="1" x14ac:dyDescent="0.25"/>
    <row r="2795" s="13" customFormat="1" ht="13.9" customHeight="1" x14ac:dyDescent="0.25"/>
    <row r="2796" s="13" customFormat="1" ht="13.9" customHeight="1" x14ac:dyDescent="0.25"/>
    <row r="2797" s="13" customFormat="1" ht="13.9" customHeight="1" x14ac:dyDescent="0.25"/>
    <row r="2798" s="13" customFormat="1" ht="13.9" customHeight="1" x14ac:dyDescent="0.25"/>
    <row r="2799" s="13" customFormat="1" ht="13.9" customHeight="1" x14ac:dyDescent="0.25"/>
    <row r="2800" s="13" customFormat="1" ht="13.9" customHeight="1" x14ac:dyDescent="0.25"/>
    <row r="2801" s="13" customFormat="1" ht="13.9" customHeight="1" x14ac:dyDescent="0.25"/>
    <row r="2802" s="13" customFormat="1" ht="13.9" customHeight="1" x14ac:dyDescent="0.25"/>
    <row r="2803" s="13" customFormat="1" ht="13.9" customHeight="1" x14ac:dyDescent="0.25"/>
    <row r="2804" s="13" customFormat="1" ht="13.9" customHeight="1" x14ac:dyDescent="0.25"/>
    <row r="2805" s="13" customFormat="1" ht="13.9" customHeight="1" x14ac:dyDescent="0.25"/>
    <row r="2806" s="13" customFormat="1" ht="13.9" customHeight="1" x14ac:dyDescent="0.25"/>
    <row r="2807" s="13" customFormat="1" ht="13.9" customHeight="1" x14ac:dyDescent="0.25"/>
    <row r="2808" s="13" customFormat="1" ht="13.9" customHeight="1" x14ac:dyDescent="0.25"/>
    <row r="2809" s="13" customFormat="1" ht="13.9" customHeight="1" x14ac:dyDescent="0.25"/>
    <row r="2810" s="13" customFormat="1" ht="13.9" customHeight="1" x14ac:dyDescent="0.25"/>
    <row r="2811" s="13" customFormat="1" ht="13.9" customHeight="1" x14ac:dyDescent="0.25"/>
    <row r="2812" s="13" customFormat="1" ht="13.9" customHeight="1" x14ac:dyDescent="0.25"/>
    <row r="2813" s="13" customFormat="1" ht="13.9" customHeight="1" x14ac:dyDescent="0.25"/>
    <row r="2814" s="13" customFormat="1" ht="13.9" customHeight="1" x14ac:dyDescent="0.25"/>
    <row r="2815" s="13" customFormat="1" ht="13.9" customHeight="1" x14ac:dyDescent="0.25"/>
    <row r="2816" s="13" customFormat="1" ht="13.9" customHeight="1" x14ac:dyDescent="0.25"/>
    <row r="2817" s="13" customFormat="1" ht="13.9" customHeight="1" x14ac:dyDescent="0.25"/>
    <row r="2818" s="13" customFormat="1" ht="13.9" customHeight="1" x14ac:dyDescent="0.25"/>
    <row r="2819" s="13" customFormat="1" ht="13.9" customHeight="1" x14ac:dyDescent="0.25"/>
    <row r="2820" s="13" customFormat="1" ht="13.9" customHeight="1" x14ac:dyDescent="0.25"/>
    <row r="2821" s="13" customFormat="1" ht="13.9" customHeight="1" x14ac:dyDescent="0.25"/>
    <row r="2822" s="13" customFormat="1" ht="13.9" customHeight="1" x14ac:dyDescent="0.25"/>
    <row r="2823" s="13" customFormat="1" ht="13.9" customHeight="1" x14ac:dyDescent="0.25"/>
    <row r="2824" s="13" customFormat="1" ht="13.9" customHeight="1" x14ac:dyDescent="0.25"/>
    <row r="2825" s="13" customFormat="1" ht="13.9" customHeight="1" x14ac:dyDescent="0.25"/>
    <row r="2826" s="13" customFormat="1" ht="13.9" customHeight="1" x14ac:dyDescent="0.25"/>
    <row r="2827" s="13" customFormat="1" ht="13.9" customHeight="1" x14ac:dyDescent="0.25"/>
    <row r="2828" s="13" customFormat="1" ht="13.9" customHeight="1" x14ac:dyDescent="0.25"/>
    <row r="2829" s="13" customFormat="1" ht="13.9" customHeight="1" x14ac:dyDescent="0.25"/>
    <row r="2830" s="13" customFormat="1" ht="13.9" customHeight="1" x14ac:dyDescent="0.25"/>
    <row r="2831" s="13" customFormat="1" ht="13.9" customHeight="1" x14ac:dyDescent="0.25"/>
    <row r="2832" s="13" customFormat="1" ht="13.9" customHeight="1" x14ac:dyDescent="0.25"/>
    <row r="2833" s="13" customFormat="1" ht="13.9" customHeight="1" x14ac:dyDescent="0.25"/>
    <row r="2834" s="13" customFormat="1" ht="13.9" customHeight="1" x14ac:dyDescent="0.25"/>
    <row r="2835" s="13" customFormat="1" ht="13.9" customHeight="1" x14ac:dyDescent="0.25"/>
    <row r="2836" s="13" customFormat="1" ht="13.9" customHeight="1" x14ac:dyDescent="0.25"/>
    <row r="2837" s="13" customFormat="1" ht="13.9" customHeight="1" x14ac:dyDescent="0.25"/>
    <row r="2838" s="13" customFormat="1" ht="13.9" customHeight="1" x14ac:dyDescent="0.25"/>
    <row r="2839" s="13" customFormat="1" ht="13.9" customHeight="1" x14ac:dyDescent="0.25"/>
    <row r="2840" s="13" customFormat="1" ht="13.9" customHeight="1" x14ac:dyDescent="0.25"/>
    <row r="2841" s="13" customFormat="1" ht="13.9" customHeight="1" x14ac:dyDescent="0.25"/>
    <row r="2842" s="13" customFormat="1" ht="13.9" customHeight="1" x14ac:dyDescent="0.25"/>
    <row r="2843" s="13" customFormat="1" ht="13.9" customHeight="1" x14ac:dyDescent="0.25"/>
    <row r="2844" s="13" customFormat="1" ht="13.9" customHeight="1" x14ac:dyDescent="0.25"/>
    <row r="2845" s="13" customFormat="1" ht="13.9" customHeight="1" x14ac:dyDescent="0.25"/>
    <row r="2846" s="13" customFormat="1" ht="13.9" customHeight="1" x14ac:dyDescent="0.25"/>
    <row r="2847" s="13" customFormat="1" ht="13.9" customHeight="1" x14ac:dyDescent="0.25"/>
    <row r="2848" s="13" customFormat="1" ht="13.9" customHeight="1" x14ac:dyDescent="0.25"/>
    <row r="2849" s="13" customFormat="1" ht="13.9" customHeight="1" x14ac:dyDescent="0.25"/>
    <row r="2850" s="13" customFormat="1" ht="13.9" customHeight="1" x14ac:dyDescent="0.25"/>
    <row r="2851" s="13" customFormat="1" ht="13.9" customHeight="1" x14ac:dyDescent="0.25"/>
    <row r="2852" s="13" customFormat="1" ht="13.9" customHeight="1" x14ac:dyDescent="0.25"/>
    <row r="2853" s="13" customFormat="1" ht="13.9" customHeight="1" x14ac:dyDescent="0.25"/>
    <row r="2854" s="13" customFormat="1" ht="13.9" customHeight="1" x14ac:dyDescent="0.25"/>
    <row r="2855" s="13" customFormat="1" ht="13.9" customHeight="1" x14ac:dyDescent="0.25"/>
    <row r="2856" s="13" customFormat="1" ht="13.9" customHeight="1" x14ac:dyDescent="0.25"/>
    <row r="2857" s="13" customFormat="1" ht="13.9" customHeight="1" x14ac:dyDescent="0.25"/>
    <row r="2858" s="13" customFormat="1" ht="13.9" customHeight="1" x14ac:dyDescent="0.25"/>
    <row r="2859" s="13" customFormat="1" ht="13.9" customHeight="1" x14ac:dyDescent="0.25"/>
    <row r="2860" s="13" customFormat="1" ht="13.9" customHeight="1" x14ac:dyDescent="0.25"/>
    <row r="2861" s="13" customFormat="1" ht="13.9" customHeight="1" x14ac:dyDescent="0.25"/>
    <row r="2862" s="13" customFormat="1" ht="13.9" customHeight="1" x14ac:dyDescent="0.25"/>
    <row r="2863" s="13" customFormat="1" ht="13.9" customHeight="1" x14ac:dyDescent="0.25"/>
    <row r="2864" s="13" customFormat="1" ht="13.9" customHeight="1" x14ac:dyDescent="0.25"/>
    <row r="2865" s="13" customFormat="1" ht="13.9" customHeight="1" x14ac:dyDescent="0.25"/>
    <row r="2866" s="13" customFormat="1" ht="13.9" customHeight="1" x14ac:dyDescent="0.25"/>
    <row r="2867" s="13" customFormat="1" ht="13.9" customHeight="1" x14ac:dyDescent="0.25"/>
    <row r="2868" s="13" customFormat="1" ht="13.9" customHeight="1" x14ac:dyDescent="0.25"/>
    <row r="2869" s="13" customFormat="1" ht="13.9" customHeight="1" x14ac:dyDescent="0.25"/>
    <row r="2870" s="13" customFormat="1" ht="13.9" customHeight="1" x14ac:dyDescent="0.25"/>
    <row r="2871" s="13" customFormat="1" ht="13.9" customHeight="1" x14ac:dyDescent="0.25"/>
    <row r="2872" s="13" customFormat="1" ht="13.9" customHeight="1" x14ac:dyDescent="0.25"/>
    <row r="2873" s="13" customFormat="1" ht="13.9" customHeight="1" x14ac:dyDescent="0.25"/>
    <row r="2874" s="13" customFormat="1" ht="13.9" customHeight="1" x14ac:dyDescent="0.25"/>
    <row r="2875" s="13" customFormat="1" ht="13.9" customHeight="1" x14ac:dyDescent="0.25"/>
    <row r="2876" s="13" customFormat="1" ht="13.9" customHeight="1" x14ac:dyDescent="0.25"/>
    <row r="2877" s="13" customFormat="1" ht="13.9" customHeight="1" x14ac:dyDescent="0.25"/>
    <row r="2878" s="13" customFormat="1" ht="13.9" customHeight="1" x14ac:dyDescent="0.25"/>
    <row r="2879" s="13" customFormat="1" ht="13.9" customHeight="1" x14ac:dyDescent="0.25"/>
    <row r="2880" s="13" customFormat="1" ht="13.9" customHeight="1" x14ac:dyDescent="0.25"/>
    <row r="2881" s="13" customFormat="1" ht="13.9" customHeight="1" x14ac:dyDescent="0.25"/>
    <row r="2882" s="13" customFormat="1" ht="13.9" customHeight="1" x14ac:dyDescent="0.25"/>
    <row r="2883" s="13" customFormat="1" ht="13.9" customHeight="1" x14ac:dyDescent="0.25"/>
    <row r="2884" s="13" customFormat="1" ht="13.9" customHeight="1" x14ac:dyDescent="0.25"/>
    <row r="2885" s="13" customFormat="1" ht="13.9" customHeight="1" x14ac:dyDescent="0.25"/>
    <row r="2886" s="13" customFormat="1" ht="13.9" customHeight="1" x14ac:dyDescent="0.25"/>
    <row r="2887" s="13" customFormat="1" ht="13.9" customHeight="1" x14ac:dyDescent="0.25"/>
    <row r="2888" s="13" customFormat="1" ht="13.9" customHeight="1" x14ac:dyDescent="0.25"/>
    <row r="2889" s="13" customFormat="1" ht="13.9" customHeight="1" x14ac:dyDescent="0.25"/>
    <row r="2890" s="13" customFormat="1" ht="13.9" customHeight="1" x14ac:dyDescent="0.25"/>
    <row r="2891" s="13" customFormat="1" ht="13.9" customHeight="1" x14ac:dyDescent="0.25"/>
    <row r="2892" s="13" customFormat="1" ht="13.9" customHeight="1" x14ac:dyDescent="0.25"/>
    <row r="2893" s="13" customFormat="1" ht="13.9" customHeight="1" x14ac:dyDescent="0.25"/>
    <row r="2894" s="13" customFormat="1" ht="13.9" customHeight="1" x14ac:dyDescent="0.25"/>
    <row r="2895" s="13" customFormat="1" ht="13.9" customHeight="1" x14ac:dyDescent="0.25"/>
    <row r="2896" s="13" customFormat="1" ht="13.9" customHeight="1" x14ac:dyDescent="0.25"/>
    <row r="2897" s="13" customFormat="1" ht="13.9" customHeight="1" x14ac:dyDescent="0.25"/>
    <row r="2898" s="13" customFormat="1" ht="13.9" customHeight="1" x14ac:dyDescent="0.25"/>
    <row r="2899" s="13" customFormat="1" ht="13.9" customHeight="1" x14ac:dyDescent="0.25"/>
    <row r="2900" s="13" customFormat="1" ht="13.9" customHeight="1" x14ac:dyDescent="0.25"/>
    <row r="2901" s="13" customFormat="1" ht="13.9" customHeight="1" x14ac:dyDescent="0.25"/>
    <row r="2902" s="13" customFormat="1" ht="13.9" customHeight="1" x14ac:dyDescent="0.25"/>
    <row r="2903" s="13" customFormat="1" ht="13.9" customHeight="1" x14ac:dyDescent="0.25"/>
    <row r="2904" s="13" customFormat="1" ht="13.9" customHeight="1" x14ac:dyDescent="0.25"/>
    <row r="2905" s="13" customFormat="1" ht="13.9" customHeight="1" x14ac:dyDescent="0.25"/>
    <row r="2906" s="13" customFormat="1" ht="13.9" customHeight="1" x14ac:dyDescent="0.25"/>
    <row r="2907" s="13" customFormat="1" ht="13.9" customHeight="1" x14ac:dyDescent="0.25"/>
    <row r="2908" s="13" customFormat="1" ht="13.9" customHeight="1" x14ac:dyDescent="0.25"/>
    <row r="2909" s="13" customFormat="1" ht="13.9" customHeight="1" x14ac:dyDescent="0.25"/>
    <row r="2910" s="13" customFormat="1" ht="13.9" customHeight="1" x14ac:dyDescent="0.25"/>
    <row r="2911" s="13" customFormat="1" ht="13.9" customHeight="1" x14ac:dyDescent="0.25"/>
    <row r="2912" s="13" customFormat="1" ht="13.9" customHeight="1" x14ac:dyDescent="0.25"/>
    <row r="2913" s="13" customFormat="1" ht="13.9" customHeight="1" x14ac:dyDescent="0.25"/>
    <row r="2914" s="13" customFormat="1" ht="13.9" customHeight="1" x14ac:dyDescent="0.25"/>
    <row r="2915" s="13" customFormat="1" ht="13.9" customHeight="1" x14ac:dyDescent="0.25"/>
    <row r="2916" s="13" customFormat="1" ht="13.9" customHeight="1" x14ac:dyDescent="0.25"/>
    <row r="2917" s="13" customFormat="1" ht="13.9" customHeight="1" x14ac:dyDescent="0.25"/>
    <row r="2918" s="13" customFormat="1" ht="13.9" customHeight="1" x14ac:dyDescent="0.25"/>
    <row r="2919" s="13" customFormat="1" ht="13.9" customHeight="1" x14ac:dyDescent="0.25"/>
    <row r="2920" s="13" customFormat="1" ht="13.9" customHeight="1" x14ac:dyDescent="0.25"/>
    <row r="2921" s="13" customFormat="1" ht="13.9" customHeight="1" x14ac:dyDescent="0.25"/>
    <row r="2922" s="13" customFormat="1" ht="13.9" customHeight="1" x14ac:dyDescent="0.25"/>
    <row r="2923" s="13" customFormat="1" ht="13.9" customHeight="1" x14ac:dyDescent="0.25"/>
    <row r="2924" s="13" customFormat="1" ht="13.9" customHeight="1" x14ac:dyDescent="0.25"/>
    <row r="2925" s="13" customFormat="1" ht="13.9" customHeight="1" x14ac:dyDescent="0.25"/>
    <row r="2926" s="13" customFormat="1" ht="13.9" customHeight="1" x14ac:dyDescent="0.25"/>
    <row r="2927" s="13" customFormat="1" ht="13.9" customHeight="1" x14ac:dyDescent="0.25"/>
    <row r="2928" s="13" customFormat="1" ht="13.9" customHeight="1" x14ac:dyDescent="0.25"/>
    <row r="2929" s="13" customFormat="1" ht="13.9" customHeight="1" x14ac:dyDescent="0.25"/>
    <row r="2930" s="13" customFormat="1" ht="13.9" customHeight="1" x14ac:dyDescent="0.25"/>
    <row r="2931" s="13" customFormat="1" ht="13.9" customHeight="1" x14ac:dyDescent="0.25"/>
    <row r="2932" s="13" customFormat="1" ht="13.9" customHeight="1" x14ac:dyDescent="0.25"/>
    <row r="2933" s="13" customFormat="1" ht="13.9" customHeight="1" x14ac:dyDescent="0.25"/>
    <row r="2934" s="13" customFormat="1" ht="13.9" customHeight="1" x14ac:dyDescent="0.25"/>
    <row r="2935" s="13" customFormat="1" ht="13.9" customHeight="1" x14ac:dyDescent="0.25"/>
    <row r="2936" s="13" customFormat="1" ht="13.9" customHeight="1" x14ac:dyDescent="0.25"/>
    <row r="2937" s="13" customFormat="1" ht="13.9" customHeight="1" x14ac:dyDescent="0.25"/>
    <row r="2938" s="13" customFormat="1" ht="13.9" customHeight="1" x14ac:dyDescent="0.25"/>
    <row r="2939" s="13" customFormat="1" ht="13.9" customHeight="1" x14ac:dyDescent="0.25"/>
    <row r="2940" s="13" customFormat="1" ht="13.9" customHeight="1" x14ac:dyDescent="0.25"/>
    <row r="2941" s="13" customFormat="1" ht="13.9" customHeight="1" x14ac:dyDescent="0.25"/>
    <row r="2942" s="13" customFormat="1" ht="13.9" customHeight="1" x14ac:dyDescent="0.25"/>
    <row r="2943" s="13" customFormat="1" ht="13.9" customHeight="1" x14ac:dyDescent="0.25"/>
    <row r="2944" s="13" customFormat="1" ht="13.9" customHeight="1" x14ac:dyDescent="0.25"/>
    <row r="2945" s="13" customFormat="1" ht="13.9" customHeight="1" x14ac:dyDescent="0.25"/>
    <row r="2946" s="13" customFormat="1" ht="13.9" customHeight="1" x14ac:dyDescent="0.25"/>
    <row r="2947" s="13" customFormat="1" ht="13.9" customHeight="1" x14ac:dyDescent="0.25"/>
    <row r="2948" s="13" customFormat="1" ht="13.9" customHeight="1" x14ac:dyDescent="0.25"/>
    <row r="2949" s="13" customFormat="1" ht="13.9" customHeight="1" x14ac:dyDescent="0.25"/>
    <row r="2950" s="13" customFormat="1" ht="13.9" customHeight="1" x14ac:dyDescent="0.25"/>
    <row r="2951" s="13" customFormat="1" ht="13.9" customHeight="1" x14ac:dyDescent="0.25"/>
    <row r="2952" s="13" customFormat="1" ht="13.9" customHeight="1" x14ac:dyDescent="0.25"/>
    <row r="2953" s="13" customFormat="1" ht="13.9" customHeight="1" x14ac:dyDescent="0.25"/>
    <row r="2954" s="13" customFormat="1" ht="13.9" customHeight="1" x14ac:dyDescent="0.25"/>
    <row r="2955" s="13" customFormat="1" ht="13.9" customHeight="1" x14ac:dyDescent="0.25"/>
    <row r="2956" s="13" customFormat="1" ht="13.9" customHeight="1" x14ac:dyDescent="0.25"/>
    <row r="2957" s="13" customFormat="1" ht="13.9" customHeight="1" x14ac:dyDescent="0.25"/>
    <row r="2958" s="13" customFormat="1" ht="13.9" customHeight="1" x14ac:dyDescent="0.25"/>
    <row r="2959" s="13" customFormat="1" ht="13.9" customHeight="1" x14ac:dyDescent="0.25"/>
    <row r="2960" s="13" customFormat="1" ht="13.9" customHeight="1" x14ac:dyDescent="0.25"/>
    <row r="2961" s="13" customFormat="1" ht="13.9" customHeight="1" x14ac:dyDescent="0.25"/>
    <row r="2962" s="13" customFormat="1" ht="13.9" customHeight="1" x14ac:dyDescent="0.25"/>
    <row r="2963" s="13" customFormat="1" ht="13.9" customHeight="1" x14ac:dyDescent="0.25"/>
    <row r="2964" s="13" customFormat="1" ht="13.9" customHeight="1" x14ac:dyDescent="0.25"/>
    <row r="2965" s="13" customFormat="1" ht="13.9" customHeight="1" x14ac:dyDescent="0.25"/>
    <row r="2966" s="13" customFormat="1" ht="13.9" customHeight="1" x14ac:dyDescent="0.25"/>
    <row r="2967" s="13" customFormat="1" ht="13.9" customHeight="1" x14ac:dyDescent="0.25"/>
    <row r="2968" s="13" customFormat="1" ht="13.9" customHeight="1" x14ac:dyDescent="0.25"/>
    <row r="2969" s="13" customFormat="1" ht="13.9" customHeight="1" x14ac:dyDescent="0.25"/>
    <row r="2970" s="13" customFormat="1" ht="13.9" customHeight="1" x14ac:dyDescent="0.25"/>
    <row r="2971" s="13" customFormat="1" ht="13.9" customHeight="1" x14ac:dyDescent="0.25"/>
    <row r="2972" s="13" customFormat="1" ht="13.9" customHeight="1" x14ac:dyDescent="0.25"/>
    <row r="2973" s="13" customFormat="1" ht="13.9" customHeight="1" x14ac:dyDescent="0.25"/>
    <row r="2974" s="13" customFormat="1" ht="13.9" customHeight="1" x14ac:dyDescent="0.25"/>
    <row r="2975" s="13" customFormat="1" ht="13.9" customHeight="1" x14ac:dyDescent="0.25"/>
    <row r="2976" s="13" customFormat="1" ht="13.9" customHeight="1" x14ac:dyDescent="0.25"/>
    <row r="2977" s="13" customFormat="1" ht="13.9" customHeight="1" x14ac:dyDescent="0.25"/>
    <row r="2978" s="13" customFormat="1" ht="13.9" customHeight="1" x14ac:dyDescent="0.25"/>
    <row r="2979" s="13" customFormat="1" ht="13.9" customHeight="1" x14ac:dyDescent="0.25"/>
    <row r="2980" s="13" customFormat="1" ht="13.9" customHeight="1" x14ac:dyDescent="0.25"/>
    <row r="2981" s="13" customFormat="1" ht="13.9" customHeight="1" x14ac:dyDescent="0.25"/>
    <row r="2982" s="13" customFormat="1" ht="13.9" customHeight="1" x14ac:dyDescent="0.25"/>
    <row r="2983" s="13" customFormat="1" ht="13.9" customHeight="1" x14ac:dyDescent="0.25"/>
    <row r="2984" s="13" customFormat="1" ht="13.9" customHeight="1" x14ac:dyDescent="0.25"/>
    <row r="2985" s="13" customFormat="1" ht="13.9" customHeight="1" x14ac:dyDescent="0.25"/>
    <row r="2986" s="13" customFormat="1" ht="13.9" customHeight="1" x14ac:dyDescent="0.25"/>
    <row r="2987" s="13" customFormat="1" ht="13.9" customHeight="1" x14ac:dyDescent="0.25"/>
    <row r="2988" s="13" customFormat="1" ht="13.9" customHeight="1" x14ac:dyDescent="0.25"/>
    <row r="2989" s="13" customFormat="1" ht="13.9" customHeight="1" x14ac:dyDescent="0.25"/>
    <row r="2990" s="13" customFormat="1" ht="13.9" customHeight="1" x14ac:dyDescent="0.25"/>
    <row r="2991" s="13" customFormat="1" ht="13.9" customHeight="1" x14ac:dyDescent="0.25"/>
    <row r="2992" s="13" customFormat="1" ht="13.9" customHeight="1" x14ac:dyDescent="0.25"/>
    <row r="2993" s="13" customFormat="1" ht="13.9" customHeight="1" x14ac:dyDescent="0.25"/>
    <row r="2994" s="13" customFormat="1" ht="13.9" customHeight="1" x14ac:dyDescent="0.25"/>
    <row r="2995" s="13" customFormat="1" ht="13.9" customHeight="1" x14ac:dyDescent="0.25"/>
    <row r="2996" s="13" customFormat="1" ht="13.9" customHeight="1" x14ac:dyDescent="0.25"/>
    <row r="2997" s="13" customFormat="1" ht="13.9" customHeight="1" x14ac:dyDescent="0.25"/>
    <row r="2998" s="13" customFormat="1" ht="13.9" customHeight="1" x14ac:dyDescent="0.25"/>
    <row r="2999" s="13" customFormat="1" ht="13.9" customHeight="1" x14ac:dyDescent="0.25"/>
    <row r="3000" s="13" customFormat="1" ht="13.9" customHeight="1" x14ac:dyDescent="0.25"/>
    <row r="3001" s="13" customFormat="1" ht="13.9" customHeight="1" x14ac:dyDescent="0.25"/>
    <row r="3002" s="13" customFormat="1" ht="13.9" customHeight="1" x14ac:dyDescent="0.25"/>
    <row r="3003" s="13" customFormat="1" ht="13.9" customHeight="1" x14ac:dyDescent="0.25"/>
    <row r="3004" s="13" customFormat="1" ht="13.9" customHeight="1" x14ac:dyDescent="0.25"/>
    <row r="3005" s="13" customFormat="1" ht="13.9" customHeight="1" x14ac:dyDescent="0.25"/>
    <row r="3006" s="13" customFormat="1" ht="13.9" customHeight="1" x14ac:dyDescent="0.25"/>
    <row r="3007" s="13" customFormat="1" ht="13.9" customHeight="1" x14ac:dyDescent="0.25"/>
    <row r="3008" s="13" customFormat="1" ht="13.9" customHeight="1" x14ac:dyDescent="0.25"/>
    <row r="3009" s="13" customFormat="1" ht="13.9" customHeight="1" x14ac:dyDescent="0.25"/>
    <row r="3010" s="13" customFormat="1" ht="13.9" customHeight="1" x14ac:dyDescent="0.25"/>
    <row r="3011" s="13" customFormat="1" ht="13.9" customHeight="1" x14ac:dyDescent="0.25"/>
    <row r="3012" s="13" customFormat="1" ht="13.9" customHeight="1" x14ac:dyDescent="0.25"/>
    <row r="3013" s="13" customFormat="1" ht="13.9" customHeight="1" x14ac:dyDescent="0.25"/>
    <row r="3014" s="13" customFormat="1" ht="13.9" customHeight="1" x14ac:dyDescent="0.25"/>
    <row r="3015" s="13" customFormat="1" ht="13.9" customHeight="1" x14ac:dyDescent="0.25"/>
    <row r="3016" s="13" customFormat="1" ht="13.9" customHeight="1" x14ac:dyDescent="0.25"/>
    <row r="3017" s="13" customFormat="1" ht="13.9" customHeight="1" x14ac:dyDescent="0.25"/>
    <row r="3018" s="13" customFormat="1" ht="13.9" customHeight="1" x14ac:dyDescent="0.25"/>
    <row r="3019" s="13" customFormat="1" ht="13.9" customHeight="1" x14ac:dyDescent="0.25"/>
    <row r="3020" s="13" customFormat="1" ht="13.9" customHeight="1" x14ac:dyDescent="0.25"/>
    <row r="3021" s="13" customFormat="1" ht="13.9" customHeight="1" x14ac:dyDescent="0.25"/>
    <row r="3022" s="13" customFormat="1" ht="13.9" customHeight="1" x14ac:dyDescent="0.25"/>
    <row r="3023" s="13" customFormat="1" ht="13.9" customHeight="1" x14ac:dyDescent="0.25"/>
    <row r="3024" s="13" customFormat="1" ht="13.9" customHeight="1" x14ac:dyDescent="0.25"/>
    <row r="3025" s="13" customFormat="1" ht="13.9" customHeight="1" x14ac:dyDescent="0.25"/>
    <row r="3026" s="13" customFormat="1" ht="13.9" customHeight="1" x14ac:dyDescent="0.25"/>
    <row r="3027" s="13" customFormat="1" ht="13.9" customHeight="1" x14ac:dyDescent="0.25"/>
    <row r="3028" s="13" customFormat="1" ht="13.9" customHeight="1" x14ac:dyDescent="0.25"/>
    <row r="3029" s="13" customFormat="1" ht="13.9" customHeight="1" x14ac:dyDescent="0.25"/>
    <row r="3030" s="13" customFormat="1" ht="13.9" customHeight="1" x14ac:dyDescent="0.25"/>
    <row r="3031" s="13" customFormat="1" ht="13.9" customHeight="1" x14ac:dyDescent="0.25"/>
    <row r="3032" s="13" customFormat="1" ht="13.9" customHeight="1" x14ac:dyDescent="0.25"/>
    <row r="3033" s="13" customFormat="1" ht="13.9" customHeight="1" x14ac:dyDescent="0.25"/>
    <row r="3034" s="13" customFormat="1" ht="13.9" customHeight="1" x14ac:dyDescent="0.25"/>
    <row r="3035" s="13" customFormat="1" ht="13.9" customHeight="1" x14ac:dyDescent="0.25"/>
    <row r="3036" s="13" customFormat="1" ht="13.9" customHeight="1" x14ac:dyDescent="0.25"/>
    <row r="3037" s="13" customFormat="1" ht="13.9" customHeight="1" x14ac:dyDescent="0.25"/>
    <row r="3038" s="13" customFormat="1" ht="13.9" customHeight="1" x14ac:dyDescent="0.25"/>
    <row r="3039" s="13" customFormat="1" ht="13.9" customHeight="1" x14ac:dyDescent="0.25"/>
    <row r="3040" s="13" customFormat="1" ht="13.9" customHeight="1" x14ac:dyDescent="0.25"/>
    <row r="3041" s="13" customFormat="1" ht="13.9" customHeight="1" x14ac:dyDescent="0.25"/>
    <row r="3042" s="13" customFormat="1" ht="13.9" customHeight="1" x14ac:dyDescent="0.25"/>
    <row r="3043" s="13" customFormat="1" ht="13.9" customHeight="1" x14ac:dyDescent="0.25"/>
    <row r="3044" s="13" customFormat="1" ht="13.9" customHeight="1" x14ac:dyDescent="0.25"/>
    <row r="3045" s="13" customFormat="1" ht="13.9" customHeight="1" x14ac:dyDescent="0.25"/>
    <row r="3046" s="13" customFormat="1" ht="13.9" customHeight="1" x14ac:dyDescent="0.25"/>
    <row r="3047" s="13" customFormat="1" ht="13.9" customHeight="1" x14ac:dyDescent="0.25"/>
    <row r="3048" s="13" customFormat="1" ht="13.9" customHeight="1" x14ac:dyDescent="0.25"/>
    <row r="3049" s="13" customFormat="1" ht="13.9" customHeight="1" x14ac:dyDescent="0.25"/>
    <row r="3050" s="13" customFormat="1" ht="13.9" customHeight="1" x14ac:dyDescent="0.25"/>
    <row r="3051" s="13" customFormat="1" ht="13.9" customHeight="1" x14ac:dyDescent="0.25"/>
    <row r="3052" s="13" customFormat="1" ht="13.9" customHeight="1" x14ac:dyDescent="0.25"/>
    <row r="3053" s="13" customFormat="1" ht="13.9" customHeight="1" x14ac:dyDescent="0.25"/>
    <row r="3054" s="13" customFormat="1" ht="13.9" customHeight="1" x14ac:dyDescent="0.25"/>
    <row r="3055" s="13" customFormat="1" ht="13.9" customHeight="1" x14ac:dyDescent="0.25"/>
    <row r="3056" s="13" customFormat="1" ht="13.9" customHeight="1" x14ac:dyDescent="0.25"/>
    <row r="3057" s="13" customFormat="1" ht="13.9" customHeight="1" x14ac:dyDescent="0.25"/>
    <row r="3058" s="13" customFormat="1" ht="13.9" customHeight="1" x14ac:dyDescent="0.25"/>
    <row r="3059" s="13" customFormat="1" ht="13.9" customHeight="1" x14ac:dyDescent="0.25"/>
    <row r="3060" s="13" customFormat="1" ht="13.9" customHeight="1" x14ac:dyDescent="0.25"/>
    <row r="3061" s="13" customFormat="1" ht="13.9" customHeight="1" x14ac:dyDescent="0.25"/>
    <row r="3062" s="13" customFormat="1" ht="13.9" customHeight="1" x14ac:dyDescent="0.25"/>
    <row r="3063" s="13" customFormat="1" ht="13.9" customHeight="1" x14ac:dyDescent="0.25"/>
    <row r="3064" s="13" customFormat="1" ht="13.9" customHeight="1" x14ac:dyDescent="0.25"/>
    <row r="3065" s="13" customFormat="1" ht="13.9" customHeight="1" x14ac:dyDescent="0.25"/>
    <row r="3066" s="13" customFormat="1" ht="13.9" customHeight="1" x14ac:dyDescent="0.25"/>
    <row r="3067" s="13" customFormat="1" ht="13.9" customHeight="1" x14ac:dyDescent="0.25"/>
    <row r="3068" s="13" customFormat="1" ht="13.9" customHeight="1" x14ac:dyDescent="0.25"/>
    <row r="3069" s="13" customFormat="1" ht="13.9" customHeight="1" x14ac:dyDescent="0.25"/>
    <row r="3070" s="13" customFormat="1" ht="13.9" customHeight="1" x14ac:dyDescent="0.25"/>
    <row r="3071" s="13" customFormat="1" ht="13.9" customHeight="1" x14ac:dyDescent="0.25"/>
    <row r="3072" s="13" customFormat="1" ht="13.9" customHeight="1" x14ac:dyDescent="0.25"/>
    <row r="3073" s="13" customFormat="1" ht="13.9" customHeight="1" x14ac:dyDescent="0.25"/>
    <row r="3074" s="13" customFormat="1" ht="13.9" customHeight="1" x14ac:dyDescent="0.25"/>
    <row r="3075" s="13" customFormat="1" ht="13.9" customHeight="1" x14ac:dyDescent="0.25"/>
    <row r="3076" s="13" customFormat="1" ht="13.9" customHeight="1" x14ac:dyDescent="0.25"/>
    <row r="3077" s="13" customFormat="1" ht="13.9" customHeight="1" x14ac:dyDescent="0.25"/>
    <row r="3078" s="13" customFormat="1" ht="13.9" customHeight="1" x14ac:dyDescent="0.25"/>
    <row r="3079" s="13" customFormat="1" ht="13.9" customHeight="1" x14ac:dyDescent="0.25"/>
    <row r="3080" s="13" customFormat="1" ht="13.9" customHeight="1" x14ac:dyDescent="0.25"/>
    <row r="3081" s="13" customFormat="1" ht="13.9" customHeight="1" x14ac:dyDescent="0.25"/>
    <row r="3082" s="13" customFormat="1" ht="13.9" customHeight="1" x14ac:dyDescent="0.25"/>
    <row r="3083" s="13" customFormat="1" ht="13.9" customHeight="1" x14ac:dyDescent="0.25"/>
    <row r="3084" s="13" customFormat="1" ht="13.9" customHeight="1" x14ac:dyDescent="0.25"/>
    <row r="3085" s="13" customFormat="1" ht="13.9" customHeight="1" x14ac:dyDescent="0.25"/>
    <row r="3086" s="13" customFormat="1" ht="13.9" customHeight="1" x14ac:dyDescent="0.25"/>
    <row r="3087" s="13" customFormat="1" ht="13.9" customHeight="1" x14ac:dyDescent="0.25"/>
    <row r="3088" s="13" customFormat="1" ht="13.9" customHeight="1" x14ac:dyDescent="0.25"/>
    <row r="3089" s="13" customFormat="1" ht="13.9" customHeight="1" x14ac:dyDescent="0.25"/>
    <row r="3090" s="13" customFormat="1" ht="13.9" customHeight="1" x14ac:dyDescent="0.25"/>
    <row r="3091" s="13" customFormat="1" ht="13.9" customHeight="1" x14ac:dyDescent="0.25"/>
    <row r="3092" s="13" customFormat="1" ht="13.9" customHeight="1" x14ac:dyDescent="0.25"/>
    <row r="3093" s="13" customFormat="1" ht="13.9" customHeight="1" x14ac:dyDescent="0.25"/>
    <row r="3094" s="13" customFormat="1" ht="13.9" customHeight="1" x14ac:dyDescent="0.25"/>
    <row r="3095" s="13" customFormat="1" ht="13.9" customHeight="1" x14ac:dyDescent="0.25"/>
    <row r="3096" s="13" customFormat="1" ht="13.9" customHeight="1" x14ac:dyDescent="0.25"/>
    <row r="3097" s="13" customFormat="1" ht="13.9" customHeight="1" x14ac:dyDescent="0.25"/>
    <row r="3098" s="13" customFormat="1" ht="13.9" customHeight="1" x14ac:dyDescent="0.25"/>
    <row r="3099" s="13" customFormat="1" ht="13.9" customHeight="1" x14ac:dyDescent="0.25"/>
    <row r="3100" s="13" customFormat="1" ht="13.9" customHeight="1" x14ac:dyDescent="0.25"/>
    <row r="3101" s="13" customFormat="1" ht="13.9" customHeight="1" x14ac:dyDescent="0.25"/>
    <row r="3102" s="13" customFormat="1" ht="13.9" customHeight="1" x14ac:dyDescent="0.25"/>
    <row r="3103" s="13" customFormat="1" ht="13.9" customHeight="1" x14ac:dyDescent="0.25"/>
    <row r="3104" s="13" customFormat="1" ht="13.9" customHeight="1" x14ac:dyDescent="0.25"/>
    <row r="3105" s="13" customFormat="1" ht="13.9" customHeight="1" x14ac:dyDescent="0.25"/>
    <row r="3106" s="13" customFormat="1" ht="13.9" customHeight="1" x14ac:dyDescent="0.25"/>
    <row r="3107" s="13" customFormat="1" ht="13.9" customHeight="1" x14ac:dyDescent="0.25"/>
    <row r="3108" s="13" customFormat="1" ht="13.9" customHeight="1" x14ac:dyDescent="0.25"/>
    <row r="3109" s="13" customFormat="1" ht="13.9" customHeight="1" x14ac:dyDescent="0.25"/>
    <row r="3110" s="13" customFormat="1" ht="13.9" customHeight="1" x14ac:dyDescent="0.25"/>
    <row r="3111" s="13" customFormat="1" ht="13.9" customHeight="1" x14ac:dyDescent="0.25"/>
    <row r="3112" s="13" customFormat="1" ht="13.9" customHeight="1" x14ac:dyDescent="0.25"/>
    <row r="3113" s="13" customFormat="1" ht="13.9" customHeight="1" x14ac:dyDescent="0.25"/>
    <row r="3114" s="13" customFormat="1" ht="13.9" customHeight="1" x14ac:dyDescent="0.25"/>
    <row r="3115" s="13" customFormat="1" ht="13.9" customHeight="1" x14ac:dyDescent="0.25"/>
    <row r="3116" s="13" customFormat="1" ht="13.9" customHeight="1" x14ac:dyDescent="0.25"/>
    <row r="3117" s="13" customFormat="1" ht="13.9" customHeight="1" x14ac:dyDescent="0.25"/>
    <row r="3118" s="13" customFormat="1" ht="13.9" customHeight="1" x14ac:dyDescent="0.25"/>
    <row r="3119" s="13" customFormat="1" ht="13.9" customHeight="1" x14ac:dyDescent="0.25"/>
    <row r="3120" s="13" customFormat="1" ht="13.9" customHeight="1" x14ac:dyDescent="0.25"/>
    <row r="3121" s="13" customFormat="1" ht="13.9" customHeight="1" x14ac:dyDescent="0.25"/>
    <row r="3122" s="13" customFormat="1" ht="13.9" customHeight="1" x14ac:dyDescent="0.25"/>
    <row r="3123" s="13" customFormat="1" ht="13.9" customHeight="1" x14ac:dyDescent="0.25"/>
    <row r="3124" s="13" customFormat="1" ht="13.9" customHeight="1" x14ac:dyDescent="0.25"/>
    <row r="3125" s="13" customFormat="1" ht="13.9" customHeight="1" x14ac:dyDescent="0.25"/>
    <row r="3126" s="13" customFormat="1" ht="13.9" customHeight="1" x14ac:dyDescent="0.25"/>
    <row r="3127" s="13" customFormat="1" ht="13.9" customHeight="1" x14ac:dyDescent="0.25"/>
    <row r="3128" s="13" customFormat="1" ht="13.9" customHeight="1" x14ac:dyDescent="0.25"/>
    <row r="3129" s="13" customFormat="1" ht="13.9" customHeight="1" x14ac:dyDescent="0.25"/>
    <row r="3130" s="13" customFormat="1" ht="13.9" customHeight="1" x14ac:dyDescent="0.25"/>
    <row r="3131" s="13" customFormat="1" ht="13.9" customHeight="1" x14ac:dyDescent="0.25"/>
    <row r="3132" s="13" customFormat="1" ht="13.9" customHeight="1" x14ac:dyDescent="0.25"/>
    <row r="3133" s="13" customFormat="1" ht="13.9" customHeight="1" x14ac:dyDescent="0.25"/>
    <row r="3134" s="13" customFormat="1" ht="13.9" customHeight="1" x14ac:dyDescent="0.25"/>
    <row r="3135" s="13" customFormat="1" ht="13.9" customHeight="1" x14ac:dyDescent="0.25"/>
    <row r="3136" s="13" customFormat="1" ht="13.9" customHeight="1" x14ac:dyDescent="0.25"/>
    <row r="3137" s="13" customFormat="1" ht="13.9" customHeight="1" x14ac:dyDescent="0.25"/>
    <row r="3138" s="13" customFormat="1" ht="13.9" customHeight="1" x14ac:dyDescent="0.25"/>
    <row r="3139" s="13" customFormat="1" ht="13.9" customHeight="1" x14ac:dyDescent="0.25"/>
    <row r="3140" s="13" customFormat="1" ht="13.9" customHeight="1" x14ac:dyDescent="0.25"/>
    <row r="3141" s="13" customFormat="1" ht="13.9" customHeight="1" x14ac:dyDescent="0.25"/>
    <row r="3142" s="13" customFormat="1" ht="13.9" customHeight="1" x14ac:dyDescent="0.25"/>
    <row r="3143" s="13" customFormat="1" ht="13.9" customHeight="1" x14ac:dyDescent="0.25"/>
    <row r="3144" s="13" customFormat="1" ht="13.9" customHeight="1" x14ac:dyDescent="0.25"/>
    <row r="3145" s="13" customFormat="1" ht="13.9" customHeight="1" x14ac:dyDescent="0.25"/>
    <row r="3146" s="13" customFormat="1" ht="13.9" customHeight="1" x14ac:dyDescent="0.25"/>
    <row r="3147" s="13" customFormat="1" ht="13.9" customHeight="1" x14ac:dyDescent="0.25"/>
    <row r="3148" s="13" customFormat="1" ht="13.9" customHeight="1" x14ac:dyDescent="0.25"/>
    <row r="3149" s="13" customFormat="1" ht="13.9" customHeight="1" x14ac:dyDescent="0.25"/>
    <row r="3150" s="13" customFormat="1" ht="13.9" customHeight="1" x14ac:dyDescent="0.25"/>
    <row r="3151" s="13" customFormat="1" ht="13.9" customHeight="1" x14ac:dyDescent="0.25"/>
    <row r="3152" s="13" customFormat="1" ht="13.9" customHeight="1" x14ac:dyDescent="0.25"/>
    <row r="3153" s="13" customFormat="1" ht="13.9" customHeight="1" x14ac:dyDescent="0.25"/>
    <row r="3154" s="13" customFormat="1" ht="13.9" customHeight="1" x14ac:dyDescent="0.25"/>
    <row r="3155" s="13" customFormat="1" ht="13.9" customHeight="1" x14ac:dyDescent="0.25"/>
    <row r="3156" s="13" customFormat="1" ht="13.9" customHeight="1" x14ac:dyDescent="0.25"/>
    <row r="3157" s="13" customFormat="1" ht="13.9" customHeight="1" x14ac:dyDescent="0.25"/>
    <row r="3158" s="13" customFormat="1" ht="13.9" customHeight="1" x14ac:dyDescent="0.25"/>
    <row r="3159" s="13" customFormat="1" ht="13.9" customHeight="1" x14ac:dyDescent="0.25"/>
    <row r="3160" s="13" customFormat="1" ht="13.9" customHeight="1" x14ac:dyDescent="0.25"/>
    <row r="3161" s="13" customFormat="1" ht="13.9" customHeight="1" x14ac:dyDescent="0.25"/>
    <row r="3162" s="13" customFormat="1" ht="13.9" customHeight="1" x14ac:dyDescent="0.25"/>
    <row r="3163" s="13" customFormat="1" ht="13.9" customHeight="1" x14ac:dyDescent="0.25"/>
    <row r="3164" s="13" customFormat="1" ht="13.9" customHeight="1" x14ac:dyDescent="0.25"/>
    <row r="3165" s="13" customFormat="1" ht="13.9" customHeight="1" x14ac:dyDescent="0.25"/>
    <row r="3166" s="13" customFormat="1" ht="13.9" customHeight="1" x14ac:dyDescent="0.25"/>
    <row r="3167" s="13" customFormat="1" ht="13.9" customHeight="1" x14ac:dyDescent="0.25"/>
    <row r="3168" s="13" customFormat="1" ht="13.9" customHeight="1" x14ac:dyDescent="0.25"/>
    <row r="3169" s="13" customFormat="1" ht="13.9" customHeight="1" x14ac:dyDescent="0.25"/>
    <row r="3170" s="13" customFormat="1" ht="13.9" customHeight="1" x14ac:dyDescent="0.25"/>
    <row r="3171" s="13" customFormat="1" ht="13.9" customHeight="1" x14ac:dyDescent="0.25"/>
    <row r="3172" s="13" customFormat="1" ht="13.9" customHeight="1" x14ac:dyDescent="0.25"/>
    <row r="3173" s="13" customFormat="1" ht="13.9" customHeight="1" x14ac:dyDescent="0.25"/>
    <row r="3174" s="13" customFormat="1" ht="13.9" customHeight="1" x14ac:dyDescent="0.25"/>
    <row r="3175" s="13" customFormat="1" ht="13.9" customHeight="1" x14ac:dyDescent="0.25"/>
    <row r="3176" s="13" customFormat="1" ht="13.9" customHeight="1" x14ac:dyDescent="0.25"/>
    <row r="3177" s="13" customFormat="1" ht="13.9" customHeight="1" x14ac:dyDescent="0.25"/>
    <row r="3178" s="13" customFormat="1" ht="13.9" customHeight="1" x14ac:dyDescent="0.25"/>
    <row r="3179" s="13" customFormat="1" ht="13.9" customHeight="1" x14ac:dyDescent="0.25"/>
    <row r="3180" s="13" customFormat="1" ht="13.9" customHeight="1" x14ac:dyDescent="0.25"/>
    <row r="3181" s="13" customFormat="1" ht="13.9" customHeight="1" x14ac:dyDescent="0.25"/>
    <row r="3182" s="13" customFormat="1" ht="13.9" customHeight="1" x14ac:dyDescent="0.25"/>
    <row r="3183" s="13" customFormat="1" ht="13.9" customHeight="1" x14ac:dyDescent="0.25"/>
    <row r="3184" s="13" customFormat="1" ht="13.9" customHeight="1" x14ac:dyDescent="0.25"/>
    <row r="3185" s="13" customFormat="1" ht="13.9" customHeight="1" x14ac:dyDescent="0.25"/>
    <row r="3186" s="13" customFormat="1" ht="13.9" customHeight="1" x14ac:dyDescent="0.25"/>
    <row r="3187" s="13" customFormat="1" ht="13.9" customHeight="1" x14ac:dyDescent="0.25"/>
    <row r="3188" s="13" customFormat="1" ht="13.9" customHeight="1" x14ac:dyDescent="0.25"/>
    <row r="3189" s="13" customFormat="1" ht="13.9" customHeight="1" x14ac:dyDescent="0.25"/>
    <row r="3190" s="13" customFormat="1" ht="13.9" customHeight="1" x14ac:dyDescent="0.25"/>
    <row r="3191" s="13" customFormat="1" ht="13.9" customHeight="1" x14ac:dyDescent="0.25"/>
    <row r="3192" s="13" customFormat="1" ht="13.9" customHeight="1" x14ac:dyDescent="0.25"/>
    <row r="3193" s="13" customFormat="1" ht="13.9" customHeight="1" x14ac:dyDescent="0.25"/>
    <row r="3194" s="13" customFormat="1" ht="13.9" customHeight="1" x14ac:dyDescent="0.25"/>
    <row r="3195" s="13" customFormat="1" ht="13.9" customHeight="1" x14ac:dyDescent="0.25"/>
    <row r="3196" s="13" customFormat="1" ht="13.9" customHeight="1" x14ac:dyDescent="0.25"/>
    <row r="3197" s="13" customFormat="1" ht="13.9" customHeight="1" x14ac:dyDescent="0.25"/>
    <row r="3198" s="13" customFormat="1" ht="13.9" customHeight="1" x14ac:dyDescent="0.25"/>
    <row r="3199" s="13" customFormat="1" ht="13.9" customHeight="1" x14ac:dyDescent="0.25"/>
    <row r="3200" s="13" customFormat="1" ht="13.9" customHeight="1" x14ac:dyDescent="0.25"/>
    <row r="3201" s="13" customFormat="1" ht="13.9" customHeight="1" x14ac:dyDescent="0.25"/>
    <row r="3202" s="13" customFormat="1" ht="13.9" customHeight="1" x14ac:dyDescent="0.25"/>
    <row r="3203" s="13" customFormat="1" ht="13.9" customHeight="1" x14ac:dyDescent="0.25"/>
    <row r="3204" s="13" customFormat="1" ht="13.9" customHeight="1" x14ac:dyDescent="0.25"/>
    <row r="3205" s="13" customFormat="1" ht="13.9" customHeight="1" x14ac:dyDescent="0.25"/>
    <row r="3206" s="13" customFormat="1" ht="13.9" customHeight="1" x14ac:dyDescent="0.25"/>
    <row r="3207" s="13" customFormat="1" ht="13.9" customHeight="1" x14ac:dyDescent="0.25"/>
    <row r="3208" s="13" customFormat="1" ht="13.9" customHeight="1" x14ac:dyDescent="0.25"/>
    <row r="3209" s="13" customFormat="1" ht="13.9" customHeight="1" x14ac:dyDescent="0.25"/>
    <row r="3210" s="13" customFormat="1" ht="13.9" customHeight="1" x14ac:dyDescent="0.25"/>
    <row r="3211" s="13" customFormat="1" ht="13.9" customHeight="1" x14ac:dyDescent="0.25"/>
    <row r="3212" s="13" customFormat="1" ht="13.9" customHeight="1" x14ac:dyDescent="0.25"/>
    <row r="3213" s="13" customFormat="1" ht="13.9" customHeight="1" x14ac:dyDescent="0.25"/>
    <row r="3214" s="13" customFormat="1" ht="13.9" customHeight="1" x14ac:dyDescent="0.25"/>
    <row r="3215" s="13" customFormat="1" ht="13.9" customHeight="1" x14ac:dyDescent="0.25"/>
    <row r="3216" s="13" customFormat="1" ht="13.9" customHeight="1" x14ac:dyDescent="0.25"/>
    <row r="3217" s="13" customFormat="1" ht="13.9" customHeight="1" x14ac:dyDescent="0.25"/>
    <row r="3218" s="13" customFormat="1" ht="13.9" customHeight="1" x14ac:dyDescent="0.25"/>
    <row r="3219" s="13" customFormat="1" ht="13.9" customHeight="1" x14ac:dyDescent="0.25"/>
    <row r="3220" s="13" customFormat="1" ht="13.9" customHeight="1" x14ac:dyDescent="0.25"/>
    <row r="3221" s="13" customFormat="1" ht="13.9" customHeight="1" x14ac:dyDescent="0.25"/>
    <row r="3222" s="13" customFormat="1" ht="13.9" customHeight="1" x14ac:dyDescent="0.25"/>
    <row r="3223" s="13" customFormat="1" ht="13.9" customHeight="1" x14ac:dyDescent="0.25"/>
    <row r="3224" s="13" customFormat="1" ht="13.9" customHeight="1" x14ac:dyDescent="0.25"/>
    <row r="3225" s="13" customFormat="1" ht="13.9" customHeight="1" x14ac:dyDescent="0.25"/>
    <row r="3226" s="13" customFormat="1" ht="13.9" customHeight="1" x14ac:dyDescent="0.25"/>
    <row r="3227" s="13" customFormat="1" ht="13.9" customHeight="1" x14ac:dyDescent="0.25"/>
    <row r="3228" s="13" customFormat="1" ht="13.9" customHeight="1" x14ac:dyDescent="0.25"/>
    <row r="3229" s="13" customFormat="1" ht="13.9" customHeight="1" x14ac:dyDescent="0.25"/>
    <row r="3230" s="13" customFormat="1" ht="13.9" customHeight="1" x14ac:dyDescent="0.25"/>
    <row r="3231" s="13" customFormat="1" ht="13.9" customHeight="1" x14ac:dyDescent="0.25"/>
    <row r="3232" s="13" customFormat="1" ht="13.9" customHeight="1" x14ac:dyDescent="0.25"/>
    <row r="3233" s="13" customFormat="1" ht="13.9" customHeight="1" x14ac:dyDescent="0.25"/>
    <row r="3234" s="13" customFormat="1" ht="13.9" customHeight="1" x14ac:dyDescent="0.25"/>
    <row r="3235" s="13" customFormat="1" ht="13.9" customHeight="1" x14ac:dyDescent="0.25"/>
    <row r="3236" s="13" customFormat="1" ht="13.9" customHeight="1" x14ac:dyDescent="0.25"/>
    <row r="3237" s="13" customFormat="1" ht="13.9" customHeight="1" x14ac:dyDescent="0.25"/>
    <row r="3238" s="13" customFormat="1" ht="13.9" customHeight="1" x14ac:dyDescent="0.25"/>
    <row r="3239" s="13" customFormat="1" ht="13.9" customHeight="1" x14ac:dyDescent="0.25"/>
    <row r="3240" s="13" customFormat="1" ht="13.9" customHeight="1" x14ac:dyDescent="0.25"/>
    <row r="3241" s="13" customFormat="1" ht="13.9" customHeight="1" x14ac:dyDescent="0.25"/>
    <row r="3242" s="13" customFormat="1" ht="13.9" customHeight="1" x14ac:dyDescent="0.25"/>
    <row r="3243" s="13" customFormat="1" ht="13.9" customHeight="1" x14ac:dyDescent="0.25"/>
    <row r="3244" s="13" customFormat="1" ht="13.9" customHeight="1" x14ac:dyDescent="0.25"/>
    <row r="3245" s="13" customFormat="1" ht="13.9" customHeight="1" x14ac:dyDescent="0.25"/>
    <row r="3246" s="13" customFormat="1" ht="13.9" customHeight="1" x14ac:dyDescent="0.25"/>
    <row r="3247" s="13" customFormat="1" ht="13.9" customHeight="1" x14ac:dyDescent="0.25"/>
    <row r="3248" s="13" customFormat="1" ht="13.9" customHeight="1" x14ac:dyDescent="0.25"/>
    <row r="3249" s="13" customFormat="1" ht="13.9" customHeight="1" x14ac:dyDescent="0.25"/>
    <row r="3250" s="13" customFormat="1" ht="13.9" customHeight="1" x14ac:dyDescent="0.25"/>
    <row r="3251" s="13" customFormat="1" ht="13.9" customHeight="1" x14ac:dyDescent="0.25"/>
    <row r="3252" s="13" customFormat="1" ht="13.9" customHeight="1" x14ac:dyDescent="0.25"/>
    <row r="3253" s="13" customFormat="1" ht="13.9" customHeight="1" x14ac:dyDescent="0.25"/>
    <row r="3254" s="13" customFormat="1" ht="13.9" customHeight="1" x14ac:dyDescent="0.25"/>
    <row r="3255" s="13" customFormat="1" ht="13.9" customHeight="1" x14ac:dyDescent="0.25"/>
    <row r="3256" s="13" customFormat="1" ht="13.9" customHeight="1" x14ac:dyDescent="0.25"/>
    <row r="3257" s="13" customFormat="1" ht="13.9" customHeight="1" x14ac:dyDescent="0.25"/>
    <row r="3258" s="13" customFormat="1" ht="13.9" customHeight="1" x14ac:dyDescent="0.25"/>
    <row r="3259" s="13" customFormat="1" ht="13.9" customHeight="1" x14ac:dyDescent="0.25"/>
    <row r="3260" s="13" customFormat="1" ht="13.9" customHeight="1" x14ac:dyDescent="0.25"/>
    <row r="3261" s="13" customFormat="1" ht="13.9" customHeight="1" x14ac:dyDescent="0.25"/>
    <row r="3262" s="13" customFormat="1" ht="13.9" customHeight="1" x14ac:dyDescent="0.25"/>
    <row r="3263" s="13" customFormat="1" ht="13.9" customHeight="1" x14ac:dyDescent="0.25"/>
    <row r="3264" s="13" customFormat="1" ht="13.9" customHeight="1" x14ac:dyDescent="0.25"/>
    <row r="3265" s="13" customFormat="1" ht="13.9" customHeight="1" x14ac:dyDescent="0.25"/>
    <row r="3266" s="13" customFormat="1" ht="13.9" customHeight="1" x14ac:dyDescent="0.25"/>
    <row r="3267" s="13" customFormat="1" ht="13.9" customHeight="1" x14ac:dyDescent="0.25"/>
    <row r="3268" s="13" customFormat="1" ht="13.9" customHeight="1" x14ac:dyDescent="0.25"/>
    <row r="3269" s="13" customFormat="1" ht="13.9" customHeight="1" x14ac:dyDescent="0.25"/>
    <row r="3270" s="13" customFormat="1" ht="13.9" customHeight="1" x14ac:dyDescent="0.25"/>
    <row r="3271" s="13" customFormat="1" ht="13.9" customHeight="1" x14ac:dyDescent="0.25"/>
    <row r="3272" s="13" customFormat="1" ht="13.9" customHeight="1" x14ac:dyDescent="0.25"/>
    <row r="3273" s="13" customFormat="1" ht="13.9" customHeight="1" x14ac:dyDescent="0.25"/>
    <row r="3274" s="13" customFormat="1" ht="13.9" customHeight="1" x14ac:dyDescent="0.25"/>
    <row r="3275" s="13" customFormat="1" ht="13.9" customHeight="1" x14ac:dyDescent="0.25"/>
    <row r="3276" s="13" customFormat="1" ht="13.9" customHeight="1" x14ac:dyDescent="0.25"/>
    <row r="3277" s="13" customFormat="1" ht="13.9" customHeight="1" x14ac:dyDescent="0.25"/>
    <row r="3278" s="13" customFormat="1" ht="13.9" customHeight="1" x14ac:dyDescent="0.25"/>
    <row r="3279" s="13" customFormat="1" ht="13.9" customHeight="1" x14ac:dyDescent="0.25"/>
    <row r="3280" s="13" customFormat="1" ht="13.9" customHeight="1" x14ac:dyDescent="0.25"/>
    <row r="3281" s="13" customFormat="1" ht="13.9" customHeight="1" x14ac:dyDescent="0.25"/>
    <row r="3282" s="13" customFormat="1" ht="13.9" customHeight="1" x14ac:dyDescent="0.25"/>
    <row r="3283" s="13" customFormat="1" ht="13.9" customHeight="1" x14ac:dyDescent="0.25"/>
    <row r="3284" s="13" customFormat="1" ht="13.9" customHeight="1" x14ac:dyDescent="0.25"/>
    <row r="3285" s="13" customFormat="1" ht="13.9" customHeight="1" x14ac:dyDescent="0.25"/>
    <row r="3286" s="13" customFormat="1" ht="13.9" customHeight="1" x14ac:dyDescent="0.25"/>
    <row r="3287" s="13" customFormat="1" ht="13.9" customHeight="1" x14ac:dyDescent="0.25"/>
    <row r="3288" s="13" customFormat="1" ht="13.9" customHeight="1" x14ac:dyDescent="0.25"/>
    <row r="3289" s="13" customFormat="1" ht="13.9" customHeight="1" x14ac:dyDescent="0.25"/>
    <row r="3290" s="13" customFormat="1" ht="13.9" customHeight="1" x14ac:dyDescent="0.25"/>
    <row r="3291" s="13" customFormat="1" ht="13.9" customHeight="1" x14ac:dyDescent="0.25"/>
    <row r="3292" s="13" customFormat="1" ht="13.9" customHeight="1" x14ac:dyDescent="0.25"/>
    <row r="3293" s="13" customFormat="1" ht="13.9" customHeight="1" x14ac:dyDescent="0.25"/>
    <row r="3294" s="13" customFormat="1" ht="13.9" customHeight="1" x14ac:dyDescent="0.25"/>
    <row r="3295" s="13" customFormat="1" ht="13.9" customHeight="1" x14ac:dyDescent="0.25"/>
    <row r="3296" s="13" customFormat="1" ht="13.9" customHeight="1" x14ac:dyDescent="0.25"/>
    <row r="3297" s="13" customFormat="1" ht="13.9" customHeight="1" x14ac:dyDescent="0.25"/>
    <row r="3298" s="13" customFormat="1" ht="13.9" customHeight="1" x14ac:dyDescent="0.25"/>
    <row r="3299" s="13" customFormat="1" ht="13.9" customHeight="1" x14ac:dyDescent="0.25"/>
    <row r="3300" s="13" customFormat="1" ht="13.9" customHeight="1" x14ac:dyDescent="0.25"/>
    <row r="3301" s="13" customFormat="1" ht="13.9" customHeight="1" x14ac:dyDescent="0.25"/>
    <row r="3302" s="13" customFormat="1" ht="13.9" customHeight="1" x14ac:dyDescent="0.25"/>
    <row r="3303" s="13" customFormat="1" ht="13.9" customHeight="1" x14ac:dyDescent="0.25"/>
    <row r="3304" s="13" customFormat="1" ht="13.9" customHeight="1" x14ac:dyDescent="0.25"/>
    <row r="3305" s="13" customFormat="1" ht="13.9" customHeight="1" x14ac:dyDescent="0.25"/>
    <row r="3306" s="13" customFormat="1" ht="13.9" customHeight="1" x14ac:dyDescent="0.25"/>
    <row r="3307" s="13" customFormat="1" ht="13.9" customHeight="1" x14ac:dyDescent="0.25"/>
    <row r="3308" s="13" customFormat="1" ht="13.9" customHeight="1" x14ac:dyDescent="0.25"/>
    <row r="3309" s="13" customFormat="1" ht="13.9" customHeight="1" x14ac:dyDescent="0.25"/>
    <row r="3310" s="13" customFormat="1" ht="13.9" customHeight="1" x14ac:dyDescent="0.25"/>
    <row r="3311" s="13" customFormat="1" ht="13.9" customHeight="1" x14ac:dyDescent="0.25"/>
    <row r="3312" s="13" customFormat="1" ht="13.9" customHeight="1" x14ac:dyDescent="0.25"/>
    <row r="3313" s="13" customFormat="1" ht="13.9" customHeight="1" x14ac:dyDescent="0.25"/>
    <row r="3314" s="13" customFormat="1" ht="13.9" customHeight="1" x14ac:dyDescent="0.25"/>
    <row r="3315" s="13" customFormat="1" ht="13.9" customHeight="1" x14ac:dyDescent="0.25"/>
    <row r="3316" s="13" customFormat="1" ht="13.9" customHeight="1" x14ac:dyDescent="0.25"/>
    <row r="3317" s="13" customFormat="1" ht="13.9" customHeight="1" x14ac:dyDescent="0.25"/>
    <row r="3318" s="13" customFormat="1" ht="13.9" customHeight="1" x14ac:dyDescent="0.25"/>
    <row r="3319" s="13" customFormat="1" ht="13.9" customHeight="1" x14ac:dyDescent="0.25"/>
    <row r="3320" s="13" customFormat="1" ht="13.9" customHeight="1" x14ac:dyDescent="0.25"/>
    <row r="3321" s="13" customFormat="1" ht="13.9" customHeight="1" x14ac:dyDescent="0.25"/>
    <row r="3322" s="13" customFormat="1" ht="13.9" customHeight="1" x14ac:dyDescent="0.25"/>
    <row r="3323" s="13" customFormat="1" ht="13.9" customHeight="1" x14ac:dyDescent="0.25"/>
    <row r="3324" s="13" customFormat="1" ht="13.9" customHeight="1" x14ac:dyDescent="0.25"/>
    <row r="3325" s="13" customFormat="1" ht="13.9" customHeight="1" x14ac:dyDescent="0.25"/>
    <row r="3326" s="13" customFormat="1" ht="13.9" customHeight="1" x14ac:dyDescent="0.25"/>
    <row r="3327" s="13" customFormat="1" ht="13.9" customHeight="1" x14ac:dyDescent="0.25"/>
    <row r="3328" s="13" customFormat="1" ht="13.9" customHeight="1" x14ac:dyDescent="0.25"/>
    <row r="3329" s="13" customFormat="1" ht="13.9" customHeight="1" x14ac:dyDescent="0.25"/>
    <row r="3330" s="13" customFormat="1" ht="13.9" customHeight="1" x14ac:dyDescent="0.25"/>
    <row r="3331" s="13" customFormat="1" ht="13.9" customHeight="1" x14ac:dyDescent="0.25"/>
    <row r="3332" s="13" customFormat="1" ht="13.9" customHeight="1" x14ac:dyDescent="0.25"/>
    <row r="3333" s="13" customFormat="1" ht="13.9" customHeight="1" x14ac:dyDescent="0.25"/>
    <row r="3334" s="13" customFormat="1" ht="13.9" customHeight="1" x14ac:dyDescent="0.25"/>
    <row r="3335" s="13" customFormat="1" ht="13.9" customHeight="1" x14ac:dyDescent="0.25"/>
    <row r="3336" s="13" customFormat="1" ht="13.9" customHeight="1" x14ac:dyDescent="0.25"/>
    <row r="3337" s="13" customFormat="1" ht="13.9" customHeight="1" x14ac:dyDescent="0.25"/>
    <row r="3338" s="13" customFormat="1" ht="13.9" customHeight="1" x14ac:dyDescent="0.25"/>
    <row r="3339" s="13" customFormat="1" ht="13.9" customHeight="1" x14ac:dyDescent="0.25"/>
    <row r="3340" s="13" customFormat="1" ht="13.9" customHeight="1" x14ac:dyDescent="0.25"/>
    <row r="3341" s="13" customFormat="1" ht="13.9" customHeight="1" x14ac:dyDescent="0.25"/>
    <row r="3342" s="13" customFormat="1" ht="13.9" customHeight="1" x14ac:dyDescent="0.25"/>
    <row r="3343" s="13" customFormat="1" ht="13.9" customHeight="1" x14ac:dyDescent="0.25"/>
    <row r="3344" s="13" customFormat="1" ht="13.9" customHeight="1" x14ac:dyDescent="0.25"/>
    <row r="3345" s="13" customFormat="1" ht="13.9" customHeight="1" x14ac:dyDescent="0.25"/>
    <row r="3346" s="13" customFormat="1" ht="13.9" customHeight="1" x14ac:dyDescent="0.25"/>
    <row r="3347" s="13" customFormat="1" ht="13.9" customHeight="1" x14ac:dyDescent="0.25"/>
    <row r="3348" s="13" customFormat="1" ht="13.9" customHeight="1" x14ac:dyDescent="0.25"/>
    <row r="3349" s="13" customFormat="1" ht="13.9" customHeight="1" x14ac:dyDescent="0.25"/>
    <row r="3350" s="13" customFormat="1" ht="13.9" customHeight="1" x14ac:dyDescent="0.25"/>
    <row r="3351" s="13" customFormat="1" ht="13.9" customHeight="1" x14ac:dyDescent="0.25"/>
    <row r="3352" s="13" customFormat="1" ht="13.9" customHeight="1" x14ac:dyDescent="0.25"/>
    <row r="3353" s="13" customFormat="1" ht="13.9" customHeight="1" x14ac:dyDescent="0.25"/>
    <row r="3354" s="13" customFormat="1" ht="13.9" customHeight="1" x14ac:dyDescent="0.25"/>
    <row r="3355" s="13" customFormat="1" ht="13.9" customHeight="1" x14ac:dyDescent="0.25"/>
    <row r="3356" s="13" customFormat="1" ht="13.9" customHeight="1" x14ac:dyDescent="0.25"/>
    <row r="3357" s="13" customFormat="1" ht="13.9" customHeight="1" x14ac:dyDescent="0.25"/>
    <row r="3358" s="13" customFormat="1" ht="13.9" customHeight="1" x14ac:dyDescent="0.25"/>
    <row r="3359" s="13" customFormat="1" ht="13.9" customHeight="1" x14ac:dyDescent="0.25"/>
    <row r="3360" s="13" customFormat="1" ht="13.9" customHeight="1" x14ac:dyDescent="0.25"/>
    <row r="3361" s="13" customFormat="1" ht="13.9" customHeight="1" x14ac:dyDescent="0.25"/>
    <row r="3362" s="13" customFormat="1" ht="13.9" customHeight="1" x14ac:dyDescent="0.25"/>
    <row r="3363" s="13" customFormat="1" ht="13.9" customHeight="1" x14ac:dyDescent="0.25"/>
    <row r="3364" s="13" customFormat="1" ht="13.9" customHeight="1" x14ac:dyDescent="0.25"/>
    <row r="3365" s="13" customFormat="1" ht="13.9" customHeight="1" x14ac:dyDescent="0.25"/>
    <row r="3366" s="13" customFormat="1" ht="13.9" customHeight="1" x14ac:dyDescent="0.25"/>
    <row r="3367" s="13" customFormat="1" ht="13.9" customHeight="1" x14ac:dyDescent="0.25"/>
    <row r="3368" s="13" customFormat="1" ht="13.9" customHeight="1" x14ac:dyDescent="0.25"/>
    <row r="3369" s="13" customFormat="1" ht="13.9" customHeight="1" x14ac:dyDescent="0.25"/>
    <row r="3370" s="13" customFormat="1" ht="13.9" customHeight="1" x14ac:dyDescent="0.25"/>
    <row r="3371" s="13" customFormat="1" ht="13.9" customHeight="1" x14ac:dyDescent="0.25"/>
    <row r="3372" s="13" customFormat="1" ht="13.9" customHeight="1" x14ac:dyDescent="0.25"/>
    <row r="3373" s="13" customFormat="1" ht="13.9" customHeight="1" x14ac:dyDescent="0.25"/>
    <row r="3374" s="13" customFormat="1" ht="13.9" customHeight="1" x14ac:dyDescent="0.25"/>
    <row r="3375" s="13" customFormat="1" ht="13.9" customHeight="1" x14ac:dyDescent="0.25"/>
    <row r="3376" s="13" customFormat="1" ht="13.9" customHeight="1" x14ac:dyDescent="0.25"/>
    <row r="3377" s="13" customFormat="1" ht="13.9" customHeight="1" x14ac:dyDescent="0.25"/>
    <row r="3378" s="13" customFormat="1" ht="13.9" customHeight="1" x14ac:dyDescent="0.25"/>
    <row r="3379" s="13" customFormat="1" ht="13.9" customHeight="1" x14ac:dyDescent="0.25"/>
    <row r="3380" s="13" customFormat="1" ht="13.9" customHeight="1" x14ac:dyDescent="0.25"/>
    <row r="3381" s="13" customFormat="1" ht="13.9" customHeight="1" x14ac:dyDescent="0.25"/>
    <row r="3382" s="13" customFormat="1" ht="13.9" customHeight="1" x14ac:dyDescent="0.25"/>
    <row r="3383" s="13" customFormat="1" ht="13.9" customHeight="1" x14ac:dyDescent="0.25"/>
    <row r="3384" s="13" customFormat="1" ht="13.9" customHeight="1" x14ac:dyDescent="0.25"/>
    <row r="3385" s="13" customFormat="1" ht="13.9" customHeight="1" x14ac:dyDescent="0.25"/>
    <row r="3386" s="13" customFormat="1" ht="13.9" customHeight="1" x14ac:dyDescent="0.25"/>
    <row r="3387" s="13" customFormat="1" ht="13.9" customHeight="1" x14ac:dyDescent="0.25"/>
    <row r="3388" s="13" customFormat="1" ht="13.9" customHeight="1" x14ac:dyDescent="0.25"/>
    <row r="3389" s="13" customFormat="1" ht="13.9" customHeight="1" x14ac:dyDescent="0.25"/>
    <row r="3390" s="13" customFormat="1" ht="13.9" customHeight="1" x14ac:dyDescent="0.25"/>
    <row r="3391" s="13" customFormat="1" ht="13.9" customHeight="1" x14ac:dyDescent="0.25"/>
    <row r="3392" s="13" customFormat="1" ht="13.9" customHeight="1" x14ac:dyDescent="0.25"/>
    <row r="3393" s="13" customFormat="1" ht="13.9" customHeight="1" x14ac:dyDescent="0.25"/>
    <row r="3394" s="13" customFormat="1" ht="13.9" customHeight="1" x14ac:dyDescent="0.25"/>
    <row r="3395" s="13" customFormat="1" ht="13.9" customHeight="1" x14ac:dyDescent="0.25"/>
    <row r="3396" s="13" customFormat="1" ht="13.9" customHeight="1" x14ac:dyDescent="0.25"/>
    <row r="3397" s="13" customFormat="1" ht="13.9" customHeight="1" x14ac:dyDescent="0.25"/>
    <row r="3398" s="13" customFormat="1" ht="13.9" customHeight="1" x14ac:dyDescent="0.25"/>
    <row r="3399" s="13" customFormat="1" ht="13.9" customHeight="1" x14ac:dyDescent="0.25"/>
    <row r="3400" s="13" customFormat="1" ht="13.9" customHeight="1" x14ac:dyDescent="0.25"/>
    <row r="3401" s="13" customFormat="1" ht="13.9" customHeight="1" x14ac:dyDescent="0.25"/>
    <row r="3402" s="13" customFormat="1" ht="13.9" customHeight="1" x14ac:dyDescent="0.25"/>
    <row r="3403" s="13" customFormat="1" ht="13.9" customHeight="1" x14ac:dyDescent="0.25"/>
    <row r="3404" s="13" customFormat="1" ht="13.9" customHeight="1" x14ac:dyDescent="0.25"/>
    <row r="3405" s="13" customFormat="1" ht="13.9" customHeight="1" x14ac:dyDescent="0.25"/>
    <row r="3406" s="13" customFormat="1" ht="13.9" customHeight="1" x14ac:dyDescent="0.25"/>
    <row r="3407" s="13" customFormat="1" ht="13.9" customHeight="1" x14ac:dyDescent="0.25"/>
    <row r="3408" s="13" customFormat="1" ht="13.9" customHeight="1" x14ac:dyDescent="0.25"/>
    <row r="3409" s="13" customFormat="1" ht="13.9" customHeight="1" x14ac:dyDescent="0.25"/>
    <row r="3410" s="13" customFormat="1" ht="13.9" customHeight="1" x14ac:dyDescent="0.25"/>
    <row r="3411" s="13" customFormat="1" ht="13.9" customHeight="1" x14ac:dyDescent="0.25"/>
    <row r="3412" s="13" customFormat="1" ht="13.9" customHeight="1" x14ac:dyDescent="0.25"/>
    <row r="3413" s="13" customFormat="1" ht="13.9" customHeight="1" x14ac:dyDescent="0.25"/>
    <row r="3414" s="13" customFormat="1" ht="13.9" customHeight="1" x14ac:dyDescent="0.25"/>
    <row r="3415" s="13" customFormat="1" ht="13.9" customHeight="1" x14ac:dyDescent="0.25"/>
    <row r="3416" s="13" customFormat="1" ht="13.9" customHeight="1" x14ac:dyDescent="0.25"/>
    <row r="3417" s="13" customFormat="1" ht="13.9" customHeight="1" x14ac:dyDescent="0.25"/>
    <row r="3418" s="13" customFormat="1" ht="13.9" customHeight="1" x14ac:dyDescent="0.25"/>
    <row r="3419" s="13" customFormat="1" ht="13.9" customHeight="1" x14ac:dyDescent="0.25"/>
    <row r="3420" s="13" customFormat="1" ht="13.9" customHeight="1" x14ac:dyDescent="0.25"/>
    <row r="3421" s="13" customFormat="1" ht="13.9" customHeight="1" x14ac:dyDescent="0.25"/>
    <row r="3422" s="13" customFormat="1" ht="13.9" customHeight="1" x14ac:dyDescent="0.25"/>
    <row r="3423" s="13" customFormat="1" ht="13.9" customHeight="1" x14ac:dyDescent="0.25"/>
    <row r="3424" s="13" customFormat="1" ht="13.9" customHeight="1" x14ac:dyDescent="0.25"/>
    <row r="3425" s="13" customFormat="1" ht="13.9" customHeight="1" x14ac:dyDescent="0.25"/>
    <row r="3426" s="13" customFormat="1" ht="13.9" customHeight="1" x14ac:dyDescent="0.25"/>
    <row r="3427" s="13" customFormat="1" ht="13.9" customHeight="1" x14ac:dyDescent="0.25"/>
    <row r="3428" s="13" customFormat="1" ht="13.9" customHeight="1" x14ac:dyDescent="0.25"/>
    <row r="3429" s="13" customFormat="1" ht="13.9" customHeight="1" x14ac:dyDescent="0.25"/>
    <row r="3430" s="13" customFormat="1" ht="13.9" customHeight="1" x14ac:dyDescent="0.25"/>
    <row r="3431" s="13" customFormat="1" ht="13.9" customHeight="1" x14ac:dyDescent="0.25"/>
    <row r="3432" s="13" customFormat="1" ht="13.9" customHeight="1" x14ac:dyDescent="0.25"/>
    <row r="3433" s="13" customFormat="1" ht="13.9" customHeight="1" x14ac:dyDescent="0.25"/>
    <row r="3434" s="13" customFormat="1" ht="13.9" customHeight="1" x14ac:dyDescent="0.25"/>
    <row r="3435" s="13" customFormat="1" ht="13.9" customHeight="1" x14ac:dyDescent="0.25"/>
    <row r="3436" s="13" customFormat="1" ht="13.9" customHeight="1" x14ac:dyDescent="0.25"/>
    <row r="3437" s="13" customFormat="1" ht="13.9" customHeight="1" x14ac:dyDescent="0.25"/>
    <row r="3438" s="13" customFormat="1" ht="13.9" customHeight="1" x14ac:dyDescent="0.25"/>
    <row r="3439" s="13" customFormat="1" ht="13.9" customHeight="1" x14ac:dyDescent="0.25"/>
    <row r="3440" s="13" customFormat="1" ht="13.9" customHeight="1" x14ac:dyDescent="0.25"/>
    <row r="3441" s="13" customFormat="1" ht="13.9" customHeight="1" x14ac:dyDescent="0.25"/>
    <row r="3442" s="13" customFormat="1" ht="13.9" customHeight="1" x14ac:dyDescent="0.25"/>
    <row r="3443" s="13" customFormat="1" ht="13.9" customHeight="1" x14ac:dyDescent="0.25"/>
    <row r="3444" s="13" customFormat="1" ht="13.9" customHeight="1" x14ac:dyDescent="0.25"/>
    <row r="3445" s="13" customFormat="1" ht="13.9" customHeight="1" x14ac:dyDescent="0.25"/>
    <row r="3446" s="13" customFormat="1" ht="13.9" customHeight="1" x14ac:dyDescent="0.25"/>
    <row r="3447" s="13" customFormat="1" ht="13.9" customHeight="1" x14ac:dyDescent="0.25"/>
    <row r="3448" s="13" customFormat="1" ht="13.9" customHeight="1" x14ac:dyDescent="0.25"/>
    <row r="3449" s="13" customFormat="1" ht="13.9" customHeight="1" x14ac:dyDescent="0.25"/>
    <row r="3450" s="13" customFormat="1" ht="13.9" customHeight="1" x14ac:dyDescent="0.25"/>
    <row r="3451" s="13" customFormat="1" ht="13.9" customHeight="1" x14ac:dyDescent="0.25"/>
    <row r="3452" s="13" customFormat="1" ht="13.9" customHeight="1" x14ac:dyDescent="0.25"/>
    <row r="3453" s="13" customFormat="1" ht="13.9" customHeight="1" x14ac:dyDescent="0.25"/>
    <row r="3454" s="13" customFormat="1" ht="13.9" customHeight="1" x14ac:dyDescent="0.25"/>
    <row r="3455" s="13" customFormat="1" ht="13.9" customHeight="1" x14ac:dyDescent="0.25"/>
    <row r="3456" s="13" customFormat="1" ht="13.9" customHeight="1" x14ac:dyDescent="0.25"/>
    <row r="3457" s="13" customFormat="1" ht="13.9" customHeight="1" x14ac:dyDescent="0.25"/>
    <row r="3458" s="13" customFormat="1" ht="13.9" customHeight="1" x14ac:dyDescent="0.25"/>
    <row r="3459" s="13" customFormat="1" ht="13.9" customHeight="1" x14ac:dyDescent="0.25"/>
    <row r="3460" s="13" customFormat="1" ht="13.9" customHeight="1" x14ac:dyDescent="0.25"/>
    <row r="3461" s="13" customFormat="1" ht="13.9" customHeight="1" x14ac:dyDescent="0.25"/>
    <row r="3462" s="13" customFormat="1" ht="13.9" customHeight="1" x14ac:dyDescent="0.25"/>
    <row r="3463" s="13" customFormat="1" ht="13.9" customHeight="1" x14ac:dyDescent="0.25"/>
    <row r="3464" s="13" customFormat="1" ht="13.9" customHeight="1" x14ac:dyDescent="0.25"/>
    <row r="3465" s="13" customFormat="1" ht="13.9" customHeight="1" x14ac:dyDescent="0.25"/>
    <row r="3466" s="13" customFormat="1" ht="13.9" customHeight="1" x14ac:dyDescent="0.25"/>
    <row r="3467" s="13" customFormat="1" ht="13.9" customHeight="1" x14ac:dyDescent="0.25"/>
    <row r="3468" s="13" customFormat="1" ht="13.9" customHeight="1" x14ac:dyDescent="0.25"/>
    <row r="3469" s="13" customFormat="1" ht="13.9" customHeight="1" x14ac:dyDescent="0.25"/>
    <row r="3470" s="13" customFormat="1" ht="13.9" customHeight="1" x14ac:dyDescent="0.25"/>
    <row r="3471" s="13" customFormat="1" ht="13.9" customHeight="1" x14ac:dyDescent="0.25"/>
    <row r="3472" s="13" customFormat="1" ht="13.9" customHeight="1" x14ac:dyDescent="0.25"/>
    <row r="3473" s="13" customFormat="1" ht="13.9" customHeight="1" x14ac:dyDescent="0.25"/>
    <row r="3474" s="13" customFormat="1" ht="13.9" customHeight="1" x14ac:dyDescent="0.25"/>
    <row r="3475" s="13" customFormat="1" ht="13.9" customHeight="1" x14ac:dyDescent="0.25"/>
    <row r="3476" s="13" customFormat="1" ht="13.9" customHeight="1" x14ac:dyDescent="0.25"/>
    <row r="3477" s="13" customFormat="1" ht="13.9" customHeight="1" x14ac:dyDescent="0.25"/>
    <row r="3478" s="13" customFormat="1" ht="13.9" customHeight="1" x14ac:dyDescent="0.25"/>
    <row r="3479" s="13" customFormat="1" ht="13.9" customHeight="1" x14ac:dyDescent="0.25"/>
    <row r="3480" s="13" customFormat="1" ht="13.9" customHeight="1" x14ac:dyDescent="0.25"/>
    <row r="3481" s="13" customFormat="1" ht="13.9" customHeight="1" x14ac:dyDescent="0.25"/>
    <row r="3482" s="13" customFormat="1" ht="13.9" customHeight="1" x14ac:dyDescent="0.25"/>
    <row r="3483" s="13" customFormat="1" ht="13.9" customHeight="1" x14ac:dyDescent="0.25"/>
    <row r="3484" s="13" customFormat="1" ht="13.9" customHeight="1" x14ac:dyDescent="0.25"/>
    <row r="3485" s="13" customFormat="1" ht="13.9" customHeight="1" x14ac:dyDescent="0.25"/>
    <row r="3486" s="13" customFormat="1" ht="13.9" customHeight="1" x14ac:dyDescent="0.25"/>
    <row r="3487" s="13" customFormat="1" ht="13.9" customHeight="1" x14ac:dyDescent="0.25"/>
    <row r="3488" s="13" customFormat="1" ht="13.9" customHeight="1" x14ac:dyDescent="0.25"/>
    <row r="3489" s="13" customFormat="1" ht="13.9" customHeight="1" x14ac:dyDescent="0.25"/>
    <row r="3490" s="13" customFormat="1" ht="13.9" customHeight="1" x14ac:dyDescent="0.25"/>
    <row r="3491" s="13" customFormat="1" ht="13.9" customHeight="1" x14ac:dyDescent="0.25"/>
    <row r="3492" s="13" customFormat="1" ht="13.9" customHeight="1" x14ac:dyDescent="0.25"/>
    <row r="3493" s="13" customFormat="1" ht="13.9" customHeight="1" x14ac:dyDescent="0.25"/>
    <row r="3494" s="13" customFormat="1" ht="13.9" customHeight="1" x14ac:dyDescent="0.25"/>
    <row r="3495" s="13" customFormat="1" ht="13.9" customHeight="1" x14ac:dyDescent="0.25"/>
    <row r="3496" s="13" customFormat="1" ht="13.9" customHeight="1" x14ac:dyDescent="0.25"/>
    <row r="3497" s="13" customFormat="1" ht="13.9" customHeight="1" x14ac:dyDescent="0.25"/>
    <row r="3498" s="13" customFormat="1" ht="13.9" customHeight="1" x14ac:dyDescent="0.25"/>
    <row r="3499" s="13" customFormat="1" ht="13.9" customHeight="1" x14ac:dyDescent="0.25"/>
    <row r="3500" s="13" customFormat="1" ht="13.9" customHeight="1" x14ac:dyDescent="0.25"/>
    <row r="3501" s="13" customFormat="1" ht="13.9" customHeight="1" x14ac:dyDescent="0.25"/>
    <row r="3502" s="13" customFormat="1" ht="13.9" customHeight="1" x14ac:dyDescent="0.25"/>
    <row r="3503" s="13" customFormat="1" ht="13.9" customHeight="1" x14ac:dyDescent="0.25"/>
    <row r="3504" s="13" customFormat="1" ht="13.9" customHeight="1" x14ac:dyDescent="0.25"/>
    <row r="3505" s="13" customFormat="1" ht="13.9" customHeight="1" x14ac:dyDescent="0.25"/>
    <row r="3506" s="13" customFormat="1" ht="13.9" customHeight="1" x14ac:dyDescent="0.25"/>
    <row r="3507" s="13" customFormat="1" ht="13.9" customHeight="1" x14ac:dyDescent="0.25"/>
    <row r="3508" s="13" customFormat="1" ht="13.9" customHeight="1" x14ac:dyDescent="0.25"/>
    <row r="3509" s="13" customFormat="1" ht="13.9" customHeight="1" x14ac:dyDescent="0.25"/>
    <row r="3510" s="13" customFormat="1" ht="13.9" customHeight="1" x14ac:dyDescent="0.25"/>
    <row r="3511" s="13" customFormat="1" ht="13.9" customHeight="1" x14ac:dyDescent="0.25"/>
    <row r="3512" s="13" customFormat="1" ht="13.9" customHeight="1" x14ac:dyDescent="0.25"/>
    <row r="3513" s="13" customFormat="1" ht="13.9" customHeight="1" x14ac:dyDescent="0.25"/>
    <row r="3514" s="13" customFormat="1" ht="13.9" customHeight="1" x14ac:dyDescent="0.25"/>
    <row r="3515" s="13" customFormat="1" ht="13.9" customHeight="1" x14ac:dyDescent="0.25"/>
    <row r="3516" s="13" customFormat="1" ht="13.9" customHeight="1" x14ac:dyDescent="0.25"/>
    <row r="3517" s="13" customFormat="1" ht="13.9" customHeight="1" x14ac:dyDescent="0.25"/>
    <row r="3518" s="13" customFormat="1" ht="13.9" customHeight="1" x14ac:dyDescent="0.25"/>
    <row r="3519" s="13" customFormat="1" ht="13.9" customHeight="1" x14ac:dyDescent="0.25"/>
    <row r="3520" s="13" customFormat="1" ht="13.9" customHeight="1" x14ac:dyDescent="0.25"/>
    <row r="3521" s="13" customFormat="1" ht="13.9" customHeight="1" x14ac:dyDescent="0.25"/>
    <row r="3522" s="13" customFormat="1" ht="13.9" customHeight="1" x14ac:dyDescent="0.25"/>
    <row r="3523" s="13" customFormat="1" ht="13.9" customHeight="1" x14ac:dyDescent="0.25"/>
    <row r="3524" s="13" customFormat="1" ht="13.9" customHeight="1" x14ac:dyDescent="0.25"/>
    <row r="3525" s="13" customFormat="1" ht="13.9" customHeight="1" x14ac:dyDescent="0.25"/>
    <row r="3526" s="13" customFormat="1" ht="13.9" customHeight="1" x14ac:dyDescent="0.25"/>
    <row r="3527" s="13" customFormat="1" ht="13.9" customHeight="1" x14ac:dyDescent="0.25"/>
    <row r="3528" s="13" customFormat="1" ht="13.9" customHeight="1" x14ac:dyDescent="0.25"/>
    <row r="3529" s="13" customFormat="1" ht="13.9" customHeight="1" x14ac:dyDescent="0.25"/>
    <row r="3530" s="13" customFormat="1" ht="13.9" customHeight="1" x14ac:dyDescent="0.25"/>
    <row r="3531" s="13" customFormat="1" ht="13.9" customHeight="1" x14ac:dyDescent="0.25"/>
    <row r="3532" s="13" customFormat="1" ht="13.9" customHeight="1" x14ac:dyDescent="0.25"/>
    <row r="3533" s="13" customFormat="1" ht="13.9" customHeight="1" x14ac:dyDescent="0.25"/>
    <row r="3534" s="13" customFormat="1" ht="13.9" customHeight="1" x14ac:dyDescent="0.25"/>
    <row r="3535" s="13" customFormat="1" ht="13.9" customHeight="1" x14ac:dyDescent="0.25"/>
    <row r="3536" s="13" customFormat="1" ht="13.9" customHeight="1" x14ac:dyDescent="0.25"/>
    <row r="3537" s="13" customFormat="1" ht="13.9" customHeight="1" x14ac:dyDescent="0.25"/>
    <row r="3538" s="13" customFormat="1" ht="13.9" customHeight="1" x14ac:dyDescent="0.25"/>
    <row r="3539" s="13" customFormat="1" ht="13.9" customHeight="1" x14ac:dyDescent="0.25"/>
    <row r="3540" s="13" customFormat="1" ht="13.9" customHeight="1" x14ac:dyDescent="0.25"/>
    <row r="3541" s="13" customFormat="1" ht="13.9" customHeight="1" x14ac:dyDescent="0.25"/>
    <row r="3542" s="13" customFormat="1" ht="13.9" customHeight="1" x14ac:dyDescent="0.25"/>
    <row r="3543" s="13" customFormat="1" ht="13.9" customHeight="1" x14ac:dyDescent="0.25"/>
    <row r="3544" s="13" customFormat="1" ht="13.9" customHeight="1" x14ac:dyDescent="0.25"/>
    <row r="3545" s="13" customFormat="1" ht="13.9" customHeight="1" x14ac:dyDescent="0.25"/>
    <row r="3546" s="13" customFormat="1" ht="13.9" customHeight="1" x14ac:dyDescent="0.25"/>
    <row r="3547" s="13" customFormat="1" ht="13.9" customHeight="1" x14ac:dyDescent="0.25"/>
    <row r="3548" s="13" customFormat="1" ht="13.9" customHeight="1" x14ac:dyDescent="0.25"/>
    <row r="3549" s="13" customFormat="1" ht="13.9" customHeight="1" x14ac:dyDescent="0.25"/>
    <row r="3550" s="13" customFormat="1" ht="13.9" customHeight="1" x14ac:dyDescent="0.25"/>
    <row r="3551" s="13" customFormat="1" ht="13.9" customHeight="1" x14ac:dyDescent="0.25"/>
    <row r="3552" s="13" customFormat="1" ht="13.9" customHeight="1" x14ac:dyDescent="0.25"/>
    <row r="3553" s="13" customFormat="1" ht="13.9" customHeight="1" x14ac:dyDescent="0.25"/>
    <row r="3554" s="13" customFormat="1" ht="13.9" customHeight="1" x14ac:dyDescent="0.25"/>
    <row r="3555" s="13" customFormat="1" ht="13.9" customHeight="1" x14ac:dyDescent="0.25"/>
    <row r="3556" s="13" customFormat="1" ht="13.9" customHeight="1" x14ac:dyDescent="0.25"/>
    <row r="3557" s="13" customFormat="1" ht="13.9" customHeight="1" x14ac:dyDescent="0.25"/>
    <row r="3558" s="13" customFormat="1" ht="13.9" customHeight="1" x14ac:dyDescent="0.25"/>
    <row r="3559" s="13" customFormat="1" ht="13.9" customHeight="1" x14ac:dyDescent="0.25"/>
    <row r="3560" s="13" customFormat="1" ht="13.9" customHeight="1" x14ac:dyDescent="0.25"/>
    <row r="3561" s="13" customFormat="1" ht="13.9" customHeight="1" x14ac:dyDescent="0.25"/>
    <row r="3562" s="13" customFormat="1" ht="13.9" customHeight="1" x14ac:dyDescent="0.25"/>
    <row r="3563" s="13" customFormat="1" ht="13.9" customHeight="1" x14ac:dyDescent="0.25"/>
    <row r="3564" s="13" customFormat="1" ht="13.9" customHeight="1" x14ac:dyDescent="0.25"/>
    <row r="3565" s="13" customFormat="1" ht="13.9" customHeight="1" x14ac:dyDescent="0.25"/>
    <row r="3566" s="13" customFormat="1" ht="13.9" customHeight="1" x14ac:dyDescent="0.25"/>
    <row r="3567" s="13" customFormat="1" ht="13.9" customHeight="1" x14ac:dyDescent="0.25"/>
    <row r="3568" s="13" customFormat="1" ht="13.9" customHeight="1" x14ac:dyDescent="0.25"/>
    <row r="3569" s="13" customFormat="1" ht="13.9" customHeight="1" x14ac:dyDescent="0.25"/>
    <row r="3570" s="13" customFormat="1" ht="13.9" customHeight="1" x14ac:dyDescent="0.25"/>
    <row r="3571" s="13" customFormat="1" ht="13.9" customHeight="1" x14ac:dyDescent="0.25"/>
    <row r="3572" s="13" customFormat="1" ht="13.9" customHeight="1" x14ac:dyDescent="0.25"/>
    <row r="3573" s="13" customFormat="1" ht="13.9" customHeight="1" x14ac:dyDescent="0.25"/>
    <row r="3574" s="13" customFormat="1" ht="13.9" customHeight="1" x14ac:dyDescent="0.25"/>
    <row r="3575" s="13" customFormat="1" ht="13.9" customHeight="1" x14ac:dyDescent="0.25"/>
    <row r="3576" s="13" customFormat="1" ht="13.9" customHeight="1" x14ac:dyDescent="0.25"/>
    <row r="3577" s="13" customFormat="1" ht="13.9" customHeight="1" x14ac:dyDescent="0.25"/>
    <row r="3578" s="13" customFormat="1" ht="13.9" customHeight="1" x14ac:dyDescent="0.25"/>
    <row r="3579" s="13" customFormat="1" ht="13.9" customHeight="1" x14ac:dyDescent="0.25"/>
    <row r="3580" s="13" customFormat="1" ht="13.9" customHeight="1" x14ac:dyDescent="0.25"/>
    <row r="3581" s="13" customFormat="1" ht="13.9" customHeight="1" x14ac:dyDescent="0.25"/>
    <row r="3582" s="13" customFormat="1" ht="13.9" customHeight="1" x14ac:dyDescent="0.25"/>
    <row r="3583" s="13" customFormat="1" ht="13.9" customHeight="1" x14ac:dyDescent="0.25"/>
    <row r="3584" s="13" customFormat="1" ht="13.9" customHeight="1" x14ac:dyDescent="0.25"/>
    <row r="3585" s="13" customFormat="1" ht="13.9" customHeight="1" x14ac:dyDescent="0.25"/>
    <row r="3586" s="13" customFormat="1" ht="13.9" customHeight="1" x14ac:dyDescent="0.25"/>
    <row r="3587" s="13" customFormat="1" ht="13.9" customHeight="1" x14ac:dyDescent="0.25"/>
    <row r="3588" s="13" customFormat="1" ht="13.9" customHeight="1" x14ac:dyDescent="0.25"/>
    <row r="3589" s="13" customFormat="1" ht="13.9" customHeight="1" x14ac:dyDescent="0.25"/>
    <row r="3590" s="13" customFormat="1" ht="13.9" customHeight="1" x14ac:dyDescent="0.25"/>
    <row r="3591" s="13" customFormat="1" ht="13.9" customHeight="1" x14ac:dyDescent="0.25"/>
    <row r="3592" s="13" customFormat="1" ht="13.9" customHeight="1" x14ac:dyDescent="0.25"/>
    <row r="3593" s="13" customFormat="1" ht="13.9" customHeight="1" x14ac:dyDescent="0.25"/>
    <row r="3594" s="13" customFormat="1" ht="13.9" customHeight="1" x14ac:dyDescent="0.25"/>
    <row r="3595" s="13" customFormat="1" ht="13.9" customHeight="1" x14ac:dyDescent="0.25"/>
    <row r="3596" s="13" customFormat="1" ht="13.9" customHeight="1" x14ac:dyDescent="0.25"/>
    <row r="3597" s="13" customFormat="1" ht="13.9" customHeight="1" x14ac:dyDescent="0.25"/>
    <row r="3598" s="13" customFormat="1" ht="13.9" customHeight="1" x14ac:dyDescent="0.25"/>
    <row r="3599" s="13" customFormat="1" ht="13.9" customHeight="1" x14ac:dyDescent="0.25"/>
    <row r="3600" s="13" customFormat="1" ht="13.9" customHeight="1" x14ac:dyDescent="0.25"/>
    <row r="3601" s="13" customFormat="1" ht="13.9" customHeight="1" x14ac:dyDescent="0.25"/>
    <row r="3602" s="13" customFormat="1" ht="13.9" customHeight="1" x14ac:dyDescent="0.25"/>
    <row r="3603" s="13" customFormat="1" ht="13.9" customHeight="1" x14ac:dyDescent="0.25"/>
    <row r="3604" s="13" customFormat="1" ht="13.9" customHeight="1" x14ac:dyDescent="0.25"/>
    <row r="3605" s="13" customFormat="1" ht="13.9" customHeight="1" x14ac:dyDescent="0.25"/>
    <row r="3606" s="13" customFormat="1" ht="13.9" customHeight="1" x14ac:dyDescent="0.25"/>
    <row r="3607" s="13" customFormat="1" ht="13.9" customHeight="1" x14ac:dyDescent="0.25"/>
    <row r="3608" s="13" customFormat="1" ht="13.9" customHeight="1" x14ac:dyDescent="0.25"/>
    <row r="3609" s="13" customFormat="1" ht="13.9" customHeight="1" x14ac:dyDescent="0.25"/>
    <row r="3610" s="13" customFormat="1" ht="13.9" customHeight="1" x14ac:dyDescent="0.25"/>
    <row r="3611" s="13" customFormat="1" ht="13.9" customHeight="1" x14ac:dyDescent="0.25"/>
    <row r="3612" s="13" customFormat="1" ht="13.9" customHeight="1" x14ac:dyDescent="0.25"/>
    <row r="3613" s="13" customFormat="1" ht="13.9" customHeight="1" x14ac:dyDescent="0.25"/>
    <row r="3614" s="13" customFormat="1" ht="13.9" customHeight="1" x14ac:dyDescent="0.25"/>
    <row r="3615" s="13" customFormat="1" ht="13.9" customHeight="1" x14ac:dyDescent="0.25"/>
    <row r="3616" s="13" customFormat="1" ht="13.9" customHeight="1" x14ac:dyDescent="0.25"/>
    <row r="3617" s="13" customFormat="1" ht="13.9" customHeight="1" x14ac:dyDescent="0.25"/>
    <row r="3618" s="13" customFormat="1" ht="13.9" customHeight="1" x14ac:dyDescent="0.25"/>
    <row r="3619" s="13" customFormat="1" ht="13.9" customHeight="1" x14ac:dyDescent="0.25"/>
    <row r="3620" s="13" customFormat="1" ht="13.9" customHeight="1" x14ac:dyDescent="0.25"/>
    <row r="3621" s="13" customFormat="1" ht="13.9" customHeight="1" x14ac:dyDescent="0.25"/>
    <row r="3622" s="13" customFormat="1" ht="13.9" customHeight="1" x14ac:dyDescent="0.25"/>
    <row r="3623" s="13" customFormat="1" ht="13.9" customHeight="1" x14ac:dyDescent="0.25"/>
    <row r="3624" s="13" customFormat="1" ht="13.9" customHeight="1" x14ac:dyDescent="0.25"/>
    <row r="3625" s="13" customFormat="1" ht="13.9" customHeight="1" x14ac:dyDescent="0.25"/>
    <row r="3626" s="13" customFormat="1" ht="13.9" customHeight="1" x14ac:dyDescent="0.25"/>
    <row r="3627" s="13" customFormat="1" ht="13.9" customHeight="1" x14ac:dyDescent="0.25"/>
    <row r="3628" s="13" customFormat="1" ht="13.9" customHeight="1" x14ac:dyDescent="0.25"/>
    <row r="3629" s="13" customFormat="1" ht="13.9" customHeight="1" x14ac:dyDescent="0.25"/>
    <row r="3630" s="13" customFormat="1" ht="13.9" customHeight="1" x14ac:dyDescent="0.25"/>
    <row r="3631" s="13" customFormat="1" ht="13.9" customHeight="1" x14ac:dyDescent="0.25"/>
    <row r="3632" s="13" customFormat="1" ht="13.9" customHeight="1" x14ac:dyDescent="0.25"/>
    <row r="3633" s="13" customFormat="1" ht="13.9" customHeight="1" x14ac:dyDescent="0.25"/>
    <row r="3634" s="13" customFormat="1" ht="13.9" customHeight="1" x14ac:dyDescent="0.25"/>
    <row r="3635" s="13" customFormat="1" ht="13.9" customHeight="1" x14ac:dyDescent="0.25"/>
    <row r="3636" s="13" customFormat="1" ht="13.9" customHeight="1" x14ac:dyDescent="0.25"/>
    <row r="3637" s="13" customFormat="1" ht="13.9" customHeight="1" x14ac:dyDescent="0.25"/>
    <row r="3638" s="13" customFormat="1" ht="13.9" customHeight="1" x14ac:dyDescent="0.25"/>
    <row r="3639" s="13" customFormat="1" ht="13.9" customHeight="1" x14ac:dyDescent="0.25"/>
    <row r="3640" s="13" customFormat="1" ht="13.9" customHeight="1" x14ac:dyDescent="0.25"/>
    <row r="3641" s="13" customFormat="1" ht="13.9" customHeight="1" x14ac:dyDescent="0.25"/>
    <row r="3642" s="13" customFormat="1" ht="13.9" customHeight="1" x14ac:dyDescent="0.25"/>
    <row r="3643" s="13" customFormat="1" ht="13.9" customHeight="1" x14ac:dyDescent="0.25"/>
    <row r="3644" s="13" customFormat="1" ht="13.9" customHeight="1" x14ac:dyDescent="0.25"/>
    <row r="3645" s="13" customFormat="1" ht="13.9" customHeight="1" x14ac:dyDescent="0.25"/>
    <row r="3646" s="13" customFormat="1" ht="13.9" customHeight="1" x14ac:dyDescent="0.25"/>
    <row r="3647" s="13" customFormat="1" ht="13.9" customHeight="1" x14ac:dyDescent="0.25"/>
    <row r="3648" s="13" customFormat="1" ht="13.9" customHeight="1" x14ac:dyDescent="0.25"/>
    <row r="3649" s="13" customFormat="1" ht="13.9" customHeight="1" x14ac:dyDescent="0.25"/>
    <row r="3650" s="13" customFormat="1" ht="13.9" customHeight="1" x14ac:dyDescent="0.25"/>
    <row r="3651" s="13" customFormat="1" ht="13.9" customHeight="1" x14ac:dyDescent="0.25"/>
    <row r="3652" s="13" customFormat="1" ht="13.9" customHeight="1" x14ac:dyDescent="0.25"/>
    <row r="3653" s="13" customFormat="1" ht="13.9" customHeight="1" x14ac:dyDescent="0.25"/>
    <row r="3654" s="13" customFormat="1" ht="13.9" customHeight="1" x14ac:dyDescent="0.25"/>
    <row r="3655" s="13" customFormat="1" ht="13.9" customHeight="1" x14ac:dyDescent="0.25"/>
    <row r="3656" s="13" customFormat="1" ht="13.9" customHeight="1" x14ac:dyDescent="0.25"/>
    <row r="3657" s="13" customFormat="1" ht="13.9" customHeight="1" x14ac:dyDescent="0.25"/>
    <row r="3658" s="13" customFormat="1" ht="13.9" customHeight="1" x14ac:dyDescent="0.25"/>
    <row r="3659" s="13" customFormat="1" ht="13.9" customHeight="1" x14ac:dyDescent="0.25"/>
    <row r="3660" s="13" customFormat="1" ht="13.9" customHeight="1" x14ac:dyDescent="0.25"/>
    <row r="3661" s="13" customFormat="1" ht="13.9" customHeight="1" x14ac:dyDescent="0.25"/>
    <row r="3662" s="13" customFormat="1" ht="13.9" customHeight="1" x14ac:dyDescent="0.25"/>
    <row r="3663" s="13" customFormat="1" ht="13.9" customHeight="1" x14ac:dyDescent="0.25"/>
    <row r="3664" s="13" customFormat="1" ht="13.9" customHeight="1" x14ac:dyDescent="0.25"/>
    <row r="3665" s="13" customFormat="1" ht="13.9" customHeight="1" x14ac:dyDescent="0.25"/>
    <row r="3666" s="13" customFormat="1" ht="13.9" customHeight="1" x14ac:dyDescent="0.25"/>
    <row r="3667" s="13" customFormat="1" ht="13.9" customHeight="1" x14ac:dyDescent="0.25"/>
    <row r="3668" s="13" customFormat="1" ht="13.9" customHeight="1" x14ac:dyDescent="0.25"/>
    <row r="3669" s="13" customFormat="1" ht="13.9" customHeight="1" x14ac:dyDescent="0.25"/>
    <row r="3670" s="13" customFormat="1" ht="13.9" customHeight="1" x14ac:dyDescent="0.25"/>
    <row r="3671" s="13" customFormat="1" ht="13.9" customHeight="1" x14ac:dyDescent="0.25"/>
    <row r="3672" s="13" customFormat="1" ht="13.9" customHeight="1" x14ac:dyDescent="0.25"/>
    <row r="3673" s="13" customFormat="1" ht="13.9" customHeight="1" x14ac:dyDescent="0.25"/>
    <row r="3674" s="13" customFormat="1" ht="13.9" customHeight="1" x14ac:dyDescent="0.25"/>
    <row r="3675" s="13" customFormat="1" ht="13.9" customHeight="1" x14ac:dyDescent="0.25"/>
    <row r="3676" s="13" customFormat="1" ht="13.9" customHeight="1" x14ac:dyDescent="0.25"/>
    <row r="3677" s="13" customFormat="1" ht="13.9" customHeight="1" x14ac:dyDescent="0.25"/>
    <row r="3678" s="13" customFormat="1" ht="13.9" customHeight="1" x14ac:dyDescent="0.25"/>
    <row r="3679" s="13" customFormat="1" ht="13.9" customHeight="1" x14ac:dyDescent="0.25"/>
    <row r="3680" s="13" customFormat="1" ht="13.9" customHeight="1" x14ac:dyDescent="0.25"/>
    <row r="3681" s="13" customFormat="1" ht="13.9" customHeight="1" x14ac:dyDescent="0.25"/>
    <row r="3682" s="13" customFormat="1" ht="13.9" customHeight="1" x14ac:dyDescent="0.25"/>
    <row r="3683" s="13" customFormat="1" ht="13.9" customHeight="1" x14ac:dyDescent="0.25"/>
    <row r="3684" s="13" customFormat="1" ht="13.9" customHeight="1" x14ac:dyDescent="0.25"/>
    <row r="3685" s="13" customFormat="1" ht="13.9" customHeight="1" x14ac:dyDescent="0.25"/>
    <row r="3686" s="13" customFormat="1" ht="13.9" customHeight="1" x14ac:dyDescent="0.25"/>
    <row r="3687" s="13" customFormat="1" ht="13.9" customHeight="1" x14ac:dyDescent="0.25"/>
    <row r="3688" s="13" customFormat="1" ht="13.9" customHeight="1" x14ac:dyDescent="0.25"/>
    <row r="3689" s="13" customFormat="1" ht="13.9" customHeight="1" x14ac:dyDescent="0.25"/>
    <row r="3690" s="13" customFormat="1" ht="13.9" customHeight="1" x14ac:dyDescent="0.25"/>
    <row r="3691" s="13" customFormat="1" ht="13.9" customHeight="1" x14ac:dyDescent="0.25"/>
    <row r="3692" s="13" customFormat="1" ht="13.9" customHeight="1" x14ac:dyDescent="0.25"/>
    <row r="3693" s="13" customFormat="1" ht="13.9" customHeight="1" x14ac:dyDescent="0.25"/>
    <row r="3694" s="13" customFormat="1" ht="13.9" customHeight="1" x14ac:dyDescent="0.25"/>
    <row r="3695" s="13" customFormat="1" ht="13.9" customHeight="1" x14ac:dyDescent="0.25"/>
    <row r="3696" s="13" customFormat="1" ht="13.9" customHeight="1" x14ac:dyDescent="0.25"/>
    <row r="3697" s="13" customFormat="1" ht="13.9" customHeight="1" x14ac:dyDescent="0.25"/>
    <row r="3698" s="13" customFormat="1" ht="13.9" customHeight="1" x14ac:dyDescent="0.25"/>
    <row r="3699" s="13" customFormat="1" ht="13.9" customHeight="1" x14ac:dyDescent="0.25"/>
    <row r="3700" s="13" customFormat="1" ht="13.9" customHeight="1" x14ac:dyDescent="0.25"/>
    <row r="3701" s="13" customFormat="1" ht="13.9" customHeight="1" x14ac:dyDescent="0.25"/>
    <row r="3702" s="13" customFormat="1" ht="13.9" customHeight="1" x14ac:dyDescent="0.25"/>
    <row r="3703" s="13" customFormat="1" ht="13.9" customHeight="1" x14ac:dyDescent="0.25"/>
    <row r="3704" s="13" customFormat="1" ht="13.9" customHeight="1" x14ac:dyDescent="0.25"/>
    <row r="3705" s="13" customFormat="1" ht="13.9" customHeight="1" x14ac:dyDescent="0.25"/>
    <row r="3706" s="13" customFormat="1" ht="13.9" customHeight="1" x14ac:dyDescent="0.25"/>
    <row r="3707" s="13" customFormat="1" ht="13.9" customHeight="1" x14ac:dyDescent="0.25"/>
    <row r="3708" s="13" customFormat="1" ht="13.9" customHeight="1" x14ac:dyDescent="0.25"/>
    <row r="3709" s="13" customFormat="1" ht="13.9" customHeight="1" x14ac:dyDescent="0.25"/>
    <row r="3710" s="13" customFormat="1" ht="13.9" customHeight="1" x14ac:dyDescent="0.25"/>
    <row r="3711" s="13" customFormat="1" ht="13.9" customHeight="1" x14ac:dyDescent="0.25"/>
    <row r="3712" s="13" customFormat="1" ht="13.9" customHeight="1" x14ac:dyDescent="0.25"/>
    <row r="3713" s="13" customFormat="1" ht="13.9" customHeight="1" x14ac:dyDescent="0.25"/>
    <row r="3714" s="13" customFormat="1" ht="13.9" customHeight="1" x14ac:dyDescent="0.25"/>
    <row r="3715" s="13" customFormat="1" ht="13.9" customHeight="1" x14ac:dyDescent="0.25"/>
    <row r="3716" s="13" customFormat="1" ht="13.9" customHeight="1" x14ac:dyDescent="0.25"/>
    <row r="3717" s="13" customFormat="1" ht="13.9" customHeight="1" x14ac:dyDescent="0.25"/>
    <row r="3718" s="13" customFormat="1" ht="13.9" customHeight="1" x14ac:dyDescent="0.25"/>
    <row r="3719" s="13" customFormat="1" ht="13.9" customHeight="1" x14ac:dyDescent="0.25"/>
    <row r="3720" s="13" customFormat="1" ht="13.9" customHeight="1" x14ac:dyDescent="0.25"/>
    <row r="3721" s="13" customFormat="1" ht="13.9" customHeight="1" x14ac:dyDescent="0.25"/>
    <row r="3722" s="13" customFormat="1" ht="13.9" customHeight="1" x14ac:dyDescent="0.25"/>
    <row r="3723" s="13" customFormat="1" ht="13.9" customHeight="1" x14ac:dyDescent="0.25"/>
    <row r="3724" s="13" customFormat="1" ht="13.9" customHeight="1" x14ac:dyDescent="0.25"/>
    <row r="3725" s="13" customFormat="1" ht="13.9" customHeight="1" x14ac:dyDescent="0.25"/>
    <row r="3726" s="13" customFormat="1" ht="13.9" customHeight="1" x14ac:dyDescent="0.25"/>
    <row r="3727" s="13" customFormat="1" ht="13.9" customHeight="1" x14ac:dyDescent="0.25"/>
    <row r="3728" s="13" customFormat="1" ht="13.9" customHeight="1" x14ac:dyDescent="0.25"/>
    <row r="3729" s="13" customFormat="1" ht="13.9" customHeight="1" x14ac:dyDescent="0.25"/>
    <row r="3730" s="13" customFormat="1" ht="13.9" customHeight="1" x14ac:dyDescent="0.25"/>
    <row r="3731" s="13" customFormat="1" ht="13.9" customHeight="1" x14ac:dyDescent="0.25"/>
    <row r="3732" s="13" customFormat="1" ht="13.9" customHeight="1" x14ac:dyDescent="0.25"/>
    <row r="3733" s="13" customFormat="1" ht="13.9" customHeight="1" x14ac:dyDescent="0.25"/>
    <row r="3734" s="13" customFormat="1" ht="13.9" customHeight="1" x14ac:dyDescent="0.25"/>
    <row r="3735" s="13" customFormat="1" ht="13.9" customHeight="1" x14ac:dyDescent="0.25"/>
    <row r="3736" s="13" customFormat="1" ht="13.9" customHeight="1" x14ac:dyDescent="0.25"/>
    <row r="3737" s="13" customFormat="1" ht="13.9" customHeight="1" x14ac:dyDescent="0.25"/>
    <row r="3738" s="13" customFormat="1" ht="13.9" customHeight="1" x14ac:dyDescent="0.25"/>
    <row r="3739" s="13" customFormat="1" ht="13.9" customHeight="1" x14ac:dyDescent="0.25"/>
    <row r="3740" s="13" customFormat="1" ht="13.9" customHeight="1" x14ac:dyDescent="0.25"/>
    <row r="3741" s="13" customFormat="1" ht="13.9" customHeight="1" x14ac:dyDescent="0.25"/>
    <row r="3742" s="13" customFormat="1" ht="13.9" customHeight="1" x14ac:dyDescent="0.25"/>
    <row r="3743" s="13" customFormat="1" ht="13.9" customHeight="1" x14ac:dyDescent="0.25"/>
    <row r="3744" s="13" customFormat="1" ht="13.9" customHeight="1" x14ac:dyDescent="0.25"/>
    <row r="3745" s="13" customFormat="1" ht="13.9" customHeight="1" x14ac:dyDescent="0.25"/>
    <row r="3746" s="13" customFormat="1" ht="13.9" customHeight="1" x14ac:dyDescent="0.25"/>
    <row r="3747" s="13" customFormat="1" ht="13.9" customHeight="1" x14ac:dyDescent="0.25"/>
    <row r="3748" s="13" customFormat="1" ht="13.9" customHeight="1" x14ac:dyDescent="0.25"/>
    <row r="3749" s="13" customFormat="1" ht="13.9" customHeight="1" x14ac:dyDescent="0.25"/>
    <row r="3750" s="13" customFormat="1" ht="13.9" customHeight="1" x14ac:dyDescent="0.25"/>
    <row r="3751" s="13" customFormat="1" ht="13.9" customHeight="1" x14ac:dyDescent="0.25"/>
    <row r="3752" s="13" customFormat="1" ht="13.9" customHeight="1" x14ac:dyDescent="0.25"/>
    <row r="3753" s="13" customFormat="1" ht="13.9" customHeight="1" x14ac:dyDescent="0.25"/>
    <row r="3754" s="13" customFormat="1" ht="13.9" customHeight="1" x14ac:dyDescent="0.25"/>
    <row r="3755" s="13" customFormat="1" ht="13.9" customHeight="1" x14ac:dyDescent="0.25"/>
    <row r="3756" s="13" customFormat="1" ht="13.9" customHeight="1" x14ac:dyDescent="0.25"/>
    <row r="3757" s="13" customFormat="1" ht="13.9" customHeight="1" x14ac:dyDescent="0.25"/>
    <row r="3758" s="13" customFormat="1" ht="13.9" customHeight="1" x14ac:dyDescent="0.25"/>
    <row r="3759" s="13" customFormat="1" ht="13.9" customHeight="1" x14ac:dyDescent="0.25"/>
    <row r="3760" s="13" customFormat="1" ht="13.9" customHeight="1" x14ac:dyDescent="0.25"/>
    <row r="3761" s="13" customFormat="1" ht="13.9" customHeight="1" x14ac:dyDescent="0.25"/>
    <row r="3762" s="13" customFormat="1" ht="13.9" customHeight="1" x14ac:dyDescent="0.25"/>
    <row r="3763" s="13" customFormat="1" ht="13.9" customHeight="1" x14ac:dyDescent="0.25"/>
    <row r="3764" s="13" customFormat="1" ht="13.9" customHeight="1" x14ac:dyDescent="0.25"/>
    <row r="3765" s="13" customFormat="1" ht="13.9" customHeight="1" x14ac:dyDescent="0.25"/>
    <row r="3766" s="13" customFormat="1" ht="13.9" customHeight="1" x14ac:dyDescent="0.25"/>
    <row r="3767" s="13" customFormat="1" ht="13.9" customHeight="1" x14ac:dyDescent="0.25"/>
    <row r="3768" s="13" customFormat="1" ht="13.9" customHeight="1" x14ac:dyDescent="0.25"/>
    <row r="3769" s="13" customFormat="1" ht="13.9" customHeight="1" x14ac:dyDescent="0.25"/>
    <row r="3770" s="13" customFormat="1" ht="13.9" customHeight="1" x14ac:dyDescent="0.25"/>
    <row r="3771" s="13" customFormat="1" ht="13.9" customHeight="1" x14ac:dyDescent="0.25"/>
    <row r="3772" s="13" customFormat="1" ht="13.9" customHeight="1" x14ac:dyDescent="0.25"/>
    <row r="3773" s="13" customFormat="1" ht="13.9" customHeight="1" x14ac:dyDescent="0.25"/>
    <row r="3774" s="13" customFormat="1" ht="13.9" customHeight="1" x14ac:dyDescent="0.25"/>
    <row r="3775" s="13" customFormat="1" ht="13.9" customHeight="1" x14ac:dyDescent="0.25"/>
    <row r="3776" s="13" customFormat="1" ht="13.9" customHeight="1" x14ac:dyDescent="0.25"/>
    <row r="3777" s="13" customFormat="1" ht="13.9" customHeight="1" x14ac:dyDescent="0.25"/>
    <row r="3778" s="13" customFormat="1" ht="13.9" customHeight="1" x14ac:dyDescent="0.25"/>
    <row r="3779" s="13" customFormat="1" ht="13.9" customHeight="1" x14ac:dyDescent="0.25"/>
    <row r="3780" s="13" customFormat="1" ht="13.9" customHeight="1" x14ac:dyDescent="0.25"/>
    <row r="3781" s="13" customFormat="1" ht="13.9" customHeight="1" x14ac:dyDescent="0.25"/>
    <row r="3782" s="13" customFormat="1" ht="13.9" customHeight="1" x14ac:dyDescent="0.25"/>
    <row r="3783" s="13" customFormat="1" ht="13.9" customHeight="1" x14ac:dyDescent="0.25"/>
    <row r="3784" s="13" customFormat="1" ht="13.9" customHeight="1" x14ac:dyDescent="0.25"/>
    <row r="3785" s="13" customFormat="1" ht="13.9" customHeight="1" x14ac:dyDescent="0.25"/>
    <row r="3786" s="13" customFormat="1" ht="13.9" customHeight="1" x14ac:dyDescent="0.25"/>
    <row r="3787" s="13" customFormat="1" ht="13.9" customHeight="1" x14ac:dyDescent="0.25"/>
    <row r="3788" s="13" customFormat="1" ht="13.9" customHeight="1" x14ac:dyDescent="0.25"/>
    <row r="3789" s="13" customFormat="1" ht="13.9" customHeight="1" x14ac:dyDescent="0.25"/>
    <row r="3790" s="13" customFormat="1" ht="13.9" customHeight="1" x14ac:dyDescent="0.25"/>
    <row r="3791" s="13" customFormat="1" ht="13.9" customHeight="1" x14ac:dyDescent="0.25"/>
    <row r="3792" s="13" customFormat="1" ht="13.9" customHeight="1" x14ac:dyDescent="0.25"/>
    <row r="3793" s="13" customFormat="1" ht="13.9" customHeight="1" x14ac:dyDescent="0.25"/>
    <row r="3794" s="13" customFormat="1" ht="13.9" customHeight="1" x14ac:dyDescent="0.25"/>
    <row r="3795" s="13" customFormat="1" ht="13.9" customHeight="1" x14ac:dyDescent="0.25"/>
    <row r="3796" s="13" customFormat="1" ht="13.9" customHeight="1" x14ac:dyDescent="0.25"/>
    <row r="3797" s="13" customFormat="1" ht="13.9" customHeight="1" x14ac:dyDescent="0.25"/>
    <row r="3798" s="13" customFormat="1" ht="13.9" customHeight="1" x14ac:dyDescent="0.25"/>
    <row r="3799" s="13" customFormat="1" ht="13.9" customHeight="1" x14ac:dyDescent="0.25"/>
    <row r="3800" s="13" customFormat="1" ht="13.9" customHeight="1" x14ac:dyDescent="0.25"/>
    <row r="3801" s="13" customFormat="1" ht="13.9" customHeight="1" x14ac:dyDescent="0.25"/>
    <row r="3802" s="13" customFormat="1" ht="13.9" customHeight="1" x14ac:dyDescent="0.25"/>
    <row r="3803" s="13" customFormat="1" ht="13.9" customHeight="1" x14ac:dyDescent="0.25"/>
    <row r="3804" s="13" customFormat="1" ht="13.9" customHeight="1" x14ac:dyDescent="0.25"/>
    <row r="3805" s="13" customFormat="1" ht="13.9" customHeight="1" x14ac:dyDescent="0.25"/>
    <row r="3806" s="13" customFormat="1" ht="13.9" customHeight="1" x14ac:dyDescent="0.25"/>
    <row r="3807" s="13" customFormat="1" ht="13.9" customHeight="1" x14ac:dyDescent="0.25"/>
    <row r="3808" s="13" customFormat="1" ht="13.9" customHeight="1" x14ac:dyDescent="0.25"/>
    <row r="3809" s="13" customFormat="1" ht="13.9" customHeight="1" x14ac:dyDescent="0.25"/>
    <row r="3810" s="13" customFormat="1" ht="13.9" customHeight="1" x14ac:dyDescent="0.25"/>
    <row r="3811" s="13" customFormat="1" ht="13.9" customHeight="1" x14ac:dyDescent="0.25"/>
    <row r="3812" s="13" customFormat="1" ht="13.9" customHeight="1" x14ac:dyDescent="0.25"/>
    <row r="3813" s="13" customFormat="1" ht="13.9" customHeight="1" x14ac:dyDescent="0.25"/>
    <row r="3814" s="13" customFormat="1" ht="13.9" customHeight="1" x14ac:dyDescent="0.25"/>
    <row r="3815" s="13" customFormat="1" ht="13.9" customHeight="1" x14ac:dyDescent="0.25"/>
    <row r="3816" s="13" customFormat="1" ht="13.9" customHeight="1" x14ac:dyDescent="0.25"/>
    <row r="3817" s="13" customFormat="1" ht="13.9" customHeight="1" x14ac:dyDescent="0.25"/>
    <row r="3818" s="13" customFormat="1" ht="13.9" customHeight="1" x14ac:dyDescent="0.25"/>
    <row r="3819" s="13" customFormat="1" ht="13.9" customHeight="1" x14ac:dyDescent="0.25"/>
    <row r="3820" s="13" customFormat="1" ht="13.9" customHeight="1" x14ac:dyDescent="0.25"/>
    <row r="3821" s="13" customFormat="1" ht="13.9" customHeight="1" x14ac:dyDescent="0.25"/>
    <row r="3822" s="13" customFormat="1" ht="13.9" customHeight="1" x14ac:dyDescent="0.25"/>
    <row r="3823" s="13" customFormat="1" ht="13.9" customHeight="1" x14ac:dyDescent="0.25"/>
    <row r="3824" s="13" customFormat="1" ht="13.9" customHeight="1" x14ac:dyDescent="0.25"/>
    <row r="3825" s="13" customFormat="1" ht="13.9" customHeight="1" x14ac:dyDescent="0.25"/>
    <row r="3826" s="13" customFormat="1" ht="13.9" customHeight="1" x14ac:dyDescent="0.25"/>
    <row r="3827" s="13" customFormat="1" ht="13.9" customHeight="1" x14ac:dyDescent="0.25"/>
    <row r="3828" s="13" customFormat="1" ht="13.9" customHeight="1" x14ac:dyDescent="0.25"/>
    <row r="3829" s="13" customFormat="1" ht="13.9" customHeight="1" x14ac:dyDescent="0.25"/>
    <row r="3830" s="13" customFormat="1" ht="13.9" customHeight="1" x14ac:dyDescent="0.25"/>
    <row r="3831" s="13" customFormat="1" ht="13.9" customHeight="1" x14ac:dyDescent="0.25"/>
    <row r="3832" s="13" customFormat="1" ht="13.9" customHeight="1" x14ac:dyDescent="0.25"/>
    <row r="3833" s="13" customFormat="1" ht="13.9" customHeight="1" x14ac:dyDescent="0.25"/>
    <row r="3834" s="13" customFormat="1" ht="13.9" customHeight="1" x14ac:dyDescent="0.25"/>
    <row r="3835" s="13" customFormat="1" ht="13.9" customHeight="1" x14ac:dyDescent="0.25"/>
    <row r="3836" s="13" customFormat="1" ht="13.9" customHeight="1" x14ac:dyDescent="0.25"/>
    <row r="3837" s="13" customFormat="1" ht="13.9" customHeight="1" x14ac:dyDescent="0.25"/>
    <row r="3838" s="13" customFormat="1" ht="13.9" customHeight="1" x14ac:dyDescent="0.25"/>
    <row r="3839" s="13" customFormat="1" ht="13.9" customHeight="1" x14ac:dyDescent="0.25"/>
    <row r="3840" s="13" customFormat="1" ht="13.9" customHeight="1" x14ac:dyDescent="0.25"/>
    <row r="3841" s="13" customFormat="1" ht="13.9" customHeight="1" x14ac:dyDescent="0.25"/>
    <row r="3842" s="13" customFormat="1" ht="13.9" customHeight="1" x14ac:dyDescent="0.25"/>
    <row r="3843" s="13" customFormat="1" ht="13.9" customHeight="1" x14ac:dyDescent="0.25"/>
    <row r="3844" s="13" customFormat="1" ht="13.9" customHeight="1" x14ac:dyDescent="0.25"/>
    <row r="3845" s="13" customFormat="1" ht="13.9" customHeight="1" x14ac:dyDescent="0.25"/>
    <row r="3846" s="13" customFormat="1" ht="13.9" customHeight="1" x14ac:dyDescent="0.25"/>
    <row r="3847" s="13" customFormat="1" ht="13.9" customHeight="1" x14ac:dyDescent="0.25"/>
    <row r="3848" s="13" customFormat="1" ht="13.9" customHeight="1" x14ac:dyDescent="0.25"/>
    <row r="3849" s="13" customFormat="1" ht="13.9" customHeight="1" x14ac:dyDescent="0.25"/>
    <row r="3850" s="13" customFormat="1" ht="13.9" customHeight="1" x14ac:dyDescent="0.25"/>
    <row r="3851" s="13" customFormat="1" ht="13.9" customHeight="1" x14ac:dyDescent="0.25"/>
    <row r="3852" s="13" customFormat="1" ht="13.9" customHeight="1" x14ac:dyDescent="0.25"/>
    <row r="3853" s="13" customFormat="1" ht="13.9" customHeight="1" x14ac:dyDescent="0.25"/>
    <row r="3854" s="13" customFormat="1" ht="13.9" customHeight="1" x14ac:dyDescent="0.25"/>
    <row r="3855" s="13" customFormat="1" ht="13.9" customHeight="1" x14ac:dyDescent="0.25"/>
    <row r="3856" s="13" customFormat="1" ht="13.9" customHeight="1" x14ac:dyDescent="0.25"/>
    <row r="3857" s="13" customFormat="1" ht="13.9" customHeight="1" x14ac:dyDescent="0.25"/>
    <row r="3858" s="13" customFormat="1" ht="13.9" customHeight="1" x14ac:dyDescent="0.25"/>
    <row r="3859" s="13" customFormat="1" ht="13.9" customHeight="1" x14ac:dyDescent="0.25"/>
    <row r="3860" s="13" customFormat="1" ht="13.9" customHeight="1" x14ac:dyDescent="0.25"/>
    <row r="3861" s="13" customFormat="1" ht="13.9" customHeight="1" x14ac:dyDescent="0.25"/>
    <row r="3862" s="13" customFormat="1" ht="13.9" customHeight="1" x14ac:dyDescent="0.25"/>
    <row r="3863" s="13" customFormat="1" ht="13.9" customHeight="1" x14ac:dyDescent="0.25"/>
    <row r="3864" s="13" customFormat="1" ht="13.9" customHeight="1" x14ac:dyDescent="0.25"/>
    <row r="3865" s="13" customFormat="1" ht="13.9" customHeight="1" x14ac:dyDescent="0.25"/>
    <row r="3866" s="13" customFormat="1" ht="13.9" customHeight="1" x14ac:dyDescent="0.25"/>
    <row r="3867" s="13" customFormat="1" ht="13.9" customHeight="1" x14ac:dyDescent="0.25"/>
    <row r="3868" s="13" customFormat="1" ht="13.9" customHeight="1" x14ac:dyDescent="0.25"/>
    <row r="3869" s="13" customFormat="1" ht="13.9" customHeight="1" x14ac:dyDescent="0.25"/>
    <row r="3870" s="13" customFormat="1" ht="13.9" customHeight="1" x14ac:dyDescent="0.25"/>
    <row r="3871" s="13" customFormat="1" ht="13.9" customHeight="1" x14ac:dyDescent="0.25"/>
    <row r="3872" s="13" customFormat="1" ht="13.9" customHeight="1" x14ac:dyDescent="0.25"/>
    <row r="3873" s="13" customFormat="1" ht="13.9" customHeight="1" x14ac:dyDescent="0.25"/>
    <row r="3874" s="13" customFormat="1" ht="13.9" customHeight="1" x14ac:dyDescent="0.25"/>
    <row r="3875" s="13" customFormat="1" ht="13.9" customHeight="1" x14ac:dyDescent="0.25"/>
    <row r="3876" s="13" customFormat="1" ht="13.9" customHeight="1" x14ac:dyDescent="0.25"/>
    <row r="3877" s="13" customFormat="1" ht="13.9" customHeight="1" x14ac:dyDescent="0.25"/>
    <row r="3878" s="13" customFormat="1" ht="13.9" customHeight="1" x14ac:dyDescent="0.25"/>
    <row r="3879" s="13" customFormat="1" ht="13.9" customHeight="1" x14ac:dyDescent="0.25"/>
    <row r="3880" s="13" customFormat="1" ht="13.9" customHeight="1" x14ac:dyDescent="0.25"/>
    <row r="3881" s="13" customFormat="1" ht="13.9" customHeight="1" x14ac:dyDescent="0.25"/>
    <row r="3882" s="13" customFormat="1" ht="13.9" customHeight="1" x14ac:dyDescent="0.25"/>
    <row r="3883" s="13" customFormat="1" ht="13.9" customHeight="1" x14ac:dyDescent="0.25"/>
    <row r="3884" s="13" customFormat="1" ht="13.9" customHeight="1" x14ac:dyDescent="0.25"/>
    <row r="3885" s="13" customFormat="1" ht="13.9" customHeight="1" x14ac:dyDescent="0.25"/>
    <row r="3886" s="13" customFormat="1" ht="13.9" customHeight="1" x14ac:dyDescent="0.25"/>
    <row r="3887" s="13" customFormat="1" ht="13.9" customHeight="1" x14ac:dyDescent="0.25"/>
    <row r="3888" s="13" customFormat="1" ht="13.9" customHeight="1" x14ac:dyDescent="0.25"/>
    <row r="3889" s="13" customFormat="1" ht="13.9" customHeight="1" x14ac:dyDescent="0.25"/>
    <row r="3890" s="13" customFormat="1" ht="13.9" customHeight="1" x14ac:dyDescent="0.25"/>
    <row r="3891" s="13" customFormat="1" ht="13.9" customHeight="1" x14ac:dyDescent="0.25"/>
    <row r="3892" s="13" customFormat="1" ht="13.9" customHeight="1" x14ac:dyDescent="0.25"/>
    <row r="3893" s="13" customFormat="1" ht="13.9" customHeight="1" x14ac:dyDescent="0.25"/>
    <row r="3894" s="13" customFormat="1" ht="13.9" customHeight="1" x14ac:dyDescent="0.25"/>
    <row r="3895" s="13" customFormat="1" ht="13.9" customHeight="1" x14ac:dyDescent="0.25"/>
    <row r="3896" s="13" customFormat="1" ht="13.9" customHeight="1" x14ac:dyDescent="0.25"/>
    <row r="3897" s="13" customFormat="1" ht="13.9" customHeight="1" x14ac:dyDescent="0.25"/>
    <row r="3898" s="13" customFormat="1" ht="13.9" customHeight="1" x14ac:dyDescent="0.25"/>
    <row r="3899" s="13" customFormat="1" ht="13.9" customHeight="1" x14ac:dyDescent="0.25"/>
    <row r="3900" s="13" customFormat="1" ht="13.9" customHeight="1" x14ac:dyDescent="0.25"/>
    <row r="3901" s="13" customFormat="1" ht="13.9" customHeight="1" x14ac:dyDescent="0.25"/>
    <row r="3902" s="13" customFormat="1" ht="13.9" customHeight="1" x14ac:dyDescent="0.25"/>
    <row r="3903" s="13" customFormat="1" ht="13.9" customHeight="1" x14ac:dyDescent="0.25"/>
    <row r="3904" s="13" customFormat="1" ht="13.9" customHeight="1" x14ac:dyDescent="0.25"/>
    <row r="3905" s="13" customFormat="1" ht="13.9" customHeight="1" x14ac:dyDescent="0.25"/>
    <row r="3906" s="13" customFormat="1" ht="13.9" customHeight="1" x14ac:dyDescent="0.25"/>
    <row r="3907" s="13" customFormat="1" ht="13.9" customHeight="1" x14ac:dyDescent="0.25"/>
    <row r="3908" s="13" customFormat="1" ht="13.9" customHeight="1" x14ac:dyDescent="0.25"/>
    <row r="3909" s="13" customFormat="1" ht="13.9" customHeight="1" x14ac:dyDescent="0.25"/>
    <row r="3910" s="13" customFormat="1" ht="13.9" customHeight="1" x14ac:dyDescent="0.25"/>
    <row r="3911" s="13" customFormat="1" ht="13.9" customHeight="1" x14ac:dyDescent="0.25"/>
    <row r="3912" s="13" customFormat="1" ht="13.9" customHeight="1" x14ac:dyDescent="0.25"/>
    <row r="3913" s="13" customFormat="1" ht="13.9" customHeight="1" x14ac:dyDescent="0.25"/>
    <row r="3914" s="13" customFormat="1" ht="13.9" customHeight="1" x14ac:dyDescent="0.25"/>
    <row r="3915" s="13" customFormat="1" ht="13.9" customHeight="1" x14ac:dyDescent="0.25"/>
    <row r="3916" s="13" customFormat="1" ht="13.9" customHeight="1" x14ac:dyDescent="0.25"/>
    <row r="3917" s="13" customFormat="1" ht="13.9" customHeight="1" x14ac:dyDescent="0.25"/>
    <row r="3918" s="13" customFormat="1" ht="13.9" customHeight="1" x14ac:dyDescent="0.25"/>
    <row r="3919" s="13" customFormat="1" ht="13.9" customHeight="1" x14ac:dyDescent="0.25"/>
    <row r="3920" s="13" customFormat="1" ht="13.9" customHeight="1" x14ac:dyDescent="0.25"/>
    <row r="3921" s="13" customFormat="1" ht="13.9" customHeight="1" x14ac:dyDescent="0.25"/>
    <row r="3922" s="13" customFormat="1" ht="13.9" customHeight="1" x14ac:dyDescent="0.25"/>
    <row r="3923" s="13" customFormat="1" ht="13.9" customHeight="1" x14ac:dyDescent="0.25"/>
    <row r="3924" s="13" customFormat="1" ht="13.9" customHeight="1" x14ac:dyDescent="0.25"/>
    <row r="3925" s="13" customFormat="1" ht="13.9" customHeight="1" x14ac:dyDescent="0.25"/>
    <row r="3926" s="13" customFormat="1" ht="13.9" customHeight="1" x14ac:dyDescent="0.25"/>
    <row r="3927" s="13" customFormat="1" ht="13.9" customHeight="1" x14ac:dyDescent="0.25"/>
    <row r="3928" s="13" customFormat="1" ht="13.9" customHeight="1" x14ac:dyDescent="0.25"/>
    <row r="3929" s="13" customFormat="1" ht="13.9" customHeight="1" x14ac:dyDescent="0.25"/>
    <row r="3930" s="13" customFormat="1" ht="13.9" customHeight="1" x14ac:dyDescent="0.25"/>
    <row r="3931" s="13" customFormat="1" ht="13.9" customHeight="1" x14ac:dyDescent="0.25"/>
    <row r="3932" s="13" customFormat="1" ht="13.9" customHeight="1" x14ac:dyDescent="0.25"/>
    <row r="3933" s="13" customFormat="1" ht="13.9" customHeight="1" x14ac:dyDescent="0.25"/>
    <row r="3934" s="13" customFormat="1" ht="13.9" customHeight="1" x14ac:dyDescent="0.25"/>
    <row r="3935" s="13" customFormat="1" ht="13.9" customHeight="1" x14ac:dyDescent="0.25"/>
    <row r="3936" s="13" customFormat="1" ht="13.9" customHeight="1" x14ac:dyDescent="0.25"/>
    <row r="3937" s="13" customFormat="1" ht="13.9" customHeight="1" x14ac:dyDescent="0.25"/>
    <row r="3938" s="13" customFormat="1" ht="13.9" customHeight="1" x14ac:dyDescent="0.25"/>
    <row r="3939" s="13" customFormat="1" ht="13.9" customHeight="1" x14ac:dyDescent="0.25"/>
    <row r="3940" s="13" customFormat="1" ht="13.9" customHeight="1" x14ac:dyDescent="0.25"/>
    <row r="3941" s="13" customFormat="1" ht="13.9" customHeight="1" x14ac:dyDescent="0.25"/>
    <row r="3942" s="13" customFormat="1" ht="13.9" customHeight="1" x14ac:dyDescent="0.25"/>
    <row r="3943" s="13" customFormat="1" ht="13.9" customHeight="1" x14ac:dyDescent="0.25"/>
    <row r="3944" s="13" customFormat="1" ht="13.9" customHeight="1" x14ac:dyDescent="0.25"/>
    <row r="3945" s="13" customFormat="1" ht="13.9" customHeight="1" x14ac:dyDescent="0.25"/>
    <row r="3946" s="13" customFormat="1" ht="13.9" customHeight="1" x14ac:dyDescent="0.25"/>
    <row r="3947" s="13" customFormat="1" ht="13.9" customHeight="1" x14ac:dyDescent="0.25"/>
    <row r="3948" s="13" customFormat="1" ht="13.9" customHeight="1" x14ac:dyDescent="0.25"/>
    <row r="3949" s="13" customFormat="1" ht="13.9" customHeight="1" x14ac:dyDescent="0.25"/>
    <row r="3950" s="13" customFormat="1" ht="13.9" customHeight="1" x14ac:dyDescent="0.25"/>
    <row r="3951" s="13" customFormat="1" ht="13.9" customHeight="1" x14ac:dyDescent="0.25"/>
    <row r="3952" s="13" customFormat="1" ht="13.9" customHeight="1" x14ac:dyDescent="0.25"/>
    <row r="3953" s="13" customFormat="1" ht="13.9" customHeight="1" x14ac:dyDescent="0.25"/>
    <row r="3954" s="13" customFormat="1" ht="13.9" customHeight="1" x14ac:dyDescent="0.25"/>
    <row r="3955" s="13" customFormat="1" ht="13.9" customHeight="1" x14ac:dyDescent="0.25"/>
    <row r="3956" s="13" customFormat="1" ht="13.9" customHeight="1" x14ac:dyDescent="0.25"/>
    <row r="3957" s="13" customFormat="1" ht="13.9" customHeight="1" x14ac:dyDescent="0.25"/>
    <row r="3958" s="13" customFormat="1" ht="13.9" customHeight="1" x14ac:dyDescent="0.25"/>
    <row r="3959" s="13" customFormat="1" ht="13.9" customHeight="1" x14ac:dyDescent="0.25"/>
    <row r="3960" s="13" customFormat="1" ht="13.9" customHeight="1" x14ac:dyDescent="0.25"/>
    <row r="3961" s="13" customFormat="1" ht="13.9" customHeight="1" x14ac:dyDescent="0.25"/>
    <row r="3962" s="13" customFormat="1" ht="13.9" customHeight="1" x14ac:dyDescent="0.25"/>
    <row r="3963" s="13" customFormat="1" ht="13.9" customHeight="1" x14ac:dyDescent="0.25"/>
    <row r="3964" s="13" customFormat="1" ht="13.9" customHeight="1" x14ac:dyDescent="0.25"/>
    <row r="3965" s="13" customFormat="1" ht="13.9" customHeight="1" x14ac:dyDescent="0.25"/>
    <row r="3966" s="13" customFormat="1" ht="13.9" customHeight="1" x14ac:dyDescent="0.25"/>
    <row r="3967" s="13" customFormat="1" ht="13.9" customHeight="1" x14ac:dyDescent="0.25"/>
    <row r="3968" s="13" customFormat="1" ht="13.9" customHeight="1" x14ac:dyDescent="0.25"/>
    <row r="3969" s="13" customFormat="1" ht="13.9" customHeight="1" x14ac:dyDescent="0.25"/>
    <row r="3970" s="13" customFormat="1" ht="13.9" customHeight="1" x14ac:dyDescent="0.25"/>
    <row r="3971" s="13" customFormat="1" ht="13.9" customHeight="1" x14ac:dyDescent="0.25"/>
    <row r="3972" s="13" customFormat="1" ht="13.9" customHeight="1" x14ac:dyDescent="0.25"/>
    <row r="3973" s="13" customFormat="1" ht="13.9" customHeight="1" x14ac:dyDescent="0.25"/>
    <row r="3974" s="13" customFormat="1" ht="13.9" customHeight="1" x14ac:dyDescent="0.25"/>
    <row r="3975" s="13" customFormat="1" ht="13.9" customHeight="1" x14ac:dyDescent="0.25"/>
    <row r="3976" s="13" customFormat="1" ht="13.9" customHeight="1" x14ac:dyDescent="0.25"/>
    <row r="3977" s="13" customFormat="1" ht="13.9" customHeight="1" x14ac:dyDescent="0.25"/>
    <row r="3978" s="13" customFormat="1" ht="13.9" customHeight="1" x14ac:dyDescent="0.25"/>
    <row r="3979" s="13" customFormat="1" ht="13.9" customHeight="1" x14ac:dyDescent="0.25"/>
    <row r="3980" s="13" customFormat="1" ht="13.9" customHeight="1" x14ac:dyDescent="0.25"/>
    <row r="3981" s="13" customFormat="1" ht="13.9" customHeight="1" x14ac:dyDescent="0.25"/>
    <row r="3982" s="13" customFormat="1" ht="13.9" customHeight="1" x14ac:dyDescent="0.25"/>
    <row r="3983" s="13" customFormat="1" ht="13.9" customHeight="1" x14ac:dyDescent="0.25"/>
    <row r="3984" s="13" customFormat="1" ht="13.9" customHeight="1" x14ac:dyDescent="0.25"/>
    <row r="3985" s="13" customFormat="1" ht="13.9" customHeight="1" x14ac:dyDescent="0.25"/>
    <row r="3986" s="13" customFormat="1" ht="13.9" customHeight="1" x14ac:dyDescent="0.25"/>
    <row r="3987" s="13" customFormat="1" ht="13.9" customHeight="1" x14ac:dyDescent="0.25"/>
    <row r="3988" s="13" customFormat="1" ht="13.9" customHeight="1" x14ac:dyDescent="0.25"/>
    <row r="3989" s="13" customFormat="1" ht="13.9" customHeight="1" x14ac:dyDescent="0.25"/>
    <row r="3990" s="13" customFormat="1" ht="13.9" customHeight="1" x14ac:dyDescent="0.25"/>
    <row r="3991" s="13" customFormat="1" ht="13.9" customHeight="1" x14ac:dyDescent="0.25"/>
    <row r="3992" s="13" customFormat="1" ht="13.9" customHeight="1" x14ac:dyDescent="0.25"/>
    <row r="3993" s="13" customFormat="1" ht="13.9" customHeight="1" x14ac:dyDescent="0.25"/>
    <row r="3994" s="13" customFormat="1" ht="13.9" customHeight="1" x14ac:dyDescent="0.25"/>
    <row r="3995" s="13" customFormat="1" ht="13.9" customHeight="1" x14ac:dyDescent="0.25"/>
    <row r="3996" s="13" customFormat="1" ht="13.9" customHeight="1" x14ac:dyDescent="0.25"/>
    <row r="3997" s="13" customFormat="1" ht="13.9" customHeight="1" x14ac:dyDescent="0.25"/>
    <row r="3998" s="13" customFormat="1" ht="13.9" customHeight="1" x14ac:dyDescent="0.25"/>
    <row r="3999" s="13" customFormat="1" ht="13.9" customHeight="1" x14ac:dyDescent="0.25"/>
    <row r="4000" s="13" customFormat="1" ht="13.9" customHeight="1" x14ac:dyDescent="0.25"/>
  </sheetData>
  <mergeCells count="1">
    <mergeCell ref="A1:R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81926-AAA4-4C0F-91F7-733E833DE757}">
  <sheetPr>
    <pageSetUpPr fitToPage="1"/>
  </sheetPr>
  <dimension ref="A1:EK4000"/>
  <sheetViews>
    <sheetView workbookViewId="0">
      <selection activeCell="E15" sqref="E15"/>
    </sheetView>
  </sheetViews>
  <sheetFormatPr defaultRowHeight="14.5" x14ac:dyDescent="0.35"/>
  <cols>
    <col min="1" max="1" width="5.7265625" style="6" customWidth="1"/>
    <col min="2" max="2" width="33.7265625" style="6" customWidth="1"/>
    <col min="3" max="3" width="18" style="6" customWidth="1"/>
    <col min="4" max="4" width="18.7265625" style="6" hidden="1" customWidth="1"/>
    <col min="5" max="5" width="37.7265625" style="6" customWidth="1"/>
    <col min="6" max="6" width="12.26953125" style="6" hidden="1" customWidth="1"/>
    <col min="7" max="26" width="9.7265625" style="79" customWidth="1"/>
    <col min="27" max="37" width="9.7265625" style="35" customWidth="1"/>
    <col min="38" max="78" width="9.7265625" style="6" customWidth="1"/>
  </cols>
  <sheetData>
    <row r="1" spans="1:141" s="1" customFormat="1" ht="16.149999999999999" customHeight="1" x14ac:dyDescent="0.35">
      <c r="A1" s="91" t="s">
        <v>119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5"/>
      <c r="T1" s="5"/>
      <c r="U1" s="5"/>
      <c r="V1" s="5"/>
      <c r="W1" s="5"/>
      <c r="X1" s="5"/>
      <c r="Y1" s="5"/>
      <c r="Z1" s="5"/>
      <c r="AA1" s="35">
        <v>38</v>
      </c>
      <c r="AB1" s="35"/>
      <c r="AC1" s="35"/>
      <c r="AD1" s="35"/>
      <c r="AE1" s="35"/>
      <c r="AF1" s="35"/>
      <c r="AG1" s="35"/>
      <c r="AH1" s="35"/>
      <c r="AI1" s="35"/>
      <c r="AJ1" s="35"/>
      <c r="AK1" s="35"/>
      <c r="EB1" s="6" t="s">
        <v>120</v>
      </c>
      <c r="EC1" s="6" t="s">
        <v>121</v>
      </c>
      <c r="ED1" s="6" t="s">
        <v>122</v>
      </c>
      <c r="EE1" s="6" t="s">
        <v>123</v>
      </c>
      <c r="EF1" s="6" t="s">
        <v>113</v>
      </c>
      <c r="EG1" s="6" t="s">
        <v>124</v>
      </c>
      <c r="EH1" s="6" t="s">
        <v>125</v>
      </c>
      <c r="EI1" s="6" t="s">
        <v>126</v>
      </c>
      <c r="EJ1" s="6" t="s">
        <v>127</v>
      </c>
      <c r="EK1" s="6" t="s">
        <v>128</v>
      </c>
    </row>
    <row r="2" spans="1:141" s="1" customFormat="1" ht="16.149999999999999" customHeight="1" x14ac:dyDescent="0.35">
      <c r="G2" s="5"/>
      <c r="H2" s="5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35" t="s">
        <v>129</v>
      </c>
      <c r="AB2" s="35"/>
      <c r="AC2" s="35"/>
      <c r="AD2" s="35"/>
      <c r="AE2" s="35"/>
      <c r="AF2" s="35"/>
      <c r="AG2" s="35"/>
      <c r="AH2" s="35"/>
      <c r="AI2" s="35"/>
      <c r="AJ2" s="35"/>
      <c r="AK2" s="35"/>
      <c r="EB2" s="6" t="s">
        <v>130</v>
      </c>
      <c r="EC2" s="6" t="s">
        <v>131</v>
      </c>
      <c r="ED2" s="6" t="s">
        <v>132</v>
      </c>
      <c r="EE2" s="6" t="s">
        <v>133</v>
      </c>
      <c r="EF2" s="6" t="s">
        <v>113</v>
      </c>
      <c r="EG2" s="6" t="s">
        <v>134</v>
      </c>
      <c r="EH2" s="6" t="s">
        <v>135</v>
      </c>
      <c r="EI2" s="6" t="s">
        <v>136</v>
      </c>
      <c r="EJ2" s="6" t="s">
        <v>137</v>
      </c>
      <c r="EK2" s="6" t="s">
        <v>128</v>
      </c>
    </row>
    <row r="3" spans="1:141" s="1" customFormat="1" ht="16.149999999999999" customHeight="1" x14ac:dyDescent="0.35">
      <c r="B3" s="2" t="s">
        <v>106</v>
      </c>
      <c r="C3" s="3"/>
      <c r="D3" s="3"/>
      <c r="E3" s="2" t="s">
        <v>15</v>
      </c>
      <c r="F3" s="3"/>
      <c r="G3" s="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35" t="s">
        <v>138</v>
      </c>
      <c r="AB3" s="35" t="s">
        <v>139</v>
      </c>
      <c r="AC3" s="35"/>
      <c r="AD3" s="35"/>
      <c r="AE3" s="35"/>
      <c r="AF3" s="35"/>
      <c r="AG3" s="35"/>
      <c r="AH3" s="35"/>
      <c r="AI3" s="35"/>
      <c r="AJ3" s="35"/>
      <c r="AK3" s="35"/>
      <c r="EB3" s="6" t="s">
        <v>140</v>
      </c>
      <c r="EC3" s="6" t="s">
        <v>141</v>
      </c>
      <c r="ED3" s="6" t="s">
        <v>142</v>
      </c>
      <c r="EE3" s="6" t="s">
        <v>143</v>
      </c>
      <c r="EF3" s="6" t="s">
        <v>113</v>
      </c>
      <c r="EG3" s="6" t="s">
        <v>144</v>
      </c>
      <c r="EH3" s="6" t="s">
        <v>145</v>
      </c>
      <c r="EI3" s="6" t="s">
        <v>146</v>
      </c>
      <c r="EJ3" s="6" t="s">
        <v>147</v>
      </c>
      <c r="EK3" s="6" t="s">
        <v>128</v>
      </c>
    </row>
    <row r="4" spans="1:141" s="1" customFormat="1" ht="16.149999999999999" customHeight="1" x14ac:dyDescent="0.35">
      <c r="B4" s="2" t="s">
        <v>4</v>
      </c>
      <c r="C4" s="2" t="s">
        <v>5</v>
      </c>
      <c r="D4" s="3"/>
      <c r="E4" s="2" t="s">
        <v>108</v>
      </c>
      <c r="F4" s="3"/>
      <c r="G4" s="5"/>
      <c r="H4" s="5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BB4" s="7" t="s">
        <v>12</v>
      </c>
      <c r="EB4" s="6" t="s">
        <v>148</v>
      </c>
      <c r="EC4" s="6" t="s">
        <v>149</v>
      </c>
      <c r="ED4" s="6" t="s">
        <v>150</v>
      </c>
      <c r="EE4" s="6" t="s">
        <v>151</v>
      </c>
      <c r="EF4" s="6" t="s">
        <v>113</v>
      </c>
      <c r="EG4" s="6" t="s">
        <v>152</v>
      </c>
      <c r="EH4" s="6" t="s">
        <v>153</v>
      </c>
      <c r="EI4" s="6" t="s">
        <v>154</v>
      </c>
      <c r="EJ4" s="6" t="s">
        <v>155</v>
      </c>
      <c r="EK4" s="6" t="s">
        <v>128</v>
      </c>
    </row>
    <row r="5" spans="1:141" s="1" customFormat="1" ht="16.149999999999999" customHeight="1" x14ac:dyDescent="0.35">
      <c r="C5" s="3"/>
      <c r="D5" s="3"/>
      <c r="F5" s="3"/>
      <c r="G5" s="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EB5" s="6" t="s">
        <v>156</v>
      </c>
      <c r="EC5" s="6" t="s">
        <v>157</v>
      </c>
      <c r="ED5" s="6" t="s">
        <v>158</v>
      </c>
      <c r="EE5" s="6" t="s">
        <v>159</v>
      </c>
      <c r="EF5" s="6" t="s">
        <v>113</v>
      </c>
      <c r="EG5" s="6" t="s">
        <v>160</v>
      </c>
      <c r="EH5" s="6" t="s">
        <v>161</v>
      </c>
      <c r="EI5" s="6" t="s">
        <v>162</v>
      </c>
      <c r="EJ5" s="6" t="s">
        <v>163</v>
      </c>
      <c r="EK5" s="6" t="s">
        <v>128</v>
      </c>
    </row>
    <row r="6" spans="1:141" s="1" customFormat="1" ht="16.149999999999999" customHeight="1" x14ac:dyDescent="0.35">
      <c r="C6" s="3"/>
      <c r="D6" s="3"/>
      <c r="E6" s="3"/>
      <c r="F6" s="3"/>
      <c r="G6" s="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EB6" s="6" t="s">
        <v>164</v>
      </c>
      <c r="EC6" s="6" t="s">
        <v>165</v>
      </c>
      <c r="ED6" s="6" t="s">
        <v>166</v>
      </c>
      <c r="EE6" s="6" t="s">
        <v>167</v>
      </c>
      <c r="EF6" s="6" t="s">
        <v>113</v>
      </c>
      <c r="EG6" s="6" t="s">
        <v>168</v>
      </c>
      <c r="EH6" s="6" t="s">
        <v>169</v>
      </c>
      <c r="EI6" s="6" t="s">
        <v>170</v>
      </c>
      <c r="EJ6" s="6" t="s">
        <v>171</v>
      </c>
      <c r="EK6" s="6" t="s">
        <v>128</v>
      </c>
    </row>
    <row r="7" spans="1:141" s="1" customFormat="1" ht="16.149999999999999" hidden="1" customHeight="1" x14ac:dyDescent="0.35">
      <c r="B7" s="9"/>
      <c r="C7" s="9"/>
      <c r="D7" s="9"/>
      <c r="E7" s="9"/>
      <c r="F7" s="9"/>
      <c r="G7" s="5"/>
      <c r="H7" s="5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EB7" s="6" t="s">
        <v>172</v>
      </c>
      <c r="EC7" s="6" t="s">
        <v>173</v>
      </c>
      <c r="ED7" s="6" t="s">
        <v>174</v>
      </c>
      <c r="EE7" s="6" t="s">
        <v>175</v>
      </c>
      <c r="EF7" s="6" t="s">
        <v>113</v>
      </c>
      <c r="EG7" s="6" t="s">
        <v>176</v>
      </c>
      <c r="EH7" s="6" t="s">
        <v>177</v>
      </c>
      <c r="EI7" s="6" t="s">
        <v>178</v>
      </c>
      <c r="EJ7" s="6" t="s">
        <v>179</v>
      </c>
      <c r="EK7" s="6" t="s">
        <v>128</v>
      </c>
    </row>
    <row r="8" spans="1:141" s="1" customFormat="1" ht="16.149999999999999" customHeight="1" x14ac:dyDescent="0.35">
      <c r="A8" s="8"/>
      <c r="B8" s="2" t="s">
        <v>109</v>
      </c>
      <c r="C8" s="8"/>
      <c r="D8" s="8"/>
      <c r="E8" s="64" t="s">
        <v>91</v>
      </c>
      <c r="F8" s="8"/>
      <c r="G8" s="4"/>
      <c r="H8" s="4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EB8" s="6" t="s">
        <v>180</v>
      </c>
      <c r="EC8" s="6" t="s">
        <v>181</v>
      </c>
      <c r="ED8" s="6" t="s">
        <v>182</v>
      </c>
      <c r="EE8" s="6" t="s">
        <v>183</v>
      </c>
      <c r="EF8" s="6" t="s">
        <v>113</v>
      </c>
      <c r="EG8" s="6" t="s">
        <v>172</v>
      </c>
      <c r="EH8" s="6" t="s">
        <v>184</v>
      </c>
      <c r="EI8" s="6" t="s">
        <v>173</v>
      </c>
      <c r="EJ8" s="6" t="s">
        <v>175</v>
      </c>
      <c r="EK8" s="6" t="s">
        <v>128</v>
      </c>
    </row>
    <row r="9" spans="1:141" s="1" customFormat="1" ht="16.149999999999999" customHeight="1" x14ac:dyDescent="0.35">
      <c r="B9" s="2"/>
      <c r="C9" s="9"/>
      <c r="D9" s="9"/>
      <c r="E9" s="9"/>
      <c r="F9" s="9"/>
      <c r="G9" s="5"/>
      <c r="H9" s="5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EB9" s="6" t="s">
        <v>185</v>
      </c>
      <c r="EC9" s="6" t="s">
        <v>186</v>
      </c>
      <c r="ED9" s="6" t="s">
        <v>187</v>
      </c>
      <c r="EE9" s="6" t="s">
        <v>188</v>
      </c>
      <c r="EF9" s="6" t="s">
        <v>113</v>
      </c>
      <c r="EG9" s="6" t="s">
        <v>189</v>
      </c>
      <c r="EH9" s="6" t="s">
        <v>190</v>
      </c>
      <c r="EI9" s="6" t="s">
        <v>191</v>
      </c>
      <c r="EJ9" s="6" t="s">
        <v>192</v>
      </c>
      <c r="EK9" s="6" t="s">
        <v>128</v>
      </c>
    </row>
    <row r="10" spans="1:141" s="1" customFormat="1" ht="16.149999999999999" customHeight="1" x14ac:dyDescent="0.35">
      <c r="B10" s="9"/>
      <c r="C10" s="9"/>
      <c r="G10" s="5"/>
      <c r="H10" s="5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EB10" s="6" t="s">
        <v>193</v>
      </c>
      <c r="EC10" s="6" t="s">
        <v>194</v>
      </c>
      <c r="ED10" s="6" t="s">
        <v>195</v>
      </c>
      <c r="EE10" s="6" t="s">
        <v>196</v>
      </c>
      <c r="EF10" s="6" t="s">
        <v>113</v>
      </c>
      <c r="EG10" s="6" t="s">
        <v>197</v>
      </c>
      <c r="EH10" s="6" t="s">
        <v>198</v>
      </c>
      <c r="EI10" s="6" t="s">
        <v>199</v>
      </c>
      <c r="EJ10" s="6" t="s">
        <v>200</v>
      </c>
      <c r="EK10" s="6" t="s">
        <v>128</v>
      </c>
    </row>
    <row r="11" spans="1:141" s="50" customFormat="1" ht="13.9" customHeight="1" x14ac:dyDescent="0.35">
      <c r="A11" s="48"/>
      <c r="B11" s="48"/>
      <c r="C11" s="48"/>
      <c r="D11" s="49"/>
      <c r="E11" s="49"/>
      <c r="F11" s="49"/>
      <c r="G11" s="14" t="s">
        <v>22</v>
      </c>
      <c r="H11" s="14" t="s">
        <v>22</v>
      </c>
      <c r="I11" s="14" t="s">
        <v>22</v>
      </c>
      <c r="J11" s="14" t="s">
        <v>22</v>
      </c>
      <c r="K11" s="14" t="s">
        <v>22</v>
      </c>
      <c r="L11" s="14" t="s">
        <v>22</v>
      </c>
      <c r="M11" s="14" t="s">
        <v>201</v>
      </c>
      <c r="N11" s="14" t="s">
        <v>22</v>
      </c>
      <c r="O11" s="14" t="s">
        <v>24</v>
      </c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76"/>
      <c r="AB11" s="76"/>
      <c r="AC11" s="76"/>
      <c r="AD11" s="76"/>
      <c r="AE11" s="76"/>
      <c r="AF11" s="77"/>
      <c r="AG11" s="77"/>
      <c r="AH11" s="77"/>
      <c r="AI11" s="77"/>
      <c r="AJ11" s="77"/>
      <c r="AK11" s="77"/>
      <c r="EB11" s="6" t="s">
        <v>202</v>
      </c>
      <c r="EC11" s="6" t="s">
        <v>203</v>
      </c>
      <c r="ED11" s="6" t="s">
        <v>204</v>
      </c>
      <c r="EE11" s="6" t="s">
        <v>205</v>
      </c>
      <c r="EF11" s="6" t="s">
        <v>113</v>
      </c>
      <c r="EG11" s="6" t="s">
        <v>206</v>
      </c>
      <c r="EH11" s="6" t="s">
        <v>207</v>
      </c>
      <c r="EI11" s="6" t="s">
        <v>208</v>
      </c>
      <c r="EJ11" s="6" t="s">
        <v>209</v>
      </c>
      <c r="EK11" s="6" t="s">
        <v>128</v>
      </c>
    </row>
    <row r="12" spans="1:141" s="50" customFormat="1" ht="13.9" customHeight="1" x14ac:dyDescent="0.35">
      <c r="A12" s="14" t="s">
        <v>94</v>
      </c>
      <c r="B12" s="14" t="s">
        <v>27</v>
      </c>
      <c r="C12" s="14" t="s">
        <v>26</v>
      </c>
      <c r="D12" s="48"/>
      <c r="E12" s="14" t="s">
        <v>25</v>
      </c>
      <c r="F12" s="14" t="s">
        <v>95</v>
      </c>
      <c r="G12" s="14">
        <v>1</v>
      </c>
      <c r="H12" s="14">
        <v>2</v>
      </c>
      <c r="I12" s="14">
        <v>3</v>
      </c>
      <c r="J12" s="14">
        <v>4</v>
      </c>
      <c r="K12" s="14">
        <v>5</v>
      </c>
      <c r="L12" s="14">
        <v>6</v>
      </c>
      <c r="M12" s="14" t="s">
        <v>30</v>
      </c>
      <c r="N12" s="14" t="s">
        <v>28</v>
      </c>
      <c r="O12" s="14" t="s">
        <v>31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76"/>
      <c r="AB12" s="76"/>
      <c r="AC12" s="76"/>
      <c r="AD12" s="76"/>
      <c r="AE12" s="76"/>
      <c r="AF12" s="77"/>
      <c r="AG12" s="77"/>
      <c r="AH12" s="77"/>
      <c r="AI12" s="77"/>
      <c r="AJ12" s="77"/>
      <c r="AK12" s="77"/>
      <c r="EB12" s="6" t="s">
        <v>210</v>
      </c>
      <c r="EC12" s="6" t="s">
        <v>211</v>
      </c>
      <c r="ED12" s="6" t="s">
        <v>212</v>
      </c>
      <c r="EE12" s="6" t="s">
        <v>213</v>
      </c>
      <c r="EF12" s="6" t="s">
        <v>113</v>
      </c>
      <c r="EG12" s="6" t="s">
        <v>214</v>
      </c>
      <c r="EH12" s="6" t="s">
        <v>215</v>
      </c>
      <c r="EI12" s="6" t="s">
        <v>216</v>
      </c>
      <c r="EJ12" s="6" t="s">
        <v>217</v>
      </c>
      <c r="EK12" s="6" t="s">
        <v>128</v>
      </c>
    </row>
    <row r="13" spans="1:141" s="13" customFormat="1" ht="13.9" customHeight="1" x14ac:dyDescent="0.35">
      <c r="A13" s="32">
        <v>1</v>
      </c>
      <c r="B13" s="13" t="s">
        <v>218</v>
      </c>
      <c r="C13" s="78" t="s">
        <v>219</v>
      </c>
      <c r="E13" s="51" t="s">
        <v>220</v>
      </c>
      <c r="F13" s="51" t="s">
        <v>10</v>
      </c>
      <c r="G13" s="32">
        <v>188</v>
      </c>
      <c r="H13" s="32">
        <v>158</v>
      </c>
      <c r="I13" s="32">
        <v>262</v>
      </c>
      <c r="J13" s="32">
        <v>255</v>
      </c>
      <c r="K13" s="32">
        <v>226</v>
      </c>
      <c r="L13" s="32">
        <v>231</v>
      </c>
      <c r="M13" s="14">
        <f t="shared" ref="M13:M76" si="0">SUM(G13:L13)</f>
        <v>1320</v>
      </c>
      <c r="N13" s="14">
        <f t="shared" ref="N13:N76" si="1">COUNTIF(G13:L13, "&gt;0" )</f>
        <v>6</v>
      </c>
      <c r="O13" s="14">
        <f t="shared" ref="O13:O76" si="2">IF(N13=0,0,M13/N13)</f>
        <v>220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  <c r="EB13" s="6" t="s">
        <v>221</v>
      </c>
      <c r="EC13" s="6" t="s">
        <v>222</v>
      </c>
      <c r="ED13" s="6" t="s">
        <v>223</v>
      </c>
      <c r="EE13" s="6" t="s">
        <v>224</v>
      </c>
      <c r="EF13" s="6" t="s">
        <v>113</v>
      </c>
      <c r="EG13" s="6" t="s">
        <v>225</v>
      </c>
      <c r="EH13" s="6" t="s">
        <v>226</v>
      </c>
      <c r="EI13" s="6" t="s">
        <v>227</v>
      </c>
      <c r="EJ13" s="6" t="s">
        <v>228</v>
      </c>
      <c r="EK13" s="6" t="s">
        <v>128</v>
      </c>
    </row>
    <row r="14" spans="1:141" s="13" customFormat="1" ht="13.9" customHeight="1" x14ac:dyDescent="0.35">
      <c r="A14" s="32">
        <v>2</v>
      </c>
      <c r="B14" s="13" t="s">
        <v>229</v>
      </c>
      <c r="C14" s="78" t="s">
        <v>230</v>
      </c>
      <c r="E14" s="13" t="s">
        <v>231</v>
      </c>
      <c r="F14" s="13" t="s">
        <v>10</v>
      </c>
      <c r="G14" s="44">
        <v>214</v>
      </c>
      <c r="H14" s="44">
        <v>229</v>
      </c>
      <c r="I14" s="44">
        <v>196</v>
      </c>
      <c r="J14" s="44">
        <v>180</v>
      </c>
      <c r="K14" s="44">
        <v>192</v>
      </c>
      <c r="L14" s="44">
        <v>225</v>
      </c>
      <c r="M14" s="17">
        <f t="shared" si="0"/>
        <v>1236</v>
      </c>
      <c r="N14" s="17">
        <f t="shared" si="1"/>
        <v>6</v>
      </c>
      <c r="O14" s="17">
        <f t="shared" si="2"/>
        <v>206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  <c r="EB14" s="6" t="s">
        <v>232</v>
      </c>
      <c r="EC14" s="6" t="s">
        <v>233</v>
      </c>
      <c r="ED14" s="6" t="s">
        <v>234</v>
      </c>
      <c r="EE14" s="6" t="s">
        <v>235</v>
      </c>
      <c r="EF14" s="6" t="s">
        <v>113</v>
      </c>
      <c r="EG14" s="6" t="s">
        <v>236</v>
      </c>
      <c r="EH14" s="6" t="s">
        <v>237</v>
      </c>
      <c r="EI14" s="6" t="s">
        <v>238</v>
      </c>
      <c r="EJ14" s="6" t="s">
        <v>239</v>
      </c>
      <c r="EK14" s="6" t="s">
        <v>128</v>
      </c>
    </row>
    <row r="15" spans="1:141" s="13" customFormat="1" ht="13.9" customHeight="1" x14ac:dyDescent="0.35">
      <c r="A15" s="32">
        <v>3</v>
      </c>
      <c r="B15" s="13" t="s">
        <v>240</v>
      </c>
      <c r="C15" s="78" t="s">
        <v>241</v>
      </c>
      <c r="E15" s="13" t="s">
        <v>231</v>
      </c>
      <c r="F15" s="13" t="s">
        <v>10</v>
      </c>
      <c r="G15" s="44">
        <v>234</v>
      </c>
      <c r="H15" s="44">
        <v>265</v>
      </c>
      <c r="I15" s="44">
        <v>190</v>
      </c>
      <c r="J15" s="44">
        <v>168</v>
      </c>
      <c r="K15" s="44">
        <v>186</v>
      </c>
      <c r="L15" s="44">
        <v>183</v>
      </c>
      <c r="M15" s="17">
        <f t="shared" si="0"/>
        <v>1226</v>
      </c>
      <c r="N15" s="17">
        <f t="shared" si="1"/>
        <v>6</v>
      </c>
      <c r="O15" s="17">
        <f t="shared" si="2"/>
        <v>204.33333333333334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  <c r="EB15" s="6" t="s">
        <v>242</v>
      </c>
      <c r="EC15" s="6" t="s">
        <v>243</v>
      </c>
      <c r="ED15" s="6" t="s">
        <v>244</v>
      </c>
      <c r="EE15" s="6" t="s">
        <v>245</v>
      </c>
      <c r="EF15" s="6" t="s">
        <v>113</v>
      </c>
      <c r="EG15" s="6" t="s">
        <v>246</v>
      </c>
      <c r="EH15" s="6" t="s">
        <v>247</v>
      </c>
      <c r="EI15" s="6" t="s">
        <v>248</v>
      </c>
      <c r="EJ15" s="6" t="s">
        <v>249</v>
      </c>
      <c r="EK15" s="6" t="s">
        <v>128</v>
      </c>
    </row>
    <row r="16" spans="1:141" s="13" customFormat="1" ht="13.9" customHeight="1" x14ac:dyDescent="0.35">
      <c r="A16" s="32">
        <v>4</v>
      </c>
      <c r="B16" s="13" t="s">
        <v>250</v>
      </c>
      <c r="C16" s="78" t="s">
        <v>251</v>
      </c>
      <c r="E16" s="13" t="s">
        <v>220</v>
      </c>
      <c r="F16" s="13" t="s">
        <v>10</v>
      </c>
      <c r="G16" s="44">
        <v>207</v>
      </c>
      <c r="H16" s="44">
        <v>197</v>
      </c>
      <c r="I16" s="44">
        <v>189</v>
      </c>
      <c r="J16" s="44">
        <v>234</v>
      </c>
      <c r="K16" s="44">
        <v>205</v>
      </c>
      <c r="L16" s="44">
        <v>192</v>
      </c>
      <c r="M16" s="17">
        <f t="shared" si="0"/>
        <v>1224</v>
      </c>
      <c r="N16" s="17">
        <f t="shared" si="1"/>
        <v>6</v>
      </c>
      <c r="O16" s="17">
        <f t="shared" si="2"/>
        <v>204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  <c r="EB16" s="6" t="s">
        <v>252</v>
      </c>
      <c r="EC16" s="6" t="s">
        <v>253</v>
      </c>
      <c r="ED16" s="6" t="s">
        <v>254</v>
      </c>
      <c r="EE16" s="6" t="s">
        <v>255</v>
      </c>
      <c r="EF16" s="6" t="s">
        <v>113</v>
      </c>
      <c r="EG16" s="6" t="s">
        <v>256</v>
      </c>
      <c r="EH16" s="6" t="s">
        <v>257</v>
      </c>
      <c r="EI16" s="6" t="s">
        <v>258</v>
      </c>
      <c r="EJ16" s="6" t="s">
        <v>259</v>
      </c>
      <c r="EK16" s="6" t="s">
        <v>128</v>
      </c>
    </row>
    <row r="17" spans="1:141" s="13" customFormat="1" ht="13.9" customHeight="1" x14ac:dyDescent="0.35">
      <c r="A17" s="32">
        <v>5</v>
      </c>
      <c r="B17" s="13" t="s">
        <v>260</v>
      </c>
      <c r="C17" s="78" t="s">
        <v>261</v>
      </c>
      <c r="E17" s="13" t="s">
        <v>262</v>
      </c>
      <c r="F17" s="13" t="s">
        <v>10</v>
      </c>
      <c r="G17" s="44">
        <v>186</v>
      </c>
      <c r="H17" s="44">
        <v>208</v>
      </c>
      <c r="I17" s="44">
        <v>189</v>
      </c>
      <c r="J17" s="44">
        <v>196</v>
      </c>
      <c r="K17" s="44">
        <v>189</v>
      </c>
      <c r="L17" s="44">
        <v>244</v>
      </c>
      <c r="M17" s="17">
        <f t="shared" si="0"/>
        <v>1212</v>
      </c>
      <c r="N17" s="17">
        <f t="shared" si="1"/>
        <v>6</v>
      </c>
      <c r="O17" s="17">
        <f t="shared" si="2"/>
        <v>202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  <c r="EB17" s="6" t="s">
        <v>263</v>
      </c>
      <c r="EC17" s="6" t="s">
        <v>264</v>
      </c>
      <c r="ED17" s="6" t="s">
        <v>265</v>
      </c>
      <c r="EE17" s="6" t="s">
        <v>266</v>
      </c>
      <c r="EF17" s="6" t="s">
        <v>113</v>
      </c>
      <c r="EG17" s="6" t="s">
        <v>267</v>
      </c>
      <c r="EH17" s="6" t="s">
        <v>268</v>
      </c>
      <c r="EI17" s="6" t="s">
        <v>269</v>
      </c>
      <c r="EJ17" s="6" t="s">
        <v>270</v>
      </c>
      <c r="EK17" s="6" t="s">
        <v>128</v>
      </c>
    </row>
    <row r="18" spans="1:141" s="13" customFormat="1" ht="13.9" customHeight="1" x14ac:dyDescent="0.35">
      <c r="A18" s="32">
        <v>6</v>
      </c>
      <c r="B18" s="13" t="s">
        <v>271</v>
      </c>
      <c r="C18" s="78" t="s">
        <v>272</v>
      </c>
      <c r="E18" s="13" t="s">
        <v>273</v>
      </c>
      <c r="F18" s="13" t="s">
        <v>10</v>
      </c>
      <c r="G18" s="44">
        <v>232</v>
      </c>
      <c r="H18" s="44">
        <v>229</v>
      </c>
      <c r="I18" s="44">
        <v>194</v>
      </c>
      <c r="J18" s="44">
        <v>220</v>
      </c>
      <c r="K18" s="44">
        <v>163</v>
      </c>
      <c r="L18" s="44">
        <v>170</v>
      </c>
      <c r="M18" s="17">
        <f t="shared" si="0"/>
        <v>1208</v>
      </c>
      <c r="N18" s="17">
        <f t="shared" si="1"/>
        <v>6</v>
      </c>
      <c r="O18" s="17">
        <f t="shared" si="2"/>
        <v>201.33333333333334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  <c r="EB18" s="6" t="s">
        <v>274</v>
      </c>
      <c r="EC18" s="6" t="s">
        <v>275</v>
      </c>
      <c r="ED18" s="6" t="s">
        <v>276</v>
      </c>
      <c r="EE18" s="6" t="s">
        <v>277</v>
      </c>
      <c r="EF18" s="6" t="s">
        <v>113</v>
      </c>
      <c r="EG18" s="6" t="s">
        <v>278</v>
      </c>
      <c r="EH18" s="6" t="s">
        <v>279</v>
      </c>
      <c r="EI18" s="6" t="s">
        <v>280</v>
      </c>
      <c r="EJ18" s="6" t="s">
        <v>281</v>
      </c>
      <c r="EK18" s="6" t="s">
        <v>128</v>
      </c>
    </row>
    <row r="19" spans="1:141" s="13" customFormat="1" ht="13.9" customHeight="1" x14ac:dyDescent="0.35">
      <c r="A19" s="32">
        <v>7</v>
      </c>
      <c r="B19" s="13" t="s">
        <v>282</v>
      </c>
      <c r="C19" s="78" t="s">
        <v>283</v>
      </c>
      <c r="E19" s="13" t="s">
        <v>220</v>
      </c>
      <c r="F19" s="13" t="s">
        <v>10</v>
      </c>
      <c r="G19" s="44">
        <v>184</v>
      </c>
      <c r="H19" s="44">
        <v>227</v>
      </c>
      <c r="I19" s="44">
        <v>198</v>
      </c>
      <c r="J19" s="44">
        <v>236</v>
      </c>
      <c r="K19" s="44">
        <v>187</v>
      </c>
      <c r="L19" s="44">
        <v>173</v>
      </c>
      <c r="M19" s="17">
        <f t="shared" si="0"/>
        <v>1205</v>
      </c>
      <c r="N19" s="17">
        <f t="shared" si="1"/>
        <v>6</v>
      </c>
      <c r="O19" s="17">
        <f t="shared" si="2"/>
        <v>200.83333333333334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  <c r="EB19" s="6" t="s">
        <v>284</v>
      </c>
      <c r="EC19" s="6" t="s">
        <v>285</v>
      </c>
      <c r="ED19" s="6" t="s">
        <v>286</v>
      </c>
      <c r="EE19" s="6" t="s">
        <v>287</v>
      </c>
      <c r="EF19" s="6" t="s">
        <v>113</v>
      </c>
      <c r="EG19" s="6" t="s">
        <v>288</v>
      </c>
      <c r="EH19" s="6" t="s">
        <v>289</v>
      </c>
      <c r="EI19" s="6" t="s">
        <v>290</v>
      </c>
      <c r="EJ19" s="6" t="s">
        <v>291</v>
      </c>
      <c r="EK19" s="6" t="s">
        <v>128</v>
      </c>
    </row>
    <row r="20" spans="1:141" s="13" customFormat="1" ht="13.9" customHeight="1" x14ac:dyDescent="0.35">
      <c r="A20" s="32">
        <v>8</v>
      </c>
      <c r="B20" s="13" t="s">
        <v>292</v>
      </c>
      <c r="C20" s="78" t="s">
        <v>293</v>
      </c>
      <c r="E20" s="13" t="s">
        <v>294</v>
      </c>
      <c r="F20" s="13" t="s">
        <v>10</v>
      </c>
      <c r="G20" s="44">
        <v>180</v>
      </c>
      <c r="H20" s="44">
        <v>188</v>
      </c>
      <c r="I20" s="44">
        <v>223</v>
      </c>
      <c r="J20" s="44">
        <v>199</v>
      </c>
      <c r="K20" s="44">
        <v>211</v>
      </c>
      <c r="L20" s="44">
        <v>195</v>
      </c>
      <c r="M20" s="17">
        <f t="shared" si="0"/>
        <v>1196</v>
      </c>
      <c r="N20" s="17">
        <f t="shared" si="1"/>
        <v>6</v>
      </c>
      <c r="O20" s="17">
        <f t="shared" si="2"/>
        <v>199.33333333333334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  <c r="EB20" s="6" t="s">
        <v>295</v>
      </c>
      <c r="EC20" s="6" t="s">
        <v>296</v>
      </c>
      <c r="ED20" s="6" t="s">
        <v>297</v>
      </c>
      <c r="EE20" s="6" t="s">
        <v>298</v>
      </c>
      <c r="EF20" s="6" t="s">
        <v>113</v>
      </c>
      <c r="EG20" s="6" t="s">
        <v>299</v>
      </c>
      <c r="EH20" s="6" t="s">
        <v>300</v>
      </c>
      <c r="EI20" s="6" t="s">
        <v>301</v>
      </c>
      <c r="EJ20" s="6" t="s">
        <v>302</v>
      </c>
      <c r="EK20" s="6" t="s">
        <v>128</v>
      </c>
    </row>
    <row r="21" spans="1:141" s="13" customFormat="1" ht="13.9" customHeight="1" x14ac:dyDescent="0.35">
      <c r="A21" s="32">
        <v>9</v>
      </c>
      <c r="B21" s="13" t="s">
        <v>303</v>
      </c>
      <c r="C21" s="78" t="s">
        <v>304</v>
      </c>
      <c r="E21" s="13" t="s">
        <v>305</v>
      </c>
      <c r="F21" s="13" t="s">
        <v>10</v>
      </c>
      <c r="G21" s="44">
        <v>193</v>
      </c>
      <c r="H21" s="44">
        <v>190</v>
      </c>
      <c r="I21" s="44">
        <v>220</v>
      </c>
      <c r="J21" s="44">
        <v>168</v>
      </c>
      <c r="K21" s="44">
        <v>215</v>
      </c>
      <c r="L21" s="44">
        <v>209</v>
      </c>
      <c r="M21" s="17">
        <f t="shared" si="0"/>
        <v>1195</v>
      </c>
      <c r="N21" s="17">
        <f t="shared" si="1"/>
        <v>6</v>
      </c>
      <c r="O21" s="17">
        <f t="shared" si="2"/>
        <v>199.16666666666666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  <c r="EB21" s="6" t="s">
        <v>306</v>
      </c>
      <c r="EC21" s="6" t="s">
        <v>307</v>
      </c>
      <c r="ED21" s="6" t="s">
        <v>308</v>
      </c>
      <c r="EE21" s="6" t="s">
        <v>309</v>
      </c>
      <c r="EF21" s="6" t="s">
        <v>113</v>
      </c>
      <c r="EG21" s="6" t="s">
        <v>274</v>
      </c>
      <c r="EH21" s="6" t="s">
        <v>310</v>
      </c>
      <c r="EI21" s="6" t="s">
        <v>275</v>
      </c>
      <c r="EJ21" s="6" t="s">
        <v>277</v>
      </c>
      <c r="EK21" s="6" t="s">
        <v>128</v>
      </c>
    </row>
    <row r="22" spans="1:141" s="13" customFormat="1" ht="13.9" customHeight="1" x14ac:dyDescent="0.35">
      <c r="A22" s="32">
        <v>10</v>
      </c>
      <c r="B22" s="13" t="s">
        <v>311</v>
      </c>
      <c r="C22" s="78" t="s">
        <v>312</v>
      </c>
      <c r="E22" s="13" t="s">
        <v>313</v>
      </c>
      <c r="F22" s="13" t="s">
        <v>10</v>
      </c>
      <c r="G22" s="44">
        <v>186</v>
      </c>
      <c r="H22" s="44">
        <v>201</v>
      </c>
      <c r="I22" s="44">
        <v>278</v>
      </c>
      <c r="J22" s="44">
        <v>140</v>
      </c>
      <c r="K22" s="44">
        <v>222</v>
      </c>
      <c r="L22" s="44">
        <v>168</v>
      </c>
      <c r="M22" s="17">
        <f t="shared" si="0"/>
        <v>1195</v>
      </c>
      <c r="N22" s="17">
        <f t="shared" si="1"/>
        <v>6</v>
      </c>
      <c r="O22" s="17">
        <f t="shared" si="2"/>
        <v>199.16666666666666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  <c r="EB22" s="6" t="s">
        <v>314</v>
      </c>
      <c r="EC22" s="6" t="s">
        <v>315</v>
      </c>
      <c r="ED22" s="6" t="s">
        <v>316</v>
      </c>
      <c r="EE22" s="6" t="s">
        <v>317</v>
      </c>
      <c r="EF22" s="6" t="s">
        <v>113</v>
      </c>
      <c r="EG22" s="6" t="s">
        <v>318</v>
      </c>
      <c r="EH22" s="6" t="s">
        <v>319</v>
      </c>
      <c r="EI22" s="6" t="s">
        <v>320</v>
      </c>
      <c r="EJ22" s="6" t="s">
        <v>321</v>
      </c>
      <c r="EK22" s="6" t="s">
        <v>128</v>
      </c>
    </row>
    <row r="23" spans="1:141" s="13" customFormat="1" ht="13.9" customHeight="1" x14ac:dyDescent="0.35">
      <c r="A23" s="32">
        <v>11</v>
      </c>
      <c r="B23" s="13" t="s">
        <v>322</v>
      </c>
      <c r="C23" s="78" t="s">
        <v>323</v>
      </c>
      <c r="E23" s="13" t="s">
        <v>324</v>
      </c>
      <c r="F23" s="13" t="s">
        <v>10</v>
      </c>
      <c r="G23" s="44">
        <v>213</v>
      </c>
      <c r="H23" s="44">
        <v>186</v>
      </c>
      <c r="I23" s="44">
        <v>169</v>
      </c>
      <c r="J23" s="44">
        <v>202</v>
      </c>
      <c r="K23" s="44">
        <v>182</v>
      </c>
      <c r="L23" s="44">
        <v>242</v>
      </c>
      <c r="M23" s="17">
        <f t="shared" si="0"/>
        <v>1194</v>
      </c>
      <c r="N23" s="17">
        <f t="shared" si="1"/>
        <v>6</v>
      </c>
      <c r="O23" s="17">
        <f t="shared" si="2"/>
        <v>199</v>
      </c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  <c r="EB23" s="6" t="s">
        <v>325</v>
      </c>
      <c r="EC23" s="6" t="s">
        <v>326</v>
      </c>
      <c r="ED23" s="6" t="s">
        <v>327</v>
      </c>
      <c r="EE23" s="6" t="s">
        <v>328</v>
      </c>
      <c r="EF23" s="6" t="s">
        <v>113</v>
      </c>
      <c r="EG23" s="6" t="s">
        <v>329</v>
      </c>
      <c r="EH23" s="6" t="s">
        <v>330</v>
      </c>
      <c r="EI23" s="6" t="s">
        <v>331</v>
      </c>
      <c r="EJ23" s="6" t="s">
        <v>332</v>
      </c>
      <c r="EK23" s="6" t="s">
        <v>128</v>
      </c>
    </row>
    <row r="24" spans="1:141" s="13" customFormat="1" ht="13.9" customHeight="1" x14ac:dyDescent="0.35">
      <c r="A24" s="32">
        <v>12</v>
      </c>
      <c r="B24" s="13" t="s">
        <v>333</v>
      </c>
      <c r="C24" s="78" t="s">
        <v>334</v>
      </c>
      <c r="E24" s="51" t="s">
        <v>335</v>
      </c>
      <c r="F24" s="51" t="s">
        <v>10</v>
      </c>
      <c r="G24" s="32">
        <v>178</v>
      </c>
      <c r="H24" s="32">
        <v>216</v>
      </c>
      <c r="I24" s="32">
        <v>148</v>
      </c>
      <c r="J24" s="32">
        <v>211</v>
      </c>
      <c r="K24" s="32">
        <v>234</v>
      </c>
      <c r="L24" s="32">
        <v>200</v>
      </c>
      <c r="M24" s="14">
        <f t="shared" si="0"/>
        <v>1187</v>
      </c>
      <c r="N24" s="14">
        <f t="shared" si="1"/>
        <v>6</v>
      </c>
      <c r="O24" s="14">
        <f t="shared" si="2"/>
        <v>197.83333333333334</v>
      </c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  <c r="EB24" s="6" t="s">
        <v>336</v>
      </c>
      <c r="EC24" s="6" t="s">
        <v>337</v>
      </c>
      <c r="ED24" s="6" t="s">
        <v>338</v>
      </c>
      <c r="EE24" s="6" t="s">
        <v>339</v>
      </c>
      <c r="EF24" s="6" t="s">
        <v>113</v>
      </c>
      <c r="EG24" s="6" t="s">
        <v>340</v>
      </c>
      <c r="EH24" s="6" t="s">
        <v>341</v>
      </c>
      <c r="EI24" s="6" t="s">
        <v>342</v>
      </c>
      <c r="EJ24" s="6" t="s">
        <v>343</v>
      </c>
      <c r="EK24" s="6" t="s">
        <v>128</v>
      </c>
    </row>
    <row r="25" spans="1:141" s="13" customFormat="1" ht="13.9" customHeight="1" x14ac:dyDescent="0.35">
      <c r="A25" s="32">
        <v>13</v>
      </c>
      <c r="B25" s="13" t="s">
        <v>344</v>
      </c>
      <c r="C25" s="78" t="s">
        <v>345</v>
      </c>
      <c r="E25" s="13" t="s">
        <v>346</v>
      </c>
      <c r="F25" s="13" t="s">
        <v>10</v>
      </c>
      <c r="G25" s="44">
        <v>202</v>
      </c>
      <c r="H25" s="44">
        <v>212</v>
      </c>
      <c r="I25" s="44">
        <v>191</v>
      </c>
      <c r="J25" s="44">
        <v>190</v>
      </c>
      <c r="K25" s="44">
        <v>184</v>
      </c>
      <c r="L25" s="44">
        <v>203</v>
      </c>
      <c r="M25" s="17">
        <f t="shared" si="0"/>
        <v>1182</v>
      </c>
      <c r="N25" s="17">
        <f t="shared" si="1"/>
        <v>6</v>
      </c>
      <c r="O25" s="17">
        <f t="shared" si="2"/>
        <v>197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  <c r="EB25" s="6" t="s">
        <v>347</v>
      </c>
      <c r="EC25" s="6" t="s">
        <v>348</v>
      </c>
      <c r="ED25" s="6" t="s">
        <v>349</v>
      </c>
      <c r="EE25" s="6" t="s">
        <v>350</v>
      </c>
      <c r="EF25" s="6" t="s">
        <v>113</v>
      </c>
      <c r="EG25" s="6" t="s">
        <v>351</v>
      </c>
      <c r="EH25" s="6" t="s">
        <v>352</v>
      </c>
      <c r="EI25" s="6" t="s">
        <v>353</v>
      </c>
      <c r="EJ25" s="6" t="s">
        <v>354</v>
      </c>
      <c r="EK25" s="6" t="s">
        <v>128</v>
      </c>
    </row>
    <row r="26" spans="1:141" s="13" customFormat="1" ht="13.9" customHeight="1" x14ac:dyDescent="0.35">
      <c r="A26" s="32">
        <v>14</v>
      </c>
      <c r="B26" s="13" t="s">
        <v>355</v>
      </c>
      <c r="C26" s="78" t="s">
        <v>356</v>
      </c>
      <c r="E26" s="13" t="s">
        <v>357</v>
      </c>
      <c r="F26" s="13" t="s">
        <v>10</v>
      </c>
      <c r="G26" s="44">
        <v>198</v>
      </c>
      <c r="H26" s="44">
        <v>178</v>
      </c>
      <c r="I26" s="44">
        <v>149</v>
      </c>
      <c r="J26" s="44">
        <v>244</v>
      </c>
      <c r="K26" s="44">
        <v>214</v>
      </c>
      <c r="L26" s="44">
        <v>198</v>
      </c>
      <c r="M26" s="17">
        <f t="shared" si="0"/>
        <v>1181</v>
      </c>
      <c r="N26" s="17">
        <f t="shared" si="1"/>
        <v>6</v>
      </c>
      <c r="O26" s="17">
        <f t="shared" si="2"/>
        <v>196.83333333333334</v>
      </c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  <c r="EB26" s="6" t="s">
        <v>358</v>
      </c>
      <c r="EC26" s="6" t="s">
        <v>359</v>
      </c>
      <c r="ED26" s="6" t="s">
        <v>360</v>
      </c>
      <c r="EE26" s="6" t="s">
        <v>361</v>
      </c>
      <c r="EF26" s="6" t="s">
        <v>113</v>
      </c>
      <c r="EG26" s="6" t="s">
        <v>362</v>
      </c>
      <c r="EH26" s="6" t="s">
        <v>363</v>
      </c>
      <c r="EI26" s="6" t="s">
        <v>364</v>
      </c>
      <c r="EJ26" s="6" t="s">
        <v>365</v>
      </c>
      <c r="EK26" s="6" t="s">
        <v>128</v>
      </c>
    </row>
    <row r="27" spans="1:141" s="13" customFormat="1" ht="13.9" customHeight="1" x14ac:dyDescent="0.35">
      <c r="A27" s="32">
        <v>15</v>
      </c>
      <c r="B27" s="13" t="s">
        <v>366</v>
      </c>
      <c r="C27" s="78" t="s">
        <v>367</v>
      </c>
      <c r="E27" s="13" t="s">
        <v>220</v>
      </c>
      <c r="F27" s="13" t="s">
        <v>10</v>
      </c>
      <c r="G27" s="44">
        <v>212</v>
      </c>
      <c r="H27" s="44">
        <v>166</v>
      </c>
      <c r="I27" s="44">
        <v>224</v>
      </c>
      <c r="J27" s="44">
        <v>235</v>
      </c>
      <c r="K27" s="44">
        <v>163</v>
      </c>
      <c r="L27" s="44">
        <v>178</v>
      </c>
      <c r="M27" s="17">
        <f t="shared" si="0"/>
        <v>1178</v>
      </c>
      <c r="N27" s="17">
        <f t="shared" si="1"/>
        <v>6</v>
      </c>
      <c r="O27" s="17">
        <f t="shared" si="2"/>
        <v>196.33333333333334</v>
      </c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  <c r="EB27" s="6" t="s">
        <v>368</v>
      </c>
      <c r="EC27" s="6" t="s">
        <v>369</v>
      </c>
      <c r="ED27" s="6" t="s">
        <v>370</v>
      </c>
      <c r="EE27" s="6" t="s">
        <v>371</v>
      </c>
      <c r="EF27" s="6" t="s">
        <v>113</v>
      </c>
      <c r="EG27" s="6" t="s">
        <v>372</v>
      </c>
      <c r="EH27" s="6" t="s">
        <v>373</v>
      </c>
      <c r="EI27" s="6" t="s">
        <v>374</v>
      </c>
      <c r="EJ27" s="6" t="s">
        <v>375</v>
      </c>
      <c r="EK27" s="6" t="s">
        <v>128</v>
      </c>
    </row>
    <row r="28" spans="1:141" s="13" customFormat="1" ht="13.9" customHeight="1" x14ac:dyDescent="0.35">
      <c r="A28" s="32">
        <v>16</v>
      </c>
      <c r="B28" s="13" t="s">
        <v>376</v>
      </c>
      <c r="C28" s="78" t="s">
        <v>377</v>
      </c>
      <c r="E28" s="13" t="s">
        <v>378</v>
      </c>
      <c r="F28" s="13" t="s">
        <v>10</v>
      </c>
      <c r="G28" s="44">
        <v>148</v>
      </c>
      <c r="H28" s="44">
        <v>169</v>
      </c>
      <c r="I28" s="44">
        <v>214</v>
      </c>
      <c r="J28" s="44">
        <v>183</v>
      </c>
      <c r="K28" s="44">
        <v>236</v>
      </c>
      <c r="L28" s="44">
        <v>225</v>
      </c>
      <c r="M28" s="17">
        <f t="shared" si="0"/>
        <v>1175</v>
      </c>
      <c r="N28" s="17">
        <f t="shared" si="1"/>
        <v>6</v>
      </c>
      <c r="O28" s="17">
        <f t="shared" si="2"/>
        <v>195.83333333333334</v>
      </c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  <c r="EB28" s="6" t="s">
        <v>379</v>
      </c>
      <c r="EC28" s="6" t="s">
        <v>380</v>
      </c>
      <c r="ED28" s="6" t="s">
        <v>381</v>
      </c>
      <c r="EE28" s="6" t="s">
        <v>382</v>
      </c>
      <c r="EF28" s="6" t="s">
        <v>113</v>
      </c>
      <c r="EG28" s="6" t="s">
        <v>383</v>
      </c>
      <c r="EH28" s="6" t="s">
        <v>384</v>
      </c>
      <c r="EI28" s="6" t="s">
        <v>385</v>
      </c>
      <c r="EJ28" s="6" t="s">
        <v>386</v>
      </c>
      <c r="EK28" s="6" t="s">
        <v>128</v>
      </c>
    </row>
    <row r="29" spans="1:141" s="13" customFormat="1" ht="13.9" customHeight="1" x14ac:dyDescent="0.35">
      <c r="A29" s="32">
        <v>17</v>
      </c>
      <c r="B29" s="13" t="s">
        <v>387</v>
      </c>
      <c r="C29" s="78" t="s">
        <v>388</v>
      </c>
      <c r="E29" s="13" t="s">
        <v>335</v>
      </c>
      <c r="F29" s="13" t="s">
        <v>10</v>
      </c>
      <c r="G29" s="44">
        <v>156</v>
      </c>
      <c r="H29" s="44">
        <v>203</v>
      </c>
      <c r="I29" s="44">
        <v>229</v>
      </c>
      <c r="J29" s="44">
        <v>212</v>
      </c>
      <c r="K29" s="44">
        <v>192</v>
      </c>
      <c r="L29" s="44">
        <v>177</v>
      </c>
      <c r="M29" s="17">
        <f t="shared" si="0"/>
        <v>1169</v>
      </c>
      <c r="N29" s="17">
        <f t="shared" si="1"/>
        <v>6</v>
      </c>
      <c r="O29" s="17">
        <f t="shared" si="2"/>
        <v>194.83333333333334</v>
      </c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  <c r="EB29" s="6" t="s">
        <v>389</v>
      </c>
      <c r="EC29" s="6" t="s">
        <v>390</v>
      </c>
      <c r="ED29" s="6" t="s">
        <v>391</v>
      </c>
      <c r="EE29" s="6" t="s">
        <v>392</v>
      </c>
      <c r="EF29" s="6" t="s">
        <v>113</v>
      </c>
      <c r="EG29" s="6" t="s">
        <v>393</v>
      </c>
      <c r="EH29" s="6" t="s">
        <v>394</v>
      </c>
      <c r="EI29" s="6" t="s">
        <v>395</v>
      </c>
      <c r="EJ29" s="6" t="s">
        <v>396</v>
      </c>
      <c r="EK29" s="6" t="s">
        <v>128</v>
      </c>
    </row>
    <row r="30" spans="1:141" s="13" customFormat="1" ht="13.9" customHeight="1" x14ac:dyDescent="0.35">
      <c r="A30" s="32">
        <v>18</v>
      </c>
      <c r="B30" s="13" t="s">
        <v>397</v>
      </c>
      <c r="C30" s="78" t="s">
        <v>398</v>
      </c>
      <c r="E30" s="13" t="s">
        <v>399</v>
      </c>
      <c r="F30" s="13" t="s">
        <v>10</v>
      </c>
      <c r="G30" s="44">
        <v>146</v>
      </c>
      <c r="H30" s="44">
        <v>290</v>
      </c>
      <c r="I30" s="44">
        <v>170</v>
      </c>
      <c r="J30" s="44">
        <v>196</v>
      </c>
      <c r="K30" s="44">
        <v>183</v>
      </c>
      <c r="L30" s="44">
        <v>184</v>
      </c>
      <c r="M30" s="17">
        <f t="shared" si="0"/>
        <v>1169</v>
      </c>
      <c r="N30" s="17">
        <f t="shared" si="1"/>
        <v>6</v>
      </c>
      <c r="O30" s="17">
        <f t="shared" si="2"/>
        <v>194.83333333333334</v>
      </c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  <c r="EB30" s="6" t="s">
        <v>400</v>
      </c>
      <c r="EC30" s="6" t="s">
        <v>401</v>
      </c>
      <c r="ED30" s="6" t="s">
        <v>402</v>
      </c>
      <c r="EE30" s="6" t="s">
        <v>403</v>
      </c>
      <c r="EF30" s="6" t="s">
        <v>113</v>
      </c>
      <c r="EG30" s="6" t="s">
        <v>404</v>
      </c>
      <c r="EH30" s="6" t="s">
        <v>405</v>
      </c>
      <c r="EI30" s="6" t="s">
        <v>406</v>
      </c>
      <c r="EJ30" s="6" t="s">
        <v>407</v>
      </c>
      <c r="EK30" s="6" t="s">
        <v>128</v>
      </c>
    </row>
    <row r="31" spans="1:141" s="13" customFormat="1" ht="13.9" customHeight="1" x14ac:dyDescent="0.35">
      <c r="A31" s="32">
        <v>19</v>
      </c>
      <c r="B31" s="13" t="s">
        <v>408</v>
      </c>
      <c r="C31" s="78" t="s">
        <v>409</v>
      </c>
      <c r="E31" s="13" t="s">
        <v>410</v>
      </c>
      <c r="F31" s="13" t="s">
        <v>10</v>
      </c>
      <c r="G31" s="44">
        <v>187</v>
      </c>
      <c r="H31" s="44">
        <v>182</v>
      </c>
      <c r="I31" s="44">
        <v>162</v>
      </c>
      <c r="J31" s="44">
        <v>252</v>
      </c>
      <c r="K31" s="44">
        <v>198</v>
      </c>
      <c r="L31" s="44">
        <v>188</v>
      </c>
      <c r="M31" s="17">
        <f t="shared" si="0"/>
        <v>1169</v>
      </c>
      <c r="N31" s="17">
        <f t="shared" si="1"/>
        <v>6</v>
      </c>
      <c r="O31" s="17">
        <f t="shared" si="2"/>
        <v>194.83333333333334</v>
      </c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  <c r="EB31" s="6" t="s">
        <v>411</v>
      </c>
      <c r="EC31" s="6" t="s">
        <v>412</v>
      </c>
      <c r="ED31" s="6" t="s">
        <v>413</v>
      </c>
      <c r="EE31" s="6" t="s">
        <v>414</v>
      </c>
      <c r="EF31" s="6" t="s">
        <v>113</v>
      </c>
      <c r="EG31" s="6" t="s">
        <v>415</v>
      </c>
      <c r="EH31" s="6" t="s">
        <v>416</v>
      </c>
      <c r="EI31" s="6" t="s">
        <v>417</v>
      </c>
      <c r="EJ31" s="6" t="s">
        <v>418</v>
      </c>
      <c r="EK31" s="6" t="s">
        <v>128</v>
      </c>
    </row>
    <row r="32" spans="1:141" s="13" customFormat="1" ht="13.9" customHeight="1" x14ac:dyDescent="0.35">
      <c r="A32" s="32">
        <v>20</v>
      </c>
      <c r="B32" s="13" t="s">
        <v>419</v>
      </c>
      <c r="C32" s="78" t="s">
        <v>420</v>
      </c>
      <c r="E32" s="51" t="s">
        <v>421</v>
      </c>
      <c r="F32" s="51" t="s">
        <v>10</v>
      </c>
      <c r="G32" s="32">
        <v>256</v>
      </c>
      <c r="H32" s="32">
        <v>179</v>
      </c>
      <c r="I32" s="32">
        <v>204</v>
      </c>
      <c r="J32" s="32">
        <v>160</v>
      </c>
      <c r="K32" s="32">
        <v>181</v>
      </c>
      <c r="L32" s="32">
        <v>188</v>
      </c>
      <c r="M32" s="14">
        <f t="shared" si="0"/>
        <v>1168</v>
      </c>
      <c r="N32" s="14">
        <f t="shared" si="1"/>
        <v>6</v>
      </c>
      <c r="O32" s="14">
        <f t="shared" si="2"/>
        <v>194.66666666666666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  <c r="EB32" s="6" t="s">
        <v>422</v>
      </c>
      <c r="EC32" s="6" t="s">
        <v>423</v>
      </c>
      <c r="ED32" s="6" t="s">
        <v>424</v>
      </c>
      <c r="EE32" s="6" t="s">
        <v>425</v>
      </c>
      <c r="EF32" s="6" t="s">
        <v>113</v>
      </c>
      <c r="EG32" s="6" t="s">
        <v>426</v>
      </c>
      <c r="EH32" s="6" t="s">
        <v>427</v>
      </c>
      <c r="EI32" s="6" t="s">
        <v>428</v>
      </c>
      <c r="EJ32" s="6" t="s">
        <v>429</v>
      </c>
      <c r="EK32" s="6" t="s">
        <v>128</v>
      </c>
    </row>
    <row r="33" spans="1:141" s="13" customFormat="1" ht="13.9" customHeight="1" x14ac:dyDescent="0.35">
      <c r="A33" s="32">
        <v>21</v>
      </c>
      <c r="B33" s="13" t="s">
        <v>430</v>
      </c>
      <c r="C33" s="78" t="s">
        <v>431</v>
      </c>
      <c r="E33" s="13" t="s">
        <v>432</v>
      </c>
      <c r="F33" s="13" t="s">
        <v>10</v>
      </c>
      <c r="G33" s="44">
        <v>209</v>
      </c>
      <c r="H33" s="44">
        <v>176</v>
      </c>
      <c r="I33" s="44">
        <v>169</v>
      </c>
      <c r="J33" s="44">
        <v>179</v>
      </c>
      <c r="K33" s="44">
        <v>199</v>
      </c>
      <c r="L33" s="44">
        <v>230</v>
      </c>
      <c r="M33" s="17">
        <f t="shared" si="0"/>
        <v>1162</v>
      </c>
      <c r="N33" s="17">
        <f t="shared" si="1"/>
        <v>6</v>
      </c>
      <c r="O33" s="17">
        <f t="shared" si="2"/>
        <v>193.66666666666666</v>
      </c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  <c r="EB33" s="6" t="s">
        <v>433</v>
      </c>
      <c r="EC33" s="6" t="s">
        <v>434</v>
      </c>
      <c r="ED33" s="6" t="s">
        <v>435</v>
      </c>
      <c r="EE33" s="6" t="s">
        <v>436</v>
      </c>
      <c r="EF33" s="6" t="s">
        <v>113</v>
      </c>
      <c r="EG33" s="6" t="s">
        <v>437</v>
      </c>
      <c r="EH33" s="6" t="s">
        <v>438</v>
      </c>
      <c r="EI33" s="6" t="s">
        <v>439</v>
      </c>
      <c r="EJ33" s="6" t="s">
        <v>440</v>
      </c>
      <c r="EK33" s="6" t="s">
        <v>128</v>
      </c>
    </row>
    <row r="34" spans="1:141" s="13" customFormat="1" ht="13.9" customHeight="1" x14ac:dyDescent="0.35">
      <c r="A34" s="32">
        <v>22</v>
      </c>
      <c r="B34" s="13" t="s">
        <v>441</v>
      </c>
      <c r="C34" s="78" t="s">
        <v>442</v>
      </c>
      <c r="E34" s="13" t="s">
        <v>443</v>
      </c>
      <c r="F34" s="13" t="s">
        <v>10</v>
      </c>
      <c r="G34" s="44">
        <v>223</v>
      </c>
      <c r="H34" s="44">
        <v>204</v>
      </c>
      <c r="I34" s="44">
        <v>150</v>
      </c>
      <c r="J34" s="44">
        <v>197</v>
      </c>
      <c r="K34" s="44">
        <v>209</v>
      </c>
      <c r="L34" s="44">
        <v>177</v>
      </c>
      <c r="M34" s="17">
        <f t="shared" si="0"/>
        <v>1160</v>
      </c>
      <c r="N34" s="17">
        <f t="shared" si="1"/>
        <v>6</v>
      </c>
      <c r="O34" s="17">
        <f t="shared" si="2"/>
        <v>193.33333333333334</v>
      </c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  <c r="EB34" s="6" t="s">
        <v>444</v>
      </c>
      <c r="EC34" s="6" t="s">
        <v>445</v>
      </c>
      <c r="ED34" s="6" t="s">
        <v>446</v>
      </c>
      <c r="EE34" s="6" t="s">
        <v>447</v>
      </c>
      <c r="EF34" s="6" t="s">
        <v>113</v>
      </c>
      <c r="EG34" s="6" t="s">
        <v>389</v>
      </c>
      <c r="EH34" s="6" t="s">
        <v>448</v>
      </c>
      <c r="EI34" s="6" t="s">
        <v>390</v>
      </c>
      <c r="EJ34" s="6" t="s">
        <v>392</v>
      </c>
      <c r="EK34" s="6" t="s">
        <v>128</v>
      </c>
    </row>
    <row r="35" spans="1:141" s="13" customFormat="1" ht="13.9" customHeight="1" x14ac:dyDescent="0.35">
      <c r="A35" s="32">
        <v>23</v>
      </c>
      <c r="B35" s="13" t="s">
        <v>449</v>
      </c>
      <c r="C35" s="78" t="s">
        <v>450</v>
      </c>
      <c r="E35" s="13" t="s">
        <v>451</v>
      </c>
      <c r="F35" s="13" t="s">
        <v>10</v>
      </c>
      <c r="G35" s="44">
        <v>188</v>
      </c>
      <c r="H35" s="44">
        <v>149</v>
      </c>
      <c r="I35" s="44">
        <v>202</v>
      </c>
      <c r="J35" s="44">
        <v>205</v>
      </c>
      <c r="K35" s="44">
        <v>160</v>
      </c>
      <c r="L35" s="44">
        <v>254</v>
      </c>
      <c r="M35" s="17">
        <f t="shared" si="0"/>
        <v>1158</v>
      </c>
      <c r="N35" s="17">
        <f t="shared" si="1"/>
        <v>6</v>
      </c>
      <c r="O35" s="17">
        <f t="shared" si="2"/>
        <v>193</v>
      </c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  <c r="EB35" s="6" t="s">
        <v>452</v>
      </c>
      <c r="EC35" s="6" t="s">
        <v>453</v>
      </c>
      <c r="ED35" s="6" t="s">
        <v>454</v>
      </c>
      <c r="EE35" s="6" t="s">
        <v>455</v>
      </c>
      <c r="EF35" s="6" t="s">
        <v>113</v>
      </c>
      <c r="EG35" s="6" t="s">
        <v>456</v>
      </c>
      <c r="EH35" s="6" t="s">
        <v>457</v>
      </c>
      <c r="EI35" s="6" t="s">
        <v>458</v>
      </c>
      <c r="EJ35" s="6" t="s">
        <v>459</v>
      </c>
      <c r="EK35" s="6" t="s">
        <v>128</v>
      </c>
    </row>
    <row r="36" spans="1:141" s="13" customFormat="1" ht="13.9" customHeight="1" x14ac:dyDescent="0.35">
      <c r="A36" s="32">
        <v>24</v>
      </c>
      <c r="B36" s="13" t="s">
        <v>460</v>
      </c>
      <c r="C36" s="78" t="s">
        <v>461</v>
      </c>
      <c r="E36" s="13" t="s">
        <v>462</v>
      </c>
      <c r="F36" s="13" t="s">
        <v>10</v>
      </c>
      <c r="G36" s="44">
        <v>178</v>
      </c>
      <c r="H36" s="44">
        <v>197</v>
      </c>
      <c r="I36" s="44">
        <v>189</v>
      </c>
      <c r="J36" s="44">
        <v>203</v>
      </c>
      <c r="K36" s="44">
        <v>186</v>
      </c>
      <c r="L36" s="44">
        <v>203</v>
      </c>
      <c r="M36" s="17">
        <f t="shared" si="0"/>
        <v>1156</v>
      </c>
      <c r="N36" s="17">
        <f t="shared" si="1"/>
        <v>6</v>
      </c>
      <c r="O36" s="17">
        <f t="shared" si="2"/>
        <v>192.66666666666666</v>
      </c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  <c r="EB36" s="6" t="s">
        <v>463</v>
      </c>
      <c r="EC36" s="6" t="s">
        <v>464</v>
      </c>
      <c r="ED36" s="6" t="s">
        <v>465</v>
      </c>
      <c r="EE36" s="6" t="s">
        <v>466</v>
      </c>
      <c r="EF36" s="6" t="s">
        <v>113</v>
      </c>
      <c r="EG36" s="6" t="s">
        <v>467</v>
      </c>
      <c r="EH36" s="6" t="s">
        <v>468</v>
      </c>
      <c r="EI36" s="6" t="s">
        <v>469</v>
      </c>
      <c r="EJ36" s="6" t="s">
        <v>470</v>
      </c>
      <c r="EK36" s="6" t="s">
        <v>128</v>
      </c>
    </row>
    <row r="37" spans="1:141" s="13" customFormat="1" ht="13.9" customHeight="1" x14ac:dyDescent="0.35">
      <c r="A37" s="32">
        <v>25</v>
      </c>
      <c r="B37" s="13" t="s">
        <v>471</v>
      </c>
      <c r="C37" s="78" t="s">
        <v>472</v>
      </c>
      <c r="E37" s="13" t="s">
        <v>324</v>
      </c>
      <c r="F37" s="13" t="s">
        <v>10</v>
      </c>
      <c r="G37" s="44">
        <v>154</v>
      </c>
      <c r="H37" s="44">
        <v>221</v>
      </c>
      <c r="I37" s="44">
        <v>190</v>
      </c>
      <c r="J37" s="44">
        <v>192</v>
      </c>
      <c r="K37" s="44">
        <v>174</v>
      </c>
      <c r="L37" s="44">
        <v>222</v>
      </c>
      <c r="M37" s="17">
        <f t="shared" si="0"/>
        <v>1153</v>
      </c>
      <c r="N37" s="17">
        <f t="shared" si="1"/>
        <v>6</v>
      </c>
      <c r="O37" s="17">
        <f t="shared" si="2"/>
        <v>192.16666666666666</v>
      </c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  <c r="EB37" s="6" t="s">
        <v>473</v>
      </c>
      <c r="EC37" s="6" t="s">
        <v>474</v>
      </c>
      <c r="ED37" s="6" t="s">
        <v>475</v>
      </c>
      <c r="EE37" s="6" t="s">
        <v>476</v>
      </c>
      <c r="EF37" s="6" t="s">
        <v>113</v>
      </c>
      <c r="EG37" s="6" t="s">
        <v>477</v>
      </c>
      <c r="EH37" s="6" t="s">
        <v>478</v>
      </c>
      <c r="EI37" s="6" t="s">
        <v>479</v>
      </c>
      <c r="EJ37" s="6" t="s">
        <v>480</v>
      </c>
      <c r="EK37" s="6" t="s">
        <v>128</v>
      </c>
    </row>
    <row r="38" spans="1:141" s="13" customFormat="1" ht="13.9" customHeight="1" x14ac:dyDescent="0.35">
      <c r="A38" s="32">
        <v>26</v>
      </c>
      <c r="B38" s="13" t="s">
        <v>481</v>
      </c>
      <c r="C38" s="78" t="s">
        <v>482</v>
      </c>
      <c r="E38" s="13" t="s">
        <v>451</v>
      </c>
      <c r="F38" s="13" t="s">
        <v>10</v>
      </c>
      <c r="G38" s="44">
        <v>193</v>
      </c>
      <c r="H38" s="44">
        <v>180</v>
      </c>
      <c r="I38" s="44">
        <v>184</v>
      </c>
      <c r="J38" s="44">
        <v>187</v>
      </c>
      <c r="K38" s="44">
        <v>193</v>
      </c>
      <c r="L38" s="44">
        <v>216</v>
      </c>
      <c r="M38" s="17">
        <f t="shared" si="0"/>
        <v>1153</v>
      </c>
      <c r="N38" s="17">
        <f t="shared" si="1"/>
        <v>6</v>
      </c>
      <c r="O38" s="17">
        <f t="shared" si="2"/>
        <v>192.16666666666666</v>
      </c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  <c r="EB38" s="6" t="s">
        <v>120</v>
      </c>
      <c r="EC38" s="6" t="s">
        <v>121</v>
      </c>
      <c r="ED38" s="6" t="s">
        <v>122</v>
      </c>
      <c r="EE38" s="6" t="s">
        <v>123</v>
      </c>
      <c r="EF38" s="6" t="s">
        <v>117</v>
      </c>
      <c r="EG38" s="6" t="s">
        <v>483</v>
      </c>
      <c r="EH38" s="6" t="s">
        <v>484</v>
      </c>
      <c r="EI38" s="6" t="s">
        <v>485</v>
      </c>
      <c r="EJ38" s="6" t="s">
        <v>486</v>
      </c>
      <c r="EK38" s="6" t="s">
        <v>128</v>
      </c>
    </row>
    <row r="39" spans="1:141" s="13" customFormat="1" ht="13.9" customHeight="1" x14ac:dyDescent="0.3">
      <c r="A39" s="32">
        <v>27</v>
      </c>
      <c r="B39" s="13" t="s">
        <v>487</v>
      </c>
      <c r="C39" s="78" t="s">
        <v>488</v>
      </c>
      <c r="E39" s="13" t="s">
        <v>410</v>
      </c>
      <c r="F39" s="13" t="s">
        <v>10</v>
      </c>
      <c r="G39" s="44">
        <v>194</v>
      </c>
      <c r="H39" s="44">
        <v>200</v>
      </c>
      <c r="I39" s="44">
        <v>205</v>
      </c>
      <c r="J39" s="44">
        <v>173</v>
      </c>
      <c r="K39" s="44">
        <v>225</v>
      </c>
      <c r="L39" s="44">
        <v>148</v>
      </c>
      <c r="M39" s="17">
        <f t="shared" si="0"/>
        <v>1145</v>
      </c>
      <c r="N39" s="17">
        <f t="shared" si="1"/>
        <v>6</v>
      </c>
      <c r="O39" s="17">
        <f t="shared" si="2"/>
        <v>190.83333333333334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</row>
    <row r="40" spans="1:141" s="13" customFormat="1" ht="13.9" customHeight="1" x14ac:dyDescent="0.3">
      <c r="A40" s="32">
        <v>28</v>
      </c>
      <c r="B40" s="13" t="s">
        <v>489</v>
      </c>
      <c r="C40" s="78" t="s">
        <v>490</v>
      </c>
      <c r="E40" s="13" t="s">
        <v>324</v>
      </c>
      <c r="F40" s="13" t="s">
        <v>10</v>
      </c>
      <c r="G40" s="44">
        <v>213</v>
      </c>
      <c r="H40" s="44">
        <v>187</v>
      </c>
      <c r="I40" s="44">
        <v>239</v>
      </c>
      <c r="J40" s="44">
        <v>233</v>
      </c>
      <c r="K40" s="44">
        <v>125</v>
      </c>
      <c r="L40" s="44">
        <v>147</v>
      </c>
      <c r="M40" s="17">
        <f t="shared" si="0"/>
        <v>1144</v>
      </c>
      <c r="N40" s="17">
        <f t="shared" si="1"/>
        <v>6</v>
      </c>
      <c r="O40" s="17">
        <f t="shared" si="2"/>
        <v>190.66666666666666</v>
      </c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</row>
    <row r="41" spans="1:141" s="13" customFormat="1" ht="13.9" customHeight="1" x14ac:dyDescent="0.3">
      <c r="A41" s="32">
        <v>29</v>
      </c>
      <c r="B41" s="13" t="s">
        <v>491</v>
      </c>
      <c r="C41" s="78" t="s">
        <v>492</v>
      </c>
      <c r="E41" s="13" t="s">
        <v>346</v>
      </c>
      <c r="F41" s="13" t="s">
        <v>10</v>
      </c>
      <c r="G41" s="44">
        <v>177</v>
      </c>
      <c r="H41" s="44">
        <v>185</v>
      </c>
      <c r="I41" s="44">
        <v>186</v>
      </c>
      <c r="J41" s="44">
        <v>244</v>
      </c>
      <c r="K41" s="44">
        <v>193</v>
      </c>
      <c r="L41" s="44">
        <v>158</v>
      </c>
      <c r="M41" s="17">
        <f t="shared" si="0"/>
        <v>1143</v>
      </c>
      <c r="N41" s="17">
        <f t="shared" si="1"/>
        <v>6</v>
      </c>
      <c r="O41" s="17">
        <f t="shared" si="2"/>
        <v>190.5</v>
      </c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</row>
    <row r="42" spans="1:141" s="13" customFormat="1" ht="13.9" customHeight="1" x14ac:dyDescent="0.3">
      <c r="A42" s="32">
        <v>30</v>
      </c>
      <c r="B42" s="13" t="s">
        <v>493</v>
      </c>
      <c r="C42" s="78" t="s">
        <v>494</v>
      </c>
      <c r="E42" s="13" t="s">
        <v>324</v>
      </c>
      <c r="F42" s="13" t="s">
        <v>10</v>
      </c>
      <c r="G42" s="44">
        <v>163</v>
      </c>
      <c r="H42" s="44">
        <v>225</v>
      </c>
      <c r="I42" s="44">
        <v>175</v>
      </c>
      <c r="J42" s="44">
        <v>191</v>
      </c>
      <c r="K42" s="44">
        <v>202</v>
      </c>
      <c r="L42" s="44">
        <v>183</v>
      </c>
      <c r="M42" s="17">
        <f t="shared" si="0"/>
        <v>1139</v>
      </c>
      <c r="N42" s="17">
        <f t="shared" si="1"/>
        <v>6</v>
      </c>
      <c r="O42" s="17">
        <f t="shared" si="2"/>
        <v>189.83333333333334</v>
      </c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</row>
    <row r="43" spans="1:141" s="13" customFormat="1" ht="13.9" customHeight="1" x14ac:dyDescent="0.3">
      <c r="A43" s="32">
        <v>31</v>
      </c>
      <c r="B43" s="13" t="s">
        <v>495</v>
      </c>
      <c r="C43" s="78" t="s">
        <v>496</v>
      </c>
      <c r="E43" s="51" t="s">
        <v>497</v>
      </c>
      <c r="F43" s="51" t="s">
        <v>10</v>
      </c>
      <c r="G43" s="32">
        <v>171</v>
      </c>
      <c r="H43" s="32">
        <v>201</v>
      </c>
      <c r="I43" s="32">
        <v>179</v>
      </c>
      <c r="J43" s="32">
        <v>211</v>
      </c>
      <c r="K43" s="32">
        <v>180</v>
      </c>
      <c r="L43" s="32">
        <v>197</v>
      </c>
      <c r="M43" s="14">
        <f t="shared" si="0"/>
        <v>1139</v>
      </c>
      <c r="N43" s="14">
        <f t="shared" si="1"/>
        <v>6</v>
      </c>
      <c r="O43" s="14">
        <f t="shared" si="2"/>
        <v>189.83333333333334</v>
      </c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</row>
    <row r="44" spans="1:141" s="13" customFormat="1" ht="13.9" customHeight="1" x14ac:dyDescent="0.3">
      <c r="A44" s="32">
        <v>32</v>
      </c>
      <c r="B44" s="13" t="s">
        <v>498</v>
      </c>
      <c r="C44" s="78" t="s">
        <v>499</v>
      </c>
      <c r="E44" s="13" t="s">
        <v>500</v>
      </c>
      <c r="F44" s="13" t="s">
        <v>10</v>
      </c>
      <c r="G44" s="44">
        <v>217</v>
      </c>
      <c r="H44" s="44">
        <v>180</v>
      </c>
      <c r="I44" s="44">
        <v>181</v>
      </c>
      <c r="J44" s="44">
        <v>185</v>
      </c>
      <c r="K44" s="44">
        <v>161</v>
      </c>
      <c r="L44" s="44">
        <v>213</v>
      </c>
      <c r="M44" s="17">
        <f t="shared" si="0"/>
        <v>1137</v>
      </c>
      <c r="N44" s="17">
        <f t="shared" si="1"/>
        <v>6</v>
      </c>
      <c r="O44" s="17">
        <f t="shared" si="2"/>
        <v>189.5</v>
      </c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</row>
    <row r="45" spans="1:141" s="13" customFormat="1" ht="13.9" customHeight="1" x14ac:dyDescent="0.3">
      <c r="A45" s="32">
        <v>33</v>
      </c>
      <c r="B45" s="13" t="s">
        <v>501</v>
      </c>
      <c r="C45" s="78" t="s">
        <v>502</v>
      </c>
      <c r="E45" s="13" t="s">
        <v>503</v>
      </c>
      <c r="F45" s="13" t="s">
        <v>10</v>
      </c>
      <c r="G45" s="44">
        <v>161</v>
      </c>
      <c r="H45" s="44">
        <v>253</v>
      </c>
      <c r="I45" s="44">
        <v>160</v>
      </c>
      <c r="J45" s="44">
        <v>203</v>
      </c>
      <c r="K45" s="44">
        <v>154</v>
      </c>
      <c r="L45" s="44">
        <v>203</v>
      </c>
      <c r="M45" s="17">
        <f t="shared" si="0"/>
        <v>1134</v>
      </c>
      <c r="N45" s="17">
        <f t="shared" si="1"/>
        <v>6</v>
      </c>
      <c r="O45" s="17">
        <f t="shared" si="2"/>
        <v>189</v>
      </c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</row>
    <row r="46" spans="1:141" s="13" customFormat="1" ht="13.9" customHeight="1" x14ac:dyDescent="0.3">
      <c r="A46" s="32">
        <v>34</v>
      </c>
      <c r="B46" s="13" t="s">
        <v>504</v>
      </c>
      <c r="C46" s="78" t="s">
        <v>505</v>
      </c>
      <c r="E46" s="13" t="s">
        <v>305</v>
      </c>
      <c r="F46" s="13" t="s">
        <v>10</v>
      </c>
      <c r="G46" s="44">
        <v>169</v>
      </c>
      <c r="H46" s="44">
        <v>176</v>
      </c>
      <c r="I46" s="44">
        <v>203</v>
      </c>
      <c r="J46" s="44">
        <v>201</v>
      </c>
      <c r="K46" s="44">
        <v>200</v>
      </c>
      <c r="L46" s="44">
        <v>184</v>
      </c>
      <c r="M46" s="17">
        <f t="shared" si="0"/>
        <v>1133</v>
      </c>
      <c r="N46" s="17">
        <f t="shared" si="1"/>
        <v>6</v>
      </c>
      <c r="O46" s="17">
        <f t="shared" si="2"/>
        <v>188.83333333333334</v>
      </c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</row>
    <row r="47" spans="1:141" s="13" customFormat="1" ht="13.9" customHeight="1" x14ac:dyDescent="0.3">
      <c r="A47" s="32">
        <v>35</v>
      </c>
      <c r="B47" s="13" t="s">
        <v>506</v>
      </c>
      <c r="C47" s="78" t="s">
        <v>507</v>
      </c>
      <c r="E47" s="13" t="s">
        <v>262</v>
      </c>
      <c r="F47" s="13" t="s">
        <v>10</v>
      </c>
      <c r="G47" s="44">
        <v>191</v>
      </c>
      <c r="H47" s="44">
        <v>213</v>
      </c>
      <c r="I47" s="44">
        <v>207</v>
      </c>
      <c r="J47" s="44">
        <v>192</v>
      </c>
      <c r="K47" s="44">
        <v>146</v>
      </c>
      <c r="L47" s="44">
        <v>182</v>
      </c>
      <c r="M47" s="17">
        <f t="shared" si="0"/>
        <v>1131</v>
      </c>
      <c r="N47" s="17">
        <f t="shared" si="1"/>
        <v>6</v>
      </c>
      <c r="O47" s="17">
        <f t="shared" si="2"/>
        <v>188.5</v>
      </c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</row>
    <row r="48" spans="1:141" s="13" customFormat="1" ht="13.9" customHeight="1" x14ac:dyDescent="0.3">
      <c r="A48" s="32">
        <v>36</v>
      </c>
      <c r="B48" s="13" t="s">
        <v>508</v>
      </c>
      <c r="C48" s="78" t="s">
        <v>509</v>
      </c>
      <c r="E48" s="13" t="s">
        <v>451</v>
      </c>
      <c r="F48" s="13" t="s">
        <v>10</v>
      </c>
      <c r="G48" s="44">
        <v>140</v>
      </c>
      <c r="H48" s="44">
        <v>216</v>
      </c>
      <c r="I48" s="44">
        <v>199</v>
      </c>
      <c r="J48" s="44">
        <v>206</v>
      </c>
      <c r="K48" s="44">
        <v>173</v>
      </c>
      <c r="L48" s="44">
        <v>194</v>
      </c>
      <c r="M48" s="17">
        <f t="shared" si="0"/>
        <v>1128</v>
      </c>
      <c r="N48" s="17">
        <f t="shared" si="1"/>
        <v>6</v>
      </c>
      <c r="O48" s="17">
        <f t="shared" si="2"/>
        <v>188</v>
      </c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</row>
    <row r="49" spans="1:37" s="13" customFormat="1" ht="13.9" customHeight="1" x14ac:dyDescent="0.3">
      <c r="A49" s="32">
        <v>37</v>
      </c>
      <c r="B49" s="13" t="s">
        <v>510</v>
      </c>
      <c r="C49" s="78" t="s">
        <v>511</v>
      </c>
      <c r="E49" s="13" t="s">
        <v>294</v>
      </c>
      <c r="F49" s="13" t="s">
        <v>10</v>
      </c>
      <c r="G49" s="44">
        <v>165</v>
      </c>
      <c r="H49" s="44">
        <v>201</v>
      </c>
      <c r="I49" s="44">
        <v>164</v>
      </c>
      <c r="J49" s="44">
        <v>226</v>
      </c>
      <c r="K49" s="44">
        <v>164</v>
      </c>
      <c r="L49" s="44">
        <v>206</v>
      </c>
      <c r="M49" s="17">
        <f t="shared" si="0"/>
        <v>1126</v>
      </c>
      <c r="N49" s="17">
        <f t="shared" si="1"/>
        <v>6</v>
      </c>
      <c r="O49" s="17">
        <f t="shared" si="2"/>
        <v>187.66666666666666</v>
      </c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</row>
    <row r="50" spans="1:37" s="13" customFormat="1" ht="13.9" customHeight="1" x14ac:dyDescent="0.3">
      <c r="A50" s="32">
        <v>38</v>
      </c>
      <c r="B50" s="13" t="s">
        <v>512</v>
      </c>
      <c r="C50" s="78" t="s">
        <v>513</v>
      </c>
      <c r="E50" s="13" t="s">
        <v>262</v>
      </c>
      <c r="F50" s="13" t="s">
        <v>10</v>
      </c>
      <c r="G50" s="44">
        <v>197</v>
      </c>
      <c r="H50" s="44">
        <v>200</v>
      </c>
      <c r="I50" s="44">
        <v>186</v>
      </c>
      <c r="J50" s="44">
        <v>196</v>
      </c>
      <c r="K50" s="44">
        <v>187</v>
      </c>
      <c r="L50" s="44">
        <v>157</v>
      </c>
      <c r="M50" s="17">
        <f t="shared" si="0"/>
        <v>1123</v>
      </c>
      <c r="N50" s="17">
        <f t="shared" si="1"/>
        <v>6</v>
      </c>
      <c r="O50" s="17">
        <f t="shared" si="2"/>
        <v>187.16666666666666</v>
      </c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</row>
    <row r="51" spans="1:37" s="13" customFormat="1" ht="13.9" customHeight="1" x14ac:dyDescent="0.3">
      <c r="A51" s="32">
        <v>39</v>
      </c>
      <c r="B51" s="13" t="s">
        <v>514</v>
      </c>
      <c r="C51" s="78" t="s">
        <v>515</v>
      </c>
      <c r="E51" s="13" t="s">
        <v>410</v>
      </c>
      <c r="F51" s="13" t="s">
        <v>10</v>
      </c>
      <c r="G51" s="44">
        <v>203</v>
      </c>
      <c r="H51" s="44">
        <v>176</v>
      </c>
      <c r="I51" s="44">
        <v>168</v>
      </c>
      <c r="J51" s="44">
        <v>225</v>
      </c>
      <c r="K51" s="44">
        <v>168</v>
      </c>
      <c r="L51" s="44">
        <v>181</v>
      </c>
      <c r="M51" s="17">
        <f t="shared" si="0"/>
        <v>1121</v>
      </c>
      <c r="N51" s="17">
        <f t="shared" si="1"/>
        <v>6</v>
      </c>
      <c r="O51" s="17">
        <f t="shared" si="2"/>
        <v>186.83333333333334</v>
      </c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37" s="13" customFormat="1" ht="13.9" customHeight="1" x14ac:dyDescent="0.3">
      <c r="A52" s="32">
        <v>40</v>
      </c>
      <c r="B52" s="13" t="s">
        <v>516</v>
      </c>
      <c r="C52" s="78" t="s">
        <v>517</v>
      </c>
      <c r="E52" s="13" t="s">
        <v>518</v>
      </c>
      <c r="F52" s="13" t="s">
        <v>10</v>
      </c>
      <c r="G52" s="44">
        <v>223</v>
      </c>
      <c r="H52" s="44">
        <v>161</v>
      </c>
      <c r="I52" s="44">
        <v>164</v>
      </c>
      <c r="J52" s="44">
        <v>182</v>
      </c>
      <c r="K52" s="44">
        <v>201</v>
      </c>
      <c r="L52" s="44">
        <v>187</v>
      </c>
      <c r="M52" s="17">
        <f t="shared" si="0"/>
        <v>1118</v>
      </c>
      <c r="N52" s="17">
        <f t="shared" si="1"/>
        <v>6</v>
      </c>
      <c r="O52" s="17">
        <f t="shared" si="2"/>
        <v>186.33333333333334</v>
      </c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37" s="13" customFormat="1" ht="13.9" customHeight="1" x14ac:dyDescent="0.3">
      <c r="A53" s="32">
        <v>41</v>
      </c>
      <c r="B53" s="13" t="s">
        <v>519</v>
      </c>
      <c r="C53" s="78" t="s">
        <v>520</v>
      </c>
      <c r="E53" s="13" t="s">
        <v>324</v>
      </c>
      <c r="F53" s="13" t="s">
        <v>10</v>
      </c>
      <c r="G53" s="44">
        <v>193</v>
      </c>
      <c r="H53" s="44">
        <v>178</v>
      </c>
      <c r="I53" s="44">
        <v>194</v>
      </c>
      <c r="J53" s="44">
        <v>177</v>
      </c>
      <c r="K53" s="44">
        <v>185</v>
      </c>
      <c r="L53" s="44">
        <v>186</v>
      </c>
      <c r="M53" s="17">
        <f t="shared" si="0"/>
        <v>1113</v>
      </c>
      <c r="N53" s="17">
        <f t="shared" si="1"/>
        <v>6</v>
      </c>
      <c r="O53" s="17">
        <f t="shared" si="2"/>
        <v>185.5</v>
      </c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37" s="13" customFormat="1" ht="13.9" customHeight="1" x14ac:dyDescent="0.3">
      <c r="A54" s="32">
        <v>42</v>
      </c>
      <c r="B54" s="13" t="s">
        <v>521</v>
      </c>
      <c r="C54" s="78" t="s">
        <v>522</v>
      </c>
      <c r="E54" s="13" t="s">
        <v>443</v>
      </c>
      <c r="F54" s="13" t="s">
        <v>10</v>
      </c>
      <c r="G54" s="44">
        <v>177</v>
      </c>
      <c r="H54" s="44">
        <v>141</v>
      </c>
      <c r="I54" s="44">
        <v>197</v>
      </c>
      <c r="J54" s="44">
        <v>197</v>
      </c>
      <c r="K54" s="44">
        <v>216</v>
      </c>
      <c r="L54" s="44">
        <v>183</v>
      </c>
      <c r="M54" s="17">
        <f t="shared" si="0"/>
        <v>1111</v>
      </c>
      <c r="N54" s="17">
        <f t="shared" si="1"/>
        <v>6</v>
      </c>
      <c r="O54" s="17">
        <f t="shared" si="2"/>
        <v>185.16666666666666</v>
      </c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37" s="13" customFormat="1" ht="13.9" customHeight="1" x14ac:dyDescent="0.3">
      <c r="A55" s="32">
        <v>43</v>
      </c>
      <c r="B55" s="13" t="s">
        <v>523</v>
      </c>
      <c r="C55" s="78" t="s">
        <v>524</v>
      </c>
      <c r="E55" s="13" t="s">
        <v>518</v>
      </c>
      <c r="F55" s="13" t="s">
        <v>10</v>
      </c>
      <c r="G55" s="44">
        <v>234</v>
      </c>
      <c r="H55" s="44">
        <v>171</v>
      </c>
      <c r="I55" s="44">
        <v>171</v>
      </c>
      <c r="J55" s="44">
        <v>173</v>
      </c>
      <c r="K55" s="44">
        <v>166</v>
      </c>
      <c r="L55" s="44">
        <v>194</v>
      </c>
      <c r="M55" s="17">
        <f t="shared" si="0"/>
        <v>1109</v>
      </c>
      <c r="N55" s="17">
        <f t="shared" si="1"/>
        <v>6</v>
      </c>
      <c r="O55" s="17">
        <f t="shared" si="2"/>
        <v>184.83333333333334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37" s="13" customFormat="1" ht="13.9" customHeight="1" x14ac:dyDescent="0.3">
      <c r="A56" s="32">
        <v>44</v>
      </c>
      <c r="B56" s="13" t="s">
        <v>525</v>
      </c>
      <c r="C56" s="78" t="s">
        <v>526</v>
      </c>
      <c r="E56" s="13" t="s">
        <v>313</v>
      </c>
      <c r="F56" s="13" t="s">
        <v>10</v>
      </c>
      <c r="G56" s="44">
        <v>184</v>
      </c>
      <c r="H56" s="44">
        <v>222</v>
      </c>
      <c r="I56" s="44">
        <v>200</v>
      </c>
      <c r="J56" s="44">
        <v>200</v>
      </c>
      <c r="K56" s="44">
        <v>138</v>
      </c>
      <c r="L56" s="44">
        <v>165</v>
      </c>
      <c r="M56" s="17">
        <f t="shared" si="0"/>
        <v>1109</v>
      </c>
      <c r="N56" s="17">
        <f t="shared" si="1"/>
        <v>6</v>
      </c>
      <c r="O56" s="17">
        <f t="shared" si="2"/>
        <v>184.83333333333334</v>
      </c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37" s="13" customFormat="1" ht="13.9" customHeight="1" x14ac:dyDescent="0.3">
      <c r="A57" s="32">
        <v>45</v>
      </c>
      <c r="B57" s="13" t="s">
        <v>527</v>
      </c>
      <c r="C57" s="78" t="s">
        <v>528</v>
      </c>
      <c r="E57" s="13" t="s">
        <v>451</v>
      </c>
      <c r="F57" s="13" t="s">
        <v>10</v>
      </c>
      <c r="G57" s="44">
        <v>199</v>
      </c>
      <c r="H57" s="44">
        <v>162</v>
      </c>
      <c r="I57" s="44">
        <v>166</v>
      </c>
      <c r="J57" s="44">
        <v>153</v>
      </c>
      <c r="K57" s="44">
        <v>162</v>
      </c>
      <c r="L57" s="44">
        <v>267</v>
      </c>
      <c r="M57" s="17">
        <f t="shared" si="0"/>
        <v>1109</v>
      </c>
      <c r="N57" s="17">
        <f t="shared" si="1"/>
        <v>6</v>
      </c>
      <c r="O57" s="17">
        <f t="shared" si="2"/>
        <v>184.83333333333334</v>
      </c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37" s="13" customFormat="1" ht="13.9" customHeight="1" x14ac:dyDescent="0.3">
      <c r="A58" s="32">
        <v>46</v>
      </c>
      <c r="B58" s="13" t="s">
        <v>529</v>
      </c>
      <c r="C58" s="78" t="s">
        <v>530</v>
      </c>
      <c r="E58" s="13" t="s">
        <v>378</v>
      </c>
      <c r="F58" s="13" t="s">
        <v>10</v>
      </c>
      <c r="G58" s="44">
        <v>178</v>
      </c>
      <c r="H58" s="44">
        <v>125</v>
      </c>
      <c r="I58" s="44">
        <v>185</v>
      </c>
      <c r="J58" s="44">
        <v>229</v>
      </c>
      <c r="K58" s="44">
        <v>195</v>
      </c>
      <c r="L58" s="44">
        <v>196</v>
      </c>
      <c r="M58" s="17">
        <f t="shared" si="0"/>
        <v>1108</v>
      </c>
      <c r="N58" s="17">
        <f t="shared" si="1"/>
        <v>6</v>
      </c>
      <c r="O58" s="17">
        <f t="shared" si="2"/>
        <v>184.66666666666666</v>
      </c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37" s="13" customFormat="1" ht="13.9" customHeight="1" x14ac:dyDescent="0.3">
      <c r="A59" s="32">
        <v>47</v>
      </c>
      <c r="B59" s="13" t="s">
        <v>531</v>
      </c>
      <c r="C59" s="78" t="s">
        <v>532</v>
      </c>
      <c r="E59" s="13" t="s">
        <v>421</v>
      </c>
      <c r="F59" s="13" t="s">
        <v>10</v>
      </c>
      <c r="G59" s="44">
        <v>202</v>
      </c>
      <c r="H59" s="44">
        <v>146</v>
      </c>
      <c r="I59" s="44">
        <v>165</v>
      </c>
      <c r="J59" s="44">
        <v>185</v>
      </c>
      <c r="K59" s="44">
        <v>184</v>
      </c>
      <c r="L59" s="44">
        <v>225</v>
      </c>
      <c r="M59" s="17">
        <f t="shared" si="0"/>
        <v>1107</v>
      </c>
      <c r="N59" s="17">
        <f t="shared" si="1"/>
        <v>6</v>
      </c>
      <c r="O59" s="17">
        <f t="shared" si="2"/>
        <v>184.5</v>
      </c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37" s="13" customFormat="1" ht="13.9" customHeight="1" x14ac:dyDescent="0.3">
      <c r="A60" s="32">
        <v>48</v>
      </c>
      <c r="B60" s="13" t="s">
        <v>533</v>
      </c>
      <c r="C60" s="78" t="s">
        <v>534</v>
      </c>
      <c r="E60" s="13" t="s">
        <v>535</v>
      </c>
      <c r="F60" s="13" t="s">
        <v>10</v>
      </c>
      <c r="G60" s="44">
        <v>163</v>
      </c>
      <c r="H60" s="44">
        <v>174</v>
      </c>
      <c r="I60" s="44">
        <v>207</v>
      </c>
      <c r="J60" s="44">
        <v>204</v>
      </c>
      <c r="K60" s="44">
        <v>165</v>
      </c>
      <c r="L60" s="44">
        <v>194</v>
      </c>
      <c r="M60" s="17">
        <f t="shared" si="0"/>
        <v>1107</v>
      </c>
      <c r="N60" s="17">
        <f t="shared" si="1"/>
        <v>6</v>
      </c>
      <c r="O60" s="17">
        <f t="shared" si="2"/>
        <v>184.5</v>
      </c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37" s="13" customFormat="1" ht="13.9" customHeight="1" x14ac:dyDescent="0.3">
      <c r="A61" s="32">
        <v>49</v>
      </c>
      <c r="B61" s="13" t="s">
        <v>536</v>
      </c>
      <c r="C61" s="78" t="s">
        <v>537</v>
      </c>
      <c r="E61" s="13" t="s">
        <v>346</v>
      </c>
      <c r="F61" s="13" t="s">
        <v>10</v>
      </c>
      <c r="G61" s="44">
        <v>184</v>
      </c>
      <c r="H61" s="44">
        <v>172</v>
      </c>
      <c r="I61" s="44">
        <v>169</v>
      </c>
      <c r="J61" s="44">
        <v>175</v>
      </c>
      <c r="K61" s="44">
        <v>171</v>
      </c>
      <c r="L61" s="44">
        <v>234</v>
      </c>
      <c r="M61" s="17">
        <f t="shared" si="0"/>
        <v>1105</v>
      </c>
      <c r="N61" s="17">
        <f t="shared" si="1"/>
        <v>6</v>
      </c>
      <c r="O61" s="17">
        <f t="shared" si="2"/>
        <v>184.16666666666666</v>
      </c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4"/>
      <c r="AB61" s="34"/>
      <c r="AC61" s="34"/>
      <c r="AD61" s="34"/>
      <c r="AE61" s="34"/>
      <c r="AF61" s="35"/>
      <c r="AG61" s="35"/>
      <c r="AH61" s="35"/>
      <c r="AI61" s="35"/>
      <c r="AJ61" s="35"/>
      <c r="AK61" s="35"/>
    </row>
    <row r="62" spans="1:37" s="13" customFormat="1" ht="13.9" customHeight="1" x14ac:dyDescent="0.3">
      <c r="A62" s="44">
        <v>50</v>
      </c>
      <c r="B62" s="13" t="s">
        <v>538</v>
      </c>
      <c r="C62" s="78" t="s">
        <v>539</v>
      </c>
      <c r="E62" s="51" t="s">
        <v>540</v>
      </c>
      <c r="F62" s="51" t="s">
        <v>10</v>
      </c>
      <c r="G62" s="32">
        <v>148</v>
      </c>
      <c r="H62" s="32">
        <v>189</v>
      </c>
      <c r="I62" s="32">
        <v>176</v>
      </c>
      <c r="J62" s="32">
        <v>180</v>
      </c>
      <c r="K62" s="32">
        <v>223</v>
      </c>
      <c r="L62" s="32">
        <v>180</v>
      </c>
      <c r="M62" s="14">
        <f t="shared" si="0"/>
        <v>1096</v>
      </c>
      <c r="N62" s="14">
        <f t="shared" si="1"/>
        <v>6</v>
      </c>
      <c r="O62" s="14">
        <f t="shared" si="2"/>
        <v>182.66666666666666</v>
      </c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37" s="13" customFormat="1" ht="13.9" customHeight="1" x14ac:dyDescent="0.3">
      <c r="A63" s="44">
        <v>51</v>
      </c>
      <c r="B63" s="13" t="s">
        <v>541</v>
      </c>
      <c r="C63" s="78" t="s">
        <v>542</v>
      </c>
      <c r="E63" s="13" t="s">
        <v>543</v>
      </c>
      <c r="F63" s="13" t="s">
        <v>10</v>
      </c>
      <c r="G63" s="44">
        <v>178</v>
      </c>
      <c r="H63" s="44">
        <v>187</v>
      </c>
      <c r="I63" s="44">
        <v>179</v>
      </c>
      <c r="J63" s="44">
        <v>185</v>
      </c>
      <c r="K63" s="44">
        <v>185</v>
      </c>
      <c r="L63" s="44">
        <v>181</v>
      </c>
      <c r="M63" s="17">
        <f t="shared" si="0"/>
        <v>1095</v>
      </c>
      <c r="N63" s="17">
        <f t="shared" si="1"/>
        <v>6</v>
      </c>
      <c r="O63" s="17">
        <f t="shared" si="2"/>
        <v>182.5</v>
      </c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37" s="13" customFormat="1" ht="13.9" customHeight="1" x14ac:dyDescent="0.3">
      <c r="A64" s="44">
        <v>52</v>
      </c>
      <c r="B64" s="13" t="s">
        <v>544</v>
      </c>
      <c r="C64" s="78" t="s">
        <v>545</v>
      </c>
      <c r="E64" s="13" t="s">
        <v>410</v>
      </c>
      <c r="F64" s="13" t="s">
        <v>10</v>
      </c>
      <c r="G64" s="44">
        <v>179</v>
      </c>
      <c r="H64" s="44">
        <v>155</v>
      </c>
      <c r="I64" s="44">
        <v>214</v>
      </c>
      <c r="J64" s="44">
        <v>169</v>
      </c>
      <c r="K64" s="44">
        <v>197</v>
      </c>
      <c r="L64" s="44">
        <v>179</v>
      </c>
      <c r="M64" s="17">
        <f t="shared" si="0"/>
        <v>1093</v>
      </c>
      <c r="N64" s="17">
        <f t="shared" si="1"/>
        <v>6</v>
      </c>
      <c r="O64" s="17">
        <f t="shared" si="2"/>
        <v>182.16666666666666</v>
      </c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1:37" s="13" customFormat="1" ht="13.9" customHeight="1" x14ac:dyDescent="0.3">
      <c r="A65" s="44">
        <v>53</v>
      </c>
      <c r="B65" s="13" t="s">
        <v>546</v>
      </c>
      <c r="C65" s="78" t="s">
        <v>547</v>
      </c>
      <c r="E65" s="13" t="s">
        <v>443</v>
      </c>
      <c r="F65" s="13" t="s">
        <v>10</v>
      </c>
      <c r="G65" s="44">
        <v>155</v>
      </c>
      <c r="H65" s="44">
        <v>188</v>
      </c>
      <c r="I65" s="44">
        <v>156</v>
      </c>
      <c r="J65" s="44">
        <v>203</v>
      </c>
      <c r="K65" s="44">
        <v>190</v>
      </c>
      <c r="L65" s="44">
        <v>200</v>
      </c>
      <c r="M65" s="17">
        <f t="shared" si="0"/>
        <v>1092</v>
      </c>
      <c r="N65" s="17">
        <f t="shared" si="1"/>
        <v>6</v>
      </c>
      <c r="O65" s="17">
        <f t="shared" si="2"/>
        <v>182</v>
      </c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1:37" s="13" customFormat="1" ht="13.9" customHeight="1" x14ac:dyDescent="0.3">
      <c r="A66" s="44">
        <v>54</v>
      </c>
      <c r="B66" s="13" t="s">
        <v>548</v>
      </c>
      <c r="C66" s="78" t="s">
        <v>549</v>
      </c>
      <c r="E66" s="13" t="s">
        <v>550</v>
      </c>
      <c r="F66" s="13" t="s">
        <v>10</v>
      </c>
      <c r="G66" s="44">
        <v>180</v>
      </c>
      <c r="H66" s="44">
        <v>210</v>
      </c>
      <c r="I66" s="44">
        <v>164</v>
      </c>
      <c r="J66" s="44">
        <v>152</v>
      </c>
      <c r="K66" s="44">
        <v>190</v>
      </c>
      <c r="L66" s="44">
        <v>196</v>
      </c>
      <c r="M66" s="17">
        <f t="shared" si="0"/>
        <v>1092</v>
      </c>
      <c r="N66" s="17">
        <f t="shared" si="1"/>
        <v>6</v>
      </c>
      <c r="O66" s="17">
        <f t="shared" si="2"/>
        <v>182</v>
      </c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1:37" s="13" customFormat="1" ht="13.9" customHeight="1" x14ac:dyDescent="0.3">
      <c r="A67" s="44">
        <v>55</v>
      </c>
      <c r="B67" s="13" t="s">
        <v>551</v>
      </c>
      <c r="C67" s="78" t="s">
        <v>552</v>
      </c>
      <c r="E67" s="51" t="s">
        <v>305</v>
      </c>
      <c r="F67" s="51" t="s">
        <v>10</v>
      </c>
      <c r="G67" s="32">
        <v>202</v>
      </c>
      <c r="H67" s="32">
        <v>187</v>
      </c>
      <c r="I67" s="32">
        <v>169</v>
      </c>
      <c r="J67" s="32">
        <v>205</v>
      </c>
      <c r="K67" s="32">
        <v>175</v>
      </c>
      <c r="L67" s="32">
        <v>153</v>
      </c>
      <c r="M67" s="14">
        <f t="shared" si="0"/>
        <v>1091</v>
      </c>
      <c r="N67" s="14">
        <f t="shared" si="1"/>
        <v>6</v>
      </c>
      <c r="O67" s="14">
        <f t="shared" si="2"/>
        <v>181.83333333333334</v>
      </c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1:37" s="13" customFormat="1" ht="13.9" customHeight="1" x14ac:dyDescent="0.3">
      <c r="A68" s="44">
        <v>56</v>
      </c>
      <c r="B68" s="13" t="s">
        <v>553</v>
      </c>
      <c r="C68" s="78" t="s">
        <v>554</v>
      </c>
      <c r="E68" s="13" t="s">
        <v>335</v>
      </c>
      <c r="F68" s="13" t="s">
        <v>10</v>
      </c>
      <c r="G68" s="44">
        <v>168</v>
      </c>
      <c r="H68" s="44">
        <v>213</v>
      </c>
      <c r="I68" s="44">
        <v>201</v>
      </c>
      <c r="J68" s="44">
        <v>168</v>
      </c>
      <c r="K68" s="44">
        <v>173</v>
      </c>
      <c r="L68" s="44">
        <v>167</v>
      </c>
      <c r="M68" s="17">
        <f t="shared" si="0"/>
        <v>1090</v>
      </c>
      <c r="N68" s="17">
        <f t="shared" si="1"/>
        <v>6</v>
      </c>
      <c r="O68" s="17">
        <f t="shared" si="2"/>
        <v>181.66666666666666</v>
      </c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1:37" s="13" customFormat="1" ht="13.9" customHeight="1" x14ac:dyDescent="0.3">
      <c r="A69" s="44">
        <v>57</v>
      </c>
      <c r="B69" s="13" t="s">
        <v>555</v>
      </c>
      <c r="C69" s="78" t="s">
        <v>556</v>
      </c>
      <c r="E69" s="13" t="s">
        <v>462</v>
      </c>
      <c r="F69" s="13" t="s">
        <v>10</v>
      </c>
      <c r="G69" s="44">
        <v>177</v>
      </c>
      <c r="H69" s="44">
        <v>170</v>
      </c>
      <c r="I69" s="44">
        <v>202</v>
      </c>
      <c r="J69" s="44">
        <v>184</v>
      </c>
      <c r="K69" s="44">
        <v>217</v>
      </c>
      <c r="L69" s="44">
        <v>140</v>
      </c>
      <c r="M69" s="17">
        <f t="shared" si="0"/>
        <v>1090</v>
      </c>
      <c r="N69" s="17">
        <f t="shared" si="1"/>
        <v>6</v>
      </c>
      <c r="O69" s="17">
        <f t="shared" si="2"/>
        <v>181.66666666666666</v>
      </c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1:37" s="13" customFormat="1" ht="13.9" customHeight="1" x14ac:dyDescent="0.3">
      <c r="A70" s="44">
        <v>58</v>
      </c>
      <c r="B70" s="13" t="s">
        <v>557</v>
      </c>
      <c r="C70" s="78" t="s">
        <v>558</v>
      </c>
      <c r="E70" s="13" t="s">
        <v>313</v>
      </c>
      <c r="F70" s="13" t="s">
        <v>10</v>
      </c>
      <c r="G70" s="44">
        <v>204</v>
      </c>
      <c r="H70" s="44">
        <v>203</v>
      </c>
      <c r="I70" s="44">
        <v>191</v>
      </c>
      <c r="J70" s="44">
        <v>157</v>
      </c>
      <c r="K70" s="44">
        <v>175</v>
      </c>
      <c r="L70" s="44">
        <v>159</v>
      </c>
      <c r="M70" s="17">
        <f t="shared" si="0"/>
        <v>1089</v>
      </c>
      <c r="N70" s="17">
        <f t="shared" si="1"/>
        <v>6</v>
      </c>
      <c r="O70" s="17">
        <f t="shared" si="2"/>
        <v>181.5</v>
      </c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1:37" s="13" customFormat="1" ht="13.9" customHeight="1" x14ac:dyDescent="0.3">
      <c r="A71" s="44">
        <v>59</v>
      </c>
      <c r="B71" s="13" t="s">
        <v>559</v>
      </c>
      <c r="C71" s="78" t="s">
        <v>560</v>
      </c>
      <c r="E71" s="13" t="s">
        <v>540</v>
      </c>
      <c r="F71" s="13" t="s">
        <v>10</v>
      </c>
      <c r="G71" s="44">
        <v>191</v>
      </c>
      <c r="H71" s="44">
        <v>162</v>
      </c>
      <c r="I71" s="44">
        <v>196</v>
      </c>
      <c r="J71" s="44">
        <v>146</v>
      </c>
      <c r="K71" s="44">
        <v>204</v>
      </c>
      <c r="L71" s="44">
        <v>189</v>
      </c>
      <c r="M71" s="17">
        <f t="shared" si="0"/>
        <v>1088</v>
      </c>
      <c r="N71" s="17">
        <f t="shared" si="1"/>
        <v>6</v>
      </c>
      <c r="O71" s="17">
        <f t="shared" si="2"/>
        <v>181.33333333333334</v>
      </c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1:37" s="13" customFormat="1" ht="13.9" customHeight="1" x14ac:dyDescent="0.3">
      <c r="A72" s="44">
        <v>60</v>
      </c>
      <c r="B72" s="13" t="s">
        <v>561</v>
      </c>
      <c r="C72" s="78" t="s">
        <v>562</v>
      </c>
      <c r="E72" s="13" t="s">
        <v>563</v>
      </c>
      <c r="F72" s="13" t="s">
        <v>10</v>
      </c>
      <c r="G72" s="44">
        <v>191</v>
      </c>
      <c r="H72" s="44">
        <v>210</v>
      </c>
      <c r="I72" s="44">
        <v>156</v>
      </c>
      <c r="J72" s="44">
        <v>153</v>
      </c>
      <c r="K72" s="44">
        <v>198</v>
      </c>
      <c r="L72" s="44">
        <v>180</v>
      </c>
      <c r="M72" s="17">
        <f t="shared" si="0"/>
        <v>1088</v>
      </c>
      <c r="N72" s="17">
        <f t="shared" si="1"/>
        <v>6</v>
      </c>
      <c r="O72" s="17">
        <f t="shared" si="2"/>
        <v>181.33333333333334</v>
      </c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1:37" s="13" customFormat="1" ht="13.9" customHeight="1" x14ac:dyDescent="0.3">
      <c r="A73" s="44">
        <v>61</v>
      </c>
      <c r="B73" s="13" t="s">
        <v>564</v>
      </c>
      <c r="C73" s="78" t="s">
        <v>565</v>
      </c>
      <c r="E73" s="13" t="s">
        <v>346</v>
      </c>
      <c r="F73" s="13" t="s">
        <v>10</v>
      </c>
      <c r="G73" s="44">
        <v>178</v>
      </c>
      <c r="H73" s="44">
        <v>220</v>
      </c>
      <c r="I73" s="44">
        <v>169</v>
      </c>
      <c r="J73" s="44">
        <v>138</v>
      </c>
      <c r="K73" s="44">
        <v>198</v>
      </c>
      <c r="L73" s="44">
        <v>181</v>
      </c>
      <c r="M73" s="17">
        <f t="shared" si="0"/>
        <v>1084</v>
      </c>
      <c r="N73" s="17">
        <f t="shared" si="1"/>
        <v>6</v>
      </c>
      <c r="O73" s="17">
        <f t="shared" si="2"/>
        <v>180.66666666666666</v>
      </c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1:37" s="13" customFormat="1" ht="13.9" customHeight="1" x14ac:dyDescent="0.3">
      <c r="A74" s="44">
        <v>62</v>
      </c>
      <c r="B74" s="13" t="s">
        <v>566</v>
      </c>
      <c r="C74" s="78" t="s">
        <v>567</v>
      </c>
      <c r="E74" s="13" t="s">
        <v>220</v>
      </c>
      <c r="F74" s="13" t="s">
        <v>10</v>
      </c>
      <c r="G74" s="44">
        <v>170</v>
      </c>
      <c r="H74" s="44">
        <v>174</v>
      </c>
      <c r="I74" s="44">
        <v>176</v>
      </c>
      <c r="J74" s="44">
        <v>199</v>
      </c>
      <c r="K74" s="44">
        <v>201</v>
      </c>
      <c r="L74" s="44">
        <v>160</v>
      </c>
      <c r="M74" s="17">
        <f t="shared" si="0"/>
        <v>1080</v>
      </c>
      <c r="N74" s="17">
        <f t="shared" si="1"/>
        <v>6</v>
      </c>
      <c r="O74" s="17">
        <f t="shared" si="2"/>
        <v>180</v>
      </c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1:37" s="13" customFormat="1" ht="13.9" customHeight="1" x14ac:dyDescent="0.3">
      <c r="A75" s="44">
        <v>63</v>
      </c>
      <c r="B75" s="13" t="s">
        <v>568</v>
      </c>
      <c r="C75" s="78" t="s">
        <v>569</v>
      </c>
      <c r="E75" s="13" t="s">
        <v>462</v>
      </c>
      <c r="F75" s="13" t="s">
        <v>10</v>
      </c>
      <c r="G75" s="44">
        <v>174</v>
      </c>
      <c r="H75" s="44">
        <v>203</v>
      </c>
      <c r="I75" s="44">
        <v>147</v>
      </c>
      <c r="J75" s="44">
        <v>167</v>
      </c>
      <c r="K75" s="44">
        <v>198</v>
      </c>
      <c r="L75" s="44">
        <v>187</v>
      </c>
      <c r="M75" s="17">
        <f t="shared" si="0"/>
        <v>1076</v>
      </c>
      <c r="N75" s="17">
        <f t="shared" si="1"/>
        <v>6</v>
      </c>
      <c r="O75" s="17">
        <f t="shared" si="2"/>
        <v>179.33333333333334</v>
      </c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1:37" s="13" customFormat="1" ht="13.9" customHeight="1" x14ac:dyDescent="0.3">
      <c r="A76" s="44">
        <v>64</v>
      </c>
      <c r="B76" s="13" t="s">
        <v>570</v>
      </c>
      <c r="C76" s="78" t="s">
        <v>571</v>
      </c>
      <c r="E76" s="13" t="s">
        <v>399</v>
      </c>
      <c r="F76" s="13" t="s">
        <v>10</v>
      </c>
      <c r="G76" s="44">
        <v>135</v>
      </c>
      <c r="H76" s="44">
        <v>161</v>
      </c>
      <c r="I76" s="44">
        <v>205</v>
      </c>
      <c r="J76" s="44">
        <v>191</v>
      </c>
      <c r="K76" s="44">
        <v>193</v>
      </c>
      <c r="L76" s="44">
        <v>186</v>
      </c>
      <c r="M76" s="17">
        <f t="shared" si="0"/>
        <v>1071</v>
      </c>
      <c r="N76" s="17">
        <f t="shared" si="1"/>
        <v>6</v>
      </c>
      <c r="O76" s="17">
        <f t="shared" si="2"/>
        <v>178.5</v>
      </c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1:37" s="13" customFormat="1" ht="13.9" customHeight="1" x14ac:dyDescent="0.3">
      <c r="A77" s="44">
        <v>65</v>
      </c>
      <c r="B77" s="13" t="s">
        <v>572</v>
      </c>
      <c r="C77" s="78" t="s">
        <v>573</v>
      </c>
      <c r="E77" s="13" t="s">
        <v>550</v>
      </c>
      <c r="F77" s="13" t="s">
        <v>10</v>
      </c>
      <c r="G77" s="44">
        <v>206</v>
      </c>
      <c r="H77" s="44">
        <v>172</v>
      </c>
      <c r="I77" s="44">
        <v>199</v>
      </c>
      <c r="J77" s="44">
        <v>157</v>
      </c>
      <c r="K77" s="44">
        <v>181</v>
      </c>
      <c r="L77" s="44">
        <v>150</v>
      </c>
      <c r="M77" s="17">
        <f t="shared" ref="M77:M140" si="3">SUM(G77:L77)</f>
        <v>1065</v>
      </c>
      <c r="N77" s="17">
        <f t="shared" ref="N77:N140" si="4">COUNTIF(G77:L77, "&gt;0" )</f>
        <v>6</v>
      </c>
      <c r="O77" s="17">
        <f t="shared" ref="O77:O140" si="5">IF(N77=0,0,M77/N77)</f>
        <v>177.5</v>
      </c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1:37" s="13" customFormat="1" ht="13.9" customHeight="1" x14ac:dyDescent="0.3">
      <c r="A78" s="44">
        <v>66</v>
      </c>
      <c r="B78" s="13" t="s">
        <v>574</v>
      </c>
      <c r="C78" s="78" t="s">
        <v>575</v>
      </c>
      <c r="E78" s="13" t="s">
        <v>500</v>
      </c>
      <c r="F78" s="13" t="s">
        <v>10</v>
      </c>
      <c r="G78" s="44">
        <v>179</v>
      </c>
      <c r="H78" s="44">
        <v>199</v>
      </c>
      <c r="I78" s="44">
        <v>174</v>
      </c>
      <c r="J78" s="44">
        <v>148</v>
      </c>
      <c r="K78" s="44">
        <v>182</v>
      </c>
      <c r="L78" s="44">
        <v>181</v>
      </c>
      <c r="M78" s="17">
        <f t="shared" si="3"/>
        <v>1063</v>
      </c>
      <c r="N78" s="17">
        <f t="shared" si="4"/>
        <v>6</v>
      </c>
      <c r="O78" s="17">
        <f t="shared" si="5"/>
        <v>177.16666666666666</v>
      </c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1:37" s="13" customFormat="1" ht="13.9" customHeight="1" x14ac:dyDescent="0.3">
      <c r="A79" s="44">
        <v>67</v>
      </c>
      <c r="B79" s="13" t="s">
        <v>576</v>
      </c>
      <c r="C79" s="78" t="s">
        <v>577</v>
      </c>
      <c r="E79" s="13" t="s">
        <v>262</v>
      </c>
      <c r="F79" s="13" t="s">
        <v>10</v>
      </c>
      <c r="G79" s="44">
        <v>145</v>
      </c>
      <c r="H79" s="44">
        <v>200</v>
      </c>
      <c r="I79" s="44">
        <v>178</v>
      </c>
      <c r="J79" s="44">
        <v>190</v>
      </c>
      <c r="K79" s="44">
        <v>172</v>
      </c>
      <c r="L79" s="44">
        <v>176</v>
      </c>
      <c r="M79" s="17">
        <f t="shared" si="3"/>
        <v>1061</v>
      </c>
      <c r="N79" s="17">
        <f t="shared" si="4"/>
        <v>6</v>
      </c>
      <c r="O79" s="17">
        <f t="shared" si="5"/>
        <v>176.83333333333334</v>
      </c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1:37" s="13" customFormat="1" ht="13.9" customHeight="1" x14ac:dyDescent="0.3">
      <c r="A80" s="44">
        <v>68</v>
      </c>
      <c r="B80" s="13" t="s">
        <v>578</v>
      </c>
      <c r="C80" s="78" t="s">
        <v>579</v>
      </c>
      <c r="E80" s="13" t="s">
        <v>563</v>
      </c>
      <c r="F80" s="13" t="s">
        <v>10</v>
      </c>
      <c r="G80" s="44">
        <v>222</v>
      </c>
      <c r="H80" s="44">
        <v>152</v>
      </c>
      <c r="I80" s="44">
        <v>187</v>
      </c>
      <c r="J80" s="44">
        <v>152</v>
      </c>
      <c r="K80" s="44">
        <v>162</v>
      </c>
      <c r="L80" s="44">
        <v>185</v>
      </c>
      <c r="M80" s="17">
        <f t="shared" si="3"/>
        <v>1060</v>
      </c>
      <c r="N80" s="17">
        <f t="shared" si="4"/>
        <v>6</v>
      </c>
      <c r="O80" s="17">
        <f t="shared" si="5"/>
        <v>176.66666666666666</v>
      </c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1:37" s="13" customFormat="1" ht="13.9" customHeight="1" x14ac:dyDescent="0.3">
      <c r="A81" s="44">
        <v>69</v>
      </c>
      <c r="B81" s="13" t="s">
        <v>580</v>
      </c>
      <c r="C81" s="78" t="s">
        <v>581</v>
      </c>
      <c r="E81" s="13" t="s">
        <v>262</v>
      </c>
      <c r="F81" s="13" t="s">
        <v>10</v>
      </c>
      <c r="G81" s="44">
        <v>188</v>
      </c>
      <c r="H81" s="44">
        <v>160</v>
      </c>
      <c r="I81" s="44">
        <v>196</v>
      </c>
      <c r="J81" s="44">
        <v>147</v>
      </c>
      <c r="K81" s="44">
        <v>222</v>
      </c>
      <c r="L81" s="44">
        <v>144</v>
      </c>
      <c r="M81" s="17">
        <f t="shared" si="3"/>
        <v>1057</v>
      </c>
      <c r="N81" s="17">
        <f t="shared" si="4"/>
        <v>6</v>
      </c>
      <c r="O81" s="17">
        <f t="shared" si="5"/>
        <v>176.16666666666666</v>
      </c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1:37" s="13" customFormat="1" ht="13.9" customHeight="1" x14ac:dyDescent="0.3">
      <c r="A82" s="44">
        <v>70</v>
      </c>
      <c r="B82" s="13" t="s">
        <v>582</v>
      </c>
      <c r="C82" s="78" t="s">
        <v>583</v>
      </c>
      <c r="E82" s="13" t="s">
        <v>584</v>
      </c>
      <c r="F82" s="13" t="s">
        <v>10</v>
      </c>
      <c r="G82" s="44">
        <v>150</v>
      </c>
      <c r="H82" s="44">
        <v>184</v>
      </c>
      <c r="I82" s="44">
        <v>169</v>
      </c>
      <c r="J82" s="44">
        <v>185</v>
      </c>
      <c r="K82" s="44">
        <v>174</v>
      </c>
      <c r="L82" s="44">
        <v>194</v>
      </c>
      <c r="M82" s="17">
        <f t="shared" si="3"/>
        <v>1056</v>
      </c>
      <c r="N82" s="17">
        <f t="shared" si="4"/>
        <v>6</v>
      </c>
      <c r="O82" s="17">
        <f t="shared" si="5"/>
        <v>176</v>
      </c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1:37" s="13" customFormat="1" ht="13.9" customHeight="1" x14ac:dyDescent="0.3">
      <c r="A83" s="44">
        <v>71</v>
      </c>
      <c r="B83" s="13" t="s">
        <v>585</v>
      </c>
      <c r="C83" s="78" t="s">
        <v>586</v>
      </c>
      <c r="E83" s="13" t="s">
        <v>451</v>
      </c>
      <c r="F83" s="13" t="s">
        <v>10</v>
      </c>
      <c r="G83" s="44">
        <v>156</v>
      </c>
      <c r="H83" s="44">
        <v>157</v>
      </c>
      <c r="I83" s="44">
        <v>172</v>
      </c>
      <c r="J83" s="44">
        <v>180</v>
      </c>
      <c r="K83" s="44">
        <v>204</v>
      </c>
      <c r="L83" s="44">
        <v>185</v>
      </c>
      <c r="M83" s="17">
        <f t="shared" si="3"/>
        <v>1054</v>
      </c>
      <c r="N83" s="17">
        <f t="shared" si="4"/>
        <v>6</v>
      </c>
      <c r="O83" s="17">
        <f t="shared" si="5"/>
        <v>175.66666666666666</v>
      </c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1:37" s="13" customFormat="1" ht="13.9" customHeight="1" x14ac:dyDescent="0.3">
      <c r="A84" s="44">
        <v>72</v>
      </c>
      <c r="B84" s="13" t="s">
        <v>587</v>
      </c>
      <c r="C84" s="78" t="s">
        <v>588</v>
      </c>
      <c r="E84" s="13" t="s">
        <v>357</v>
      </c>
      <c r="F84" s="13" t="s">
        <v>10</v>
      </c>
      <c r="G84" s="44">
        <v>167</v>
      </c>
      <c r="H84" s="44">
        <v>151</v>
      </c>
      <c r="I84" s="44">
        <v>188</v>
      </c>
      <c r="J84" s="44">
        <v>243</v>
      </c>
      <c r="K84" s="44">
        <v>179</v>
      </c>
      <c r="L84" s="44">
        <v>123</v>
      </c>
      <c r="M84" s="17">
        <f t="shared" si="3"/>
        <v>1051</v>
      </c>
      <c r="N84" s="17">
        <f t="shared" si="4"/>
        <v>6</v>
      </c>
      <c r="O84" s="17">
        <f t="shared" si="5"/>
        <v>175.16666666666666</v>
      </c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1:37" s="13" customFormat="1" ht="13.9" customHeight="1" x14ac:dyDescent="0.3">
      <c r="A85" s="44">
        <v>73</v>
      </c>
      <c r="B85" s="13" t="s">
        <v>589</v>
      </c>
      <c r="C85" s="78" t="s">
        <v>590</v>
      </c>
      <c r="E85" s="13" t="s">
        <v>591</v>
      </c>
      <c r="F85" s="13" t="s">
        <v>10</v>
      </c>
      <c r="G85" s="44">
        <v>167</v>
      </c>
      <c r="H85" s="44">
        <v>209</v>
      </c>
      <c r="I85" s="44">
        <v>200</v>
      </c>
      <c r="J85" s="44">
        <v>165</v>
      </c>
      <c r="K85" s="44">
        <v>161</v>
      </c>
      <c r="L85" s="44">
        <v>148</v>
      </c>
      <c r="M85" s="17">
        <f t="shared" si="3"/>
        <v>1050</v>
      </c>
      <c r="N85" s="17">
        <f t="shared" si="4"/>
        <v>6</v>
      </c>
      <c r="O85" s="17">
        <f t="shared" si="5"/>
        <v>175</v>
      </c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1:37" s="13" customFormat="1" ht="13.9" customHeight="1" x14ac:dyDescent="0.3">
      <c r="A86" s="44">
        <v>74</v>
      </c>
      <c r="B86" s="13" t="s">
        <v>592</v>
      </c>
      <c r="C86" s="78" t="s">
        <v>593</v>
      </c>
      <c r="E86" s="13" t="s">
        <v>500</v>
      </c>
      <c r="F86" s="13" t="s">
        <v>10</v>
      </c>
      <c r="G86" s="44">
        <v>147</v>
      </c>
      <c r="H86" s="44">
        <v>162</v>
      </c>
      <c r="I86" s="44">
        <v>167</v>
      </c>
      <c r="J86" s="44">
        <v>174</v>
      </c>
      <c r="K86" s="44">
        <v>183</v>
      </c>
      <c r="L86" s="44">
        <v>216</v>
      </c>
      <c r="M86" s="17">
        <f t="shared" si="3"/>
        <v>1049</v>
      </c>
      <c r="N86" s="17">
        <f t="shared" si="4"/>
        <v>6</v>
      </c>
      <c r="O86" s="17">
        <f t="shared" si="5"/>
        <v>174.83333333333334</v>
      </c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1:37" s="13" customFormat="1" ht="13.9" customHeight="1" x14ac:dyDescent="0.3">
      <c r="A87" s="44">
        <v>75</v>
      </c>
      <c r="B87" s="13" t="s">
        <v>594</v>
      </c>
      <c r="C87" s="78" t="s">
        <v>595</v>
      </c>
      <c r="E87" s="13" t="s">
        <v>305</v>
      </c>
      <c r="F87" s="13" t="s">
        <v>10</v>
      </c>
      <c r="G87" s="44">
        <v>163</v>
      </c>
      <c r="H87" s="44">
        <v>148</v>
      </c>
      <c r="I87" s="44">
        <v>209</v>
      </c>
      <c r="J87" s="44">
        <v>175</v>
      </c>
      <c r="K87" s="44">
        <v>215</v>
      </c>
      <c r="L87" s="44">
        <v>139</v>
      </c>
      <c r="M87" s="17">
        <f t="shared" si="3"/>
        <v>1049</v>
      </c>
      <c r="N87" s="17">
        <f t="shared" si="4"/>
        <v>6</v>
      </c>
      <c r="O87" s="17">
        <f t="shared" si="5"/>
        <v>174.83333333333334</v>
      </c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1:37" s="13" customFormat="1" ht="13.9" customHeight="1" x14ac:dyDescent="0.3">
      <c r="A88" s="44">
        <v>76</v>
      </c>
      <c r="B88" s="13" t="s">
        <v>596</v>
      </c>
      <c r="C88" s="78" t="s">
        <v>597</v>
      </c>
      <c r="E88" s="51" t="s">
        <v>399</v>
      </c>
      <c r="F88" s="51" t="s">
        <v>10</v>
      </c>
      <c r="G88" s="32">
        <v>161</v>
      </c>
      <c r="H88" s="32">
        <v>161</v>
      </c>
      <c r="I88" s="32">
        <v>164</v>
      </c>
      <c r="J88" s="32">
        <v>202</v>
      </c>
      <c r="K88" s="32">
        <v>185</v>
      </c>
      <c r="L88" s="32">
        <v>175</v>
      </c>
      <c r="M88" s="14">
        <f t="shared" si="3"/>
        <v>1048</v>
      </c>
      <c r="N88" s="14">
        <f t="shared" si="4"/>
        <v>6</v>
      </c>
      <c r="O88" s="14">
        <f t="shared" si="5"/>
        <v>174.66666666666666</v>
      </c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1:37" s="13" customFormat="1" ht="13.9" customHeight="1" x14ac:dyDescent="0.3">
      <c r="A89" s="44">
        <v>77</v>
      </c>
      <c r="B89" s="13" t="s">
        <v>598</v>
      </c>
      <c r="C89" s="78" t="s">
        <v>599</v>
      </c>
      <c r="E89" s="13" t="s">
        <v>584</v>
      </c>
      <c r="F89" s="13" t="s">
        <v>10</v>
      </c>
      <c r="G89" s="44">
        <v>128</v>
      </c>
      <c r="H89" s="44">
        <v>167</v>
      </c>
      <c r="I89" s="44">
        <v>151</v>
      </c>
      <c r="J89" s="44">
        <v>200</v>
      </c>
      <c r="K89" s="44">
        <v>179</v>
      </c>
      <c r="L89" s="44">
        <v>221</v>
      </c>
      <c r="M89" s="17">
        <f t="shared" si="3"/>
        <v>1046</v>
      </c>
      <c r="N89" s="17">
        <f t="shared" si="4"/>
        <v>6</v>
      </c>
      <c r="O89" s="17">
        <f t="shared" si="5"/>
        <v>174.33333333333334</v>
      </c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1:37" s="13" customFormat="1" ht="13.9" customHeight="1" x14ac:dyDescent="0.3">
      <c r="A90" s="44">
        <v>78</v>
      </c>
      <c r="B90" s="13" t="s">
        <v>600</v>
      </c>
      <c r="C90" s="78" t="s">
        <v>601</v>
      </c>
      <c r="E90" s="13" t="s">
        <v>602</v>
      </c>
      <c r="F90" s="13" t="s">
        <v>10</v>
      </c>
      <c r="G90" s="44">
        <v>179</v>
      </c>
      <c r="H90" s="44">
        <v>206</v>
      </c>
      <c r="I90" s="44">
        <v>194</v>
      </c>
      <c r="J90" s="44">
        <v>157</v>
      </c>
      <c r="K90" s="44">
        <v>150</v>
      </c>
      <c r="L90" s="44">
        <v>159</v>
      </c>
      <c r="M90" s="17">
        <f t="shared" si="3"/>
        <v>1045</v>
      </c>
      <c r="N90" s="17">
        <f t="shared" si="4"/>
        <v>6</v>
      </c>
      <c r="O90" s="17">
        <f t="shared" si="5"/>
        <v>174.16666666666666</v>
      </c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1:37" s="13" customFormat="1" ht="13.9" customHeight="1" x14ac:dyDescent="0.3">
      <c r="A91" s="44">
        <v>79</v>
      </c>
      <c r="B91" s="13" t="s">
        <v>603</v>
      </c>
      <c r="C91" s="78" t="s">
        <v>604</v>
      </c>
      <c r="E91" s="13" t="s">
        <v>543</v>
      </c>
      <c r="F91" s="13" t="s">
        <v>10</v>
      </c>
      <c r="G91" s="44">
        <v>191</v>
      </c>
      <c r="H91" s="44">
        <v>140</v>
      </c>
      <c r="I91" s="44">
        <v>193</v>
      </c>
      <c r="J91" s="44">
        <v>179</v>
      </c>
      <c r="K91" s="44">
        <v>155</v>
      </c>
      <c r="L91" s="44">
        <v>178</v>
      </c>
      <c r="M91" s="17">
        <f t="shared" si="3"/>
        <v>1036</v>
      </c>
      <c r="N91" s="17">
        <f t="shared" si="4"/>
        <v>6</v>
      </c>
      <c r="O91" s="17">
        <f t="shared" si="5"/>
        <v>172.66666666666666</v>
      </c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1:37" s="13" customFormat="1" ht="13.9" customHeight="1" x14ac:dyDescent="0.3">
      <c r="A92" s="44">
        <v>80</v>
      </c>
      <c r="B92" s="13" t="s">
        <v>605</v>
      </c>
      <c r="C92" s="78" t="s">
        <v>606</v>
      </c>
      <c r="E92" s="13" t="s">
        <v>543</v>
      </c>
      <c r="F92" s="13" t="s">
        <v>10</v>
      </c>
      <c r="G92" s="44">
        <v>143</v>
      </c>
      <c r="H92" s="44">
        <v>172</v>
      </c>
      <c r="I92" s="44">
        <v>170</v>
      </c>
      <c r="J92" s="44">
        <v>188</v>
      </c>
      <c r="K92" s="44">
        <v>196</v>
      </c>
      <c r="L92" s="44">
        <v>165</v>
      </c>
      <c r="M92" s="17">
        <f t="shared" si="3"/>
        <v>1034</v>
      </c>
      <c r="N92" s="17">
        <f t="shared" si="4"/>
        <v>6</v>
      </c>
      <c r="O92" s="17">
        <f t="shared" si="5"/>
        <v>172.33333333333334</v>
      </c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1:37" s="13" customFormat="1" ht="13.9" customHeight="1" x14ac:dyDescent="0.3">
      <c r="A93" s="44">
        <v>81</v>
      </c>
      <c r="B93" s="13" t="s">
        <v>607</v>
      </c>
      <c r="C93" s="78" t="s">
        <v>608</v>
      </c>
      <c r="E93" s="13" t="s">
        <v>591</v>
      </c>
      <c r="F93" s="13" t="s">
        <v>10</v>
      </c>
      <c r="G93" s="44">
        <v>171</v>
      </c>
      <c r="H93" s="44">
        <v>170</v>
      </c>
      <c r="I93" s="44">
        <v>161</v>
      </c>
      <c r="J93" s="44">
        <v>165</v>
      </c>
      <c r="K93" s="44">
        <v>160</v>
      </c>
      <c r="L93" s="44">
        <v>205</v>
      </c>
      <c r="M93" s="17">
        <f t="shared" si="3"/>
        <v>1032</v>
      </c>
      <c r="N93" s="17">
        <f t="shared" si="4"/>
        <v>6</v>
      </c>
      <c r="O93" s="17">
        <f t="shared" si="5"/>
        <v>172</v>
      </c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1:37" s="13" customFormat="1" ht="13.9" customHeight="1" x14ac:dyDescent="0.3">
      <c r="A94" s="44">
        <v>82</v>
      </c>
      <c r="B94" s="13" t="s">
        <v>609</v>
      </c>
      <c r="C94" s="78" t="s">
        <v>610</v>
      </c>
      <c r="E94" s="13" t="s">
        <v>550</v>
      </c>
      <c r="F94" s="13" t="s">
        <v>10</v>
      </c>
      <c r="G94" s="44">
        <v>157</v>
      </c>
      <c r="H94" s="44">
        <v>168</v>
      </c>
      <c r="I94" s="44">
        <v>187</v>
      </c>
      <c r="J94" s="44">
        <v>183</v>
      </c>
      <c r="K94" s="44">
        <v>189</v>
      </c>
      <c r="L94" s="44">
        <v>145</v>
      </c>
      <c r="M94" s="17">
        <f t="shared" si="3"/>
        <v>1029</v>
      </c>
      <c r="N94" s="17">
        <f t="shared" si="4"/>
        <v>6</v>
      </c>
      <c r="O94" s="17">
        <f t="shared" si="5"/>
        <v>171.5</v>
      </c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1:37" s="13" customFormat="1" ht="13.9" customHeight="1" x14ac:dyDescent="0.3">
      <c r="A95" s="44">
        <v>83</v>
      </c>
      <c r="B95" s="13" t="s">
        <v>611</v>
      </c>
      <c r="C95" s="78" t="s">
        <v>612</v>
      </c>
      <c r="E95" s="13" t="s">
        <v>497</v>
      </c>
      <c r="F95" s="13" t="s">
        <v>10</v>
      </c>
      <c r="G95" s="44">
        <v>163</v>
      </c>
      <c r="H95" s="44">
        <v>162</v>
      </c>
      <c r="I95" s="44">
        <v>154</v>
      </c>
      <c r="J95" s="44">
        <v>189</v>
      </c>
      <c r="K95" s="44">
        <v>167</v>
      </c>
      <c r="L95" s="44">
        <v>194</v>
      </c>
      <c r="M95" s="17">
        <f t="shared" si="3"/>
        <v>1029</v>
      </c>
      <c r="N95" s="17">
        <f t="shared" si="4"/>
        <v>6</v>
      </c>
      <c r="O95" s="17">
        <f t="shared" si="5"/>
        <v>171.5</v>
      </c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1:37" s="13" customFormat="1" ht="13.9" customHeight="1" x14ac:dyDescent="0.3">
      <c r="A96" s="44">
        <v>84</v>
      </c>
      <c r="B96" s="13" t="s">
        <v>613</v>
      </c>
      <c r="C96" s="78" t="s">
        <v>614</v>
      </c>
      <c r="E96" s="13" t="s">
        <v>563</v>
      </c>
      <c r="F96" s="13" t="s">
        <v>10</v>
      </c>
      <c r="G96" s="44">
        <v>199</v>
      </c>
      <c r="H96" s="44">
        <v>165</v>
      </c>
      <c r="I96" s="44">
        <v>147</v>
      </c>
      <c r="J96" s="44">
        <v>135</v>
      </c>
      <c r="K96" s="44">
        <v>188</v>
      </c>
      <c r="L96" s="44">
        <v>189</v>
      </c>
      <c r="M96" s="17">
        <f t="shared" si="3"/>
        <v>1023</v>
      </c>
      <c r="N96" s="17">
        <f t="shared" si="4"/>
        <v>6</v>
      </c>
      <c r="O96" s="17">
        <f t="shared" si="5"/>
        <v>170.5</v>
      </c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1:37" s="13" customFormat="1" ht="13.9" customHeight="1" x14ac:dyDescent="0.3">
      <c r="A97" s="44">
        <v>85</v>
      </c>
      <c r="B97" s="13" t="s">
        <v>615</v>
      </c>
      <c r="C97" s="78" t="s">
        <v>616</v>
      </c>
      <c r="E97" s="13" t="s">
        <v>563</v>
      </c>
      <c r="F97" s="13" t="s">
        <v>10</v>
      </c>
      <c r="G97" s="44">
        <v>176</v>
      </c>
      <c r="H97" s="44">
        <v>180</v>
      </c>
      <c r="I97" s="44">
        <v>166</v>
      </c>
      <c r="J97" s="44">
        <v>159</v>
      </c>
      <c r="K97" s="44">
        <v>179</v>
      </c>
      <c r="L97" s="44">
        <v>162</v>
      </c>
      <c r="M97" s="17">
        <f t="shared" si="3"/>
        <v>1022</v>
      </c>
      <c r="N97" s="17">
        <f t="shared" si="4"/>
        <v>6</v>
      </c>
      <c r="O97" s="17">
        <f t="shared" si="5"/>
        <v>170.33333333333334</v>
      </c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1:37" s="13" customFormat="1" ht="13.9" customHeight="1" x14ac:dyDescent="0.3">
      <c r="A98" s="44">
        <v>86</v>
      </c>
      <c r="B98" s="13" t="s">
        <v>617</v>
      </c>
      <c r="C98" s="78" t="s">
        <v>618</v>
      </c>
      <c r="E98" s="13" t="s">
        <v>357</v>
      </c>
      <c r="F98" s="13" t="s">
        <v>10</v>
      </c>
      <c r="G98" s="44">
        <v>174</v>
      </c>
      <c r="H98" s="44">
        <v>142</v>
      </c>
      <c r="I98" s="44">
        <v>170</v>
      </c>
      <c r="J98" s="44">
        <v>201</v>
      </c>
      <c r="K98" s="44">
        <v>183</v>
      </c>
      <c r="L98" s="44">
        <v>146</v>
      </c>
      <c r="M98" s="17">
        <f t="shared" si="3"/>
        <v>1016</v>
      </c>
      <c r="N98" s="17">
        <f t="shared" si="4"/>
        <v>6</v>
      </c>
      <c r="O98" s="17">
        <f t="shared" si="5"/>
        <v>169.33333333333334</v>
      </c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1:37" s="13" customFormat="1" ht="13.9" customHeight="1" x14ac:dyDescent="0.3">
      <c r="A99" s="44">
        <v>87</v>
      </c>
      <c r="B99" s="13" t="s">
        <v>619</v>
      </c>
      <c r="C99" s="78" t="s">
        <v>620</v>
      </c>
      <c r="E99" s="13" t="s">
        <v>584</v>
      </c>
      <c r="F99" s="13" t="s">
        <v>10</v>
      </c>
      <c r="G99" s="44">
        <v>149</v>
      </c>
      <c r="H99" s="44">
        <v>200</v>
      </c>
      <c r="I99" s="44">
        <v>153</v>
      </c>
      <c r="J99" s="44">
        <v>164</v>
      </c>
      <c r="K99" s="44">
        <v>190</v>
      </c>
      <c r="L99" s="44">
        <v>160</v>
      </c>
      <c r="M99" s="17">
        <f t="shared" si="3"/>
        <v>1016</v>
      </c>
      <c r="N99" s="17">
        <f t="shared" si="4"/>
        <v>6</v>
      </c>
      <c r="O99" s="17">
        <f t="shared" si="5"/>
        <v>169.33333333333334</v>
      </c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1:37" s="13" customFormat="1" ht="13.9" customHeight="1" x14ac:dyDescent="0.3">
      <c r="A100" s="44">
        <v>88</v>
      </c>
      <c r="B100" s="13" t="s">
        <v>621</v>
      </c>
      <c r="C100" s="78" t="s">
        <v>622</v>
      </c>
      <c r="E100" s="13" t="s">
        <v>623</v>
      </c>
      <c r="F100" s="13" t="s">
        <v>10</v>
      </c>
      <c r="G100" s="44">
        <v>169</v>
      </c>
      <c r="H100" s="44">
        <v>141</v>
      </c>
      <c r="I100" s="44">
        <v>177</v>
      </c>
      <c r="J100" s="44">
        <v>219</v>
      </c>
      <c r="K100" s="44">
        <v>145</v>
      </c>
      <c r="L100" s="44">
        <v>160</v>
      </c>
      <c r="M100" s="17">
        <f t="shared" si="3"/>
        <v>1011</v>
      </c>
      <c r="N100" s="17">
        <f t="shared" si="4"/>
        <v>6</v>
      </c>
      <c r="O100" s="17">
        <f t="shared" si="5"/>
        <v>168.5</v>
      </c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1:37" s="13" customFormat="1" ht="13.9" customHeight="1" x14ac:dyDescent="0.3">
      <c r="A101" s="44">
        <v>89</v>
      </c>
      <c r="B101" s="13" t="s">
        <v>624</v>
      </c>
      <c r="C101" s="78" t="s">
        <v>625</v>
      </c>
      <c r="E101" s="13" t="s">
        <v>626</v>
      </c>
      <c r="F101" s="13" t="s">
        <v>10</v>
      </c>
      <c r="G101" s="44">
        <v>150</v>
      </c>
      <c r="H101" s="44">
        <v>140</v>
      </c>
      <c r="I101" s="44">
        <v>182</v>
      </c>
      <c r="J101" s="44">
        <v>207</v>
      </c>
      <c r="K101" s="44">
        <v>179</v>
      </c>
      <c r="L101" s="44">
        <v>150</v>
      </c>
      <c r="M101" s="17">
        <f t="shared" si="3"/>
        <v>1008</v>
      </c>
      <c r="N101" s="17">
        <f t="shared" si="4"/>
        <v>6</v>
      </c>
      <c r="O101" s="17">
        <f t="shared" si="5"/>
        <v>168</v>
      </c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1:37" s="13" customFormat="1" ht="13.9" customHeight="1" x14ac:dyDescent="0.3">
      <c r="A102" s="44">
        <v>90</v>
      </c>
      <c r="B102" s="13" t="s">
        <v>627</v>
      </c>
      <c r="C102" s="78" t="s">
        <v>628</v>
      </c>
      <c r="E102" s="13" t="s">
        <v>378</v>
      </c>
      <c r="F102" s="13" t="s">
        <v>10</v>
      </c>
      <c r="G102" s="44">
        <v>164</v>
      </c>
      <c r="H102" s="44">
        <v>165</v>
      </c>
      <c r="I102" s="44">
        <v>161</v>
      </c>
      <c r="J102" s="44">
        <v>178</v>
      </c>
      <c r="K102" s="44">
        <v>135</v>
      </c>
      <c r="L102" s="44">
        <v>199</v>
      </c>
      <c r="M102" s="17">
        <f t="shared" si="3"/>
        <v>1002</v>
      </c>
      <c r="N102" s="17">
        <f t="shared" si="4"/>
        <v>6</v>
      </c>
      <c r="O102" s="17">
        <f t="shared" si="5"/>
        <v>167</v>
      </c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1:37" s="13" customFormat="1" ht="13.9" customHeight="1" x14ac:dyDescent="0.3">
      <c r="A103" s="44">
        <v>91</v>
      </c>
      <c r="B103" s="13" t="s">
        <v>629</v>
      </c>
      <c r="C103" s="78" t="s">
        <v>630</v>
      </c>
      <c r="E103" s="13" t="s">
        <v>518</v>
      </c>
      <c r="F103" s="13" t="s">
        <v>10</v>
      </c>
      <c r="G103" s="44">
        <v>191</v>
      </c>
      <c r="H103" s="44">
        <v>124</v>
      </c>
      <c r="I103" s="44">
        <v>171</v>
      </c>
      <c r="J103" s="44">
        <v>157</v>
      </c>
      <c r="K103" s="44">
        <v>215</v>
      </c>
      <c r="L103" s="44">
        <v>144</v>
      </c>
      <c r="M103" s="17">
        <f t="shared" si="3"/>
        <v>1002</v>
      </c>
      <c r="N103" s="17">
        <f t="shared" si="4"/>
        <v>6</v>
      </c>
      <c r="O103" s="17">
        <f t="shared" si="5"/>
        <v>167</v>
      </c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1:37" s="13" customFormat="1" ht="13.9" customHeight="1" x14ac:dyDescent="0.3">
      <c r="A104" s="44">
        <v>92</v>
      </c>
      <c r="B104" s="13" t="s">
        <v>631</v>
      </c>
      <c r="C104" s="78" t="s">
        <v>632</v>
      </c>
      <c r="E104" s="13" t="s">
        <v>602</v>
      </c>
      <c r="F104" s="13" t="s">
        <v>10</v>
      </c>
      <c r="G104" s="44">
        <v>168</v>
      </c>
      <c r="H104" s="44">
        <v>172</v>
      </c>
      <c r="I104" s="44">
        <v>140</v>
      </c>
      <c r="J104" s="44">
        <v>171</v>
      </c>
      <c r="K104" s="44">
        <v>179</v>
      </c>
      <c r="L104" s="44">
        <v>170</v>
      </c>
      <c r="M104" s="17">
        <f t="shared" si="3"/>
        <v>1000</v>
      </c>
      <c r="N104" s="17">
        <f t="shared" si="4"/>
        <v>6</v>
      </c>
      <c r="O104" s="17">
        <f t="shared" si="5"/>
        <v>166.66666666666666</v>
      </c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1:37" s="13" customFormat="1" ht="13.9" customHeight="1" x14ac:dyDescent="0.3">
      <c r="A105" s="44">
        <v>93</v>
      </c>
      <c r="B105" s="13" t="s">
        <v>633</v>
      </c>
      <c r="C105" s="78" t="s">
        <v>634</v>
      </c>
      <c r="E105" s="13" t="s">
        <v>294</v>
      </c>
      <c r="F105" s="13" t="s">
        <v>10</v>
      </c>
      <c r="G105" s="44">
        <v>170</v>
      </c>
      <c r="H105" s="44">
        <v>156</v>
      </c>
      <c r="I105" s="44">
        <v>165</v>
      </c>
      <c r="J105" s="44">
        <v>167</v>
      </c>
      <c r="K105" s="44">
        <v>161</v>
      </c>
      <c r="L105" s="44">
        <v>178</v>
      </c>
      <c r="M105" s="17">
        <f t="shared" si="3"/>
        <v>997</v>
      </c>
      <c r="N105" s="17">
        <f t="shared" si="4"/>
        <v>6</v>
      </c>
      <c r="O105" s="17">
        <f t="shared" si="5"/>
        <v>166.16666666666666</v>
      </c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1:37" s="13" customFormat="1" ht="13.9" customHeight="1" x14ac:dyDescent="0.3">
      <c r="A106" s="44">
        <v>94</v>
      </c>
      <c r="B106" s="13" t="s">
        <v>635</v>
      </c>
      <c r="C106" s="78" t="s">
        <v>636</v>
      </c>
      <c r="E106" s="51" t="s">
        <v>518</v>
      </c>
      <c r="F106" s="51" t="s">
        <v>10</v>
      </c>
      <c r="G106" s="32">
        <v>149</v>
      </c>
      <c r="H106" s="32">
        <v>156</v>
      </c>
      <c r="I106" s="32">
        <v>209</v>
      </c>
      <c r="J106" s="32">
        <v>150</v>
      </c>
      <c r="K106" s="32">
        <v>155</v>
      </c>
      <c r="L106" s="32">
        <v>177</v>
      </c>
      <c r="M106" s="14">
        <f t="shared" si="3"/>
        <v>996</v>
      </c>
      <c r="N106" s="14">
        <f t="shared" si="4"/>
        <v>6</v>
      </c>
      <c r="O106" s="14">
        <f t="shared" si="5"/>
        <v>166</v>
      </c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1:37" s="13" customFormat="1" ht="13.9" customHeight="1" x14ac:dyDescent="0.3">
      <c r="A107" s="44">
        <v>95</v>
      </c>
      <c r="B107" s="13" t="s">
        <v>637</v>
      </c>
      <c r="C107" s="78" t="s">
        <v>638</v>
      </c>
      <c r="E107" s="13" t="s">
        <v>623</v>
      </c>
      <c r="F107" s="13" t="s">
        <v>10</v>
      </c>
      <c r="G107" s="44">
        <v>0</v>
      </c>
      <c r="H107" s="44">
        <v>227</v>
      </c>
      <c r="I107" s="44">
        <v>204</v>
      </c>
      <c r="J107" s="44">
        <v>206</v>
      </c>
      <c r="K107" s="44">
        <v>204</v>
      </c>
      <c r="L107" s="44">
        <v>149</v>
      </c>
      <c r="M107" s="17">
        <f t="shared" si="3"/>
        <v>990</v>
      </c>
      <c r="N107" s="17">
        <f t="shared" si="4"/>
        <v>5</v>
      </c>
      <c r="O107" s="17">
        <f t="shared" si="5"/>
        <v>198</v>
      </c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1:37" s="13" customFormat="1" ht="13.9" customHeight="1" x14ac:dyDescent="0.3">
      <c r="A108" s="44">
        <v>96</v>
      </c>
      <c r="B108" s="13" t="s">
        <v>639</v>
      </c>
      <c r="C108" s="78" t="s">
        <v>640</v>
      </c>
      <c r="E108" s="13" t="s">
        <v>641</v>
      </c>
      <c r="F108" s="13" t="s">
        <v>10</v>
      </c>
      <c r="G108" s="44">
        <v>154</v>
      </c>
      <c r="H108" s="44">
        <v>156</v>
      </c>
      <c r="I108" s="44">
        <v>153</v>
      </c>
      <c r="J108" s="44">
        <v>176</v>
      </c>
      <c r="K108" s="44">
        <v>179</v>
      </c>
      <c r="L108" s="44">
        <v>162</v>
      </c>
      <c r="M108" s="17">
        <f t="shared" si="3"/>
        <v>980</v>
      </c>
      <c r="N108" s="17">
        <f t="shared" si="4"/>
        <v>6</v>
      </c>
      <c r="O108" s="17">
        <f t="shared" si="5"/>
        <v>163.33333333333334</v>
      </c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1:37" s="13" customFormat="1" ht="13.9" customHeight="1" x14ac:dyDescent="0.3">
      <c r="A109" s="44">
        <v>97</v>
      </c>
      <c r="B109" s="13" t="s">
        <v>642</v>
      </c>
      <c r="C109" s="78" t="s">
        <v>643</v>
      </c>
      <c r="E109" s="13" t="s">
        <v>626</v>
      </c>
      <c r="F109" s="13" t="s">
        <v>10</v>
      </c>
      <c r="G109" s="44">
        <v>168</v>
      </c>
      <c r="H109" s="44">
        <v>215</v>
      </c>
      <c r="I109" s="44">
        <v>130</v>
      </c>
      <c r="J109" s="44">
        <v>195</v>
      </c>
      <c r="K109" s="44">
        <v>133</v>
      </c>
      <c r="L109" s="44">
        <v>137</v>
      </c>
      <c r="M109" s="17">
        <f t="shared" si="3"/>
        <v>978</v>
      </c>
      <c r="N109" s="17">
        <f t="shared" si="4"/>
        <v>6</v>
      </c>
      <c r="O109" s="17">
        <f t="shared" si="5"/>
        <v>163</v>
      </c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1:37" s="13" customFormat="1" ht="13.9" customHeight="1" x14ac:dyDescent="0.3">
      <c r="A110" s="44">
        <v>98</v>
      </c>
      <c r="B110" s="13" t="s">
        <v>644</v>
      </c>
      <c r="C110" s="78" t="s">
        <v>645</v>
      </c>
      <c r="E110" s="13" t="s">
        <v>602</v>
      </c>
      <c r="F110" s="13" t="s">
        <v>10</v>
      </c>
      <c r="G110" s="44">
        <v>173</v>
      </c>
      <c r="H110" s="44">
        <v>181</v>
      </c>
      <c r="I110" s="44">
        <v>139</v>
      </c>
      <c r="J110" s="44">
        <v>186</v>
      </c>
      <c r="K110" s="44">
        <v>156</v>
      </c>
      <c r="L110" s="44">
        <v>138</v>
      </c>
      <c r="M110" s="17">
        <f t="shared" si="3"/>
        <v>973</v>
      </c>
      <c r="N110" s="17">
        <f t="shared" si="4"/>
        <v>6</v>
      </c>
      <c r="O110" s="17">
        <f t="shared" si="5"/>
        <v>162.16666666666666</v>
      </c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1:37" s="13" customFormat="1" ht="13.9" customHeight="1" x14ac:dyDescent="0.3">
      <c r="A111" s="44">
        <v>99</v>
      </c>
      <c r="B111" s="13" t="s">
        <v>646</v>
      </c>
      <c r="C111" s="78" t="s">
        <v>647</v>
      </c>
      <c r="E111" s="13" t="s">
        <v>648</v>
      </c>
      <c r="F111" s="13" t="s">
        <v>10</v>
      </c>
      <c r="G111" s="44">
        <v>202</v>
      </c>
      <c r="H111" s="44">
        <v>204</v>
      </c>
      <c r="I111" s="44">
        <v>211</v>
      </c>
      <c r="J111" s="44">
        <v>214</v>
      </c>
      <c r="K111" s="44">
        <v>136</v>
      </c>
      <c r="L111" s="44">
        <v>0</v>
      </c>
      <c r="M111" s="17">
        <f t="shared" si="3"/>
        <v>967</v>
      </c>
      <c r="N111" s="17">
        <f t="shared" si="4"/>
        <v>5</v>
      </c>
      <c r="O111" s="17">
        <f t="shared" si="5"/>
        <v>193.4</v>
      </c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1:37" s="13" customFormat="1" ht="13.9" customHeight="1" x14ac:dyDescent="0.3">
      <c r="A112" s="44">
        <v>100</v>
      </c>
      <c r="B112" s="13" t="s">
        <v>649</v>
      </c>
      <c r="C112" s="78" t="s">
        <v>650</v>
      </c>
      <c r="E112" s="13" t="s">
        <v>503</v>
      </c>
      <c r="F112" s="13" t="s">
        <v>10</v>
      </c>
      <c r="G112" s="44">
        <v>174</v>
      </c>
      <c r="H112" s="44">
        <v>189</v>
      </c>
      <c r="I112" s="44">
        <v>146</v>
      </c>
      <c r="J112" s="44">
        <v>146</v>
      </c>
      <c r="K112" s="44">
        <v>164</v>
      </c>
      <c r="L112" s="44">
        <v>141</v>
      </c>
      <c r="M112" s="17">
        <f t="shared" si="3"/>
        <v>960</v>
      </c>
      <c r="N112" s="17">
        <f t="shared" si="4"/>
        <v>6</v>
      </c>
      <c r="O112" s="17">
        <f t="shared" si="5"/>
        <v>160</v>
      </c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1:37" s="13" customFormat="1" ht="13.9" customHeight="1" x14ac:dyDescent="0.3">
      <c r="A113" s="44">
        <v>101</v>
      </c>
      <c r="B113" s="13" t="s">
        <v>651</v>
      </c>
      <c r="C113" s="78" t="s">
        <v>652</v>
      </c>
      <c r="E113" s="13" t="s">
        <v>550</v>
      </c>
      <c r="F113" s="13" t="s">
        <v>10</v>
      </c>
      <c r="G113" s="44">
        <v>187</v>
      </c>
      <c r="H113" s="44">
        <v>166</v>
      </c>
      <c r="I113" s="44">
        <v>155</v>
      </c>
      <c r="J113" s="44">
        <v>149</v>
      </c>
      <c r="K113" s="44">
        <v>138</v>
      </c>
      <c r="L113" s="44">
        <v>165</v>
      </c>
      <c r="M113" s="17">
        <f t="shared" si="3"/>
        <v>960</v>
      </c>
      <c r="N113" s="17">
        <f t="shared" si="4"/>
        <v>6</v>
      </c>
      <c r="O113" s="17">
        <f t="shared" si="5"/>
        <v>160</v>
      </c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1:37" s="13" customFormat="1" ht="13.9" customHeight="1" x14ac:dyDescent="0.3">
      <c r="A114" s="44">
        <v>102</v>
      </c>
      <c r="B114" s="13" t="s">
        <v>776</v>
      </c>
      <c r="C114" s="78" t="s">
        <v>777</v>
      </c>
      <c r="E114" s="13" t="s">
        <v>584</v>
      </c>
      <c r="F114" s="13" t="s">
        <v>10</v>
      </c>
      <c r="G114" s="44">
        <v>147</v>
      </c>
      <c r="H114" s="44">
        <v>165</v>
      </c>
      <c r="I114" s="44">
        <v>165</v>
      </c>
      <c r="J114" s="44">
        <v>151</v>
      </c>
      <c r="K114" s="44">
        <v>185</v>
      </c>
      <c r="L114" s="44">
        <v>139</v>
      </c>
      <c r="M114" s="17">
        <f t="shared" si="3"/>
        <v>952</v>
      </c>
      <c r="N114" s="17">
        <f t="shared" si="4"/>
        <v>6</v>
      </c>
      <c r="O114" s="17">
        <f t="shared" si="5"/>
        <v>158.66666666666666</v>
      </c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1:37" s="13" customFormat="1" ht="13.9" customHeight="1" x14ac:dyDescent="0.3">
      <c r="A115" s="44">
        <v>103</v>
      </c>
      <c r="B115" s="13" t="s">
        <v>653</v>
      </c>
      <c r="C115" s="78" t="s">
        <v>654</v>
      </c>
      <c r="E115" s="51" t="s">
        <v>543</v>
      </c>
      <c r="F115" s="51" t="s">
        <v>10</v>
      </c>
      <c r="G115" s="32">
        <v>139</v>
      </c>
      <c r="H115" s="32">
        <v>181</v>
      </c>
      <c r="I115" s="32">
        <v>160</v>
      </c>
      <c r="J115" s="32">
        <v>141</v>
      </c>
      <c r="K115" s="32">
        <v>149</v>
      </c>
      <c r="L115" s="32">
        <v>181</v>
      </c>
      <c r="M115" s="14">
        <f t="shared" si="3"/>
        <v>951</v>
      </c>
      <c r="N115" s="14">
        <f t="shared" si="4"/>
        <v>6</v>
      </c>
      <c r="O115" s="14">
        <f t="shared" si="5"/>
        <v>158.5</v>
      </c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1:37" s="13" customFormat="1" ht="13.9" customHeight="1" x14ac:dyDescent="0.3">
      <c r="A116" s="44">
        <v>104</v>
      </c>
      <c r="B116" s="13" t="s">
        <v>724</v>
      </c>
      <c r="C116" s="78" t="s">
        <v>725</v>
      </c>
      <c r="E116" s="13" t="s">
        <v>500</v>
      </c>
      <c r="F116" s="13" t="s">
        <v>10</v>
      </c>
      <c r="G116" s="44">
        <v>0</v>
      </c>
      <c r="H116" s="44">
        <v>203</v>
      </c>
      <c r="I116" s="44">
        <v>186</v>
      </c>
      <c r="J116" s="44">
        <v>181</v>
      </c>
      <c r="K116" s="44">
        <v>188</v>
      </c>
      <c r="L116" s="44">
        <v>191</v>
      </c>
      <c r="M116" s="17">
        <f t="shared" si="3"/>
        <v>949</v>
      </c>
      <c r="N116" s="17">
        <f t="shared" si="4"/>
        <v>5</v>
      </c>
      <c r="O116" s="17">
        <f t="shared" si="5"/>
        <v>189.8</v>
      </c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1:37" s="13" customFormat="1" ht="13.9" customHeight="1" x14ac:dyDescent="0.3">
      <c r="A117" s="44">
        <v>105</v>
      </c>
      <c r="B117" s="13" t="s">
        <v>655</v>
      </c>
      <c r="C117" s="78" t="s">
        <v>656</v>
      </c>
      <c r="E117" s="13" t="s">
        <v>462</v>
      </c>
      <c r="F117" s="13" t="s">
        <v>10</v>
      </c>
      <c r="G117" s="44">
        <v>158</v>
      </c>
      <c r="H117" s="44">
        <v>211</v>
      </c>
      <c r="I117" s="44">
        <v>167</v>
      </c>
      <c r="J117" s="44">
        <v>213</v>
      </c>
      <c r="K117" s="44">
        <v>188</v>
      </c>
      <c r="L117" s="44">
        <v>0</v>
      </c>
      <c r="M117" s="17">
        <f t="shared" si="3"/>
        <v>937</v>
      </c>
      <c r="N117" s="17">
        <f t="shared" si="4"/>
        <v>5</v>
      </c>
      <c r="O117" s="17">
        <f t="shared" si="5"/>
        <v>187.4</v>
      </c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1:37" s="13" customFormat="1" ht="13.9" customHeight="1" x14ac:dyDescent="0.3">
      <c r="A118" s="44">
        <v>106</v>
      </c>
      <c r="B118" s="13" t="s">
        <v>657</v>
      </c>
      <c r="C118" s="78" t="s">
        <v>658</v>
      </c>
      <c r="E118" s="13" t="s">
        <v>641</v>
      </c>
      <c r="F118" s="13" t="s">
        <v>10</v>
      </c>
      <c r="G118" s="44">
        <v>157</v>
      </c>
      <c r="H118" s="44">
        <v>167</v>
      </c>
      <c r="I118" s="44">
        <v>155</v>
      </c>
      <c r="J118" s="44">
        <v>147</v>
      </c>
      <c r="K118" s="44">
        <v>183</v>
      </c>
      <c r="L118" s="44">
        <v>124</v>
      </c>
      <c r="M118" s="17">
        <f t="shared" si="3"/>
        <v>933</v>
      </c>
      <c r="N118" s="17">
        <f t="shared" si="4"/>
        <v>6</v>
      </c>
      <c r="O118" s="17">
        <f t="shared" si="5"/>
        <v>155.5</v>
      </c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1:37" s="13" customFormat="1" ht="13.9" customHeight="1" x14ac:dyDescent="0.3">
      <c r="A119" s="44">
        <v>107</v>
      </c>
      <c r="B119" s="13" t="s">
        <v>659</v>
      </c>
      <c r="C119" s="78" t="s">
        <v>660</v>
      </c>
      <c r="E119" s="51" t="s">
        <v>503</v>
      </c>
      <c r="F119" s="51" t="s">
        <v>10</v>
      </c>
      <c r="G119" s="32">
        <v>148</v>
      </c>
      <c r="H119" s="32">
        <v>172</v>
      </c>
      <c r="I119" s="32">
        <v>205</v>
      </c>
      <c r="J119" s="32">
        <v>148</v>
      </c>
      <c r="K119" s="32">
        <v>155</v>
      </c>
      <c r="L119" s="32">
        <v>104</v>
      </c>
      <c r="M119" s="14">
        <f t="shared" si="3"/>
        <v>932</v>
      </c>
      <c r="N119" s="14">
        <f t="shared" si="4"/>
        <v>6</v>
      </c>
      <c r="O119" s="14">
        <f t="shared" si="5"/>
        <v>155.33333333333334</v>
      </c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1:37" s="13" customFormat="1" ht="13.9" customHeight="1" x14ac:dyDescent="0.3">
      <c r="A120" s="44">
        <v>108</v>
      </c>
      <c r="B120" s="13" t="s">
        <v>661</v>
      </c>
      <c r="C120" s="78" t="s">
        <v>662</v>
      </c>
      <c r="E120" s="13" t="s">
        <v>641</v>
      </c>
      <c r="F120" s="13" t="s">
        <v>10</v>
      </c>
      <c r="G120" s="44">
        <v>171</v>
      </c>
      <c r="H120" s="44">
        <v>119</v>
      </c>
      <c r="I120" s="44">
        <v>162</v>
      </c>
      <c r="J120" s="44">
        <v>177</v>
      </c>
      <c r="K120" s="44">
        <v>161</v>
      </c>
      <c r="L120" s="44">
        <v>138</v>
      </c>
      <c r="M120" s="17">
        <f t="shared" si="3"/>
        <v>928</v>
      </c>
      <c r="N120" s="17">
        <f t="shared" si="4"/>
        <v>6</v>
      </c>
      <c r="O120" s="17">
        <f t="shared" si="5"/>
        <v>154.66666666666666</v>
      </c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1:37" s="13" customFormat="1" ht="13.9" customHeight="1" x14ac:dyDescent="0.3">
      <c r="A121" s="44">
        <v>109</v>
      </c>
      <c r="B121" s="13" t="s">
        <v>663</v>
      </c>
      <c r="C121" s="78" t="s">
        <v>664</v>
      </c>
      <c r="E121" s="13" t="s">
        <v>432</v>
      </c>
      <c r="F121" s="13" t="s">
        <v>10</v>
      </c>
      <c r="G121" s="44">
        <v>137</v>
      </c>
      <c r="H121" s="44">
        <v>119</v>
      </c>
      <c r="I121" s="44">
        <v>158</v>
      </c>
      <c r="J121" s="44">
        <v>153</v>
      </c>
      <c r="K121" s="44">
        <v>166</v>
      </c>
      <c r="L121" s="44">
        <v>185</v>
      </c>
      <c r="M121" s="17">
        <f t="shared" si="3"/>
        <v>918</v>
      </c>
      <c r="N121" s="17">
        <f t="shared" si="4"/>
        <v>6</v>
      </c>
      <c r="O121" s="17">
        <f t="shared" si="5"/>
        <v>153</v>
      </c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1:37" s="13" customFormat="1" ht="13.9" customHeight="1" x14ac:dyDescent="0.3">
      <c r="A122" s="44">
        <v>110</v>
      </c>
      <c r="B122" s="13" t="s">
        <v>665</v>
      </c>
      <c r="C122" s="78" t="s">
        <v>666</v>
      </c>
      <c r="E122" s="13" t="s">
        <v>432</v>
      </c>
      <c r="F122" s="13" t="s">
        <v>10</v>
      </c>
      <c r="G122" s="44">
        <v>171</v>
      </c>
      <c r="H122" s="44">
        <v>139</v>
      </c>
      <c r="I122" s="44">
        <v>165</v>
      </c>
      <c r="J122" s="44">
        <v>138</v>
      </c>
      <c r="K122" s="44">
        <v>156</v>
      </c>
      <c r="L122" s="44">
        <v>148</v>
      </c>
      <c r="M122" s="17">
        <f t="shared" si="3"/>
        <v>917</v>
      </c>
      <c r="N122" s="17">
        <f t="shared" si="4"/>
        <v>6</v>
      </c>
      <c r="O122" s="17">
        <f t="shared" si="5"/>
        <v>152.83333333333334</v>
      </c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1:37" s="13" customFormat="1" ht="13.9" customHeight="1" x14ac:dyDescent="0.3">
      <c r="A123" s="44">
        <v>111</v>
      </c>
      <c r="B123" s="13" t="s">
        <v>667</v>
      </c>
      <c r="C123" s="78" t="s">
        <v>668</v>
      </c>
      <c r="E123" s="13" t="s">
        <v>518</v>
      </c>
      <c r="F123" s="13" t="s">
        <v>10</v>
      </c>
      <c r="G123" s="44">
        <v>141</v>
      </c>
      <c r="H123" s="44">
        <v>159</v>
      </c>
      <c r="I123" s="44">
        <v>161</v>
      </c>
      <c r="J123" s="44">
        <v>157</v>
      </c>
      <c r="K123" s="44">
        <v>167</v>
      </c>
      <c r="L123" s="44">
        <v>128</v>
      </c>
      <c r="M123" s="17">
        <f t="shared" si="3"/>
        <v>913</v>
      </c>
      <c r="N123" s="17">
        <f t="shared" si="4"/>
        <v>6</v>
      </c>
      <c r="O123" s="17">
        <f t="shared" si="5"/>
        <v>152.16666666666666</v>
      </c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1:37" s="13" customFormat="1" ht="13.9" customHeight="1" x14ac:dyDescent="0.3">
      <c r="A124" s="44">
        <v>112</v>
      </c>
      <c r="B124" s="13" t="s">
        <v>669</v>
      </c>
      <c r="C124" s="78" t="s">
        <v>670</v>
      </c>
      <c r="E124" s="13" t="s">
        <v>591</v>
      </c>
      <c r="F124" s="13" t="s">
        <v>10</v>
      </c>
      <c r="G124" s="44">
        <v>0</v>
      </c>
      <c r="H124" s="44">
        <v>153</v>
      </c>
      <c r="I124" s="44">
        <v>195</v>
      </c>
      <c r="J124" s="44">
        <v>202</v>
      </c>
      <c r="K124" s="44">
        <v>176</v>
      </c>
      <c r="L124" s="44">
        <v>185</v>
      </c>
      <c r="M124" s="17">
        <f t="shared" si="3"/>
        <v>911</v>
      </c>
      <c r="N124" s="17">
        <f t="shared" si="4"/>
        <v>5</v>
      </c>
      <c r="O124" s="17">
        <f t="shared" si="5"/>
        <v>182.2</v>
      </c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1:37" s="13" customFormat="1" ht="13.9" customHeight="1" x14ac:dyDescent="0.3">
      <c r="A125" s="44">
        <v>113</v>
      </c>
      <c r="B125" s="13" t="s">
        <v>671</v>
      </c>
      <c r="C125" s="78" t="s">
        <v>672</v>
      </c>
      <c r="E125" s="13" t="s">
        <v>497</v>
      </c>
      <c r="F125" s="13" t="s">
        <v>10</v>
      </c>
      <c r="G125" s="44">
        <v>225</v>
      </c>
      <c r="H125" s="44">
        <v>152</v>
      </c>
      <c r="I125" s="44">
        <v>0</v>
      </c>
      <c r="J125" s="44">
        <v>176</v>
      </c>
      <c r="K125" s="44">
        <v>158</v>
      </c>
      <c r="L125" s="44">
        <v>200</v>
      </c>
      <c r="M125" s="17">
        <f t="shared" si="3"/>
        <v>911</v>
      </c>
      <c r="N125" s="17">
        <f t="shared" si="4"/>
        <v>5</v>
      </c>
      <c r="O125" s="17">
        <f t="shared" si="5"/>
        <v>182.2</v>
      </c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1:37" s="13" customFormat="1" ht="13.9" customHeight="1" x14ac:dyDescent="0.3">
      <c r="A126" s="44">
        <v>114</v>
      </c>
      <c r="B126" s="13" t="s">
        <v>673</v>
      </c>
      <c r="C126" s="78" t="s">
        <v>674</v>
      </c>
      <c r="E126" s="13" t="s">
        <v>626</v>
      </c>
      <c r="F126" s="13" t="s">
        <v>10</v>
      </c>
      <c r="G126" s="44">
        <v>136</v>
      </c>
      <c r="H126" s="44">
        <v>160</v>
      </c>
      <c r="I126" s="44">
        <v>157</v>
      </c>
      <c r="J126" s="44">
        <v>171</v>
      </c>
      <c r="K126" s="44">
        <v>130</v>
      </c>
      <c r="L126" s="44">
        <v>156</v>
      </c>
      <c r="M126" s="17">
        <f t="shared" si="3"/>
        <v>910</v>
      </c>
      <c r="N126" s="17">
        <f t="shared" si="4"/>
        <v>6</v>
      </c>
      <c r="O126" s="17">
        <f t="shared" si="5"/>
        <v>151.66666666666666</v>
      </c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1:37" s="13" customFormat="1" ht="13.9" customHeight="1" x14ac:dyDescent="0.3">
      <c r="A127" s="44">
        <v>115</v>
      </c>
      <c r="B127" s="13" t="s">
        <v>675</v>
      </c>
      <c r="C127" s="78" t="s">
        <v>676</v>
      </c>
      <c r="E127" s="51" t="s">
        <v>550</v>
      </c>
      <c r="F127" s="51" t="s">
        <v>10</v>
      </c>
      <c r="G127" s="32">
        <v>171</v>
      </c>
      <c r="H127" s="32">
        <v>153</v>
      </c>
      <c r="I127" s="32">
        <v>179</v>
      </c>
      <c r="J127" s="32">
        <v>126</v>
      </c>
      <c r="K127" s="32">
        <v>146</v>
      </c>
      <c r="L127" s="32">
        <v>129</v>
      </c>
      <c r="M127" s="14">
        <f t="shared" si="3"/>
        <v>904</v>
      </c>
      <c r="N127" s="14">
        <f t="shared" si="4"/>
        <v>6</v>
      </c>
      <c r="O127" s="14">
        <f t="shared" si="5"/>
        <v>150.66666666666666</v>
      </c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1:37" s="13" customFormat="1" ht="13.9" customHeight="1" x14ac:dyDescent="0.3">
      <c r="A128" s="44">
        <v>116</v>
      </c>
      <c r="B128" s="13" t="s">
        <v>677</v>
      </c>
      <c r="C128" s="78" t="s">
        <v>678</v>
      </c>
      <c r="E128" s="13" t="s">
        <v>335</v>
      </c>
      <c r="F128" s="13" t="s">
        <v>10</v>
      </c>
      <c r="G128" s="44">
        <v>169</v>
      </c>
      <c r="H128" s="44">
        <v>136</v>
      </c>
      <c r="I128" s="44">
        <v>172</v>
      </c>
      <c r="J128" s="44">
        <v>143</v>
      </c>
      <c r="K128" s="44">
        <v>168</v>
      </c>
      <c r="L128" s="44">
        <v>115</v>
      </c>
      <c r="M128" s="17">
        <f t="shared" si="3"/>
        <v>903</v>
      </c>
      <c r="N128" s="17">
        <f t="shared" si="4"/>
        <v>6</v>
      </c>
      <c r="O128" s="17">
        <f t="shared" si="5"/>
        <v>150.5</v>
      </c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1:37" s="13" customFormat="1" ht="13.9" customHeight="1" x14ac:dyDescent="0.3">
      <c r="A129" s="44">
        <v>117</v>
      </c>
      <c r="B129" s="13" t="s">
        <v>679</v>
      </c>
      <c r="C129" s="78" t="s">
        <v>680</v>
      </c>
      <c r="E129" s="13" t="s">
        <v>335</v>
      </c>
      <c r="F129" s="13" t="s">
        <v>10</v>
      </c>
      <c r="G129" s="44">
        <v>136</v>
      </c>
      <c r="H129" s="44">
        <v>186</v>
      </c>
      <c r="I129" s="44">
        <v>170</v>
      </c>
      <c r="J129" s="44">
        <v>152</v>
      </c>
      <c r="K129" s="44">
        <v>108</v>
      </c>
      <c r="L129" s="44">
        <v>149</v>
      </c>
      <c r="M129" s="17">
        <f t="shared" si="3"/>
        <v>901</v>
      </c>
      <c r="N129" s="17">
        <f t="shared" si="4"/>
        <v>6</v>
      </c>
      <c r="O129" s="17">
        <f t="shared" si="5"/>
        <v>150.16666666666666</v>
      </c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1:37" s="13" customFormat="1" ht="13.9" customHeight="1" x14ac:dyDescent="0.3">
      <c r="A130" s="44">
        <v>118</v>
      </c>
      <c r="B130" s="13" t="s">
        <v>681</v>
      </c>
      <c r="C130" s="78" t="s">
        <v>682</v>
      </c>
      <c r="E130" s="51" t="s">
        <v>462</v>
      </c>
      <c r="F130" s="51" t="s">
        <v>10</v>
      </c>
      <c r="G130" s="32">
        <v>145</v>
      </c>
      <c r="H130" s="32">
        <v>0</v>
      </c>
      <c r="I130" s="32">
        <v>207</v>
      </c>
      <c r="J130" s="32">
        <v>183</v>
      </c>
      <c r="K130" s="32">
        <v>202</v>
      </c>
      <c r="L130" s="32">
        <v>163</v>
      </c>
      <c r="M130" s="14">
        <f t="shared" si="3"/>
        <v>900</v>
      </c>
      <c r="N130" s="14">
        <f t="shared" si="4"/>
        <v>5</v>
      </c>
      <c r="O130" s="14">
        <f t="shared" si="5"/>
        <v>180</v>
      </c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1:37" s="13" customFormat="1" ht="13.9" customHeight="1" x14ac:dyDescent="0.3">
      <c r="A131" s="44">
        <v>119</v>
      </c>
      <c r="B131" s="13" t="s">
        <v>683</v>
      </c>
      <c r="C131" s="78" t="s">
        <v>684</v>
      </c>
      <c r="E131" s="13" t="s">
        <v>497</v>
      </c>
      <c r="F131" s="13" t="s">
        <v>10</v>
      </c>
      <c r="G131" s="44">
        <v>188</v>
      </c>
      <c r="H131" s="44">
        <v>157</v>
      </c>
      <c r="I131" s="44">
        <v>0</v>
      </c>
      <c r="J131" s="44">
        <v>181</v>
      </c>
      <c r="K131" s="44">
        <v>161</v>
      </c>
      <c r="L131" s="44">
        <v>206</v>
      </c>
      <c r="M131" s="17">
        <f t="shared" si="3"/>
        <v>893</v>
      </c>
      <c r="N131" s="17">
        <f t="shared" si="4"/>
        <v>5</v>
      </c>
      <c r="O131" s="17">
        <f t="shared" si="5"/>
        <v>178.6</v>
      </c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1:37" s="13" customFormat="1" ht="13.9" customHeight="1" x14ac:dyDescent="0.3">
      <c r="A132" s="44">
        <v>120</v>
      </c>
      <c r="B132" s="13" t="s">
        <v>685</v>
      </c>
      <c r="C132" s="78" t="s">
        <v>686</v>
      </c>
      <c r="E132" s="13" t="s">
        <v>543</v>
      </c>
      <c r="F132" s="13" t="s">
        <v>10</v>
      </c>
      <c r="G132" s="44">
        <v>203</v>
      </c>
      <c r="H132" s="44">
        <v>145</v>
      </c>
      <c r="I132" s="44">
        <v>157</v>
      </c>
      <c r="J132" s="44">
        <v>157</v>
      </c>
      <c r="K132" s="44">
        <v>103</v>
      </c>
      <c r="L132" s="44">
        <v>124</v>
      </c>
      <c r="M132" s="17">
        <f t="shared" si="3"/>
        <v>889</v>
      </c>
      <c r="N132" s="17">
        <f t="shared" si="4"/>
        <v>6</v>
      </c>
      <c r="O132" s="17">
        <f t="shared" si="5"/>
        <v>148.16666666666666</v>
      </c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1:37" s="13" customFormat="1" ht="13.9" customHeight="1" x14ac:dyDescent="0.3">
      <c r="A133" s="44">
        <v>121</v>
      </c>
      <c r="B133" s="13" t="s">
        <v>687</v>
      </c>
      <c r="C133" s="78" t="s">
        <v>688</v>
      </c>
      <c r="E133" s="51" t="s">
        <v>648</v>
      </c>
      <c r="F133" s="51" t="s">
        <v>10</v>
      </c>
      <c r="G133" s="32">
        <v>152</v>
      </c>
      <c r="H133" s="32">
        <v>201</v>
      </c>
      <c r="I133" s="32">
        <v>0</v>
      </c>
      <c r="J133" s="32">
        <v>158</v>
      </c>
      <c r="K133" s="32">
        <v>181</v>
      </c>
      <c r="L133" s="32">
        <v>190</v>
      </c>
      <c r="M133" s="14">
        <f t="shared" si="3"/>
        <v>882</v>
      </c>
      <c r="N133" s="14">
        <f t="shared" si="4"/>
        <v>5</v>
      </c>
      <c r="O133" s="14">
        <f t="shared" si="5"/>
        <v>176.4</v>
      </c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1:37" s="13" customFormat="1" ht="13.9" customHeight="1" x14ac:dyDescent="0.3">
      <c r="A134" s="44">
        <v>122</v>
      </c>
      <c r="B134" s="13" t="s">
        <v>689</v>
      </c>
      <c r="C134" s="78" t="s">
        <v>690</v>
      </c>
      <c r="E134" s="13" t="s">
        <v>623</v>
      </c>
      <c r="F134" s="13" t="s">
        <v>10</v>
      </c>
      <c r="G134" s="44">
        <v>185</v>
      </c>
      <c r="H134" s="44">
        <v>187</v>
      </c>
      <c r="I134" s="44">
        <v>178</v>
      </c>
      <c r="J134" s="44">
        <v>186</v>
      </c>
      <c r="K134" s="44">
        <v>144</v>
      </c>
      <c r="L134" s="44">
        <v>0</v>
      </c>
      <c r="M134" s="17">
        <f t="shared" si="3"/>
        <v>880</v>
      </c>
      <c r="N134" s="17">
        <f t="shared" si="4"/>
        <v>5</v>
      </c>
      <c r="O134" s="17">
        <f t="shared" si="5"/>
        <v>176</v>
      </c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1:37" s="13" customFormat="1" ht="13.9" customHeight="1" x14ac:dyDescent="0.3">
      <c r="A135" s="44">
        <v>123</v>
      </c>
      <c r="B135" s="13" t="s">
        <v>691</v>
      </c>
      <c r="C135" s="78" t="s">
        <v>692</v>
      </c>
      <c r="E135" s="13" t="s">
        <v>623</v>
      </c>
      <c r="F135" s="13" t="s">
        <v>10</v>
      </c>
      <c r="G135" s="44">
        <v>158</v>
      </c>
      <c r="H135" s="44">
        <v>178</v>
      </c>
      <c r="I135" s="44">
        <v>214</v>
      </c>
      <c r="J135" s="44">
        <v>189</v>
      </c>
      <c r="K135" s="44">
        <v>141</v>
      </c>
      <c r="L135" s="44">
        <v>0</v>
      </c>
      <c r="M135" s="17">
        <f t="shared" si="3"/>
        <v>880</v>
      </c>
      <c r="N135" s="17">
        <f t="shared" si="4"/>
        <v>5</v>
      </c>
      <c r="O135" s="17">
        <f t="shared" si="5"/>
        <v>176</v>
      </c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1:37" s="13" customFormat="1" ht="13.9" customHeight="1" x14ac:dyDescent="0.3">
      <c r="A136" s="44">
        <v>124</v>
      </c>
      <c r="B136" s="13" t="s">
        <v>693</v>
      </c>
      <c r="C136" s="78" t="s">
        <v>694</v>
      </c>
      <c r="E136" s="13" t="s">
        <v>357</v>
      </c>
      <c r="F136" s="13" t="s">
        <v>10</v>
      </c>
      <c r="G136" s="44">
        <v>162</v>
      </c>
      <c r="H136" s="44">
        <v>169</v>
      </c>
      <c r="I136" s="44">
        <v>143</v>
      </c>
      <c r="J136" s="44">
        <v>0</v>
      </c>
      <c r="K136" s="44">
        <v>197</v>
      </c>
      <c r="L136" s="44">
        <v>203</v>
      </c>
      <c r="M136" s="17">
        <f t="shared" si="3"/>
        <v>874</v>
      </c>
      <c r="N136" s="17">
        <f t="shared" si="4"/>
        <v>5</v>
      </c>
      <c r="O136" s="17">
        <f t="shared" si="5"/>
        <v>174.8</v>
      </c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1:37" s="13" customFormat="1" ht="13.9" customHeight="1" x14ac:dyDescent="0.3">
      <c r="A137" s="44">
        <v>125</v>
      </c>
      <c r="B137" s="13" t="s">
        <v>695</v>
      </c>
      <c r="C137" s="78" t="s">
        <v>696</v>
      </c>
      <c r="E137" s="13" t="s">
        <v>313</v>
      </c>
      <c r="F137" s="13" t="s">
        <v>10</v>
      </c>
      <c r="G137" s="44">
        <v>183</v>
      </c>
      <c r="H137" s="44">
        <v>192</v>
      </c>
      <c r="I137" s="44">
        <v>196</v>
      </c>
      <c r="J137" s="44">
        <v>172</v>
      </c>
      <c r="K137" s="44">
        <v>123</v>
      </c>
      <c r="L137" s="44">
        <v>0</v>
      </c>
      <c r="M137" s="17">
        <f t="shared" si="3"/>
        <v>866</v>
      </c>
      <c r="N137" s="17">
        <f t="shared" si="4"/>
        <v>5</v>
      </c>
      <c r="O137" s="17">
        <f t="shared" si="5"/>
        <v>173.2</v>
      </c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1:37" s="13" customFormat="1" ht="13.9" customHeight="1" x14ac:dyDescent="0.3">
      <c r="A138" s="44">
        <v>126</v>
      </c>
      <c r="B138" s="13" t="s">
        <v>697</v>
      </c>
      <c r="C138" s="78" t="s">
        <v>698</v>
      </c>
      <c r="E138" s="13" t="s">
        <v>432</v>
      </c>
      <c r="F138" s="13" t="s">
        <v>10</v>
      </c>
      <c r="G138" s="44">
        <v>127</v>
      </c>
      <c r="H138" s="44">
        <v>122</v>
      </c>
      <c r="I138" s="44">
        <v>172</v>
      </c>
      <c r="J138" s="44">
        <v>116</v>
      </c>
      <c r="K138" s="44">
        <v>153</v>
      </c>
      <c r="L138" s="44">
        <v>161</v>
      </c>
      <c r="M138" s="17">
        <f t="shared" si="3"/>
        <v>851</v>
      </c>
      <c r="N138" s="17">
        <f t="shared" si="4"/>
        <v>6</v>
      </c>
      <c r="O138" s="17">
        <f t="shared" si="5"/>
        <v>141.83333333333334</v>
      </c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1:37" s="13" customFormat="1" ht="13.9" customHeight="1" x14ac:dyDescent="0.3">
      <c r="A139" s="44">
        <v>127</v>
      </c>
      <c r="B139" s="13" t="s">
        <v>701</v>
      </c>
      <c r="C139" s="78" t="s">
        <v>702</v>
      </c>
      <c r="E139" s="13" t="s">
        <v>703</v>
      </c>
      <c r="F139" s="13" t="s">
        <v>10</v>
      </c>
      <c r="G139" s="44">
        <v>162</v>
      </c>
      <c r="H139" s="44">
        <v>186</v>
      </c>
      <c r="I139" s="44">
        <v>196</v>
      </c>
      <c r="J139" s="44">
        <v>143</v>
      </c>
      <c r="K139" s="44">
        <v>149</v>
      </c>
      <c r="L139" s="44">
        <v>0</v>
      </c>
      <c r="M139" s="17">
        <f t="shared" si="3"/>
        <v>836</v>
      </c>
      <c r="N139" s="17">
        <f t="shared" si="4"/>
        <v>5</v>
      </c>
      <c r="O139" s="17">
        <f t="shared" si="5"/>
        <v>167.2</v>
      </c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1:37" s="13" customFormat="1" ht="13.9" customHeight="1" x14ac:dyDescent="0.3">
      <c r="A140" s="44">
        <v>128</v>
      </c>
      <c r="B140" s="13" t="s">
        <v>704</v>
      </c>
      <c r="C140" s="78" t="s">
        <v>705</v>
      </c>
      <c r="E140" s="13" t="s">
        <v>648</v>
      </c>
      <c r="F140" s="13" t="s">
        <v>10</v>
      </c>
      <c r="G140" s="44">
        <v>159</v>
      </c>
      <c r="H140" s="44">
        <v>181</v>
      </c>
      <c r="I140" s="44">
        <v>178</v>
      </c>
      <c r="J140" s="44">
        <v>134</v>
      </c>
      <c r="K140" s="44">
        <v>0</v>
      </c>
      <c r="L140" s="44">
        <v>174</v>
      </c>
      <c r="M140" s="17">
        <f t="shared" si="3"/>
        <v>826</v>
      </c>
      <c r="N140" s="17">
        <f t="shared" si="4"/>
        <v>5</v>
      </c>
      <c r="O140" s="17">
        <f t="shared" si="5"/>
        <v>165.2</v>
      </c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1:37" s="13" customFormat="1" ht="13.9" customHeight="1" x14ac:dyDescent="0.3">
      <c r="A141" s="44">
        <v>129</v>
      </c>
      <c r="B141" s="13" t="s">
        <v>706</v>
      </c>
      <c r="C141" s="78" t="s">
        <v>707</v>
      </c>
      <c r="E141" s="13" t="s">
        <v>421</v>
      </c>
      <c r="F141" s="13" t="s">
        <v>10</v>
      </c>
      <c r="G141" s="44">
        <v>206</v>
      </c>
      <c r="H141" s="44">
        <v>157</v>
      </c>
      <c r="I141" s="44">
        <v>158</v>
      </c>
      <c r="J141" s="44">
        <v>156</v>
      </c>
      <c r="K141" s="44">
        <v>149</v>
      </c>
      <c r="L141" s="44">
        <v>0</v>
      </c>
      <c r="M141" s="17">
        <f t="shared" ref="M141:M204" si="6">SUM(G141:L141)</f>
        <v>826</v>
      </c>
      <c r="N141" s="17">
        <f t="shared" ref="N141:N204" si="7">COUNTIF(G141:L141, "&gt;0" )</f>
        <v>5</v>
      </c>
      <c r="O141" s="17">
        <f t="shared" ref="O141:O204" si="8">IF(N141=0,0,M141/N141)</f>
        <v>165.2</v>
      </c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1:37" s="13" customFormat="1" ht="13.9" customHeight="1" x14ac:dyDescent="0.3">
      <c r="A142" s="44">
        <v>130</v>
      </c>
      <c r="B142" s="13" t="s">
        <v>708</v>
      </c>
      <c r="C142" s="78" t="s">
        <v>709</v>
      </c>
      <c r="E142" s="13" t="s">
        <v>641</v>
      </c>
      <c r="F142" s="13" t="s">
        <v>10</v>
      </c>
      <c r="G142" s="44">
        <v>147</v>
      </c>
      <c r="H142" s="44">
        <v>192</v>
      </c>
      <c r="I142" s="44">
        <v>170</v>
      </c>
      <c r="J142" s="44">
        <v>175</v>
      </c>
      <c r="K142" s="44">
        <v>121</v>
      </c>
      <c r="L142" s="44">
        <v>0</v>
      </c>
      <c r="M142" s="17">
        <f t="shared" si="6"/>
        <v>805</v>
      </c>
      <c r="N142" s="17">
        <f t="shared" si="7"/>
        <v>5</v>
      </c>
      <c r="O142" s="17">
        <f t="shared" si="8"/>
        <v>161</v>
      </c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1:37" s="13" customFormat="1" ht="13.9" customHeight="1" x14ac:dyDescent="0.3">
      <c r="A143" s="44">
        <v>131</v>
      </c>
      <c r="B143" s="13" t="s">
        <v>710</v>
      </c>
      <c r="C143" s="78" t="s">
        <v>711</v>
      </c>
      <c r="E143" s="13" t="s">
        <v>540</v>
      </c>
      <c r="F143" s="13" t="s">
        <v>10</v>
      </c>
      <c r="G143" s="44">
        <v>181</v>
      </c>
      <c r="H143" s="44">
        <v>146</v>
      </c>
      <c r="I143" s="44">
        <v>136</v>
      </c>
      <c r="J143" s="44">
        <v>0</v>
      </c>
      <c r="K143" s="44">
        <v>167</v>
      </c>
      <c r="L143" s="44">
        <v>171</v>
      </c>
      <c r="M143" s="17">
        <f t="shared" si="6"/>
        <v>801</v>
      </c>
      <c r="N143" s="17">
        <f t="shared" si="7"/>
        <v>5</v>
      </c>
      <c r="O143" s="17">
        <f t="shared" si="8"/>
        <v>160.19999999999999</v>
      </c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1:37" s="13" customFormat="1" ht="13.9" customHeight="1" x14ac:dyDescent="0.3">
      <c r="A144" s="44">
        <v>132</v>
      </c>
      <c r="B144" s="13" t="s">
        <v>712</v>
      </c>
      <c r="C144" s="78" t="s">
        <v>713</v>
      </c>
      <c r="E144" s="13" t="s">
        <v>432</v>
      </c>
      <c r="F144" s="13" t="s">
        <v>10</v>
      </c>
      <c r="G144" s="44">
        <v>111</v>
      </c>
      <c r="H144" s="44">
        <v>129</v>
      </c>
      <c r="I144" s="44">
        <v>165</v>
      </c>
      <c r="J144" s="44">
        <v>140</v>
      </c>
      <c r="K144" s="44">
        <v>132</v>
      </c>
      <c r="L144" s="44">
        <v>118</v>
      </c>
      <c r="M144" s="17">
        <f t="shared" si="6"/>
        <v>795</v>
      </c>
      <c r="N144" s="17">
        <f t="shared" si="7"/>
        <v>6</v>
      </c>
      <c r="O144" s="17">
        <f t="shared" si="8"/>
        <v>132.5</v>
      </c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1:37" s="13" customFormat="1" ht="13.9" customHeight="1" x14ac:dyDescent="0.3">
      <c r="A145" s="44">
        <v>133</v>
      </c>
      <c r="B145" s="13" t="s">
        <v>714</v>
      </c>
      <c r="C145" s="78" t="s">
        <v>715</v>
      </c>
      <c r="E145" s="51" t="s">
        <v>535</v>
      </c>
      <c r="F145" s="51" t="s">
        <v>10</v>
      </c>
      <c r="G145" s="32">
        <v>113</v>
      </c>
      <c r="H145" s="32">
        <v>133</v>
      </c>
      <c r="I145" s="32">
        <v>113</v>
      </c>
      <c r="J145" s="32">
        <v>137</v>
      </c>
      <c r="K145" s="32">
        <v>146</v>
      </c>
      <c r="L145" s="32">
        <v>146</v>
      </c>
      <c r="M145" s="14">
        <f t="shared" si="6"/>
        <v>788</v>
      </c>
      <c r="N145" s="14">
        <f t="shared" si="7"/>
        <v>6</v>
      </c>
      <c r="O145" s="14">
        <f t="shared" si="8"/>
        <v>131.33333333333334</v>
      </c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1:37" s="13" customFormat="1" ht="13.9" customHeight="1" x14ac:dyDescent="0.3">
      <c r="A146" s="44">
        <v>134</v>
      </c>
      <c r="B146" s="13" t="s">
        <v>716</v>
      </c>
      <c r="C146" s="78" t="s">
        <v>717</v>
      </c>
      <c r="E146" s="13" t="s">
        <v>273</v>
      </c>
      <c r="F146" s="13" t="s">
        <v>10</v>
      </c>
      <c r="G146" s="44">
        <v>242</v>
      </c>
      <c r="H146" s="44">
        <v>160</v>
      </c>
      <c r="I146" s="44">
        <v>215</v>
      </c>
      <c r="J146" s="44">
        <v>171</v>
      </c>
      <c r="K146" s="44">
        <v>0</v>
      </c>
      <c r="L146" s="44">
        <v>0</v>
      </c>
      <c r="M146" s="17">
        <f t="shared" si="6"/>
        <v>788</v>
      </c>
      <c r="N146" s="17">
        <f t="shared" si="7"/>
        <v>4</v>
      </c>
      <c r="O146" s="17">
        <f t="shared" si="8"/>
        <v>197</v>
      </c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1:37" s="13" customFormat="1" ht="13.9" customHeight="1" x14ac:dyDescent="0.3">
      <c r="A147" s="44">
        <v>135</v>
      </c>
      <c r="B147" s="13" t="s">
        <v>718</v>
      </c>
      <c r="C147" s="78" t="s">
        <v>719</v>
      </c>
      <c r="E147" s="13" t="s">
        <v>503</v>
      </c>
      <c r="F147" s="13" t="s">
        <v>10</v>
      </c>
      <c r="G147" s="44">
        <v>155</v>
      </c>
      <c r="H147" s="44">
        <v>158</v>
      </c>
      <c r="I147" s="44">
        <v>177</v>
      </c>
      <c r="J147" s="44">
        <v>170</v>
      </c>
      <c r="K147" s="44">
        <v>126</v>
      </c>
      <c r="L147" s="44">
        <v>0</v>
      </c>
      <c r="M147" s="17">
        <f t="shared" si="6"/>
        <v>786</v>
      </c>
      <c r="N147" s="17">
        <f t="shared" si="7"/>
        <v>5</v>
      </c>
      <c r="O147" s="17">
        <f t="shared" si="8"/>
        <v>157.19999999999999</v>
      </c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1:37" s="13" customFormat="1" ht="13.9" customHeight="1" x14ac:dyDescent="0.3">
      <c r="A148" s="44">
        <v>136</v>
      </c>
      <c r="B148" s="13" t="s">
        <v>720</v>
      </c>
      <c r="C148" s="78" t="s">
        <v>721</v>
      </c>
      <c r="E148" s="13" t="s">
        <v>273</v>
      </c>
      <c r="F148" s="13" t="s">
        <v>10</v>
      </c>
      <c r="G148" s="44">
        <v>246</v>
      </c>
      <c r="H148" s="44">
        <v>202</v>
      </c>
      <c r="I148" s="44">
        <v>181</v>
      </c>
      <c r="J148" s="44">
        <v>147</v>
      </c>
      <c r="K148" s="44">
        <v>0</v>
      </c>
      <c r="L148" s="44">
        <v>0</v>
      </c>
      <c r="M148" s="17">
        <f t="shared" si="6"/>
        <v>776</v>
      </c>
      <c r="N148" s="17">
        <f t="shared" si="7"/>
        <v>4</v>
      </c>
      <c r="O148" s="17">
        <f t="shared" si="8"/>
        <v>194</v>
      </c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1:37" s="13" customFormat="1" ht="13.9" customHeight="1" x14ac:dyDescent="0.3">
      <c r="A149" s="44">
        <v>137</v>
      </c>
      <c r="B149" s="13" t="s">
        <v>722</v>
      </c>
      <c r="C149" s="78" t="s">
        <v>723</v>
      </c>
      <c r="E149" s="13" t="s">
        <v>410</v>
      </c>
      <c r="F149" s="13" t="s">
        <v>10</v>
      </c>
      <c r="G149" s="44">
        <v>0</v>
      </c>
      <c r="H149" s="44">
        <v>0</v>
      </c>
      <c r="I149" s="44">
        <v>179</v>
      </c>
      <c r="J149" s="44">
        <v>211</v>
      </c>
      <c r="K149" s="44">
        <v>202</v>
      </c>
      <c r="L149" s="44">
        <v>167</v>
      </c>
      <c r="M149" s="17">
        <f t="shared" si="6"/>
        <v>759</v>
      </c>
      <c r="N149" s="17">
        <f t="shared" si="7"/>
        <v>4</v>
      </c>
      <c r="O149" s="17">
        <f t="shared" si="8"/>
        <v>189.75</v>
      </c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1:37" s="13" customFormat="1" ht="13.9" customHeight="1" x14ac:dyDescent="0.3">
      <c r="A150" s="44">
        <v>138</v>
      </c>
      <c r="B150" s="13" t="s">
        <v>726</v>
      </c>
      <c r="C150" s="78" t="s">
        <v>727</v>
      </c>
      <c r="E150" s="13" t="s">
        <v>273</v>
      </c>
      <c r="F150" s="13" t="s">
        <v>10</v>
      </c>
      <c r="G150" s="44">
        <v>0</v>
      </c>
      <c r="H150" s="44">
        <v>163</v>
      </c>
      <c r="I150" s="44">
        <v>223</v>
      </c>
      <c r="J150" s="44">
        <v>164</v>
      </c>
      <c r="K150" s="44">
        <v>0</v>
      </c>
      <c r="L150" s="44">
        <v>204</v>
      </c>
      <c r="M150" s="17">
        <f t="shared" si="6"/>
        <v>754</v>
      </c>
      <c r="N150" s="17">
        <f t="shared" si="7"/>
        <v>4</v>
      </c>
      <c r="O150" s="17">
        <f t="shared" si="8"/>
        <v>188.5</v>
      </c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1:37" s="13" customFormat="1" ht="13.9" customHeight="1" x14ac:dyDescent="0.3">
      <c r="A151" s="44">
        <v>139</v>
      </c>
      <c r="B151" s="13" t="s">
        <v>728</v>
      </c>
      <c r="C151" s="78" t="s">
        <v>729</v>
      </c>
      <c r="E151" s="51" t="s">
        <v>648</v>
      </c>
      <c r="F151" s="51" t="s">
        <v>10</v>
      </c>
      <c r="G151" s="32">
        <v>112</v>
      </c>
      <c r="H151" s="32">
        <v>0</v>
      </c>
      <c r="I151" s="32">
        <v>172</v>
      </c>
      <c r="J151" s="32">
        <v>149</v>
      </c>
      <c r="K151" s="32">
        <v>141</v>
      </c>
      <c r="L151" s="32">
        <v>178</v>
      </c>
      <c r="M151" s="14">
        <f t="shared" si="6"/>
        <v>752</v>
      </c>
      <c r="N151" s="14">
        <f t="shared" si="7"/>
        <v>5</v>
      </c>
      <c r="O151" s="14">
        <f t="shared" si="8"/>
        <v>150.4</v>
      </c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1:37" s="13" customFormat="1" ht="13.9" customHeight="1" x14ac:dyDescent="0.3">
      <c r="A152" s="44">
        <v>140</v>
      </c>
      <c r="B152" s="13" t="s">
        <v>730</v>
      </c>
      <c r="C152" s="78" t="s">
        <v>731</v>
      </c>
      <c r="E152" s="13" t="s">
        <v>231</v>
      </c>
      <c r="F152" s="13" t="s">
        <v>10</v>
      </c>
      <c r="G152" s="44">
        <v>178</v>
      </c>
      <c r="H152" s="44">
        <v>174</v>
      </c>
      <c r="I152" s="44">
        <v>236</v>
      </c>
      <c r="J152" s="44">
        <v>161</v>
      </c>
      <c r="K152" s="44">
        <v>0</v>
      </c>
      <c r="L152" s="44">
        <v>0</v>
      </c>
      <c r="M152" s="17">
        <f t="shared" si="6"/>
        <v>749</v>
      </c>
      <c r="N152" s="17">
        <f t="shared" si="7"/>
        <v>4</v>
      </c>
      <c r="O152" s="17">
        <f t="shared" si="8"/>
        <v>187.25</v>
      </c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1:37" s="13" customFormat="1" ht="13.9" customHeight="1" x14ac:dyDescent="0.3">
      <c r="A153" s="44">
        <v>141</v>
      </c>
      <c r="B153" s="13" t="s">
        <v>732</v>
      </c>
      <c r="C153" s="78" t="s">
        <v>733</v>
      </c>
      <c r="E153" s="13" t="s">
        <v>346</v>
      </c>
      <c r="F153" s="13" t="s">
        <v>10</v>
      </c>
      <c r="G153" s="44">
        <v>0</v>
      </c>
      <c r="H153" s="44">
        <v>0</v>
      </c>
      <c r="I153" s="44">
        <v>233</v>
      </c>
      <c r="J153" s="44">
        <v>152</v>
      </c>
      <c r="K153" s="44">
        <v>178</v>
      </c>
      <c r="L153" s="44">
        <v>171</v>
      </c>
      <c r="M153" s="17">
        <f t="shared" si="6"/>
        <v>734</v>
      </c>
      <c r="N153" s="17">
        <f t="shared" si="7"/>
        <v>4</v>
      </c>
      <c r="O153" s="17">
        <f t="shared" si="8"/>
        <v>183.5</v>
      </c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1:37" s="13" customFormat="1" ht="13.9" customHeight="1" x14ac:dyDescent="0.3">
      <c r="A154" s="44">
        <v>142</v>
      </c>
      <c r="B154" s="13" t="s">
        <v>734</v>
      </c>
      <c r="C154" s="78" t="s">
        <v>735</v>
      </c>
      <c r="E154" s="13" t="s">
        <v>563</v>
      </c>
      <c r="F154" s="13" t="s">
        <v>10</v>
      </c>
      <c r="G154" s="44">
        <v>193</v>
      </c>
      <c r="H154" s="44">
        <v>235</v>
      </c>
      <c r="I154" s="44">
        <v>152</v>
      </c>
      <c r="J154" s="44">
        <v>149</v>
      </c>
      <c r="K154" s="44">
        <v>0</v>
      </c>
      <c r="L154" s="44">
        <v>0</v>
      </c>
      <c r="M154" s="17">
        <f t="shared" si="6"/>
        <v>729</v>
      </c>
      <c r="N154" s="17">
        <f t="shared" si="7"/>
        <v>4</v>
      </c>
      <c r="O154" s="17">
        <f t="shared" si="8"/>
        <v>182.25</v>
      </c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1:37" s="13" customFormat="1" ht="13.9" customHeight="1" x14ac:dyDescent="0.3">
      <c r="A155" s="44">
        <v>143</v>
      </c>
      <c r="B155" s="13" t="s">
        <v>736</v>
      </c>
      <c r="C155" s="78" t="s">
        <v>737</v>
      </c>
      <c r="E155" s="13" t="s">
        <v>231</v>
      </c>
      <c r="F155" s="13" t="s">
        <v>10</v>
      </c>
      <c r="G155" s="44">
        <v>213</v>
      </c>
      <c r="H155" s="44">
        <v>156</v>
      </c>
      <c r="I155" s="44">
        <v>0</v>
      </c>
      <c r="J155" s="44">
        <v>0</v>
      </c>
      <c r="K155" s="44">
        <v>211</v>
      </c>
      <c r="L155" s="44">
        <v>149</v>
      </c>
      <c r="M155" s="17">
        <f t="shared" si="6"/>
        <v>729</v>
      </c>
      <c r="N155" s="17">
        <f t="shared" si="7"/>
        <v>4</v>
      </c>
      <c r="O155" s="17">
        <f t="shared" si="8"/>
        <v>182.25</v>
      </c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1:37" s="13" customFormat="1" ht="13.9" customHeight="1" x14ac:dyDescent="0.3">
      <c r="A156" s="44">
        <v>144</v>
      </c>
      <c r="B156" s="13" t="s">
        <v>738</v>
      </c>
      <c r="C156" s="78" t="s">
        <v>739</v>
      </c>
      <c r="E156" s="13" t="s">
        <v>421</v>
      </c>
      <c r="F156" s="13" t="s">
        <v>10</v>
      </c>
      <c r="G156" s="44">
        <v>160</v>
      </c>
      <c r="H156" s="44">
        <v>0</v>
      </c>
      <c r="I156" s="44">
        <v>0</v>
      </c>
      <c r="J156" s="44">
        <v>155</v>
      </c>
      <c r="K156" s="44">
        <v>210</v>
      </c>
      <c r="L156" s="44">
        <v>203</v>
      </c>
      <c r="M156" s="17">
        <f t="shared" si="6"/>
        <v>728</v>
      </c>
      <c r="N156" s="17">
        <f t="shared" si="7"/>
        <v>4</v>
      </c>
      <c r="O156" s="17">
        <f t="shared" si="8"/>
        <v>182</v>
      </c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1:37" s="13" customFormat="1" ht="13.9" customHeight="1" x14ac:dyDescent="0.3">
      <c r="A157" s="44">
        <v>145</v>
      </c>
      <c r="B157" s="13" t="s">
        <v>740</v>
      </c>
      <c r="C157" s="78" t="s">
        <v>741</v>
      </c>
      <c r="E157" s="13" t="s">
        <v>273</v>
      </c>
      <c r="F157" s="13" t="s">
        <v>10</v>
      </c>
      <c r="G157" s="44">
        <v>0</v>
      </c>
      <c r="H157" s="44">
        <v>174</v>
      </c>
      <c r="I157" s="44">
        <v>194</v>
      </c>
      <c r="J157" s="44">
        <v>180</v>
      </c>
      <c r="K157" s="44">
        <v>162</v>
      </c>
      <c r="L157" s="44">
        <v>0</v>
      </c>
      <c r="M157" s="17">
        <f t="shared" si="6"/>
        <v>710</v>
      </c>
      <c r="N157" s="17">
        <f t="shared" si="7"/>
        <v>4</v>
      </c>
      <c r="O157" s="17">
        <f t="shared" si="8"/>
        <v>177.5</v>
      </c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1:37" s="13" customFormat="1" ht="13.9" customHeight="1" x14ac:dyDescent="0.3">
      <c r="A158" s="44">
        <v>146</v>
      </c>
      <c r="B158" s="13" t="s">
        <v>742</v>
      </c>
      <c r="C158" s="78" t="s">
        <v>743</v>
      </c>
      <c r="E158" s="13" t="s">
        <v>231</v>
      </c>
      <c r="F158" s="13" t="s">
        <v>10</v>
      </c>
      <c r="G158" s="44">
        <v>0</v>
      </c>
      <c r="H158" s="44">
        <v>0</v>
      </c>
      <c r="I158" s="44">
        <v>175</v>
      </c>
      <c r="J158" s="44">
        <v>175</v>
      </c>
      <c r="K158" s="44">
        <v>190</v>
      </c>
      <c r="L158" s="44">
        <v>161</v>
      </c>
      <c r="M158" s="17">
        <f t="shared" si="6"/>
        <v>701</v>
      </c>
      <c r="N158" s="17">
        <f t="shared" si="7"/>
        <v>4</v>
      </c>
      <c r="O158" s="17">
        <f t="shared" si="8"/>
        <v>175.25</v>
      </c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1:37" s="13" customFormat="1" ht="13.9" customHeight="1" x14ac:dyDescent="0.3">
      <c r="A159" s="44">
        <v>147</v>
      </c>
      <c r="B159" s="13" t="s">
        <v>744</v>
      </c>
      <c r="C159" s="78" t="s">
        <v>745</v>
      </c>
      <c r="E159" s="51" t="s">
        <v>602</v>
      </c>
      <c r="F159" s="51" t="s">
        <v>10</v>
      </c>
      <c r="G159" s="32">
        <v>0</v>
      </c>
      <c r="H159" s="32">
        <v>0</v>
      </c>
      <c r="I159" s="32">
        <v>140</v>
      </c>
      <c r="J159" s="32">
        <v>155</v>
      </c>
      <c r="K159" s="32">
        <v>168</v>
      </c>
      <c r="L159" s="32">
        <v>227</v>
      </c>
      <c r="M159" s="14">
        <f t="shared" si="6"/>
        <v>690</v>
      </c>
      <c r="N159" s="14">
        <f t="shared" si="7"/>
        <v>4</v>
      </c>
      <c r="O159" s="14">
        <f t="shared" si="8"/>
        <v>172.5</v>
      </c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1:37" s="13" customFormat="1" ht="13.9" customHeight="1" x14ac:dyDescent="0.3">
      <c r="A160" s="44">
        <v>148</v>
      </c>
      <c r="B160" s="13" t="s">
        <v>746</v>
      </c>
      <c r="C160" s="78" t="s">
        <v>747</v>
      </c>
      <c r="E160" s="13" t="s">
        <v>378</v>
      </c>
      <c r="F160" s="13" t="s">
        <v>10</v>
      </c>
      <c r="G160" s="44">
        <v>0</v>
      </c>
      <c r="H160" s="44">
        <v>184</v>
      </c>
      <c r="I160" s="44">
        <v>184</v>
      </c>
      <c r="J160" s="44">
        <v>174</v>
      </c>
      <c r="K160" s="44">
        <v>141</v>
      </c>
      <c r="L160" s="44">
        <v>0</v>
      </c>
      <c r="M160" s="17">
        <f t="shared" si="6"/>
        <v>683</v>
      </c>
      <c r="N160" s="17">
        <f t="shared" si="7"/>
        <v>4</v>
      </c>
      <c r="O160" s="17">
        <f t="shared" si="8"/>
        <v>170.75</v>
      </c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1:37" s="13" customFormat="1" ht="13.9" customHeight="1" x14ac:dyDescent="0.3">
      <c r="A161" s="44">
        <v>149</v>
      </c>
      <c r="B161" s="13" t="s">
        <v>748</v>
      </c>
      <c r="C161" s="78" t="s">
        <v>749</v>
      </c>
      <c r="E161" s="13" t="s">
        <v>540</v>
      </c>
      <c r="F161" s="13" t="s">
        <v>10</v>
      </c>
      <c r="G161" s="44">
        <v>0</v>
      </c>
      <c r="H161" s="44">
        <v>0</v>
      </c>
      <c r="I161" s="44">
        <v>170</v>
      </c>
      <c r="J161" s="44">
        <v>167</v>
      </c>
      <c r="K161" s="44">
        <v>182</v>
      </c>
      <c r="L161" s="44">
        <v>163</v>
      </c>
      <c r="M161" s="17">
        <f t="shared" si="6"/>
        <v>682</v>
      </c>
      <c r="N161" s="17">
        <f t="shared" si="7"/>
        <v>4</v>
      </c>
      <c r="O161" s="17">
        <f t="shared" si="8"/>
        <v>170.5</v>
      </c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1:37" s="13" customFormat="1" ht="13.9" customHeight="1" x14ac:dyDescent="0.3">
      <c r="A162" s="44">
        <v>150</v>
      </c>
      <c r="B162" s="13" t="s">
        <v>750</v>
      </c>
      <c r="C162" s="78" t="s">
        <v>751</v>
      </c>
      <c r="E162" s="13" t="s">
        <v>703</v>
      </c>
      <c r="F162" s="13" t="s">
        <v>10</v>
      </c>
      <c r="G162" s="44">
        <v>132</v>
      </c>
      <c r="H162" s="44">
        <v>171</v>
      </c>
      <c r="I162" s="44">
        <v>138</v>
      </c>
      <c r="J162" s="44">
        <v>0</v>
      </c>
      <c r="K162" s="44">
        <v>135</v>
      </c>
      <c r="L162" s="44">
        <v>106</v>
      </c>
      <c r="M162" s="17">
        <f t="shared" si="6"/>
        <v>682</v>
      </c>
      <c r="N162" s="17">
        <f t="shared" si="7"/>
        <v>5</v>
      </c>
      <c r="O162" s="17">
        <f t="shared" si="8"/>
        <v>136.4</v>
      </c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1:37" s="13" customFormat="1" ht="13.9" customHeight="1" x14ac:dyDescent="0.3">
      <c r="A163" s="44">
        <v>151</v>
      </c>
      <c r="B163" s="13" t="s">
        <v>752</v>
      </c>
      <c r="C163" s="78" t="s">
        <v>753</v>
      </c>
      <c r="E163" s="51" t="s">
        <v>497</v>
      </c>
      <c r="F163" s="51" t="s">
        <v>10</v>
      </c>
      <c r="G163" s="32">
        <v>0</v>
      </c>
      <c r="H163" s="32">
        <v>0</v>
      </c>
      <c r="I163" s="32">
        <v>168</v>
      </c>
      <c r="J163" s="32">
        <v>161</v>
      </c>
      <c r="K163" s="32">
        <v>190</v>
      </c>
      <c r="L163" s="32">
        <v>160</v>
      </c>
      <c r="M163" s="14">
        <f t="shared" si="6"/>
        <v>679</v>
      </c>
      <c r="N163" s="14">
        <f t="shared" si="7"/>
        <v>4</v>
      </c>
      <c r="O163" s="14">
        <f t="shared" si="8"/>
        <v>169.75</v>
      </c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1:37" s="13" customFormat="1" ht="13.9" customHeight="1" x14ac:dyDescent="0.3">
      <c r="A164" s="44">
        <v>152</v>
      </c>
      <c r="B164" s="13" t="s">
        <v>754</v>
      </c>
      <c r="C164" s="78" t="s">
        <v>755</v>
      </c>
      <c r="E164" s="13" t="s">
        <v>294</v>
      </c>
      <c r="F164" s="13" t="s">
        <v>10</v>
      </c>
      <c r="G164" s="44">
        <v>157</v>
      </c>
      <c r="H164" s="44">
        <v>175</v>
      </c>
      <c r="I164" s="44">
        <v>198</v>
      </c>
      <c r="J164" s="44">
        <v>146</v>
      </c>
      <c r="K164" s="44">
        <v>0</v>
      </c>
      <c r="L164" s="44">
        <v>0</v>
      </c>
      <c r="M164" s="17">
        <f t="shared" si="6"/>
        <v>676</v>
      </c>
      <c r="N164" s="17">
        <f t="shared" si="7"/>
        <v>4</v>
      </c>
      <c r="O164" s="17">
        <f t="shared" si="8"/>
        <v>169</v>
      </c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1:37" s="13" customFormat="1" ht="13.9" customHeight="1" x14ac:dyDescent="0.3">
      <c r="A165" s="44">
        <v>153</v>
      </c>
      <c r="B165" s="13" t="s">
        <v>756</v>
      </c>
      <c r="C165" s="78" t="s">
        <v>757</v>
      </c>
      <c r="E165" s="13" t="s">
        <v>399</v>
      </c>
      <c r="F165" s="13" t="s">
        <v>10</v>
      </c>
      <c r="G165" s="44">
        <v>139</v>
      </c>
      <c r="H165" s="44">
        <v>0</v>
      </c>
      <c r="I165" s="44">
        <v>153</v>
      </c>
      <c r="J165" s="44">
        <v>207</v>
      </c>
      <c r="K165" s="44">
        <v>171</v>
      </c>
      <c r="L165" s="44">
        <v>0</v>
      </c>
      <c r="M165" s="17">
        <f t="shared" si="6"/>
        <v>670</v>
      </c>
      <c r="N165" s="17">
        <f t="shared" si="7"/>
        <v>4</v>
      </c>
      <c r="O165" s="17">
        <f t="shared" si="8"/>
        <v>167.5</v>
      </c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1:37" s="13" customFormat="1" ht="13.9" customHeight="1" x14ac:dyDescent="0.3">
      <c r="A166" s="44">
        <v>154</v>
      </c>
      <c r="B166" s="13" t="s">
        <v>758</v>
      </c>
      <c r="C166" s="78" t="s">
        <v>759</v>
      </c>
      <c r="E166" s="13" t="s">
        <v>623</v>
      </c>
      <c r="F166" s="13" t="s">
        <v>10</v>
      </c>
      <c r="G166" s="44">
        <v>145</v>
      </c>
      <c r="H166" s="44">
        <v>0</v>
      </c>
      <c r="I166" s="44">
        <v>217</v>
      </c>
      <c r="J166" s="44">
        <v>151</v>
      </c>
      <c r="K166" s="44">
        <v>0</v>
      </c>
      <c r="L166" s="44">
        <v>154</v>
      </c>
      <c r="M166" s="17">
        <f t="shared" si="6"/>
        <v>667</v>
      </c>
      <c r="N166" s="17">
        <f t="shared" si="7"/>
        <v>4</v>
      </c>
      <c r="O166" s="17">
        <f t="shared" si="8"/>
        <v>166.75</v>
      </c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1:37" s="13" customFormat="1" ht="13.9" customHeight="1" x14ac:dyDescent="0.3">
      <c r="A167" s="44">
        <v>155</v>
      </c>
      <c r="B167" s="13" t="s">
        <v>760</v>
      </c>
      <c r="C167" s="78" t="s">
        <v>761</v>
      </c>
      <c r="E167" s="13" t="s">
        <v>443</v>
      </c>
      <c r="F167" s="13" t="s">
        <v>10</v>
      </c>
      <c r="G167" s="44">
        <v>0</v>
      </c>
      <c r="H167" s="44">
        <v>0</v>
      </c>
      <c r="I167" s="44">
        <v>187</v>
      </c>
      <c r="J167" s="44">
        <v>173</v>
      </c>
      <c r="K167" s="44">
        <v>168</v>
      </c>
      <c r="L167" s="44">
        <v>137</v>
      </c>
      <c r="M167" s="17">
        <f t="shared" si="6"/>
        <v>665</v>
      </c>
      <c r="N167" s="17">
        <f t="shared" si="7"/>
        <v>4</v>
      </c>
      <c r="O167" s="17">
        <f t="shared" si="8"/>
        <v>166.25</v>
      </c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1:37" s="13" customFormat="1" ht="13.9" customHeight="1" x14ac:dyDescent="0.3">
      <c r="A168" s="44">
        <v>156</v>
      </c>
      <c r="B168" s="13" t="s">
        <v>762</v>
      </c>
      <c r="C168" s="78" t="s">
        <v>763</v>
      </c>
      <c r="E168" s="13" t="s">
        <v>540</v>
      </c>
      <c r="F168" s="13" t="s">
        <v>10</v>
      </c>
      <c r="G168" s="44">
        <v>159</v>
      </c>
      <c r="H168" s="44">
        <v>197</v>
      </c>
      <c r="I168" s="44">
        <v>167</v>
      </c>
      <c r="J168" s="44">
        <v>137</v>
      </c>
      <c r="K168" s="44">
        <v>0</v>
      </c>
      <c r="L168" s="44">
        <v>0</v>
      </c>
      <c r="M168" s="17">
        <f t="shared" si="6"/>
        <v>660</v>
      </c>
      <c r="N168" s="17">
        <f t="shared" si="7"/>
        <v>4</v>
      </c>
      <c r="O168" s="17">
        <f t="shared" si="8"/>
        <v>165</v>
      </c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1:37" s="13" customFormat="1" ht="13.9" customHeight="1" x14ac:dyDescent="0.3">
      <c r="A169" s="44">
        <v>157</v>
      </c>
      <c r="B169" s="13" t="s">
        <v>764</v>
      </c>
      <c r="C169" s="78" t="s">
        <v>765</v>
      </c>
      <c r="E169" s="13" t="s">
        <v>703</v>
      </c>
      <c r="F169" s="13" t="s">
        <v>10</v>
      </c>
      <c r="G169" s="44">
        <v>0</v>
      </c>
      <c r="H169" s="44">
        <v>136</v>
      </c>
      <c r="I169" s="44">
        <v>129</v>
      </c>
      <c r="J169" s="44">
        <v>121</v>
      </c>
      <c r="K169" s="44">
        <v>157</v>
      </c>
      <c r="L169" s="44">
        <v>112</v>
      </c>
      <c r="M169" s="17">
        <f t="shared" si="6"/>
        <v>655</v>
      </c>
      <c r="N169" s="17">
        <f t="shared" si="7"/>
        <v>5</v>
      </c>
      <c r="O169" s="17">
        <f t="shared" si="8"/>
        <v>131</v>
      </c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1:37" s="13" customFormat="1" ht="13.9" customHeight="1" x14ac:dyDescent="0.3">
      <c r="A170" s="44">
        <v>158</v>
      </c>
      <c r="B170" s="13" t="s">
        <v>766</v>
      </c>
      <c r="C170" s="78" t="s">
        <v>767</v>
      </c>
      <c r="E170" s="13" t="s">
        <v>626</v>
      </c>
      <c r="F170" s="13" t="s">
        <v>10</v>
      </c>
      <c r="G170" s="44">
        <v>0</v>
      </c>
      <c r="H170" s="44">
        <v>0</v>
      </c>
      <c r="I170" s="44">
        <v>164</v>
      </c>
      <c r="J170" s="44">
        <v>174</v>
      </c>
      <c r="K170" s="44">
        <v>153</v>
      </c>
      <c r="L170" s="44">
        <v>159</v>
      </c>
      <c r="M170" s="17">
        <f t="shared" si="6"/>
        <v>650</v>
      </c>
      <c r="N170" s="17">
        <f t="shared" si="7"/>
        <v>4</v>
      </c>
      <c r="O170" s="17">
        <f t="shared" si="8"/>
        <v>162.5</v>
      </c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1:37" s="13" customFormat="1" ht="13.9" customHeight="1" x14ac:dyDescent="0.3">
      <c r="A171" s="44">
        <v>159</v>
      </c>
      <c r="B171" s="13" t="s">
        <v>699</v>
      </c>
      <c r="C171" s="78" t="s">
        <v>700</v>
      </c>
      <c r="E171" s="13" t="s">
        <v>500</v>
      </c>
      <c r="F171" s="13" t="s">
        <v>10</v>
      </c>
      <c r="G171" s="44">
        <v>163</v>
      </c>
      <c r="H171" s="44">
        <v>171</v>
      </c>
      <c r="I171" s="44">
        <v>171</v>
      </c>
      <c r="J171" s="44">
        <v>145</v>
      </c>
      <c r="K171" s="44">
        <v>0</v>
      </c>
      <c r="L171" s="44">
        <v>0</v>
      </c>
      <c r="M171" s="17">
        <f t="shared" si="6"/>
        <v>650</v>
      </c>
      <c r="N171" s="17">
        <f t="shared" si="7"/>
        <v>4</v>
      </c>
      <c r="O171" s="17">
        <f t="shared" si="8"/>
        <v>162.5</v>
      </c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1:37" s="13" customFormat="1" ht="13.9" customHeight="1" x14ac:dyDescent="0.3">
      <c r="A172" s="44">
        <v>160</v>
      </c>
      <c r="B172" s="13" t="s">
        <v>768</v>
      </c>
      <c r="C172" s="78" t="s">
        <v>769</v>
      </c>
      <c r="E172" s="13" t="s">
        <v>703</v>
      </c>
      <c r="F172" s="13" t="s">
        <v>10</v>
      </c>
      <c r="G172" s="44">
        <v>157</v>
      </c>
      <c r="H172" s="44">
        <v>166</v>
      </c>
      <c r="I172" s="44">
        <v>167</v>
      </c>
      <c r="J172" s="44">
        <v>0</v>
      </c>
      <c r="K172" s="44">
        <v>0</v>
      </c>
      <c r="L172" s="44">
        <v>146</v>
      </c>
      <c r="M172" s="17">
        <f t="shared" si="6"/>
        <v>636</v>
      </c>
      <c r="N172" s="17">
        <f t="shared" si="7"/>
        <v>4</v>
      </c>
      <c r="O172" s="17">
        <f t="shared" si="8"/>
        <v>159</v>
      </c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1:37" s="13" customFormat="1" ht="13.9" customHeight="1" x14ac:dyDescent="0.3">
      <c r="A173" s="44">
        <v>161</v>
      </c>
      <c r="B173" s="13" t="s">
        <v>770</v>
      </c>
      <c r="C173" s="78" t="s">
        <v>771</v>
      </c>
      <c r="E173" s="13" t="s">
        <v>602</v>
      </c>
      <c r="F173" s="13" t="s">
        <v>10</v>
      </c>
      <c r="G173" s="44">
        <v>189</v>
      </c>
      <c r="H173" s="44">
        <v>166</v>
      </c>
      <c r="I173" s="44">
        <v>126</v>
      </c>
      <c r="J173" s="44">
        <v>152</v>
      </c>
      <c r="K173" s="44">
        <v>0</v>
      </c>
      <c r="L173" s="44">
        <v>0</v>
      </c>
      <c r="M173" s="17">
        <f t="shared" si="6"/>
        <v>633</v>
      </c>
      <c r="N173" s="17">
        <f t="shared" si="7"/>
        <v>4</v>
      </c>
      <c r="O173" s="17">
        <f t="shared" si="8"/>
        <v>158.25</v>
      </c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1:37" s="13" customFormat="1" ht="13.9" customHeight="1" x14ac:dyDescent="0.3">
      <c r="A174" s="44">
        <v>162</v>
      </c>
      <c r="B174" s="13" t="s">
        <v>772</v>
      </c>
      <c r="C174" s="78" t="s">
        <v>773</v>
      </c>
      <c r="E174" s="13" t="s">
        <v>602</v>
      </c>
      <c r="F174" s="13" t="s">
        <v>10</v>
      </c>
      <c r="G174" s="44">
        <v>154</v>
      </c>
      <c r="H174" s="44">
        <v>140</v>
      </c>
      <c r="I174" s="44">
        <v>0</v>
      </c>
      <c r="J174" s="44">
        <v>0</v>
      </c>
      <c r="K174" s="44">
        <v>162</v>
      </c>
      <c r="L174" s="44">
        <v>177</v>
      </c>
      <c r="M174" s="17">
        <f t="shared" si="6"/>
        <v>633</v>
      </c>
      <c r="N174" s="17">
        <f t="shared" si="7"/>
        <v>4</v>
      </c>
      <c r="O174" s="17">
        <f t="shared" si="8"/>
        <v>158.25</v>
      </c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1:37" s="13" customFormat="1" ht="13.9" customHeight="1" x14ac:dyDescent="0.3">
      <c r="A175" s="44">
        <v>163</v>
      </c>
      <c r="B175" s="13" t="s">
        <v>774</v>
      </c>
      <c r="C175" s="78" t="s">
        <v>775</v>
      </c>
      <c r="E175" s="13" t="s">
        <v>535</v>
      </c>
      <c r="F175" s="13" t="s">
        <v>10</v>
      </c>
      <c r="G175" s="44">
        <v>137</v>
      </c>
      <c r="H175" s="44">
        <v>91</v>
      </c>
      <c r="I175" s="44">
        <v>141</v>
      </c>
      <c r="J175" s="44">
        <v>130</v>
      </c>
      <c r="K175" s="44">
        <v>130</v>
      </c>
      <c r="L175" s="44">
        <v>0</v>
      </c>
      <c r="M175" s="17">
        <f t="shared" si="6"/>
        <v>629</v>
      </c>
      <c r="N175" s="17">
        <f t="shared" si="7"/>
        <v>5</v>
      </c>
      <c r="O175" s="17">
        <f t="shared" si="8"/>
        <v>125.8</v>
      </c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1:37" s="13" customFormat="1" ht="13.9" customHeight="1" x14ac:dyDescent="0.3">
      <c r="A176" s="44">
        <v>164</v>
      </c>
      <c r="B176" s="13" t="s">
        <v>830</v>
      </c>
      <c r="C176" s="78" t="s">
        <v>831</v>
      </c>
      <c r="E176" s="13" t="s">
        <v>503</v>
      </c>
      <c r="F176" s="13" t="s">
        <v>10</v>
      </c>
      <c r="G176" s="44">
        <v>149</v>
      </c>
      <c r="H176" s="44">
        <v>148</v>
      </c>
      <c r="I176" s="44">
        <v>0</v>
      </c>
      <c r="J176" s="44">
        <v>0</v>
      </c>
      <c r="K176" s="44">
        <v>156</v>
      </c>
      <c r="L176" s="44">
        <v>169</v>
      </c>
      <c r="M176" s="17">
        <f t="shared" si="6"/>
        <v>622</v>
      </c>
      <c r="N176" s="17">
        <f t="shared" si="7"/>
        <v>4</v>
      </c>
      <c r="O176" s="17">
        <f t="shared" si="8"/>
        <v>155.5</v>
      </c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1:37" s="13" customFormat="1" ht="13.9" customHeight="1" x14ac:dyDescent="0.3">
      <c r="A177" s="44">
        <v>165</v>
      </c>
      <c r="B177" s="13" t="s">
        <v>778</v>
      </c>
      <c r="C177" s="78" t="s">
        <v>779</v>
      </c>
      <c r="E177" s="13" t="s">
        <v>443</v>
      </c>
      <c r="F177" s="13" t="s">
        <v>10</v>
      </c>
      <c r="G177" s="44">
        <v>135</v>
      </c>
      <c r="H177" s="44">
        <v>153</v>
      </c>
      <c r="I177" s="44">
        <v>193</v>
      </c>
      <c r="J177" s="44">
        <v>139</v>
      </c>
      <c r="K177" s="44">
        <v>0</v>
      </c>
      <c r="L177" s="44">
        <v>0</v>
      </c>
      <c r="M177" s="17">
        <f t="shared" si="6"/>
        <v>620</v>
      </c>
      <c r="N177" s="17">
        <f t="shared" si="7"/>
        <v>4</v>
      </c>
      <c r="O177" s="17">
        <f t="shared" si="8"/>
        <v>155</v>
      </c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1:37" s="13" customFormat="1" ht="13.9" customHeight="1" x14ac:dyDescent="0.3">
      <c r="A178" s="44">
        <v>166</v>
      </c>
      <c r="B178" s="13" t="s">
        <v>780</v>
      </c>
      <c r="C178" s="78" t="s">
        <v>781</v>
      </c>
      <c r="E178" s="13" t="s">
        <v>357</v>
      </c>
      <c r="F178" s="13" t="s">
        <v>10</v>
      </c>
      <c r="G178" s="44">
        <v>130</v>
      </c>
      <c r="H178" s="44">
        <v>0</v>
      </c>
      <c r="I178" s="44">
        <v>0</v>
      </c>
      <c r="J178" s="44">
        <v>138</v>
      </c>
      <c r="K178" s="44">
        <v>182</v>
      </c>
      <c r="L178" s="44">
        <v>156</v>
      </c>
      <c r="M178" s="17">
        <f t="shared" si="6"/>
        <v>606</v>
      </c>
      <c r="N178" s="17">
        <f t="shared" si="7"/>
        <v>4</v>
      </c>
      <c r="O178" s="17">
        <f t="shared" si="8"/>
        <v>151.5</v>
      </c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1:37" s="13" customFormat="1" ht="13.9" customHeight="1" x14ac:dyDescent="0.3">
      <c r="A179" s="44">
        <v>167</v>
      </c>
      <c r="B179" s="13" t="s">
        <v>782</v>
      </c>
      <c r="C179" s="78" t="s">
        <v>783</v>
      </c>
      <c r="E179" s="51" t="s">
        <v>535</v>
      </c>
      <c r="F179" s="51" t="s">
        <v>10</v>
      </c>
      <c r="G179" s="32">
        <v>100</v>
      </c>
      <c r="H179" s="32">
        <v>146</v>
      </c>
      <c r="I179" s="32">
        <v>102</v>
      </c>
      <c r="J179" s="32">
        <v>0</v>
      </c>
      <c r="K179" s="32">
        <v>122</v>
      </c>
      <c r="L179" s="32">
        <v>135</v>
      </c>
      <c r="M179" s="14">
        <f t="shared" si="6"/>
        <v>605</v>
      </c>
      <c r="N179" s="14">
        <f t="shared" si="7"/>
        <v>5</v>
      </c>
      <c r="O179" s="14">
        <f t="shared" si="8"/>
        <v>121</v>
      </c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1:37" s="13" customFormat="1" ht="13.9" customHeight="1" x14ac:dyDescent="0.3">
      <c r="A180" s="44">
        <v>168</v>
      </c>
      <c r="B180" s="13" t="s">
        <v>784</v>
      </c>
      <c r="C180" s="78" t="s">
        <v>785</v>
      </c>
      <c r="E180" s="13" t="s">
        <v>591</v>
      </c>
      <c r="F180" s="13" t="s">
        <v>10</v>
      </c>
      <c r="G180" s="44">
        <v>147</v>
      </c>
      <c r="H180" s="44">
        <v>0</v>
      </c>
      <c r="I180" s="44">
        <v>150</v>
      </c>
      <c r="J180" s="44">
        <v>170</v>
      </c>
      <c r="K180" s="44">
        <v>137</v>
      </c>
      <c r="L180" s="44">
        <v>0</v>
      </c>
      <c r="M180" s="17">
        <f t="shared" si="6"/>
        <v>604</v>
      </c>
      <c r="N180" s="17">
        <f t="shared" si="7"/>
        <v>4</v>
      </c>
      <c r="O180" s="17">
        <f t="shared" si="8"/>
        <v>151</v>
      </c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1:37" s="13" customFormat="1" ht="13.9" customHeight="1" x14ac:dyDescent="0.3">
      <c r="A181" s="44">
        <v>169</v>
      </c>
      <c r="B181" s="13" t="s">
        <v>786</v>
      </c>
      <c r="C181" s="78" t="s">
        <v>787</v>
      </c>
      <c r="E181" s="13" t="s">
        <v>641</v>
      </c>
      <c r="F181" s="13" t="s">
        <v>10</v>
      </c>
      <c r="G181" s="44">
        <v>189</v>
      </c>
      <c r="H181" s="44">
        <v>123</v>
      </c>
      <c r="I181" s="44">
        <v>0</v>
      </c>
      <c r="J181" s="44">
        <v>0</v>
      </c>
      <c r="K181" s="44">
        <v>155</v>
      </c>
      <c r="L181" s="44">
        <v>135</v>
      </c>
      <c r="M181" s="17">
        <f t="shared" si="6"/>
        <v>602</v>
      </c>
      <c r="N181" s="17">
        <f t="shared" si="7"/>
        <v>4</v>
      </c>
      <c r="O181" s="17">
        <f t="shared" si="8"/>
        <v>150.5</v>
      </c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1:37" s="13" customFormat="1" ht="13.9" customHeight="1" x14ac:dyDescent="0.3">
      <c r="A182" s="44">
        <v>170</v>
      </c>
      <c r="B182" s="13" t="s">
        <v>788</v>
      </c>
      <c r="C182" s="78" t="s">
        <v>789</v>
      </c>
      <c r="E182" s="51" t="s">
        <v>540</v>
      </c>
      <c r="F182" s="51" t="s">
        <v>10</v>
      </c>
      <c r="G182" s="32">
        <v>138</v>
      </c>
      <c r="H182" s="32">
        <v>0</v>
      </c>
      <c r="I182" s="32">
        <v>0</v>
      </c>
      <c r="J182" s="32">
        <v>141</v>
      </c>
      <c r="K182" s="32">
        <v>157</v>
      </c>
      <c r="L182" s="32">
        <v>165</v>
      </c>
      <c r="M182" s="14">
        <f t="shared" si="6"/>
        <v>601</v>
      </c>
      <c r="N182" s="14">
        <f t="shared" si="7"/>
        <v>4</v>
      </c>
      <c r="O182" s="14">
        <f t="shared" si="8"/>
        <v>150.25</v>
      </c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1:37" s="13" customFormat="1" ht="13.9" customHeight="1" x14ac:dyDescent="0.3">
      <c r="A183" s="44">
        <v>171</v>
      </c>
      <c r="B183" s="13" t="s">
        <v>790</v>
      </c>
      <c r="C183" s="78" t="s">
        <v>791</v>
      </c>
      <c r="E183" s="13" t="s">
        <v>378</v>
      </c>
      <c r="F183" s="13" t="s">
        <v>10</v>
      </c>
      <c r="G183" s="44">
        <v>0</v>
      </c>
      <c r="H183" s="44">
        <v>0</v>
      </c>
      <c r="I183" s="44">
        <v>0</v>
      </c>
      <c r="J183" s="44">
        <v>203</v>
      </c>
      <c r="K183" s="44">
        <v>171</v>
      </c>
      <c r="L183" s="44">
        <v>220</v>
      </c>
      <c r="M183" s="17">
        <f t="shared" si="6"/>
        <v>594</v>
      </c>
      <c r="N183" s="17">
        <f t="shared" si="7"/>
        <v>3</v>
      </c>
      <c r="O183" s="17">
        <f t="shared" si="8"/>
        <v>198</v>
      </c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1:37" s="13" customFormat="1" ht="13.9" customHeight="1" x14ac:dyDescent="0.3">
      <c r="A184" s="44">
        <v>172</v>
      </c>
      <c r="B184" s="13" t="s">
        <v>792</v>
      </c>
      <c r="C184" s="78" t="s">
        <v>793</v>
      </c>
      <c r="E184" s="13" t="s">
        <v>273</v>
      </c>
      <c r="F184" s="13" t="s">
        <v>10</v>
      </c>
      <c r="G184" s="44">
        <v>154</v>
      </c>
      <c r="H184" s="44">
        <v>0</v>
      </c>
      <c r="I184" s="44">
        <v>0</v>
      </c>
      <c r="J184" s="44">
        <v>0</v>
      </c>
      <c r="K184" s="44">
        <v>230</v>
      </c>
      <c r="L184" s="44">
        <v>207</v>
      </c>
      <c r="M184" s="17">
        <f t="shared" si="6"/>
        <v>591</v>
      </c>
      <c r="N184" s="17">
        <f t="shared" si="7"/>
        <v>3</v>
      </c>
      <c r="O184" s="17">
        <f t="shared" si="8"/>
        <v>197</v>
      </c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1:37" s="13" customFormat="1" ht="13.9" customHeight="1" x14ac:dyDescent="0.3">
      <c r="A185" s="44">
        <v>173</v>
      </c>
      <c r="B185" s="13" t="s">
        <v>794</v>
      </c>
      <c r="C185" s="78" t="s">
        <v>795</v>
      </c>
      <c r="E185" s="13" t="s">
        <v>584</v>
      </c>
      <c r="F185" s="13" t="s">
        <v>10</v>
      </c>
      <c r="G185" s="44">
        <v>158</v>
      </c>
      <c r="H185" s="44">
        <v>134</v>
      </c>
      <c r="I185" s="44">
        <v>135</v>
      </c>
      <c r="J185" s="44">
        <v>0</v>
      </c>
      <c r="K185" s="44">
        <v>0</v>
      </c>
      <c r="L185" s="44">
        <v>148</v>
      </c>
      <c r="M185" s="17">
        <f t="shared" si="6"/>
        <v>575</v>
      </c>
      <c r="N185" s="17">
        <f t="shared" si="7"/>
        <v>4</v>
      </c>
      <c r="O185" s="17">
        <f t="shared" si="8"/>
        <v>143.75</v>
      </c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1:37" s="13" customFormat="1" ht="13.9" customHeight="1" x14ac:dyDescent="0.3">
      <c r="A186" s="44">
        <v>174</v>
      </c>
      <c r="B186" s="13" t="s">
        <v>796</v>
      </c>
      <c r="C186" s="78" t="s">
        <v>797</v>
      </c>
      <c r="E186" s="13" t="s">
        <v>500</v>
      </c>
      <c r="F186" s="13" t="s">
        <v>10</v>
      </c>
      <c r="G186" s="44">
        <v>157</v>
      </c>
      <c r="H186" s="44">
        <v>0</v>
      </c>
      <c r="I186" s="44">
        <v>0</v>
      </c>
      <c r="J186" s="44">
        <v>0</v>
      </c>
      <c r="K186" s="44">
        <v>192</v>
      </c>
      <c r="L186" s="44">
        <v>212</v>
      </c>
      <c r="M186" s="17">
        <f t="shared" si="6"/>
        <v>561</v>
      </c>
      <c r="N186" s="17">
        <f t="shared" si="7"/>
        <v>3</v>
      </c>
      <c r="O186" s="17">
        <f t="shared" si="8"/>
        <v>187</v>
      </c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1:37" s="13" customFormat="1" ht="13.9" customHeight="1" x14ac:dyDescent="0.3">
      <c r="A187" s="44">
        <v>175</v>
      </c>
      <c r="B187" s="13" t="s">
        <v>798</v>
      </c>
      <c r="C187" s="78" t="s">
        <v>799</v>
      </c>
      <c r="E187" s="13" t="s">
        <v>273</v>
      </c>
      <c r="F187" s="13" t="s">
        <v>10</v>
      </c>
      <c r="G187" s="44">
        <v>188</v>
      </c>
      <c r="H187" s="44">
        <v>0</v>
      </c>
      <c r="I187" s="44">
        <v>0</v>
      </c>
      <c r="J187" s="44">
        <v>0</v>
      </c>
      <c r="K187" s="44">
        <v>177</v>
      </c>
      <c r="L187" s="44">
        <v>172</v>
      </c>
      <c r="M187" s="17">
        <f t="shared" si="6"/>
        <v>537</v>
      </c>
      <c r="N187" s="17">
        <f t="shared" si="7"/>
        <v>3</v>
      </c>
      <c r="O187" s="17">
        <f t="shared" si="8"/>
        <v>179</v>
      </c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1:37" s="13" customFormat="1" ht="13.9" customHeight="1" x14ac:dyDescent="0.3">
      <c r="A188" s="44">
        <v>176</v>
      </c>
      <c r="B188" s="13" t="s">
        <v>800</v>
      </c>
      <c r="C188" s="78" t="s">
        <v>801</v>
      </c>
      <c r="E188" s="13" t="s">
        <v>313</v>
      </c>
      <c r="F188" s="13" t="s">
        <v>10</v>
      </c>
      <c r="G188" s="44">
        <v>223</v>
      </c>
      <c r="H188" s="44">
        <v>136</v>
      </c>
      <c r="I188" s="44">
        <v>168</v>
      </c>
      <c r="J188" s="44">
        <v>0</v>
      </c>
      <c r="K188" s="44">
        <v>0</v>
      </c>
      <c r="L188" s="44">
        <v>0</v>
      </c>
      <c r="M188" s="17">
        <f t="shared" si="6"/>
        <v>527</v>
      </c>
      <c r="N188" s="17">
        <f t="shared" si="7"/>
        <v>3</v>
      </c>
      <c r="O188" s="17">
        <f t="shared" si="8"/>
        <v>175.66666666666666</v>
      </c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1:37" s="13" customFormat="1" ht="13.9" customHeight="1" x14ac:dyDescent="0.3">
      <c r="A189" s="44">
        <v>177</v>
      </c>
      <c r="B189" s="13" t="s">
        <v>802</v>
      </c>
      <c r="C189" s="78" t="s">
        <v>803</v>
      </c>
      <c r="E189" s="13" t="s">
        <v>305</v>
      </c>
      <c r="F189" s="13" t="s">
        <v>10</v>
      </c>
      <c r="G189" s="44">
        <v>205</v>
      </c>
      <c r="H189" s="44">
        <v>153</v>
      </c>
      <c r="I189" s="44">
        <v>0</v>
      </c>
      <c r="J189" s="44">
        <v>0</v>
      </c>
      <c r="K189" s="44">
        <v>0</v>
      </c>
      <c r="L189" s="44">
        <v>165</v>
      </c>
      <c r="M189" s="17">
        <f t="shared" si="6"/>
        <v>523</v>
      </c>
      <c r="N189" s="17">
        <f t="shared" si="7"/>
        <v>3</v>
      </c>
      <c r="O189" s="17">
        <f t="shared" si="8"/>
        <v>174.33333333333334</v>
      </c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1:37" s="13" customFormat="1" ht="13.9" customHeight="1" x14ac:dyDescent="0.3">
      <c r="A190" s="44">
        <v>178</v>
      </c>
      <c r="B190" s="13" t="s">
        <v>804</v>
      </c>
      <c r="C190" s="78" t="s">
        <v>805</v>
      </c>
      <c r="E190" s="13" t="s">
        <v>421</v>
      </c>
      <c r="F190" s="13" t="s">
        <v>10</v>
      </c>
      <c r="G190" s="44">
        <v>0</v>
      </c>
      <c r="H190" s="44">
        <v>169</v>
      </c>
      <c r="I190" s="44">
        <v>154</v>
      </c>
      <c r="J190" s="44">
        <v>0</v>
      </c>
      <c r="K190" s="44">
        <v>0</v>
      </c>
      <c r="L190" s="44">
        <v>178</v>
      </c>
      <c r="M190" s="17">
        <f t="shared" si="6"/>
        <v>501</v>
      </c>
      <c r="N190" s="17">
        <f t="shared" si="7"/>
        <v>3</v>
      </c>
      <c r="O190" s="17">
        <f t="shared" si="8"/>
        <v>167</v>
      </c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1:37" s="13" customFormat="1" ht="13.9" customHeight="1" x14ac:dyDescent="0.3">
      <c r="A191" s="44">
        <v>179</v>
      </c>
      <c r="B191" s="13" t="s">
        <v>806</v>
      </c>
      <c r="C191" s="78" t="s">
        <v>807</v>
      </c>
      <c r="E191" s="13" t="s">
        <v>626</v>
      </c>
      <c r="F191" s="13" t="s">
        <v>10</v>
      </c>
      <c r="G191" s="44">
        <v>0</v>
      </c>
      <c r="H191" s="44">
        <v>0</v>
      </c>
      <c r="I191" s="44">
        <v>136</v>
      </c>
      <c r="J191" s="44">
        <v>0</v>
      </c>
      <c r="K191" s="44">
        <v>165</v>
      </c>
      <c r="L191" s="44">
        <v>195</v>
      </c>
      <c r="M191" s="17">
        <f t="shared" si="6"/>
        <v>496</v>
      </c>
      <c r="N191" s="17">
        <f t="shared" si="7"/>
        <v>3</v>
      </c>
      <c r="O191" s="17">
        <f t="shared" si="8"/>
        <v>165.33333333333334</v>
      </c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1:37" s="13" customFormat="1" ht="13.9" customHeight="1" x14ac:dyDescent="0.3">
      <c r="A192" s="44">
        <v>180</v>
      </c>
      <c r="B192" s="13" t="s">
        <v>808</v>
      </c>
      <c r="C192" s="78" t="s">
        <v>809</v>
      </c>
      <c r="E192" s="13" t="s">
        <v>591</v>
      </c>
      <c r="F192" s="13" t="s">
        <v>10</v>
      </c>
      <c r="G192" s="44">
        <v>131</v>
      </c>
      <c r="H192" s="44">
        <v>166</v>
      </c>
      <c r="I192" s="44">
        <v>0</v>
      </c>
      <c r="J192" s="44">
        <v>0</v>
      </c>
      <c r="K192" s="44">
        <v>0</v>
      </c>
      <c r="L192" s="44">
        <v>195</v>
      </c>
      <c r="M192" s="17">
        <f t="shared" si="6"/>
        <v>492</v>
      </c>
      <c r="N192" s="17">
        <f t="shared" si="7"/>
        <v>3</v>
      </c>
      <c r="O192" s="17">
        <f t="shared" si="8"/>
        <v>164</v>
      </c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1:37" s="13" customFormat="1" ht="13.9" customHeight="1" x14ac:dyDescent="0.3">
      <c r="A193" s="44">
        <v>181</v>
      </c>
      <c r="B193" s="13" t="s">
        <v>810</v>
      </c>
      <c r="C193" s="78" t="s">
        <v>811</v>
      </c>
      <c r="E193" s="13" t="s">
        <v>313</v>
      </c>
      <c r="F193" s="13" t="s">
        <v>10</v>
      </c>
      <c r="G193" s="44">
        <v>0</v>
      </c>
      <c r="H193" s="44">
        <v>0</v>
      </c>
      <c r="I193" s="44">
        <v>0</v>
      </c>
      <c r="J193" s="44">
        <v>151</v>
      </c>
      <c r="K193" s="44">
        <v>192</v>
      </c>
      <c r="L193" s="44">
        <v>149</v>
      </c>
      <c r="M193" s="17">
        <f t="shared" si="6"/>
        <v>492</v>
      </c>
      <c r="N193" s="17">
        <f t="shared" si="7"/>
        <v>3</v>
      </c>
      <c r="O193" s="17">
        <f t="shared" si="8"/>
        <v>164</v>
      </c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1:37" s="13" customFormat="1" ht="13.9" customHeight="1" x14ac:dyDescent="0.3">
      <c r="A194" s="44">
        <v>182</v>
      </c>
      <c r="B194" s="13" t="s">
        <v>812</v>
      </c>
      <c r="C194" s="78" t="s">
        <v>813</v>
      </c>
      <c r="E194" s="13" t="s">
        <v>535</v>
      </c>
      <c r="F194" s="13" t="s">
        <v>10</v>
      </c>
      <c r="G194" s="44">
        <v>78</v>
      </c>
      <c r="H194" s="44">
        <v>89</v>
      </c>
      <c r="I194" s="44">
        <v>110</v>
      </c>
      <c r="J194" s="44">
        <v>121</v>
      </c>
      <c r="K194" s="44">
        <v>0</v>
      </c>
      <c r="L194" s="44">
        <v>88</v>
      </c>
      <c r="M194" s="17">
        <f t="shared" si="6"/>
        <v>486</v>
      </c>
      <c r="N194" s="17">
        <f t="shared" si="7"/>
        <v>5</v>
      </c>
      <c r="O194" s="17">
        <f t="shared" si="8"/>
        <v>97.2</v>
      </c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1:37" s="13" customFormat="1" ht="13.9" customHeight="1" x14ac:dyDescent="0.3">
      <c r="A195" s="44">
        <v>183</v>
      </c>
      <c r="B195" s="13" t="s">
        <v>814</v>
      </c>
      <c r="C195" s="78" t="s">
        <v>815</v>
      </c>
      <c r="E195" s="13" t="s">
        <v>231</v>
      </c>
      <c r="F195" s="13" t="s">
        <v>10</v>
      </c>
      <c r="G195" s="44">
        <v>0</v>
      </c>
      <c r="H195" s="44">
        <v>0</v>
      </c>
      <c r="I195" s="44">
        <v>0</v>
      </c>
      <c r="J195" s="44">
        <v>155</v>
      </c>
      <c r="K195" s="44">
        <v>201</v>
      </c>
      <c r="L195" s="44">
        <v>128</v>
      </c>
      <c r="M195" s="17">
        <f t="shared" si="6"/>
        <v>484</v>
      </c>
      <c r="N195" s="17">
        <f t="shared" si="7"/>
        <v>3</v>
      </c>
      <c r="O195" s="17">
        <f t="shared" si="8"/>
        <v>161.33333333333334</v>
      </c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1:37" s="13" customFormat="1" ht="13.9" customHeight="1" x14ac:dyDescent="0.3">
      <c r="A196" s="44">
        <v>184</v>
      </c>
      <c r="B196" s="13" t="s">
        <v>816</v>
      </c>
      <c r="C196" s="78" t="s">
        <v>817</v>
      </c>
      <c r="E196" s="51" t="s">
        <v>591</v>
      </c>
      <c r="F196" s="51" t="s">
        <v>10</v>
      </c>
      <c r="G196" s="32">
        <v>0</v>
      </c>
      <c r="H196" s="32">
        <v>0</v>
      </c>
      <c r="I196" s="32">
        <v>0</v>
      </c>
      <c r="J196" s="32">
        <v>155</v>
      </c>
      <c r="K196" s="32">
        <v>179</v>
      </c>
      <c r="L196" s="32">
        <v>146</v>
      </c>
      <c r="M196" s="14">
        <f t="shared" si="6"/>
        <v>480</v>
      </c>
      <c r="N196" s="14">
        <f t="shared" si="7"/>
        <v>3</v>
      </c>
      <c r="O196" s="14">
        <f t="shared" si="8"/>
        <v>160</v>
      </c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1:37" s="13" customFormat="1" ht="13.9" customHeight="1" x14ac:dyDescent="0.3">
      <c r="A197" s="44">
        <v>185</v>
      </c>
      <c r="B197" s="13" t="s">
        <v>818</v>
      </c>
      <c r="C197" s="78" t="s">
        <v>819</v>
      </c>
      <c r="E197" s="13" t="s">
        <v>648</v>
      </c>
      <c r="F197" s="13" t="s">
        <v>10</v>
      </c>
      <c r="G197" s="44">
        <v>162</v>
      </c>
      <c r="H197" s="44">
        <v>161</v>
      </c>
      <c r="I197" s="44">
        <v>0</v>
      </c>
      <c r="J197" s="44">
        <v>0</v>
      </c>
      <c r="K197" s="44">
        <v>154</v>
      </c>
      <c r="L197" s="44">
        <v>0</v>
      </c>
      <c r="M197" s="17">
        <f t="shared" si="6"/>
        <v>477</v>
      </c>
      <c r="N197" s="17">
        <f t="shared" si="7"/>
        <v>3</v>
      </c>
      <c r="O197" s="17">
        <f t="shared" si="8"/>
        <v>159</v>
      </c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1:37" s="13" customFormat="1" ht="13.9" customHeight="1" x14ac:dyDescent="0.3">
      <c r="A198" s="44">
        <v>186</v>
      </c>
      <c r="B198" s="13" t="s">
        <v>820</v>
      </c>
      <c r="C198" s="78" t="s">
        <v>821</v>
      </c>
      <c r="E198" s="13" t="s">
        <v>294</v>
      </c>
      <c r="F198" s="13" t="s">
        <v>10</v>
      </c>
      <c r="G198" s="44">
        <v>139</v>
      </c>
      <c r="H198" s="44">
        <v>0</v>
      </c>
      <c r="I198" s="44">
        <v>0</v>
      </c>
      <c r="J198" s="44">
        <v>0</v>
      </c>
      <c r="K198" s="44">
        <v>160</v>
      </c>
      <c r="L198" s="44">
        <v>178</v>
      </c>
      <c r="M198" s="17">
        <f t="shared" si="6"/>
        <v>477</v>
      </c>
      <c r="N198" s="17">
        <f t="shared" si="7"/>
        <v>3</v>
      </c>
      <c r="O198" s="17">
        <f t="shared" si="8"/>
        <v>159</v>
      </c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1:37" s="13" customFormat="1" ht="13.9" customHeight="1" x14ac:dyDescent="0.3">
      <c r="A199" s="44">
        <v>187</v>
      </c>
      <c r="B199" s="13" t="s">
        <v>822</v>
      </c>
      <c r="C199" s="78" t="s">
        <v>823</v>
      </c>
      <c r="E199" s="13" t="s">
        <v>421</v>
      </c>
      <c r="F199" s="13" t="s">
        <v>10</v>
      </c>
      <c r="G199" s="44">
        <v>178</v>
      </c>
      <c r="H199" s="44">
        <v>143</v>
      </c>
      <c r="I199" s="44">
        <v>0</v>
      </c>
      <c r="J199" s="44">
        <v>147</v>
      </c>
      <c r="K199" s="44">
        <v>0</v>
      </c>
      <c r="L199" s="44">
        <v>0</v>
      </c>
      <c r="M199" s="17">
        <f t="shared" si="6"/>
        <v>468</v>
      </c>
      <c r="N199" s="17">
        <f t="shared" si="7"/>
        <v>3</v>
      </c>
      <c r="O199" s="17">
        <f t="shared" si="8"/>
        <v>156</v>
      </c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1:37" s="13" customFormat="1" ht="13.9" customHeight="1" x14ac:dyDescent="0.3">
      <c r="A200" s="44">
        <v>188</v>
      </c>
      <c r="B200" s="13" t="s">
        <v>824</v>
      </c>
      <c r="C200" s="78" t="s">
        <v>825</v>
      </c>
      <c r="E200" s="13" t="s">
        <v>357</v>
      </c>
      <c r="F200" s="13" t="s">
        <v>10</v>
      </c>
      <c r="G200" s="44">
        <v>0</v>
      </c>
      <c r="H200" s="44">
        <v>162</v>
      </c>
      <c r="I200" s="44">
        <v>152</v>
      </c>
      <c r="J200" s="44">
        <v>148</v>
      </c>
      <c r="K200" s="44">
        <v>0</v>
      </c>
      <c r="L200" s="44">
        <v>0</v>
      </c>
      <c r="M200" s="17">
        <f t="shared" si="6"/>
        <v>462</v>
      </c>
      <c r="N200" s="17">
        <f t="shared" si="7"/>
        <v>3</v>
      </c>
      <c r="O200" s="17">
        <f t="shared" si="8"/>
        <v>154</v>
      </c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1:37" s="13" customFormat="1" ht="13.9" customHeight="1" x14ac:dyDescent="0.3">
      <c r="A201" s="44">
        <v>189</v>
      </c>
      <c r="B201" s="13" t="s">
        <v>826</v>
      </c>
      <c r="C201" s="78" t="s">
        <v>827</v>
      </c>
      <c r="E201" s="13" t="s">
        <v>399</v>
      </c>
      <c r="F201" s="13" t="s">
        <v>10</v>
      </c>
      <c r="G201" s="44">
        <v>137</v>
      </c>
      <c r="H201" s="44">
        <v>167</v>
      </c>
      <c r="I201" s="44">
        <v>157</v>
      </c>
      <c r="J201" s="44">
        <v>0</v>
      </c>
      <c r="K201" s="44">
        <v>0</v>
      </c>
      <c r="L201" s="44">
        <v>0</v>
      </c>
      <c r="M201" s="17">
        <f t="shared" si="6"/>
        <v>461</v>
      </c>
      <c r="N201" s="17">
        <f t="shared" si="7"/>
        <v>3</v>
      </c>
      <c r="O201" s="17">
        <f t="shared" si="8"/>
        <v>153.66666666666666</v>
      </c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1:37" s="13" customFormat="1" ht="13.9" customHeight="1" x14ac:dyDescent="0.3">
      <c r="A202" s="44">
        <v>190</v>
      </c>
      <c r="B202" s="13" t="s">
        <v>828</v>
      </c>
      <c r="C202" s="78" t="s">
        <v>829</v>
      </c>
      <c r="E202" s="13" t="s">
        <v>503</v>
      </c>
      <c r="F202" s="13" t="s">
        <v>10</v>
      </c>
      <c r="G202" s="44">
        <v>0</v>
      </c>
      <c r="H202" s="44">
        <v>0</v>
      </c>
      <c r="I202" s="44">
        <v>172</v>
      </c>
      <c r="J202" s="44">
        <v>135</v>
      </c>
      <c r="K202" s="44">
        <v>0</v>
      </c>
      <c r="L202" s="44">
        <v>153</v>
      </c>
      <c r="M202" s="17">
        <f t="shared" si="6"/>
        <v>460</v>
      </c>
      <c r="N202" s="17">
        <f t="shared" si="7"/>
        <v>3</v>
      </c>
      <c r="O202" s="17">
        <f t="shared" si="8"/>
        <v>153.33333333333334</v>
      </c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1:37" s="13" customFormat="1" ht="13.9" customHeight="1" x14ac:dyDescent="0.3">
      <c r="A203" s="44">
        <v>191</v>
      </c>
      <c r="B203" s="13" t="s">
        <v>832</v>
      </c>
      <c r="C203" s="78" t="s">
        <v>833</v>
      </c>
      <c r="E203" s="13" t="s">
        <v>378</v>
      </c>
      <c r="F203" s="13" t="s">
        <v>10</v>
      </c>
      <c r="G203" s="44">
        <v>0</v>
      </c>
      <c r="H203" s="44">
        <v>159</v>
      </c>
      <c r="I203" s="44">
        <v>133</v>
      </c>
      <c r="J203" s="44">
        <v>0</v>
      </c>
      <c r="K203" s="44">
        <v>0</v>
      </c>
      <c r="L203" s="44">
        <v>158</v>
      </c>
      <c r="M203" s="17">
        <f t="shared" si="6"/>
        <v>450</v>
      </c>
      <c r="N203" s="17">
        <f t="shared" si="7"/>
        <v>3</v>
      </c>
      <c r="O203" s="17">
        <f t="shared" si="8"/>
        <v>150</v>
      </c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1:37" s="13" customFormat="1" ht="13.9" customHeight="1" x14ac:dyDescent="0.3">
      <c r="A204" s="44">
        <v>192</v>
      </c>
      <c r="B204" s="13" t="s">
        <v>834</v>
      </c>
      <c r="C204" s="78" t="s">
        <v>835</v>
      </c>
      <c r="E204" s="13" t="s">
        <v>421</v>
      </c>
      <c r="F204" s="13" t="s">
        <v>10</v>
      </c>
      <c r="G204" s="44">
        <v>0</v>
      </c>
      <c r="H204" s="44">
        <v>0</v>
      </c>
      <c r="I204" s="44">
        <v>124</v>
      </c>
      <c r="J204" s="44">
        <v>0</v>
      </c>
      <c r="K204" s="44">
        <v>163</v>
      </c>
      <c r="L204" s="44">
        <v>163</v>
      </c>
      <c r="M204" s="17">
        <f t="shared" si="6"/>
        <v>450</v>
      </c>
      <c r="N204" s="17">
        <f t="shared" si="7"/>
        <v>3</v>
      </c>
      <c r="O204" s="17">
        <f t="shared" si="8"/>
        <v>150</v>
      </c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1:37" s="13" customFormat="1" ht="13.9" customHeight="1" x14ac:dyDescent="0.3">
      <c r="A205" s="44">
        <v>193</v>
      </c>
      <c r="B205" s="13" t="s">
        <v>836</v>
      </c>
      <c r="C205" s="78" t="s">
        <v>837</v>
      </c>
      <c r="E205" s="13" t="s">
        <v>648</v>
      </c>
      <c r="F205" s="13" t="s">
        <v>10</v>
      </c>
      <c r="G205" s="44">
        <v>0</v>
      </c>
      <c r="H205" s="44">
        <v>176</v>
      </c>
      <c r="I205" s="44">
        <v>0</v>
      </c>
      <c r="J205" s="44">
        <v>0</v>
      </c>
      <c r="K205" s="44">
        <v>137</v>
      </c>
      <c r="L205" s="44">
        <v>130</v>
      </c>
      <c r="M205" s="17">
        <f t="shared" ref="M205:M268" si="9">SUM(G205:L205)</f>
        <v>443</v>
      </c>
      <c r="N205" s="17">
        <f t="shared" ref="N205:N268" si="10">COUNTIF(G205:L205, "&gt;0" )</f>
        <v>3</v>
      </c>
      <c r="O205" s="17">
        <f t="shared" ref="O205:O268" si="11">IF(N205=0,0,M205/N205)</f>
        <v>147.66666666666666</v>
      </c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1:37" s="13" customFormat="1" ht="13.9" customHeight="1" x14ac:dyDescent="0.3">
      <c r="A206" s="44">
        <v>194</v>
      </c>
      <c r="B206" s="13" t="s">
        <v>838</v>
      </c>
      <c r="C206" s="78" t="s">
        <v>839</v>
      </c>
      <c r="E206" s="51" t="s">
        <v>623</v>
      </c>
      <c r="F206" s="51" t="s">
        <v>10</v>
      </c>
      <c r="G206" s="32">
        <v>0</v>
      </c>
      <c r="H206" s="32">
        <v>135</v>
      </c>
      <c r="I206" s="32">
        <v>0</v>
      </c>
      <c r="J206" s="32">
        <v>0</v>
      </c>
      <c r="K206" s="32">
        <v>146</v>
      </c>
      <c r="L206" s="32">
        <v>160</v>
      </c>
      <c r="M206" s="14">
        <f t="shared" si="9"/>
        <v>441</v>
      </c>
      <c r="N206" s="14">
        <f t="shared" si="10"/>
        <v>3</v>
      </c>
      <c r="O206" s="14">
        <f t="shared" si="11"/>
        <v>147</v>
      </c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1:37" s="13" customFormat="1" ht="13.9" customHeight="1" x14ac:dyDescent="0.3">
      <c r="A207" s="44">
        <v>195</v>
      </c>
      <c r="B207" s="13" t="s">
        <v>840</v>
      </c>
      <c r="C207" s="78" t="s">
        <v>841</v>
      </c>
      <c r="E207" s="13" t="s">
        <v>703</v>
      </c>
      <c r="F207" s="13" t="s">
        <v>10</v>
      </c>
      <c r="G207" s="44">
        <v>0</v>
      </c>
      <c r="H207" s="44">
        <v>146</v>
      </c>
      <c r="I207" s="44">
        <v>117</v>
      </c>
      <c r="J207" s="44">
        <v>0</v>
      </c>
      <c r="K207" s="44">
        <v>0</v>
      </c>
      <c r="L207" s="44">
        <v>174</v>
      </c>
      <c r="M207" s="17">
        <f t="shared" si="9"/>
        <v>437</v>
      </c>
      <c r="N207" s="17">
        <f t="shared" si="10"/>
        <v>3</v>
      </c>
      <c r="O207" s="17">
        <f t="shared" si="11"/>
        <v>145.66666666666666</v>
      </c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1:37" s="13" customFormat="1" ht="13.9" customHeight="1" x14ac:dyDescent="0.3">
      <c r="A208" s="44">
        <v>196</v>
      </c>
      <c r="B208" s="13" t="s">
        <v>842</v>
      </c>
      <c r="C208" s="78" t="s">
        <v>843</v>
      </c>
      <c r="E208" s="13" t="s">
        <v>591</v>
      </c>
      <c r="F208" s="13" t="s">
        <v>10</v>
      </c>
      <c r="G208" s="44">
        <v>132</v>
      </c>
      <c r="H208" s="44">
        <v>160</v>
      </c>
      <c r="I208" s="44">
        <v>142</v>
      </c>
      <c r="J208" s="44">
        <v>0</v>
      </c>
      <c r="K208" s="44">
        <v>0</v>
      </c>
      <c r="L208" s="44">
        <v>0</v>
      </c>
      <c r="M208" s="17">
        <f t="shared" si="9"/>
        <v>434</v>
      </c>
      <c r="N208" s="17">
        <f t="shared" si="10"/>
        <v>3</v>
      </c>
      <c r="O208" s="17">
        <f t="shared" si="11"/>
        <v>144.66666666666666</v>
      </c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1:37" s="13" customFormat="1" ht="13.9" customHeight="1" x14ac:dyDescent="0.3">
      <c r="A209" s="44">
        <v>197</v>
      </c>
      <c r="B209" s="13" t="s">
        <v>844</v>
      </c>
      <c r="C209" s="78" t="s">
        <v>845</v>
      </c>
      <c r="E209" s="13" t="s">
        <v>648</v>
      </c>
      <c r="F209" s="13" t="s">
        <v>10</v>
      </c>
      <c r="G209" s="44">
        <v>0</v>
      </c>
      <c r="H209" s="44">
        <v>0</v>
      </c>
      <c r="I209" s="44">
        <v>163</v>
      </c>
      <c r="J209" s="44">
        <v>138</v>
      </c>
      <c r="K209" s="44">
        <v>0</v>
      </c>
      <c r="L209" s="44">
        <v>133</v>
      </c>
      <c r="M209" s="17">
        <f t="shared" si="9"/>
        <v>434</v>
      </c>
      <c r="N209" s="17">
        <f t="shared" si="10"/>
        <v>3</v>
      </c>
      <c r="O209" s="17">
        <f t="shared" si="11"/>
        <v>144.66666666666666</v>
      </c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1:37" s="13" customFormat="1" ht="13.9" customHeight="1" x14ac:dyDescent="0.3">
      <c r="A210" s="44">
        <v>198</v>
      </c>
      <c r="B210" s="13" t="s">
        <v>846</v>
      </c>
      <c r="C210" s="78" t="s">
        <v>847</v>
      </c>
      <c r="E210" s="13" t="s">
        <v>641</v>
      </c>
      <c r="F210" s="13" t="s">
        <v>10</v>
      </c>
      <c r="G210" s="44">
        <v>0</v>
      </c>
      <c r="H210" s="44">
        <v>0</v>
      </c>
      <c r="I210" s="44">
        <v>143</v>
      </c>
      <c r="J210" s="44">
        <v>132</v>
      </c>
      <c r="K210" s="44">
        <v>0</v>
      </c>
      <c r="L210" s="44">
        <v>144</v>
      </c>
      <c r="M210" s="17">
        <f t="shared" si="9"/>
        <v>419</v>
      </c>
      <c r="N210" s="17">
        <f t="shared" si="10"/>
        <v>3</v>
      </c>
      <c r="O210" s="17">
        <f t="shared" si="11"/>
        <v>139.66666666666666</v>
      </c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1:37" s="13" customFormat="1" ht="13.9" customHeight="1" x14ac:dyDescent="0.3">
      <c r="A211" s="44">
        <v>199</v>
      </c>
      <c r="B211" s="13" t="s">
        <v>848</v>
      </c>
      <c r="C211" s="78" t="s">
        <v>849</v>
      </c>
      <c r="E211" s="13" t="s">
        <v>535</v>
      </c>
      <c r="F211" s="13" t="s">
        <v>10</v>
      </c>
      <c r="G211" s="44">
        <v>0</v>
      </c>
      <c r="H211" s="44">
        <v>0</v>
      </c>
      <c r="I211" s="44">
        <v>0</v>
      </c>
      <c r="J211" s="44">
        <v>150</v>
      </c>
      <c r="K211" s="44">
        <v>129</v>
      </c>
      <c r="L211" s="44">
        <v>136</v>
      </c>
      <c r="M211" s="17">
        <f t="shared" si="9"/>
        <v>415</v>
      </c>
      <c r="N211" s="17">
        <f t="shared" si="10"/>
        <v>3</v>
      </c>
      <c r="O211" s="17">
        <f t="shared" si="11"/>
        <v>138.33333333333334</v>
      </c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1:37" s="13" customFormat="1" ht="13.9" customHeight="1" x14ac:dyDescent="0.3">
      <c r="A212" s="44">
        <v>200</v>
      </c>
      <c r="B212" s="13" t="s">
        <v>850</v>
      </c>
      <c r="C212" s="78" t="s">
        <v>851</v>
      </c>
      <c r="E212" s="51" t="s">
        <v>703</v>
      </c>
      <c r="F212" s="51" t="s">
        <v>10</v>
      </c>
      <c r="G212" s="32">
        <v>122</v>
      </c>
      <c r="H212" s="32">
        <v>0</v>
      </c>
      <c r="I212" s="32">
        <v>0</v>
      </c>
      <c r="J212" s="32">
        <v>147</v>
      </c>
      <c r="K212" s="32">
        <v>136</v>
      </c>
      <c r="L212" s="32">
        <v>0</v>
      </c>
      <c r="M212" s="14">
        <f t="shared" si="9"/>
        <v>405</v>
      </c>
      <c r="N212" s="14">
        <f t="shared" si="10"/>
        <v>3</v>
      </c>
      <c r="O212" s="14">
        <f t="shared" si="11"/>
        <v>135</v>
      </c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1:37" s="13" customFormat="1" ht="13.9" customHeight="1" x14ac:dyDescent="0.3">
      <c r="A213" s="44">
        <v>201</v>
      </c>
      <c r="B213" s="13" t="s">
        <v>852</v>
      </c>
      <c r="C213" s="78" t="s">
        <v>853</v>
      </c>
      <c r="E213" s="13" t="s">
        <v>273</v>
      </c>
      <c r="F213" s="13" t="s">
        <v>10</v>
      </c>
      <c r="G213" s="44">
        <v>0</v>
      </c>
      <c r="H213" s="44">
        <v>0</v>
      </c>
      <c r="I213" s="44">
        <v>0</v>
      </c>
      <c r="J213" s="44">
        <v>0</v>
      </c>
      <c r="K213" s="44">
        <v>210</v>
      </c>
      <c r="L213" s="44">
        <v>189</v>
      </c>
      <c r="M213" s="17">
        <f t="shared" si="9"/>
        <v>399</v>
      </c>
      <c r="N213" s="17">
        <f t="shared" si="10"/>
        <v>2</v>
      </c>
      <c r="O213" s="17">
        <f t="shared" si="11"/>
        <v>199.5</v>
      </c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1:37" s="13" customFormat="1" ht="13.9" customHeight="1" x14ac:dyDescent="0.3">
      <c r="A214" s="44">
        <v>202</v>
      </c>
      <c r="B214" s="13" t="s">
        <v>854</v>
      </c>
      <c r="C214" s="78" t="s">
        <v>855</v>
      </c>
      <c r="E214" s="13" t="s">
        <v>703</v>
      </c>
      <c r="F214" s="13" t="s">
        <v>10</v>
      </c>
      <c r="G214" s="44">
        <v>128</v>
      </c>
      <c r="H214" s="44">
        <v>0</v>
      </c>
      <c r="I214" s="44">
        <v>0</v>
      </c>
      <c r="J214" s="44">
        <v>131</v>
      </c>
      <c r="K214" s="44">
        <v>134</v>
      </c>
      <c r="L214" s="44">
        <v>0</v>
      </c>
      <c r="M214" s="17">
        <f t="shared" si="9"/>
        <v>393</v>
      </c>
      <c r="N214" s="17">
        <f t="shared" si="10"/>
        <v>3</v>
      </c>
      <c r="O214" s="17">
        <f t="shared" si="11"/>
        <v>131</v>
      </c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1:37" s="13" customFormat="1" ht="13.9" customHeight="1" x14ac:dyDescent="0.3">
      <c r="A215" s="44">
        <v>203</v>
      </c>
      <c r="B215" s="13" t="s">
        <v>856</v>
      </c>
      <c r="C215" s="78" t="s">
        <v>857</v>
      </c>
      <c r="E215" s="13" t="s">
        <v>443</v>
      </c>
      <c r="F215" s="13" t="s">
        <v>10</v>
      </c>
      <c r="G215" s="44">
        <v>171</v>
      </c>
      <c r="H215" s="44">
        <v>174</v>
      </c>
      <c r="I215" s="44">
        <v>0</v>
      </c>
      <c r="J215" s="44">
        <v>0</v>
      </c>
      <c r="K215" s="44">
        <v>0</v>
      </c>
      <c r="L215" s="44">
        <v>0</v>
      </c>
      <c r="M215" s="17">
        <f t="shared" si="9"/>
        <v>345</v>
      </c>
      <c r="N215" s="17">
        <f t="shared" si="10"/>
        <v>2</v>
      </c>
      <c r="O215" s="17">
        <f t="shared" si="11"/>
        <v>172.5</v>
      </c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1:37" s="13" customFormat="1" ht="13.9" customHeight="1" x14ac:dyDescent="0.3">
      <c r="A216" s="44">
        <v>204</v>
      </c>
      <c r="B216" s="13" t="s">
        <v>858</v>
      </c>
      <c r="C216" s="78" t="s">
        <v>859</v>
      </c>
      <c r="E216" s="13" t="s">
        <v>305</v>
      </c>
      <c r="F216" s="13" t="s">
        <v>10</v>
      </c>
      <c r="G216" s="44">
        <v>0</v>
      </c>
      <c r="H216" s="44">
        <v>0</v>
      </c>
      <c r="I216" s="44">
        <v>175</v>
      </c>
      <c r="J216" s="44">
        <v>169</v>
      </c>
      <c r="K216" s="44">
        <v>0</v>
      </c>
      <c r="L216" s="44">
        <v>0</v>
      </c>
      <c r="M216" s="17">
        <f t="shared" si="9"/>
        <v>344</v>
      </c>
      <c r="N216" s="17">
        <f t="shared" si="10"/>
        <v>2</v>
      </c>
      <c r="O216" s="17">
        <f t="shared" si="11"/>
        <v>172</v>
      </c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1:37" s="13" customFormat="1" ht="13.9" customHeight="1" x14ac:dyDescent="0.3">
      <c r="A217" s="44">
        <v>205</v>
      </c>
      <c r="B217" s="13" t="s">
        <v>860</v>
      </c>
      <c r="C217" s="78" t="s">
        <v>861</v>
      </c>
      <c r="E217" s="13" t="s">
        <v>399</v>
      </c>
      <c r="F217" s="13" t="s">
        <v>10</v>
      </c>
      <c r="G217" s="44">
        <v>0</v>
      </c>
      <c r="H217" s="44">
        <v>0</v>
      </c>
      <c r="I217" s="44">
        <v>0</v>
      </c>
      <c r="J217" s="44">
        <v>161</v>
      </c>
      <c r="K217" s="44">
        <v>181</v>
      </c>
      <c r="L217" s="44">
        <v>0</v>
      </c>
      <c r="M217" s="17">
        <f t="shared" si="9"/>
        <v>342</v>
      </c>
      <c r="N217" s="17">
        <f t="shared" si="10"/>
        <v>2</v>
      </c>
      <c r="O217" s="17">
        <f t="shared" si="11"/>
        <v>171</v>
      </c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1:37" s="13" customFormat="1" ht="13.9" customHeight="1" x14ac:dyDescent="0.3">
      <c r="A218" s="44">
        <v>206</v>
      </c>
      <c r="B218" s="13" t="s">
        <v>862</v>
      </c>
      <c r="C218" s="78" t="s">
        <v>863</v>
      </c>
      <c r="E218" s="51" t="s">
        <v>231</v>
      </c>
      <c r="F218" s="51" t="s">
        <v>10</v>
      </c>
      <c r="G218" s="32">
        <v>178</v>
      </c>
      <c r="H218" s="32">
        <v>0</v>
      </c>
      <c r="I218" s="32">
        <v>156</v>
      </c>
      <c r="J218" s="32">
        <v>0</v>
      </c>
      <c r="K218" s="32">
        <v>0</v>
      </c>
      <c r="L218" s="32">
        <v>0</v>
      </c>
      <c r="M218" s="14">
        <f t="shared" si="9"/>
        <v>334</v>
      </c>
      <c r="N218" s="14">
        <f t="shared" si="10"/>
        <v>2</v>
      </c>
      <c r="O218" s="14">
        <f t="shared" si="11"/>
        <v>167</v>
      </c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1:37" s="13" customFormat="1" ht="13.9" customHeight="1" x14ac:dyDescent="0.3">
      <c r="A219" s="44">
        <v>207</v>
      </c>
      <c r="B219" s="13" t="s">
        <v>864</v>
      </c>
      <c r="C219" s="78" t="s">
        <v>865</v>
      </c>
      <c r="E219" s="13" t="s">
        <v>346</v>
      </c>
      <c r="F219" s="13" t="s">
        <v>10</v>
      </c>
      <c r="G219" s="44">
        <v>183</v>
      </c>
      <c r="H219" s="44">
        <v>146</v>
      </c>
      <c r="I219" s="44">
        <v>0</v>
      </c>
      <c r="J219" s="44">
        <v>0</v>
      </c>
      <c r="K219" s="44">
        <v>0</v>
      </c>
      <c r="L219" s="44">
        <v>0</v>
      </c>
      <c r="M219" s="17">
        <f t="shared" si="9"/>
        <v>329</v>
      </c>
      <c r="N219" s="17">
        <f t="shared" si="10"/>
        <v>2</v>
      </c>
      <c r="O219" s="17">
        <f t="shared" si="11"/>
        <v>164.5</v>
      </c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1:37" s="13" customFormat="1" ht="13.9" customHeight="1" x14ac:dyDescent="0.3">
      <c r="A220" s="44">
        <v>208</v>
      </c>
      <c r="B220" s="13" t="s">
        <v>866</v>
      </c>
      <c r="C220" s="78" t="s">
        <v>867</v>
      </c>
      <c r="E220" s="51" t="s">
        <v>626</v>
      </c>
      <c r="F220" s="51" t="s">
        <v>10</v>
      </c>
      <c r="G220" s="32">
        <v>190</v>
      </c>
      <c r="H220" s="32">
        <v>138</v>
      </c>
      <c r="I220" s="32">
        <v>0</v>
      </c>
      <c r="J220" s="32">
        <v>0</v>
      </c>
      <c r="K220" s="32">
        <v>0</v>
      </c>
      <c r="L220" s="32">
        <v>0</v>
      </c>
      <c r="M220" s="14">
        <f t="shared" si="9"/>
        <v>328</v>
      </c>
      <c r="N220" s="14">
        <f t="shared" si="10"/>
        <v>2</v>
      </c>
      <c r="O220" s="14">
        <f t="shared" si="11"/>
        <v>164</v>
      </c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1:37" s="13" customFormat="1" ht="13.9" customHeight="1" x14ac:dyDescent="0.3">
      <c r="A221" s="44">
        <v>209</v>
      </c>
      <c r="B221" s="13" t="s">
        <v>868</v>
      </c>
      <c r="C221" s="78" t="s">
        <v>869</v>
      </c>
      <c r="E221" s="13" t="s">
        <v>294</v>
      </c>
      <c r="F221" s="13" t="s">
        <v>10</v>
      </c>
      <c r="G221" s="44">
        <v>0</v>
      </c>
      <c r="H221" s="44">
        <v>0</v>
      </c>
      <c r="I221" s="44">
        <v>0</v>
      </c>
      <c r="J221" s="44">
        <v>159</v>
      </c>
      <c r="K221" s="44">
        <v>149</v>
      </c>
      <c r="L221" s="44">
        <v>0</v>
      </c>
      <c r="M221" s="17">
        <f t="shared" si="9"/>
        <v>308</v>
      </c>
      <c r="N221" s="17">
        <f t="shared" si="10"/>
        <v>2</v>
      </c>
      <c r="O221" s="17">
        <f t="shared" si="11"/>
        <v>154</v>
      </c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1:37" s="13" customFormat="1" ht="13.9" customHeight="1" x14ac:dyDescent="0.3">
      <c r="A222" s="44">
        <v>210</v>
      </c>
      <c r="B222" s="13" t="s">
        <v>870</v>
      </c>
      <c r="C222" s="78" t="s">
        <v>871</v>
      </c>
      <c r="E222" s="13" t="s">
        <v>563</v>
      </c>
      <c r="F222" s="13" t="s">
        <v>10</v>
      </c>
      <c r="G222" s="44">
        <v>0</v>
      </c>
      <c r="H222" s="44">
        <v>0</v>
      </c>
      <c r="I222" s="44">
        <v>0</v>
      </c>
      <c r="J222" s="44">
        <v>0</v>
      </c>
      <c r="K222" s="44">
        <v>164</v>
      </c>
      <c r="L222" s="44">
        <v>142</v>
      </c>
      <c r="M222" s="17">
        <f t="shared" si="9"/>
        <v>306</v>
      </c>
      <c r="N222" s="17">
        <f t="shared" si="10"/>
        <v>2</v>
      </c>
      <c r="O222" s="17">
        <f t="shared" si="11"/>
        <v>153</v>
      </c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1:37" s="13" customFormat="1" ht="13.9" customHeight="1" x14ac:dyDescent="0.3">
      <c r="A223" s="44">
        <v>211</v>
      </c>
      <c r="B223" s="13" t="s">
        <v>872</v>
      </c>
      <c r="C223" s="78" t="s">
        <v>873</v>
      </c>
      <c r="E223" s="13" t="s">
        <v>399</v>
      </c>
      <c r="F223" s="13" t="s">
        <v>10</v>
      </c>
      <c r="G223" s="44">
        <v>0</v>
      </c>
      <c r="H223" s="44">
        <v>134</v>
      </c>
      <c r="I223" s="44">
        <v>0</v>
      </c>
      <c r="J223" s="44">
        <v>0</v>
      </c>
      <c r="K223" s="44">
        <v>0</v>
      </c>
      <c r="L223" s="44">
        <v>166</v>
      </c>
      <c r="M223" s="17">
        <f t="shared" si="9"/>
        <v>300</v>
      </c>
      <c r="N223" s="17">
        <f t="shared" si="10"/>
        <v>2</v>
      </c>
      <c r="O223" s="17">
        <f t="shared" si="11"/>
        <v>150</v>
      </c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1:37" s="13" customFormat="1" ht="13.9" customHeight="1" x14ac:dyDescent="0.3">
      <c r="A224" s="44">
        <v>212</v>
      </c>
      <c r="B224" s="13" t="s">
        <v>874</v>
      </c>
      <c r="C224" s="78" t="s">
        <v>875</v>
      </c>
      <c r="E224" s="13" t="s">
        <v>497</v>
      </c>
      <c r="F224" s="13" t="s">
        <v>10</v>
      </c>
      <c r="G224" s="44">
        <v>141</v>
      </c>
      <c r="H224" s="44">
        <v>157</v>
      </c>
      <c r="I224" s="44">
        <v>0</v>
      </c>
      <c r="J224" s="44">
        <v>0</v>
      </c>
      <c r="K224" s="44">
        <v>0</v>
      </c>
      <c r="L224" s="44">
        <v>0</v>
      </c>
      <c r="M224" s="17">
        <f t="shared" si="9"/>
        <v>298</v>
      </c>
      <c r="N224" s="17">
        <f t="shared" si="10"/>
        <v>2</v>
      </c>
      <c r="O224" s="17">
        <f t="shared" si="11"/>
        <v>149</v>
      </c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1:37" s="13" customFormat="1" ht="13.9" customHeight="1" x14ac:dyDescent="0.3">
      <c r="A225" s="44">
        <v>213</v>
      </c>
      <c r="B225" s="13" t="s">
        <v>876</v>
      </c>
      <c r="C225" s="78" t="s">
        <v>877</v>
      </c>
      <c r="E225" s="13" t="s">
        <v>294</v>
      </c>
      <c r="F225" s="13" t="s">
        <v>10</v>
      </c>
      <c r="G225" s="44">
        <v>0</v>
      </c>
      <c r="H225" s="44">
        <v>0</v>
      </c>
      <c r="I225" s="44">
        <v>132</v>
      </c>
      <c r="J225" s="44">
        <v>0</v>
      </c>
      <c r="K225" s="44">
        <v>0</v>
      </c>
      <c r="L225" s="44">
        <v>148</v>
      </c>
      <c r="M225" s="17">
        <f t="shared" si="9"/>
        <v>280</v>
      </c>
      <c r="N225" s="17">
        <f t="shared" si="10"/>
        <v>2</v>
      </c>
      <c r="O225" s="17">
        <f t="shared" si="11"/>
        <v>140</v>
      </c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1:37" s="13" customFormat="1" ht="13.9" customHeight="1" x14ac:dyDescent="0.3">
      <c r="A226" s="44">
        <v>214</v>
      </c>
      <c r="B226" s="13" t="s">
        <v>878</v>
      </c>
      <c r="C226" s="78" t="s">
        <v>879</v>
      </c>
      <c r="E226" s="13" t="s">
        <v>584</v>
      </c>
      <c r="F226" s="13" t="s">
        <v>10</v>
      </c>
      <c r="G226" s="44">
        <v>0</v>
      </c>
      <c r="H226" s="44">
        <v>0</v>
      </c>
      <c r="I226" s="44">
        <v>0</v>
      </c>
      <c r="J226" s="44">
        <v>155</v>
      </c>
      <c r="K226" s="44">
        <v>123</v>
      </c>
      <c r="L226" s="44">
        <v>0</v>
      </c>
      <c r="M226" s="17">
        <f t="shared" si="9"/>
        <v>278</v>
      </c>
      <c r="N226" s="17">
        <f t="shared" si="10"/>
        <v>2</v>
      </c>
      <c r="O226" s="17">
        <f t="shared" si="11"/>
        <v>139</v>
      </c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1:37" s="13" customFormat="1" ht="13.9" customHeight="1" x14ac:dyDescent="0.3">
      <c r="A227" s="44">
        <v>215</v>
      </c>
      <c r="B227" s="13" t="s">
        <v>880</v>
      </c>
      <c r="C227" s="78" t="s">
        <v>881</v>
      </c>
      <c r="E227" s="13" t="s">
        <v>623</v>
      </c>
      <c r="F227" s="13" t="s">
        <v>10</v>
      </c>
      <c r="G227" s="44">
        <v>151</v>
      </c>
      <c r="H227" s="44">
        <v>0</v>
      </c>
      <c r="I227" s="44">
        <v>0</v>
      </c>
      <c r="J227" s="44">
        <v>0</v>
      </c>
      <c r="K227" s="44">
        <v>0</v>
      </c>
      <c r="L227" s="44">
        <v>123</v>
      </c>
      <c r="M227" s="17">
        <f t="shared" si="9"/>
        <v>274</v>
      </c>
      <c r="N227" s="17">
        <f t="shared" si="10"/>
        <v>2</v>
      </c>
      <c r="O227" s="17">
        <f t="shared" si="11"/>
        <v>137</v>
      </c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1:37" s="13" customFormat="1" ht="13.9" customHeight="1" x14ac:dyDescent="0.3">
      <c r="A228" s="44">
        <v>216</v>
      </c>
      <c r="B228" s="13" t="s">
        <v>882</v>
      </c>
      <c r="C228" s="78" t="s">
        <v>883</v>
      </c>
      <c r="E228" s="13" t="s">
        <v>626</v>
      </c>
      <c r="F228" s="13" t="s">
        <v>10</v>
      </c>
      <c r="G228" s="44">
        <v>128</v>
      </c>
      <c r="H228" s="44">
        <v>0</v>
      </c>
      <c r="I228" s="44">
        <v>0</v>
      </c>
      <c r="J228" s="44">
        <v>130</v>
      </c>
      <c r="K228" s="44">
        <v>0</v>
      </c>
      <c r="L228" s="44">
        <v>0</v>
      </c>
      <c r="M228" s="17">
        <f t="shared" si="9"/>
        <v>258</v>
      </c>
      <c r="N228" s="17">
        <f t="shared" si="10"/>
        <v>2</v>
      </c>
      <c r="O228" s="17">
        <f t="shared" si="11"/>
        <v>129</v>
      </c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1:37" s="13" customFormat="1" ht="13.9" customHeight="1" x14ac:dyDescent="0.3">
      <c r="A229" s="44">
        <v>217</v>
      </c>
      <c r="B229" s="13" t="s">
        <v>884</v>
      </c>
      <c r="C229" s="78" t="s">
        <v>885</v>
      </c>
      <c r="E229" s="13" t="s">
        <v>703</v>
      </c>
      <c r="F229" s="13" t="s">
        <v>10</v>
      </c>
      <c r="G229" s="44">
        <v>0</v>
      </c>
      <c r="H229" s="44">
        <v>0</v>
      </c>
      <c r="I229" s="44">
        <v>0</v>
      </c>
      <c r="J229" s="44">
        <v>104</v>
      </c>
      <c r="K229" s="44">
        <v>0</v>
      </c>
      <c r="L229" s="44">
        <v>152</v>
      </c>
      <c r="M229" s="17">
        <f t="shared" si="9"/>
        <v>256</v>
      </c>
      <c r="N229" s="17">
        <f t="shared" si="10"/>
        <v>2</v>
      </c>
      <c r="O229" s="17">
        <f t="shared" si="11"/>
        <v>128</v>
      </c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1:37" s="13" customFormat="1" ht="13.9" customHeight="1" x14ac:dyDescent="0.3">
      <c r="A230" s="44">
        <v>218</v>
      </c>
      <c r="B230" s="13" t="s">
        <v>886</v>
      </c>
      <c r="C230" s="78" t="s">
        <v>887</v>
      </c>
      <c r="E230" s="13" t="s">
        <v>497</v>
      </c>
      <c r="F230" s="13" t="s">
        <v>10</v>
      </c>
      <c r="G230" s="44">
        <v>0</v>
      </c>
      <c r="H230" s="44">
        <v>0</v>
      </c>
      <c r="I230" s="44">
        <v>232</v>
      </c>
      <c r="J230" s="44">
        <v>0</v>
      </c>
      <c r="K230" s="44">
        <v>0</v>
      </c>
      <c r="L230" s="44">
        <v>0</v>
      </c>
      <c r="M230" s="17">
        <f t="shared" si="9"/>
        <v>232</v>
      </c>
      <c r="N230" s="17">
        <f t="shared" si="10"/>
        <v>1</v>
      </c>
      <c r="O230" s="17">
        <f t="shared" si="11"/>
        <v>232</v>
      </c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1:37" s="13" customFormat="1" ht="13.9" customHeight="1" x14ac:dyDescent="0.3">
      <c r="A231" s="44">
        <v>219</v>
      </c>
      <c r="B231" s="13" t="s">
        <v>888</v>
      </c>
      <c r="C231" s="78" t="s">
        <v>889</v>
      </c>
      <c r="E231" s="13" t="s">
        <v>378</v>
      </c>
      <c r="F231" s="13" t="s">
        <v>10</v>
      </c>
      <c r="G231" s="44">
        <v>189</v>
      </c>
      <c r="H231" s="44">
        <v>0</v>
      </c>
      <c r="I231" s="44">
        <v>0</v>
      </c>
      <c r="J231" s="44">
        <v>0</v>
      </c>
      <c r="K231" s="44">
        <v>0</v>
      </c>
      <c r="L231" s="44">
        <v>0</v>
      </c>
      <c r="M231" s="17">
        <f t="shared" si="9"/>
        <v>189</v>
      </c>
      <c r="N231" s="17">
        <f t="shared" si="10"/>
        <v>1</v>
      </c>
      <c r="O231" s="17">
        <f t="shared" si="11"/>
        <v>189</v>
      </c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1:37" s="13" customFormat="1" ht="13.9" customHeight="1" x14ac:dyDescent="0.3">
      <c r="A232" s="44">
        <v>220</v>
      </c>
      <c r="B232" s="13" t="s">
        <v>891</v>
      </c>
      <c r="C232" s="78" t="s">
        <v>892</v>
      </c>
      <c r="E232" s="13" t="s">
        <v>313</v>
      </c>
      <c r="F232" s="13" t="s">
        <v>10</v>
      </c>
      <c r="G232" s="44">
        <v>0</v>
      </c>
      <c r="H232" s="44">
        <v>0</v>
      </c>
      <c r="I232" s="44">
        <v>0</v>
      </c>
      <c r="J232" s="44">
        <v>0</v>
      </c>
      <c r="K232" s="44">
        <v>0</v>
      </c>
      <c r="L232" s="44">
        <v>176</v>
      </c>
      <c r="M232" s="17">
        <f t="shared" si="9"/>
        <v>176</v>
      </c>
      <c r="N232" s="17">
        <f t="shared" si="10"/>
        <v>1</v>
      </c>
      <c r="O232" s="17">
        <f t="shared" si="11"/>
        <v>176</v>
      </c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1:37" s="13" customFormat="1" ht="13.9" customHeight="1" x14ac:dyDescent="0.3">
      <c r="A233" s="44">
        <v>221</v>
      </c>
      <c r="B233" s="13" t="s">
        <v>893</v>
      </c>
      <c r="C233" s="78" t="s">
        <v>894</v>
      </c>
      <c r="E233" s="13" t="s">
        <v>231</v>
      </c>
      <c r="F233" s="13" t="s">
        <v>10</v>
      </c>
      <c r="G233" s="44">
        <v>0</v>
      </c>
      <c r="H233" s="44">
        <v>164</v>
      </c>
      <c r="I233" s="44">
        <v>0</v>
      </c>
      <c r="J233" s="44">
        <v>0</v>
      </c>
      <c r="K233" s="44">
        <v>0</v>
      </c>
      <c r="L233" s="44">
        <v>0</v>
      </c>
      <c r="M233" s="17">
        <f t="shared" si="9"/>
        <v>164</v>
      </c>
      <c r="N233" s="17">
        <f t="shared" si="10"/>
        <v>1</v>
      </c>
      <c r="O233" s="17">
        <f t="shared" si="11"/>
        <v>164</v>
      </c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1:37" s="13" customFormat="1" ht="13.9" customHeight="1" x14ac:dyDescent="0.3">
      <c r="A234" s="44">
        <v>222</v>
      </c>
      <c r="B234" s="13" t="s">
        <v>895</v>
      </c>
      <c r="C234" s="78" t="s">
        <v>896</v>
      </c>
      <c r="E234" s="13" t="s">
        <v>443</v>
      </c>
      <c r="F234" s="13" t="s">
        <v>10</v>
      </c>
      <c r="G234" s="44">
        <v>0</v>
      </c>
      <c r="H234" s="44">
        <v>0</v>
      </c>
      <c r="I234" s="44">
        <v>0</v>
      </c>
      <c r="J234" s="44">
        <v>0</v>
      </c>
      <c r="K234" s="44">
        <v>0</v>
      </c>
      <c r="L234" s="44">
        <v>157</v>
      </c>
      <c r="M234" s="17">
        <f t="shared" si="9"/>
        <v>157</v>
      </c>
      <c r="N234" s="17">
        <f t="shared" si="10"/>
        <v>1</v>
      </c>
      <c r="O234" s="17">
        <f t="shared" si="11"/>
        <v>157</v>
      </c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1:37" s="13" customFormat="1" ht="13.9" customHeight="1" x14ac:dyDescent="0.3">
      <c r="A235" s="44">
        <v>223</v>
      </c>
      <c r="B235" s="13" t="s">
        <v>897</v>
      </c>
      <c r="C235" s="78" t="s">
        <v>898</v>
      </c>
      <c r="E235" s="51" t="s">
        <v>410</v>
      </c>
      <c r="F235" s="51" t="s">
        <v>10</v>
      </c>
      <c r="G235" s="32">
        <v>154</v>
      </c>
      <c r="H235" s="32">
        <v>0</v>
      </c>
      <c r="I235" s="32">
        <v>0</v>
      </c>
      <c r="J235" s="32">
        <v>0</v>
      </c>
      <c r="K235" s="32">
        <v>0</v>
      </c>
      <c r="L235" s="32">
        <v>0</v>
      </c>
      <c r="M235" s="14">
        <f t="shared" si="9"/>
        <v>154</v>
      </c>
      <c r="N235" s="14">
        <f t="shared" si="10"/>
        <v>1</v>
      </c>
      <c r="O235" s="14">
        <f t="shared" si="11"/>
        <v>154</v>
      </c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1:37" s="13" customFormat="1" ht="13.9" customHeight="1" x14ac:dyDescent="0.3">
      <c r="A236" s="44">
        <v>224</v>
      </c>
      <c r="B236" s="13" t="s">
        <v>899</v>
      </c>
      <c r="C236" s="78" t="s">
        <v>900</v>
      </c>
      <c r="E236" s="13" t="s">
        <v>378</v>
      </c>
      <c r="F236" s="13" t="s">
        <v>10</v>
      </c>
      <c r="G236" s="44">
        <v>153</v>
      </c>
      <c r="H236" s="44">
        <v>0</v>
      </c>
      <c r="I236" s="44">
        <v>0</v>
      </c>
      <c r="J236" s="44">
        <v>0</v>
      </c>
      <c r="K236" s="44">
        <v>0</v>
      </c>
      <c r="L236" s="44">
        <v>0</v>
      </c>
      <c r="M236" s="17">
        <f t="shared" si="9"/>
        <v>153</v>
      </c>
      <c r="N236" s="17">
        <f t="shared" si="10"/>
        <v>1</v>
      </c>
      <c r="O236" s="17">
        <f t="shared" si="11"/>
        <v>153</v>
      </c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1:37" s="13" customFormat="1" ht="13.9" customHeight="1" x14ac:dyDescent="0.3">
      <c r="A237" s="44">
        <v>225</v>
      </c>
      <c r="B237" s="13" t="s">
        <v>901</v>
      </c>
      <c r="C237" s="78" t="s">
        <v>902</v>
      </c>
      <c r="E237" s="13" t="s">
        <v>462</v>
      </c>
      <c r="F237" s="13" t="s">
        <v>10</v>
      </c>
      <c r="G237" s="44">
        <v>0</v>
      </c>
      <c r="H237" s="44">
        <v>153</v>
      </c>
      <c r="I237" s="44">
        <v>0</v>
      </c>
      <c r="J237" s="44">
        <v>0</v>
      </c>
      <c r="K237" s="44">
        <v>0</v>
      </c>
      <c r="L237" s="44">
        <v>0</v>
      </c>
      <c r="M237" s="17">
        <f t="shared" si="9"/>
        <v>153</v>
      </c>
      <c r="N237" s="17">
        <f t="shared" si="10"/>
        <v>1</v>
      </c>
      <c r="O237" s="17">
        <f t="shared" si="11"/>
        <v>153</v>
      </c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1:37" s="13" customFormat="1" ht="13.9" customHeight="1" x14ac:dyDescent="0.3">
      <c r="A238" s="44">
        <v>226</v>
      </c>
      <c r="B238" s="13" t="s">
        <v>903</v>
      </c>
      <c r="C238" s="78" t="s">
        <v>904</v>
      </c>
      <c r="E238" s="13" t="s">
        <v>305</v>
      </c>
      <c r="F238" s="13" t="s">
        <v>10</v>
      </c>
      <c r="G238" s="44">
        <v>0</v>
      </c>
      <c r="H238" s="44">
        <v>0</v>
      </c>
      <c r="I238" s="44">
        <v>0</v>
      </c>
      <c r="J238" s="44">
        <v>0</v>
      </c>
      <c r="K238" s="44">
        <v>153</v>
      </c>
      <c r="L238" s="44">
        <v>0</v>
      </c>
      <c r="M238" s="17">
        <f t="shared" si="9"/>
        <v>153</v>
      </c>
      <c r="N238" s="17">
        <f t="shared" si="10"/>
        <v>1</v>
      </c>
      <c r="O238" s="17">
        <f t="shared" si="11"/>
        <v>153</v>
      </c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1:37" s="13" customFormat="1" ht="13.9" customHeight="1" x14ac:dyDescent="0.3">
      <c r="A239" s="44">
        <v>227</v>
      </c>
      <c r="B239" s="13" t="s">
        <v>905</v>
      </c>
      <c r="C239" s="78" t="s">
        <v>906</v>
      </c>
      <c r="E239" s="13" t="s">
        <v>294</v>
      </c>
      <c r="F239" s="13" t="s">
        <v>10</v>
      </c>
      <c r="G239" s="44">
        <v>0</v>
      </c>
      <c r="H239" s="44">
        <v>146</v>
      </c>
      <c r="I239" s="44">
        <v>0</v>
      </c>
      <c r="J239" s="44">
        <v>0</v>
      </c>
      <c r="K239" s="44">
        <v>0</v>
      </c>
      <c r="L239" s="44">
        <v>0</v>
      </c>
      <c r="M239" s="17">
        <f t="shared" si="9"/>
        <v>146</v>
      </c>
      <c r="N239" s="17">
        <f t="shared" si="10"/>
        <v>1</v>
      </c>
      <c r="O239" s="17">
        <f t="shared" si="11"/>
        <v>146</v>
      </c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1:37" s="13" customFormat="1" ht="13.9" customHeight="1" x14ac:dyDescent="0.3">
      <c r="A240" s="44">
        <v>228</v>
      </c>
      <c r="B240" s="13" t="s">
        <v>907</v>
      </c>
      <c r="C240" s="78" t="s">
        <v>908</v>
      </c>
      <c r="E240" s="13" t="s">
        <v>462</v>
      </c>
      <c r="F240" s="13" t="s">
        <v>10</v>
      </c>
      <c r="G240" s="44">
        <v>0</v>
      </c>
      <c r="H240" s="44">
        <v>0</v>
      </c>
      <c r="I240" s="44">
        <v>0</v>
      </c>
      <c r="J240" s="44">
        <v>0</v>
      </c>
      <c r="K240" s="44">
        <v>0</v>
      </c>
      <c r="L240" s="44">
        <v>142</v>
      </c>
      <c r="M240" s="17">
        <f t="shared" si="9"/>
        <v>142</v>
      </c>
      <c r="N240" s="17">
        <f t="shared" si="10"/>
        <v>1</v>
      </c>
      <c r="O240" s="17">
        <f t="shared" si="11"/>
        <v>142</v>
      </c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1:37" s="13" customFormat="1" ht="13.9" customHeight="1" x14ac:dyDescent="0.3">
      <c r="A241" s="44">
        <v>229</v>
      </c>
      <c r="B241" s="13" t="s">
        <v>909</v>
      </c>
      <c r="C241" s="78" t="s">
        <v>910</v>
      </c>
      <c r="E241" s="13" t="s">
        <v>497</v>
      </c>
      <c r="F241" s="13" t="s">
        <v>10</v>
      </c>
      <c r="G241" s="44">
        <v>0</v>
      </c>
      <c r="H241" s="44">
        <v>0</v>
      </c>
      <c r="I241" s="44">
        <v>142</v>
      </c>
      <c r="J241" s="44">
        <v>0</v>
      </c>
      <c r="K241" s="44">
        <v>0</v>
      </c>
      <c r="L241" s="44">
        <v>0</v>
      </c>
      <c r="M241" s="17">
        <f t="shared" si="9"/>
        <v>142</v>
      </c>
      <c r="N241" s="17">
        <f t="shared" si="10"/>
        <v>1</v>
      </c>
      <c r="O241" s="17">
        <f t="shared" si="11"/>
        <v>142</v>
      </c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1:37" s="13" customFormat="1" ht="13.9" customHeight="1" x14ac:dyDescent="0.3">
      <c r="A242" s="44">
        <v>230</v>
      </c>
      <c r="B242" s="13" t="s">
        <v>911</v>
      </c>
      <c r="C242" s="78" t="s">
        <v>912</v>
      </c>
      <c r="E242" s="13" t="s">
        <v>540</v>
      </c>
      <c r="F242" s="13" t="s">
        <v>10</v>
      </c>
      <c r="G242" s="44">
        <v>0</v>
      </c>
      <c r="H242" s="44">
        <v>141</v>
      </c>
      <c r="I242" s="44">
        <v>0</v>
      </c>
      <c r="J242" s="44">
        <v>0</v>
      </c>
      <c r="K242" s="44">
        <v>0</v>
      </c>
      <c r="L242" s="44">
        <v>0</v>
      </c>
      <c r="M242" s="17">
        <f t="shared" si="9"/>
        <v>141</v>
      </c>
      <c r="N242" s="17">
        <f t="shared" si="10"/>
        <v>1</v>
      </c>
      <c r="O242" s="17">
        <f t="shared" si="11"/>
        <v>141</v>
      </c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1:37" s="13" customFormat="1" ht="13.9" customHeight="1" x14ac:dyDescent="0.3">
      <c r="A243" s="44">
        <v>231</v>
      </c>
      <c r="B243" s="13" t="s">
        <v>915</v>
      </c>
      <c r="C243" s="78" t="s">
        <v>916</v>
      </c>
      <c r="E243" s="51" t="s">
        <v>410</v>
      </c>
      <c r="F243" s="51" t="s">
        <v>10</v>
      </c>
      <c r="G243" s="32">
        <v>0</v>
      </c>
      <c r="H243" s="32">
        <v>139</v>
      </c>
      <c r="I243" s="32">
        <v>0</v>
      </c>
      <c r="J243" s="32">
        <v>0</v>
      </c>
      <c r="K243" s="32">
        <v>0</v>
      </c>
      <c r="L243" s="32">
        <v>0</v>
      </c>
      <c r="M243" s="14">
        <f t="shared" si="9"/>
        <v>139</v>
      </c>
      <c r="N243" s="14">
        <f t="shared" si="10"/>
        <v>1</v>
      </c>
      <c r="O243" s="14">
        <f t="shared" si="11"/>
        <v>139</v>
      </c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1:37" s="13" customFormat="1" ht="13.9" customHeight="1" x14ac:dyDescent="0.3">
      <c r="A244" s="44">
        <v>232</v>
      </c>
      <c r="B244" s="13" t="s">
        <v>917</v>
      </c>
      <c r="C244" s="78" t="s">
        <v>918</v>
      </c>
      <c r="E244" s="13" t="s">
        <v>626</v>
      </c>
      <c r="F244" s="13" t="s">
        <v>10</v>
      </c>
      <c r="G244" s="44">
        <v>0</v>
      </c>
      <c r="H244" s="44">
        <v>136</v>
      </c>
      <c r="I244" s="44">
        <v>0</v>
      </c>
      <c r="J244" s="44">
        <v>0</v>
      </c>
      <c r="K244" s="44">
        <v>0</v>
      </c>
      <c r="L244" s="44">
        <v>0</v>
      </c>
      <c r="M244" s="17">
        <f t="shared" si="9"/>
        <v>136</v>
      </c>
      <c r="N244" s="17">
        <f t="shared" si="10"/>
        <v>1</v>
      </c>
      <c r="O244" s="17">
        <f t="shared" si="11"/>
        <v>136</v>
      </c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1:37" s="13" customFormat="1" ht="13.9" customHeight="1" x14ac:dyDescent="0.3">
      <c r="A245" s="44">
        <v>233</v>
      </c>
      <c r="B245" s="13" t="s">
        <v>919</v>
      </c>
      <c r="C245" s="78" t="s">
        <v>920</v>
      </c>
      <c r="E245" s="13" t="s">
        <v>443</v>
      </c>
      <c r="F245" s="13" t="s">
        <v>10</v>
      </c>
      <c r="G245" s="44">
        <v>0</v>
      </c>
      <c r="H245" s="44">
        <v>0</v>
      </c>
      <c r="I245" s="44">
        <v>0</v>
      </c>
      <c r="J245" s="44">
        <v>0</v>
      </c>
      <c r="K245" s="44">
        <v>136</v>
      </c>
      <c r="L245" s="44">
        <v>0</v>
      </c>
      <c r="M245" s="17">
        <f t="shared" si="9"/>
        <v>136</v>
      </c>
      <c r="N245" s="17">
        <f t="shared" si="10"/>
        <v>1</v>
      </c>
      <c r="O245" s="17">
        <f t="shared" si="11"/>
        <v>136</v>
      </c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1:37" s="13" customFormat="1" ht="13.9" customHeight="1" x14ac:dyDescent="0.3">
      <c r="A246" s="44">
        <v>234</v>
      </c>
      <c r="B246" s="13" t="s">
        <v>921</v>
      </c>
      <c r="C246" s="78" t="s">
        <v>922</v>
      </c>
      <c r="E246" s="13" t="s">
        <v>648</v>
      </c>
      <c r="F246" s="13" t="s">
        <v>10</v>
      </c>
      <c r="G246" s="44">
        <v>0</v>
      </c>
      <c r="H246" s="44">
        <v>0</v>
      </c>
      <c r="I246" s="44">
        <v>132</v>
      </c>
      <c r="J246" s="44">
        <v>0</v>
      </c>
      <c r="K246" s="44">
        <v>0</v>
      </c>
      <c r="L246" s="44">
        <v>0</v>
      </c>
      <c r="M246" s="17">
        <f t="shared" si="9"/>
        <v>132</v>
      </c>
      <c r="N246" s="17">
        <f t="shared" si="10"/>
        <v>1</v>
      </c>
      <c r="O246" s="17">
        <f t="shared" si="11"/>
        <v>132</v>
      </c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1:37" s="13" customFormat="1" ht="13.9" customHeight="1" x14ac:dyDescent="0.3">
      <c r="A247" s="44">
        <v>235</v>
      </c>
      <c r="B247" s="13" t="s">
        <v>923</v>
      </c>
      <c r="C247" s="78" t="s">
        <v>924</v>
      </c>
      <c r="E247" s="13" t="s">
        <v>399</v>
      </c>
      <c r="F247" s="13" t="s">
        <v>10</v>
      </c>
      <c r="G247" s="44">
        <v>0</v>
      </c>
      <c r="H247" s="44">
        <v>0</v>
      </c>
      <c r="I247" s="44">
        <v>0</v>
      </c>
      <c r="J247" s="44">
        <v>0</v>
      </c>
      <c r="K247" s="44">
        <v>0</v>
      </c>
      <c r="L247" s="44">
        <v>132</v>
      </c>
      <c r="M247" s="17">
        <f t="shared" si="9"/>
        <v>132</v>
      </c>
      <c r="N247" s="17">
        <f t="shared" si="10"/>
        <v>1</v>
      </c>
      <c r="O247" s="17">
        <f t="shared" si="11"/>
        <v>132</v>
      </c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1:37" s="13" customFormat="1" ht="13.9" customHeight="1" x14ac:dyDescent="0.3">
      <c r="A248" s="44">
        <v>236</v>
      </c>
      <c r="B248" s="13" t="s">
        <v>925</v>
      </c>
      <c r="C248" s="78" t="s">
        <v>926</v>
      </c>
      <c r="E248" s="13" t="s">
        <v>535</v>
      </c>
      <c r="F248" s="13" t="s">
        <v>10</v>
      </c>
      <c r="G248" s="44">
        <v>0</v>
      </c>
      <c r="H248" s="44">
        <v>0</v>
      </c>
      <c r="I248" s="44">
        <v>0</v>
      </c>
      <c r="J248" s="44">
        <v>0</v>
      </c>
      <c r="K248" s="44">
        <v>0</v>
      </c>
      <c r="L248" s="44">
        <v>0</v>
      </c>
      <c r="M248" s="17">
        <f t="shared" si="9"/>
        <v>0</v>
      </c>
      <c r="N248" s="17">
        <f t="shared" si="10"/>
        <v>0</v>
      </c>
      <c r="O248" s="17">
        <f t="shared" si="11"/>
        <v>0</v>
      </c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1:37" s="13" customFormat="1" ht="13.9" customHeight="1" x14ac:dyDescent="0.3">
      <c r="A249" s="44">
        <v>237</v>
      </c>
      <c r="B249" s="13" t="s">
        <v>927</v>
      </c>
      <c r="C249" s="78" t="s">
        <v>928</v>
      </c>
      <c r="E249" s="13" t="s">
        <v>324</v>
      </c>
      <c r="F249" s="13" t="s">
        <v>10</v>
      </c>
      <c r="G249" s="44">
        <v>0</v>
      </c>
      <c r="H249" s="44">
        <v>0</v>
      </c>
      <c r="I249" s="44">
        <v>0</v>
      </c>
      <c r="J249" s="44">
        <v>0</v>
      </c>
      <c r="K249" s="44">
        <v>0</v>
      </c>
      <c r="L249" s="44">
        <v>0</v>
      </c>
      <c r="M249" s="17">
        <f t="shared" si="9"/>
        <v>0</v>
      </c>
      <c r="N249" s="17">
        <f t="shared" si="10"/>
        <v>0</v>
      </c>
      <c r="O249" s="17">
        <f t="shared" si="11"/>
        <v>0</v>
      </c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1:37" s="13" customFormat="1" ht="13.9" customHeight="1" x14ac:dyDescent="0.3">
      <c r="A250" s="44">
        <v>238</v>
      </c>
      <c r="B250" s="13" t="s">
        <v>929</v>
      </c>
      <c r="C250" s="78" t="s">
        <v>930</v>
      </c>
      <c r="E250" s="13" t="s">
        <v>563</v>
      </c>
      <c r="F250" s="13" t="s">
        <v>10</v>
      </c>
      <c r="G250" s="44">
        <v>0</v>
      </c>
      <c r="H250" s="44">
        <v>0</v>
      </c>
      <c r="I250" s="44">
        <v>0</v>
      </c>
      <c r="J250" s="44">
        <v>0</v>
      </c>
      <c r="K250" s="44">
        <v>0</v>
      </c>
      <c r="L250" s="44">
        <v>0</v>
      </c>
      <c r="M250" s="17">
        <f t="shared" si="9"/>
        <v>0</v>
      </c>
      <c r="N250" s="17">
        <f t="shared" si="10"/>
        <v>0</v>
      </c>
      <c r="O250" s="17">
        <f t="shared" si="11"/>
        <v>0</v>
      </c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1:37" s="13" customFormat="1" ht="13.9" customHeight="1" x14ac:dyDescent="0.3">
      <c r="A251" s="44">
        <v>239</v>
      </c>
      <c r="B251" s="13" t="s">
        <v>931</v>
      </c>
      <c r="C251" s="78" t="s">
        <v>932</v>
      </c>
      <c r="E251" s="13" t="s">
        <v>357</v>
      </c>
      <c r="F251" s="13" t="s">
        <v>10</v>
      </c>
      <c r="G251" s="44">
        <v>0</v>
      </c>
      <c r="H251" s="44">
        <v>0</v>
      </c>
      <c r="I251" s="44">
        <v>0</v>
      </c>
      <c r="J251" s="44">
        <v>0</v>
      </c>
      <c r="K251" s="44">
        <v>0</v>
      </c>
      <c r="L251" s="44">
        <v>0</v>
      </c>
      <c r="M251" s="17">
        <f t="shared" si="9"/>
        <v>0</v>
      </c>
      <c r="N251" s="17">
        <f t="shared" si="10"/>
        <v>0</v>
      </c>
      <c r="O251" s="17">
        <f t="shared" si="11"/>
        <v>0</v>
      </c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1:37" s="13" customFormat="1" ht="13.9" customHeight="1" x14ac:dyDescent="0.3">
      <c r="A252" s="44">
        <v>240</v>
      </c>
      <c r="B252" s="13" t="s">
        <v>933</v>
      </c>
      <c r="C252" s="78" t="s">
        <v>934</v>
      </c>
      <c r="E252" s="13" t="s">
        <v>451</v>
      </c>
      <c r="F252" s="13" t="s">
        <v>10</v>
      </c>
      <c r="G252" s="44">
        <v>0</v>
      </c>
      <c r="H252" s="44">
        <v>0</v>
      </c>
      <c r="I252" s="44">
        <v>0</v>
      </c>
      <c r="J252" s="44">
        <v>0</v>
      </c>
      <c r="K252" s="44">
        <v>0</v>
      </c>
      <c r="L252" s="44">
        <v>0</v>
      </c>
      <c r="M252" s="17">
        <f t="shared" si="9"/>
        <v>0</v>
      </c>
      <c r="N252" s="17">
        <f t="shared" si="10"/>
        <v>0</v>
      </c>
      <c r="O252" s="17">
        <f t="shared" si="11"/>
        <v>0</v>
      </c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1:37" s="13" customFormat="1" ht="13.9" customHeight="1" x14ac:dyDescent="0.3">
      <c r="A253" s="44">
        <v>241</v>
      </c>
      <c r="B253" s="13" t="s">
        <v>935</v>
      </c>
      <c r="C253" s="78" t="s">
        <v>936</v>
      </c>
      <c r="E253" s="13" t="s">
        <v>550</v>
      </c>
      <c r="F253" s="13" t="s">
        <v>10</v>
      </c>
      <c r="G253" s="44">
        <v>0</v>
      </c>
      <c r="H253" s="44">
        <v>0</v>
      </c>
      <c r="I253" s="44">
        <v>0</v>
      </c>
      <c r="J253" s="44">
        <v>0</v>
      </c>
      <c r="K253" s="44">
        <v>0</v>
      </c>
      <c r="L253" s="44">
        <v>0</v>
      </c>
      <c r="M253" s="17">
        <f t="shared" si="9"/>
        <v>0</v>
      </c>
      <c r="N253" s="17">
        <f t="shared" si="10"/>
        <v>0</v>
      </c>
      <c r="O253" s="17">
        <f t="shared" si="11"/>
        <v>0</v>
      </c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1:37" s="13" customFormat="1" ht="13.9" customHeight="1" x14ac:dyDescent="0.3">
      <c r="A254" s="44">
        <v>242</v>
      </c>
      <c r="B254" s="13" t="s">
        <v>937</v>
      </c>
      <c r="C254" s="78" t="s">
        <v>938</v>
      </c>
      <c r="E254" s="13" t="s">
        <v>550</v>
      </c>
      <c r="F254" s="13" t="s">
        <v>10</v>
      </c>
      <c r="G254" s="44">
        <v>0</v>
      </c>
      <c r="H254" s="44">
        <v>0</v>
      </c>
      <c r="I254" s="44">
        <v>0</v>
      </c>
      <c r="J254" s="44">
        <v>0</v>
      </c>
      <c r="K254" s="44">
        <v>0</v>
      </c>
      <c r="L254" s="44">
        <v>0</v>
      </c>
      <c r="M254" s="17">
        <f t="shared" si="9"/>
        <v>0</v>
      </c>
      <c r="N254" s="17">
        <f t="shared" si="10"/>
        <v>0</v>
      </c>
      <c r="O254" s="17">
        <f t="shared" si="11"/>
        <v>0</v>
      </c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1:37" s="13" customFormat="1" ht="13.9" customHeight="1" x14ac:dyDescent="0.3">
      <c r="A255" s="44">
        <v>243</v>
      </c>
      <c r="B255" s="13" t="s">
        <v>939</v>
      </c>
      <c r="C255" s="78" t="s">
        <v>940</v>
      </c>
      <c r="E255" s="13" t="s">
        <v>941</v>
      </c>
      <c r="F255" s="13" t="s">
        <v>10</v>
      </c>
      <c r="G255" s="44">
        <v>0</v>
      </c>
      <c r="H255" s="44">
        <v>0</v>
      </c>
      <c r="I255" s="44">
        <v>0</v>
      </c>
      <c r="J255" s="44">
        <v>0</v>
      </c>
      <c r="K255" s="44">
        <v>0</v>
      </c>
      <c r="L255" s="44">
        <v>0</v>
      </c>
      <c r="M255" s="17">
        <f t="shared" si="9"/>
        <v>0</v>
      </c>
      <c r="N255" s="17">
        <f t="shared" si="10"/>
        <v>0</v>
      </c>
      <c r="O255" s="17">
        <f t="shared" si="11"/>
        <v>0</v>
      </c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1:37" s="13" customFormat="1" ht="13.9" customHeight="1" x14ac:dyDescent="0.3">
      <c r="A256" s="44">
        <v>244</v>
      </c>
      <c r="B256" s="13" t="s">
        <v>942</v>
      </c>
      <c r="C256" s="78" t="s">
        <v>943</v>
      </c>
      <c r="E256" s="13" t="s">
        <v>324</v>
      </c>
      <c r="F256" s="13" t="s">
        <v>10</v>
      </c>
      <c r="G256" s="44">
        <v>0</v>
      </c>
      <c r="H256" s="44">
        <v>0</v>
      </c>
      <c r="I256" s="44">
        <v>0</v>
      </c>
      <c r="J256" s="44">
        <v>0</v>
      </c>
      <c r="K256" s="44">
        <v>0</v>
      </c>
      <c r="L256" s="44">
        <v>0</v>
      </c>
      <c r="M256" s="17">
        <f t="shared" si="9"/>
        <v>0</v>
      </c>
      <c r="N256" s="17">
        <f t="shared" si="10"/>
        <v>0</v>
      </c>
      <c r="O256" s="17">
        <f t="shared" si="11"/>
        <v>0</v>
      </c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1:37" s="13" customFormat="1" ht="13.9" customHeight="1" x14ac:dyDescent="0.3">
      <c r="A257" s="44">
        <v>245</v>
      </c>
      <c r="B257" s="13" t="s">
        <v>944</v>
      </c>
      <c r="C257" s="78" t="s">
        <v>945</v>
      </c>
      <c r="E257" s="13" t="s">
        <v>540</v>
      </c>
      <c r="F257" s="13" t="s">
        <v>10</v>
      </c>
      <c r="G257" s="44">
        <v>0</v>
      </c>
      <c r="H257" s="44">
        <v>0</v>
      </c>
      <c r="I257" s="44">
        <v>0</v>
      </c>
      <c r="J257" s="44">
        <v>0</v>
      </c>
      <c r="K257" s="44">
        <v>0</v>
      </c>
      <c r="L257" s="44">
        <v>0</v>
      </c>
      <c r="M257" s="17">
        <f t="shared" si="9"/>
        <v>0</v>
      </c>
      <c r="N257" s="17">
        <f t="shared" si="10"/>
        <v>0</v>
      </c>
      <c r="O257" s="17">
        <f t="shared" si="11"/>
        <v>0</v>
      </c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1:37" s="13" customFormat="1" ht="13.9" customHeight="1" x14ac:dyDescent="0.3">
      <c r="A258" s="44">
        <v>246</v>
      </c>
      <c r="B258" s="13" t="s">
        <v>946</v>
      </c>
      <c r="C258" s="78" t="s">
        <v>947</v>
      </c>
      <c r="E258" s="13" t="s">
        <v>602</v>
      </c>
      <c r="F258" s="13" t="s">
        <v>10</v>
      </c>
      <c r="G258" s="44">
        <v>0</v>
      </c>
      <c r="H258" s="44">
        <v>0</v>
      </c>
      <c r="I258" s="44">
        <v>0</v>
      </c>
      <c r="J258" s="44">
        <v>0</v>
      </c>
      <c r="K258" s="44">
        <v>0</v>
      </c>
      <c r="L258" s="44">
        <v>0</v>
      </c>
      <c r="M258" s="17">
        <f t="shared" si="9"/>
        <v>0</v>
      </c>
      <c r="N258" s="17">
        <f t="shared" si="10"/>
        <v>0</v>
      </c>
      <c r="O258" s="17">
        <f t="shared" si="11"/>
        <v>0</v>
      </c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1:37" s="13" customFormat="1" ht="13.9" customHeight="1" x14ac:dyDescent="0.3">
      <c r="A259" s="44">
        <v>247</v>
      </c>
      <c r="B259" s="13" t="s">
        <v>948</v>
      </c>
      <c r="C259" s="78" t="s">
        <v>949</v>
      </c>
      <c r="E259" s="13" t="s">
        <v>602</v>
      </c>
      <c r="F259" s="13" t="s">
        <v>10</v>
      </c>
      <c r="G259" s="44">
        <v>0</v>
      </c>
      <c r="H259" s="44">
        <v>0</v>
      </c>
      <c r="I259" s="44">
        <v>0</v>
      </c>
      <c r="J259" s="44">
        <v>0</v>
      </c>
      <c r="K259" s="44">
        <v>0</v>
      </c>
      <c r="L259" s="44">
        <v>0</v>
      </c>
      <c r="M259" s="17">
        <f t="shared" si="9"/>
        <v>0</v>
      </c>
      <c r="N259" s="17">
        <f t="shared" si="10"/>
        <v>0</v>
      </c>
      <c r="O259" s="17">
        <f t="shared" si="11"/>
        <v>0</v>
      </c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1:37" s="13" customFormat="1" ht="13.9" customHeight="1" x14ac:dyDescent="0.3">
      <c r="A260" s="44">
        <v>248</v>
      </c>
      <c r="B260" s="13" t="s">
        <v>950</v>
      </c>
      <c r="C260" s="78" t="s">
        <v>951</v>
      </c>
      <c r="E260" s="13" t="s">
        <v>941</v>
      </c>
      <c r="F260" s="13" t="s">
        <v>10</v>
      </c>
      <c r="G260" s="44">
        <v>0</v>
      </c>
      <c r="H260" s="44">
        <v>0</v>
      </c>
      <c r="I260" s="44">
        <v>0</v>
      </c>
      <c r="J260" s="44">
        <v>0</v>
      </c>
      <c r="K260" s="44">
        <v>0</v>
      </c>
      <c r="L260" s="44">
        <v>0</v>
      </c>
      <c r="M260" s="17">
        <f t="shared" si="9"/>
        <v>0</v>
      </c>
      <c r="N260" s="17">
        <f t="shared" si="10"/>
        <v>0</v>
      </c>
      <c r="O260" s="17">
        <f t="shared" si="11"/>
        <v>0</v>
      </c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1:37" s="13" customFormat="1" ht="13.9" customHeight="1" x14ac:dyDescent="0.3">
      <c r="A261" s="44">
        <v>249</v>
      </c>
      <c r="B261" s="13" t="s">
        <v>952</v>
      </c>
      <c r="C261" s="78" t="s">
        <v>953</v>
      </c>
      <c r="E261" s="13" t="s">
        <v>591</v>
      </c>
      <c r="F261" s="13" t="s">
        <v>10</v>
      </c>
      <c r="G261" s="44">
        <v>0</v>
      </c>
      <c r="H261" s="44">
        <v>0</v>
      </c>
      <c r="I261" s="44">
        <v>0</v>
      </c>
      <c r="J261" s="44">
        <v>0</v>
      </c>
      <c r="K261" s="44">
        <v>0</v>
      </c>
      <c r="L261" s="44">
        <v>0</v>
      </c>
      <c r="M261" s="17">
        <f t="shared" si="9"/>
        <v>0</v>
      </c>
      <c r="N261" s="17">
        <f t="shared" si="10"/>
        <v>0</v>
      </c>
      <c r="O261" s="17">
        <f t="shared" si="11"/>
        <v>0</v>
      </c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1:37" s="13" customFormat="1" ht="13.9" customHeight="1" x14ac:dyDescent="0.3">
      <c r="A262" s="44">
        <v>250</v>
      </c>
      <c r="B262" s="13" t="s">
        <v>954</v>
      </c>
      <c r="C262" s="78" t="s">
        <v>955</v>
      </c>
      <c r="E262" s="13" t="s">
        <v>313</v>
      </c>
      <c r="F262" s="13" t="s">
        <v>10</v>
      </c>
      <c r="G262" s="44">
        <v>0</v>
      </c>
      <c r="H262" s="44">
        <v>0</v>
      </c>
      <c r="I262" s="44">
        <v>0</v>
      </c>
      <c r="J262" s="44">
        <v>0</v>
      </c>
      <c r="K262" s="44">
        <v>0</v>
      </c>
      <c r="L262" s="44">
        <v>0</v>
      </c>
      <c r="M262" s="17">
        <f t="shared" si="9"/>
        <v>0</v>
      </c>
      <c r="N262" s="17">
        <f t="shared" si="10"/>
        <v>0</v>
      </c>
      <c r="O262" s="17">
        <f t="shared" si="11"/>
        <v>0</v>
      </c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1:37" s="13" customFormat="1" ht="13.9" customHeight="1" x14ac:dyDescent="0.3">
      <c r="A263" s="44">
        <v>251</v>
      </c>
      <c r="B263" s="13" t="s">
        <v>956</v>
      </c>
      <c r="C263" s="78" t="s">
        <v>957</v>
      </c>
      <c r="E263" s="13" t="s">
        <v>357</v>
      </c>
      <c r="F263" s="13" t="s">
        <v>10</v>
      </c>
      <c r="G263" s="44">
        <v>0</v>
      </c>
      <c r="H263" s="44">
        <v>0</v>
      </c>
      <c r="I263" s="44">
        <v>0</v>
      </c>
      <c r="J263" s="44">
        <v>0</v>
      </c>
      <c r="K263" s="44">
        <v>0</v>
      </c>
      <c r="L263" s="44">
        <v>0</v>
      </c>
      <c r="M263" s="17">
        <f t="shared" si="9"/>
        <v>0</v>
      </c>
      <c r="N263" s="17">
        <f t="shared" si="10"/>
        <v>0</v>
      </c>
      <c r="O263" s="17">
        <f t="shared" si="11"/>
        <v>0</v>
      </c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1:37" s="13" customFormat="1" ht="13.9" customHeight="1" x14ac:dyDescent="0.3">
      <c r="A264" s="44">
        <v>252</v>
      </c>
      <c r="B264" s="13" t="s">
        <v>958</v>
      </c>
      <c r="C264" s="78" t="s">
        <v>959</v>
      </c>
      <c r="E264" s="13" t="s">
        <v>623</v>
      </c>
      <c r="F264" s="13" t="s">
        <v>10</v>
      </c>
      <c r="G264" s="44">
        <v>0</v>
      </c>
      <c r="H264" s="44">
        <v>0</v>
      </c>
      <c r="I264" s="44">
        <v>0</v>
      </c>
      <c r="J264" s="44">
        <v>0</v>
      </c>
      <c r="K264" s="44">
        <v>0</v>
      </c>
      <c r="L264" s="44">
        <v>0</v>
      </c>
      <c r="M264" s="17">
        <f t="shared" si="9"/>
        <v>0</v>
      </c>
      <c r="N264" s="17">
        <f t="shared" si="10"/>
        <v>0</v>
      </c>
      <c r="O264" s="17">
        <f t="shared" si="11"/>
        <v>0</v>
      </c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1:37" s="13" customFormat="1" ht="13.9" customHeight="1" x14ac:dyDescent="0.3">
      <c r="A265" s="44">
        <v>253</v>
      </c>
      <c r="B265" s="13" t="s">
        <v>960</v>
      </c>
      <c r="C265" s="78" t="s">
        <v>961</v>
      </c>
      <c r="E265" s="13" t="s">
        <v>941</v>
      </c>
      <c r="F265" s="13" t="s">
        <v>10</v>
      </c>
      <c r="G265" s="44">
        <v>0</v>
      </c>
      <c r="H265" s="44">
        <v>0</v>
      </c>
      <c r="I265" s="44">
        <v>0</v>
      </c>
      <c r="J265" s="44">
        <v>0</v>
      </c>
      <c r="K265" s="44">
        <v>0</v>
      </c>
      <c r="L265" s="44">
        <v>0</v>
      </c>
      <c r="M265" s="17">
        <f t="shared" si="9"/>
        <v>0</v>
      </c>
      <c r="N265" s="17">
        <f t="shared" si="10"/>
        <v>0</v>
      </c>
      <c r="O265" s="17">
        <f t="shared" si="11"/>
        <v>0</v>
      </c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1:37" s="13" customFormat="1" ht="13.9" customHeight="1" x14ac:dyDescent="0.3">
      <c r="A266" s="44">
        <v>254</v>
      </c>
      <c r="B266" s="13" t="s">
        <v>962</v>
      </c>
      <c r="C266" s="78" t="s">
        <v>963</v>
      </c>
      <c r="E266" s="13" t="s">
        <v>941</v>
      </c>
      <c r="F266" s="13" t="s">
        <v>10</v>
      </c>
      <c r="G266" s="44">
        <v>0</v>
      </c>
      <c r="H266" s="44">
        <v>0</v>
      </c>
      <c r="I266" s="44">
        <v>0</v>
      </c>
      <c r="J266" s="44">
        <v>0</v>
      </c>
      <c r="K266" s="44">
        <v>0</v>
      </c>
      <c r="L266" s="44">
        <v>0</v>
      </c>
      <c r="M266" s="17">
        <f t="shared" si="9"/>
        <v>0</v>
      </c>
      <c r="N266" s="17">
        <f t="shared" si="10"/>
        <v>0</v>
      </c>
      <c r="O266" s="17">
        <f t="shared" si="11"/>
        <v>0</v>
      </c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1:37" s="13" customFormat="1" ht="13.9" customHeight="1" x14ac:dyDescent="0.3">
      <c r="A267" s="44">
        <v>255</v>
      </c>
      <c r="B267" s="13" t="s">
        <v>964</v>
      </c>
      <c r="C267" s="78" t="s">
        <v>965</v>
      </c>
      <c r="E267" s="13" t="s">
        <v>641</v>
      </c>
      <c r="F267" s="13" t="s">
        <v>10</v>
      </c>
      <c r="G267" s="44">
        <v>0</v>
      </c>
      <c r="H267" s="44">
        <v>0</v>
      </c>
      <c r="I267" s="44">
        <v>0</v>
      </c>
      <c r="J267" s="44">
        <v>0</v>
      </c>
      <c r="K267" s="44">
        <v>0</v>
      </c>
      <c r="L267" s="44">
        <v>0</v>
      </c>
      <c r="M267" s="17">
        <f t="shared" si="9"/>
        <v>0</v>
      </c>
      <c r="N267" s="17">
        <f t="shared" si="10"/>
        <v>0</v>
      </c>
      <c r="O267" s="17">
        <f t="shared" si="11"/>
        <v>0</v>
      </c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1:37" s="13" customFormat="1" ht="13.9" customHeight="1" x14ac:dyDescent="0.3">
      <c r="A268" s="44">
        <v>256</v>
      </c>
      <c r="B268" s="13" t="s">
        <v>966</v>
      </c>
      <c r="C268" s="78" t="s">
        <v>967</v>
      </c>
      <c r="E268" s="13" t="s">
        <v>346</v>
      </c>
      <c r="F268" s="13" t="s">
        <v>10</v>
      </c>
      <c r="G268" s="44">
        <v>0</v>
      </c>
      <c r="H268" s="44">
        <v>0</v>
      </c>
      <c r="I268" s="44">
        <v>0</v>
      </c>
      <c r="J268" s="44">
        <v>0</v>
      </c>
      <c r="K268" s="44">
        <v>0</v>
      </c>
      <c r="L268" s="44">
        <v>0</v>
      </c>
      <c r="M268" s="17">
        <f t="shared" si="9"/>
        <v>0</v>
      </c>
      <c r="N268" s="17">
        <f t="shared" si="10"/>
        <v>0</v>
      </c>
      <c r="O268" s="17">
        <f t="shared" si="11"/>
        <v>0</v>
      </c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1:37" s="13" customFormat="1" ht="13.9" customHeight="1" x14ac:dyDescent="0.3">
      <c r="A269" s="44">
        <v>257</v>
      </c>
      <c r="B269" s="13" t="s">
        <v>968</v>
      </c>
      <c r="C269" s="78" t="s">
        <v>969</v>
      </c>
      <c r="E269" s="13" t="s">
        <v>462</v>
      </c>
      <c r="F269" s="13" t="s">
        <v>10</v>
      </c>
      <c r="G269" s="44">
        <v>0</v>
      </c>
      <c r="H269" s="44">
        <v>0</v>
      </c>
      <c r="I269" s="44">
        <v>0</v>
      </c>
      <c r="J269" s="44">
        <v>0</v>
      </c>
      <c r="K269" s="44">
        <v>0</v>
      </c>
      <c r="L269" s="44">
        <v>0</v>
      </c>
      <c r="M269" s="17">
        <f t="shared" ref="M269:M332" si="12">SUM(G269:L269)</f>
        <v>0</v>
      </c>
      <c r="N269" s="17">
        <f t="shared" ref="N269:N332" si="13">COUNTIF(G269:L269, "&gt;0" )</f>
        <v>0</v>
      </c>
      <c r="O269" s="17">
        <f t="shared" ref="O269:O332" si="14">IF(N269=0,0,M269/N269)</f>
        <v>0</v>
      </c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1:37" s="13" customFormat="1" ht="13.9" customHeight="1" x14ac:dyDescent="0.3">
      <c r="A270" s="44">
        <v>258</v>
      </c>
      <c r="B270" s="13" t="s">
        <v>970</v>
      </c>
      <c r="C270" s="78" t="s">
        <v>971</v>
      </c>
      <c r="E270" s="13" t="s">
        <v>262</v>
      </c>
      <c r="F270" s="13" t="s">
        <v>10</v>
      </c>
      <c r="G270" s="44">
        <v>0</v>
      </c>
      <c r="H270" s="44">
        <v>0</v>
      </c>
      <c r="I270" s="44">
        <v>0</v>
      </c>
      <c r="J270" s="44">
        <v>0</v>
      </c>
      <c r="K270" s="44">
        <v>0</v>
      </c>
      <c r="L270" s="44">
        <v>0</v>
      </c>
      <c r="M270" s="17">
        <f t="shared" si="12"/>
        <v>0</v>
      </c>
      <c r="N270" s="17">
        <f t="shared" si="13"/>
        <v>0</v>
      </c>
      <c r="O270" s="17">
        <f t="shared" si="14"/>
        <v>0</v>
      </c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1:37" s="13" customFormat="1" ht="13.9" customHeight="1" x14ac:dyDescent="0.3">
      <c r="A271" s="44">
        <v>259</v>
      </c>
      <c r="B271" s="13" t="s">
        <v>972</v>
      </c>
      <c r="C271" s="78" t="s">
        <v>973</v>
      </c>
      <c r="E271" s="13" t="s">
        <v>305</v>
      </c>
      <c r="F271" s="13" t="s">
        <v>10</v>
      </c>
      <c r="G271" s="44">
        <v>0</v>
      </c>
      <c r="H271" s="44">
        <v>0</v>
      </c>
      <c r="I271" s="44">
        <v>0</v>
      </c>
      <c r="J271" s="44">
        <v>0</v>
      </c>
      <c r="K271" s="44">
        <v>0</v>
      </c>
      <c r="L271" s="44">
        <v>0</v>
      </c>
      <c r="M271" s="17">
        <f t="shared" si="12"/>
        <v>0</v>
      </c>
      <c r="N271" s="17">
        <f t="shared" si="13"/>
        <v>0</v>
      </c>
      <c r="O271" s="17">
        <f t="shared" si="14"/>
        <v>0</v>
      </c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1:37" s="13" customFormat="1" ht="13.9" customHeight="1" x14ac:dyDescent="0.3">
      <c r="A272" s="44">
        <v>260</v>
      </c>
      <c r="B272" s="13" t="s">
        <v>974</v>
      </c>
      <c r="C272" s="78" t="s">
        <v>975</v>
      </c>
      <c r="E272" s="13" t="s">
        <v>941</v>
      </c>
      <c r="F272" s="13" t="s">
        <v>10</v>
      </c>
      <c r="G272" s="44">
        <v>0</v>
      </c>
      <c r="H272" s="44">
        <v>0</v>
      </c>
      <c r="I272" s="44">
        <v>0</v>
      </c>
      <c r="J272" s="44">
        <v>0</v>
      </c>
      <c r="K272" s="44">
        <v>0</v>
      </c>
      <c r="L272" s="44">
        <v>0</v>
      </c>
      <c r="M272" s="17">
        <f t="shared" si="12"/>
        <v>0</v>
      </c>
      <c r="N272" s="17">
        <f t="shared" si="13"/>
        <v>0</v>
      </c>
      <c r="O272" s="17">
        <f t="shared" si="14"/>
        <v>0</v>
      </c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1:37" s="13" customFormat="1" ht="13.9" customHeight="1" x14ac:dyDescent="0.3">
      <c r="A273" s="44">
        <v>261</v>
      </c>
      <c r="B273" s="13" t="s">
        <v>976</v>
      </c>
      <c r="C273" s="78" t="s">
        <v>977</v>
      </c>
      <c r="E273" s="13" t="s">
        <v>335</v>
      </c>
      <c r="F273" s="13" t="s">
        <v>10</v>
      </c>
      <c r="G273" s="44">
        <v>0</v>
      </c>
      <c r="H273" s="44">
        <v>0</v>
      </c>
      <c r="I273" s="44">
        <v>0</v>
      </c>
      <c r="J273" s="44">
        <v>0</v>
      </c>
      <c r="K273" s="44">
        <v>0</v>
      </c>
      <c r="L273" s="44">
        <v>0</v>
      </c>
      <c r="M273" s="17">
        <f t="shared" si="12"/>
        <v>0</v>
      </c>
      <c r="N273" s="17">
        <f t="shared" si="13"/>
        <v>0</v>
      </c>
      <c r="O273" s="17">
        <f t="shared" si="14"/>
        <v>0</v>
      </c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1:37" s="13" customFormat="1" ht="13.9" customHeight="1" x14ac:dyDescent="0.3">
      <c r="A274" s="44">
        <v>262</v>
      </c>
      <c r="B274" s="13" t="s">
        <v>978</v>
      </c>
      <c r="C274" s="78" t="s">
        <v>979</v>
      </c>
      <c r="E274" s="13" t="s">
        <v>563</v>
      </c>
      <c r="F274" s="13" t="s">
        <v>10</v>
      </c>
      <c r="G274" s="44">
        <v>0</v>
      </c>
      <c r="H274" s="44">
        <v>0</v>
      </c>
      <c r="I274" s="44">
        <v>0</v>
      </c>
      <c r="J274" s="44">
        <v>0</v>
      </c>
      <c r="K274" s="44">
        <v>0</v>
      </c>
      <c r="L274" s="44">
        <v>0</v>
      </c>
      <c r="M274" s="17">
        <f t="shared" si="12"/>
        <v>0</v>
      </c>
      <c r="N274" s="17">
        <f t="shared" si="13"/>
        <v>0</v>
      </c>
      <c r="O274" s="17">
        <f t="shared" si="14"/>
        <v>0</v>
      </c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1:37" s="13" customFormat="1" ht="13.9" customHeight="1" x14ac:dyDescent="0.3">
      <c r="A275" s="44">
        <v>263</v>
      </c>
      <c r="B275" s="13" t="s">
        <v>980</v>
      </c>
      <c r="C275" s="78" t="s">
        <v>981</v>
      </c>
      <c r="E275" s="51" t="s">
        <v>220</v>
      </c>
      <c r="F275" s="51" t="s">
        <v>10</v>
      </c>
      <c r="G275" s="32">
        <v>0</v>
      </c>
      <c r="H275" s="32">
        <v>0</v>
      </c>
      <c r="I275" s="32">
        <v>0</v>
      </c>
      <c r="J275" s="32">
        <v>0</v>
      </c>
      <c r="K275" s="32">
        <v>0</v>
      </c>
      <c r="L275" s="32">
        <v>0</v>
      </c>
      <c r="M275" s="14">
        <f t="shared" si="12"/>
        <v>0</v>
      </c>
      <c r="N275" s="14">
        <f t="shared" si="13"/>
        <v>0</v>
      </c>
      <c r="O275" s="14">
        <f t="shared" si="14"/>
        <v>0</v>
      </c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1:37" s="13" customFormat="1" ht="13.9" customHeight="1" x14ac:dyDescent="0.3">
      <c r="A276" s="44">
        <v>264</v>
      </c>
      <c r="B276" s="13" t="s">
        <v>982</v>
      </c>
      <c r="C276" s="78" t="s">
        <v>983</v>
      </c>
      <c r="E276" s="13" t="s">
        <v>941</v>
      </c>
      <c r="F276" s="13" t="s">
        <v>10</v>
      </c>
      <c r="G276" s="44">
        <v>0</v>
      </c>
      <c r="H276" s="44">
        <v>0</v>
      </c>
      <c r="I276" s="44">
        <v>0</v>
      </c>
      <c r="J276" s="44">
        <v>0</v>
      </c>
      <c r="K276" s="44">
        <v>0</v>
      </c>
      <c r="L276" s="44">
        <v>0</v>
      </c>
      <c r="M276" s="17">
        <f t="shared" si="12"/>
        <v>0</v>
      </c>
      <c r="N276" s="17">
        <f t="shared" si="13"/>
        <v>0</v>
      </c>
      <c r="O276" s="17">
        <f t="shared" si="14"/>
        <v>0</v>
      </c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1:37" s="13" customFormat="1" ht="13.9" customHeight="1" x14ac:dyDescent="0.3">
      <c r="A277" s="44">
        <v>265</v>
      </c>
      <c r="B277" s="13" t="s">
        <v>984</v>
      </c>
      <c r="C277" s="78" t="s">
        <v>985</v>
      </c>
      <c r="E277" s="13" t="s">
        <v>500</v>
      </c>
      <c r="F277" s="13" t="s">
        <v>10</v>
      </c>
      <c r="G277" s="44">
        <v>0</v>
      </c>
      <c r="H277" s="44">
        <v>0</v>
      </c>
      <c r="I277" s="44">
        <v>0</v>
      </c>
      <c r="J277" s="44">
        <v>0</v>
      </c>
      <c r="K277" s="44">
        <v>0</v>
      </c>
      <c r="L277" s="44">
        <v>0</v>
      </c>
      <c r="M277" s="17">
        <f t="shared" si="12"/>
        <v>0</v>
      </c>
      <c r="N277" s="17">
        <f t="shared" si="13"/>
        <v>0</v>
      </c>
      <c r="O277" s="17">
        <f t="shared" si="14"/>
        <v>0</v>
      </c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1:37" s="13" customFormat="1" ht="13.9" customHeight="1" x14ac:dyDescent="0.3">
      <c r="A278" s="44">
        <v>266</v>
      </c>
      <c r="B278" s="13" t="s">
        <v>913</v>
      </c>
      <c r="C278" s="78" t="s">
        <v>914</v>
      </c>
      <c r="E278" s="51" t="s">
        <v>584</v>
      </c>
      <c r="F278" s="51" t="s">
        <v>10</v>
      </c>
      <c r="G278" s="32">
        <v>0</v>
      </c>
      <c r="H278" s="32">
        <v>0</v>
      </c>
      <c r="I278" s="32">
        <v>0</v>
      </c>
      <c r="J278" s="32">
        <v>0</v>
      </c>
      <c r="K278" s="32">
        <v>0</v>
      </c>
      <c r="L278" s="32">
        <v>0</v>
      </c>
      <c r="M278" s="14">
        <f t="shared" si="12"/>
        <v>0</v>
      </c>
      <c r="N278" s="14">
        <f t="shared" si="13"/>
        <v>0</v>
      </c>
      <c r="O278" s="14">
        <f t="shared" si="14"/>
        <v>0</v>
      </c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1:37" s="13" customFormat="1" ht="13.9" customHeight="1" x14ac:dyDescent="0.3">
      <c r="A279" s="44">
        <v>267</v>
      </c>
      <c r="B279" s="13" t="s">
        <v>986</v>
      </c>
      <c r="C279" s="78" t="s">
        <v>987</v>
      </c>
      <c r="E279" s="13" t="s">
        <v>503</v>
      </c>
      <c r="F279" s="13" t="s">
        <v>10</v>
      </c>
      <c r="G279" s="44">
        <v>0</v>
      </c>
      <c r="H279" s="44">
        <v>0</v>
      </c>
      <c r="I279" s="44">
        <v>0</v>
      </c>
      <c r="J279" s="44">
        <v>0</v>
      </c>
      <c r="K279" s="44">
        <v>0</v>
      </c>
      <c r="L279" s="44">
        <v>0</v>
      </c>
      <c r="M279" s="17">
        <f t="shared" si="12"/>
        <v>0</v>
      </c>
      <c r="N279" s="17">
        <f t="shared" si="13"/>
        <v>0</v>
      </c>
      <c r="O279" s="17">
        <f t="shared" si="14"/>
        <v>0</v>
      </c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1:37" s="13" customFormat="1" ht="13.9" customHeight="1" x14ac:dyDescent="0.3">
      <c r="A280" s="44">
        <v>268</v>
      </c>
      <c r="B280" s="13" t="s">
        <v>988</v>
      </c>
      <c r="C280" s="78" t="s">
        <v>989</v>
      </c>
      <c r="E280" s="13" t="s">
        <v>410</v>
      </c>
      <c r="F280" s="13" t="s">
        <v>10</v>
      </c>
      <c r="G280" s="44">
        <v>0</v>
      </c>
      <c r="H280" s="44">
        <v>0</v>
      </c>
      <c r="I280" s="44">
        <v>0</v>
      </c>
      <c r="J280" s="44">
        <v>0</v>
      </c>
      <c r="K280" s="44">
        <v>0</v>
      </c>
      <c r="L280" s="44">
        <v>0</v>
      </c>
      <c r="M280" s="17">
        <f t="shared" si="12"/>
        <v>0</v>
      </c>
      <c r="N280" s="17">
        <f t="shared" si="13"/>
        <v>0</v>
      </c>
      <c r="O280" s="17">
        <f t="shared" si="14"/>
        <v>0</v>
      </c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1:37" s="13" customFormat="1" ht="13.9" customHeight="1" x14ac:dyDescent="0.3">
      <c r="A281" s="44">
        <v>269</v>
      </c>
      <c r="B281" s="13" t="s">
        <v>990</v>
      </c>
      <c r="C281" s="78" t="s">
        <v>991</v>
      </c>
      <c r="E281" s="13" t="s">
        <v>346</v>
      </c>
      <c r="F281" s="13" t="s">
        <v>10</v>
      </c>
      <c r="G281" s="44">
        <v>0</v>
      </c>
      <c r="H281" s="44">
        <v>0</v>
      </c>
      <c r="I281" s="44">
        <v>0</v>
      </c>
      <c r="J281" s="44">
        <v>0</v>
      </c>
      <c r="K281" s="44">
        <v>0</v>
      </c>
      <c r="L281" s="44">
        <v>0</v>
      </c>
      <c r="M281" s="17">
        <f t="shared" si="12"/>
        <v>0</v>
      </c>
      <c r="N281" s="17">
        <f t="shared" si="13"/>
        <v>0</v>
      </c>
      <c r="O281" s="17">
        <f t="shared" si="14"/>
        <v>0</v>
      </c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1:37" s="13" customFormat="1" ht="13.9" customHeight="1" x14ac:dyDescent="0.3">
      <c r="A282" s="44">
        <v>270</v>
      </c>
      <c r="B282" s="13" t="s">
        <v>992</v>
      </c>
      <c r="C282" s="78" t="s">
        <v>993</v>
      </c>
      <c r="E282" s="13" t="s">
        <v>500</v>
      </c>
      <c r="F282" s="13" t="s">
        <v>10</v>
      </c>
      <c r="G282" s="44">
        <v>0</v>
      </c>
      <c r="H282" s="44">
        <v>0</v>
      </c>
      <c r="I282" s="44">
        <v>0</v>
      </c>
      <c r="J282" s="44">
        <v>0</v>
      </c>
      <c r="K282" s="44">
        <v>0</v>
      </c>
      <c r="L282" s="44">
        <v>0</v>
      </c>
      <c r="M282" s="17">
        <f t="shared" si="12"/>
        <v>0</v>
      </c>
      <c r="N282" s="17">
        <f t="shared" si="13"/>
        <v>0</v>
      </c>
      <c r="O282" s="17">
        <f t="shared" si="14"/>
        <v>0</v>
      </c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1:37" s="13" customFormat="1" ht="13.9" customHeight="1" x14ac:dyDescent="0.3">
      <c r="A283" s="44">
        <v>271</v>
      </c>
      <c r="C283" s="78" t="s">
        <v>10</v>
      </c>
      <c r="E283" s="51" t="s">
        <v>32</v>
      </c>
      <c r="F283" s="51" t="s">
        <v>10</v>
      </c>
      <c r="G283" s="32"/>
      <c r="H283" s="32"/>
      <c r="I283" s="32"/>
      <c r="J283" s="32"/>
      <c r="K283" s="32"/>
      <c r="L283" s="32"/>
      <c r="M283" s="14">
        <f t="shared" si="12"/>
        <v>0</v>
      </c>
      <c r="N283" s="14">
        <f t="shared" si="13"/>
        <v>0</v>
      </c>
      <c r="O283" s="14">
        <f t="shared" si="14"/>
        <v>0</v>
      </c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1:37" s="13" customFormat="1" ht="13.9" customHeight="1" x14ac:dyDescent="0.3">
      <c r="A284" s="44">
        <v>272</v>
      </c>
      <c r="C284" s="78" t="s">
        <v>10</v>
      </c>
      <c r="E284" s="13" t="s">
        <v>32</v>
      </c>
      <c r="F284" s="13" t="s">
        <v>10</v>
      </c>
      <c r="G284" s="44"/>
      <c r="H284" s="44"/>
      <c r="I284" s="44"/>
      <c r="J284" s="44"/>
      <c r="K284" s="44"/>
      <c r="L284" s="44"/>
      <c r="M284" s="17">
        <f t="shared" si="12"/>
        <v>0</v>
      </c>
      <c r="N284" s="17">
        <f t="shared" si="13"/>
        <v>0</v>
      </c>
      <c r="O284" s="17">
        <f t="shared" si="14"/>
        <v>0</v>
      </c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1:37" s="13" customFormat="1" ht="13.9" customHeight="1" x14ac:dyDescent="0.3">
      <c r="A285" s="44">
        <v>273</v>
      </c>
      <c r="C285" s="78" t="s">
        <v>10</v>
      </c>
      <c r="E285" s="13" t="s">
        <v>32</v>
      </c>
      <c r="F285" s="13" t="s">
        <v>10</v>
      </c>
      <c r="G285" s="44"/>
      <c r="H285" s="44"/>
      <c r="I285" s="44"/>
      <c r="J285" s="44"/>
      <c r="K285" s="44"/>
      <c r="L285" s="44"/>
      <c r="M285" s="17">
        <f t="shared" si="12"/>
        <v>0</v>
      </c>
      <c r="N285" s="17">
        <f t="shared" si="13"/>
        <v>0</v>
      </c>
      <c r="O285" s="17">
        <f t="shared" si="14"/>
        <v>0</v>
      </c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1:37" s="13" customFormat="1" ht="13.9" customHeight="1" x14ac:dyDescent="0.3">
      <c r="A286" s="44">
        <v>274</v>
      </c>
      <c r="C286" s="78" t="s">
        <v>10</v>
      </c>
      <c r="E286" s="13" t="s">
        <v>34</v>
      </c>
      <c r="F286" s="13" t="s">
        <v>10</v>
      </c>
      <c r="G286" s="44"/>
      <c r="H286" s="44"/>
      <c r="I286" s="44"/>
      <c r="J286" s="44"/>
      <c r="K286" s="44"/>
      <c r="L286" s="44"/>
      <c r="M286" s="17">
        <f t="shared" si="12"/>
        <v>0</v>
      </c>
      <c r="N286" s="17">
        <f t="shared" si="13"/>
        <v>0</v>
      </c>
      <c r="O286" s="17">
        <f t="shared" si="14"/>
        <v>0</v>
      </c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1:37" s="13" customFormat="1" ht="13.9" customHeight="1" x14ac:dyDescent="0.3">
      <c r="A287" s="44">
        <v>275</v>
      </c>
      <c r="C287" s="78" t="s">
        <v>10</v>
      </c>
      <c r="E287" s="51" t="s">
        <v>34</v>
      </c>
      <c r="F287" s="51" t="s">
        <v>10</v>
      </c>
      <c r="G287" s="32"/>
      <c r="H287" s="32"/>
      <c r="I287" s="32"/>
      <c r="J287" s="32"/>
      <c r="K287" s="32"/>
      <c r="L287" s="32"/>
      <c r="M287" s="14">
        <f t="shared" si="12"/>
        <v>0</v>
      </c>
      <c r="N287" s="14">
        <f t="shared" si="13"/>
        <v>0</v>
      </c>
      <c r="O287" s="14">
        <f t="shared" si="14"/>
        <v>0</v>
      </c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1:37" s="13" customFormat="1" ht="13.9" customHeight="1" x14ac:dyDescent="0.3">
      <c r="A288" s="44">
        <v>276</v>
      </c>
      <c r="C288" s="78" t="s">
        <v>10</v>
      </c>
      <c r="E288" s="13" t="s">
        <v>34</v>
      </c>
      <c r="F288" s="13" t="s">
        <v>10</v>
      </c>
      <c r="G288" s="44"/>
      <c r="H288" s="44"/>
      <c r="I288" s="44"/>
      <c r="J288" s="44"/>
      <c r="K288" s="44"/>
      <c r="L288" s="44"/>
      <c r="M288" s="17">
        <f t="shared" si="12"/>
        <v>0</v>
      </c>
      <c r="N288" s="17">
        <f t="shared" si="13"/>
        <v>0</v>
      </c>
      <c r="O288" s="17">
        <f t="shared" si="14"/>
        <v>0</v>
      </c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1:37" s="13" customFormat="1" ht="13.9" customHeight="1" x14ac:dyDescent="0.3">
      <c r="A289" s="44">
        <v>277</v>
      </c>
      <c r="C289" s="78" t="s">
        <v>10</v>
      </c>
      <c r="E289" s="51" t="s">
        <v>890</v>
      </c>
      <c r="F289" s="51" t="s">
        <v>10</v>
      </c>
      <c r="G289" s="32"/>
      <c r="H289" s="32"/>
      <c r="I289" s="32"/>
      <c r="J289" s="32"/>
      <c r="K289" s="32"/>
      <c r="L289" s="32"/>
      <c r="M289" s="14">
        <f t="shared" si="12"/>
        <v>0</v>
      </c>
      <c r="N289" s="14">
        <f t="shared" si="13"/>
        <v>0</v>
      </c>
      <c r="O289" s="14">
        <f t="shared" si="14"/>
        <v>0</v>
      </c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1:37" s="13" customFormat="1" ht="13.9" customHeight="1" x14ac:dyDescent="0.3">
      <c r="A290" s="44">
        <v>278</v>
      </c>
      <c r="C290" s="78" t="s">
        <v>10</v>
      </c>
      <c r="E290" s="51" t="s">
        <v>35</v>
      </c>
      <c r="F290" s="51" t="s">
        <v>10</v>
      </c>
      <c r="G290" s="32"/>
      <c r="H290" s="32"/>
      <c r="I290" s="32"/>
      <c r="J290" s="32"/>
      <c r="K290" s="32"/>
      <c r="L290" s="32"/>
      <c r="M290" s="14">
        <f t="shared" si="12"/>
        <v>0</v>
      </c>
      <c r="N290" s="14">
        <f t="shared" si="13"/>
        <v>0</v>
      </c>
      <c r="O290" s="14">
        <f t="shared" si="14"/>
        <v>0</v>
      </c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1:37" s="13" customFormat="1" ht="13.9" customHeight="1" x14ac:dyDescent="0.3">
      <c r="A291" s="44">
        <v>279</v>
      </c>
      <c r="C291" s="78" t="s">
        <v>10</v>
      </c>
      <c r="E291" s="13" t="s">
        <v>35</v>
      </c>
      <c r="F291" s="13" t="s">
        <v>10</v>
      </c>
      <c r="G291" s="44"/>
      <c r="H291" s="44"/>
      <c r="I291" s="44"/>
      <c r="J291" s="44"/>
      <c r="K291" s="44"/>
      <c r="L291" s="44"/>
      <c r="M291" s="17">
        <f t="shared" si="12"/>
        <v>0</v>
      </c>
      <c r="N291" s="17">
        <f t="shared" si="13"/>
        <v>0</v>
      </c>
      <c r="O291" s="17">
        <f t="shared" si="14"/>
        <v>0</v>
      </c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1:37" s="13" customFormat="1" ht="13.9" customHeight="1" x14ac:dyDescent="0.3">
      <c r="A292" s="44">
        <v>280</v>
      </c>
      <c r="C292" s="78" t="s">
        <v>10</v>
      </c>
      <c r="E292" s="51" t="s">
        <v>35</v>
      </c>
      <c r="F292" s="51" t="s">
        <v>10</v>
      </c>
      <c r="G292" s="32"/>
      <c r="H292" s="32"/>
      <c r="I292" s="32"/>
      <c r="J292" s="32"/>
      <c r="K292" s="32"/>
      <c r="L292" s="32"/>
      <c r="M292" s="14">
        <f t="shared" si="12"/>
        <v>0</v>
      </c>
      <c r="N292" s="14">
        <f t="shared" si="13"/>
        <v>0</v>
      </c>
      <c r="O292" s="14">
        <f t="shared" si="14"/>
        <v>0</v>
      </c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1:37" s="13" customFormat="1" ht="13.9" customHeight="1" x14ac:dyDescent="0.3">
      <c r="A293" s="44">
        <v>281</v>
      </c>
      <c r="C293" s="78" t="s">
        <v>10</v>
      </c>
      <c r="E293" s="51" t="s">
        <v>36</v>
      </c>
      <c r="F293" s="51" t="s">
        <v>10</v>
      </c>
      <c r="G293" s="32"/>
      <c r="H293" s="32"/>
      <c r="I293" s="32"/>
      <c r="J293" s="32"/>
      <c r="K293" s="32"/>
      <c r="L293" s="32"/>
      <c r="M293" s="14">
        <f t="shared" si="12"/>
        <v>0</v>
      </c>
      <c r="N293" s="14">
        <f t="shared" si="13"/>
        <v>0</v>
      </c>
      <c r="O293" s="14">
        <f t="shared" si="14"/>
        <v>0</v>
      </c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1:37" s="13" customFormat="1" ht="13.9" customHeight="1" x14ac:dyDescent="0.3">
      <c r="A294" s="44">
        <v>282</v>
      </c>
      <c r="C294" s="78" t="s">
        <v>10</v>
      </c>
      <c r="E294" s="13" t="s">
        <v>36</v>
      </c>
      <c r="F294" s="13" t="s">
        <v>10</v>
      </c>
      <c r="G294" s="44"/>
      <c r="H294" s="44"/>
      <c r="I294" s="44"/>
      <c r="J294" s="44"/>
      <c r="K294" s="44"/>
      <c r="L294" s="44"/>
      <c r="M294" s="17">
        <f t="shared" si="12"/>
        <v>0</v>
      </c>
      <c r="N294" s="17">
        <f t="shared" si="13"/>
        <v>0</v>
      </c>
      <c r="O294" s="17">
        <f t="shared" si="14"/>
        <v>0</v>
      </c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1:37" s="13" customFormat="1" ht="13.9" customHeight="1" x14ac:dyDescent="0.3">
      <c r="A295" s="44">
        <v>283</v>
      </c>
      <c r="C295" s="78" t="s">
        <v>10</v>
      </c>
      <c r="E295" s="13" t="s">
        <v>36</v>
      </c>
      <c r="F295" s="13" t="s">
        <v>10</v>
      </c>
      <c r="G295" s="44"/>
      <c r="H295" s="44"/>
      <c r="I295" s="44"/>
      <c r="J295" s="44"/>
      <c r="K295" s="44"/>
      <c r="L295" s="44"/>
      <c r="M295" s="17">
        <f t="shared" si="12"/>
        <v>0</v>
      </c>
      <c r="N295" s="17">
        <f t="shared" si="13"/>
        <v>0</v>
      </c>
      <c r="O295" s="17">
        <f t="shared" si="14"/>
        <v>0</v>
      </c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1:37" s="13" customFormat="1" ht="13.9" customHeight="1" x14ac:dyDescent="0.3">
      <c r="A296" s="44">
        <v>284</v>
      </c>
      <c r="C296" s="78" t="s">
        <v>10</v>
      </c>
      <c r="E296" s="13" t="s">
        <v>37</v>
      </c>
      <c r="F296" s="13" t="s">
        <v>10</v>
      </c>
      <c r="G296" s="44"/>
      <c r="H296" s="44"/>
      <c r="I296" s="44"/>
      <c r="J296" s="44"/>
      <c r="K296" s="44"/>
      <c r="L296" s="44"/>
      <c r="M296" s="17">
        <f t="shared" si="12"/>
        <v>0</v>
      </c>
      <c r="N296" s="17">
        <f t="shared" si="13"/>
        <v>0</v>
      </c>
      <c r="O296" s="17">
        <f t="shared" si="14"/>
        <v>0</v>
      </c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1:37" s="13" customFormat="1" ht="13.9" customHeight="1" x14ac:dyDescent="0.3">
      <c r="A297" s="44">
        <v>285</v>
      </c>
      <c r="C297" s="78" t="s">
        <v>10</v>
      </c>
      <c r="E297" s="13" t="s">
        <v>37</v>
      </c>
      <c r="F297" s="13" t="s">
        <v>10</v>
      </c>
      <c r="G297" s="44"/>
      <c r="H297" s="44"/>
      <c r="I297" s="44"/>
      <c r="J297" s="44"/>
      <c r="K297" s="44"/>
      <c r="L297" s="44"/>
      <c r="M297" s="17">
        <f t="shared" si="12"/>
        <v>0</v>
      </c>
      <c r="N297" s="17">
        <f t="shared" si="13"/>
        <v>0</v>
      </c>
      <c r="O297" s="17">
        <f t="shared" si="14"/>
        <v>0</v>
      </c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1:37" s="13" customFormat="1" ht="13.9" customHeight="1" x14ac:dyDescent="0.3">
      <c r="A298" s="44">
        <v>286</v>
      </c>
      <c r="C298" s="78" t="s">
        <v>10</v>
      </c>
      <c r="E298" s="13" t="s">
        <v>37</v>
      </c>
      <c r="F298" s="13" t="s">
        <v>10</v>
      </c>
      <c r="G298" s="44"/>
      <c r="H298" s="44"/>
      <c r="I298" s="44"/>
      <c r="J298" s="44"/>
      <c r="K298" s="44"/>
      <c r="L298" s="44"/>
      <c r="M298" s="17">
        <f t="shared" si="12"/>
        <v>0</v>
      </c>
      <c r="N298" s="17">
        <f t="shared" si="13"/>
        <v>0</v>
      </c>
      <c r="O298" s="17">
        <f t="shared" si="14"/>
        <v>0</v>
      </c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1:37" s="13" customFormat="1" ht="13.9" customHeight="1" x14ac:dyDescent="0.3">
      <c r="A299" s="44">
        <v>287</v>
      </c>
      <c r="C299" s="78" t="s">
        <v>10</v>
      </c>
      <c r="E299" s="13" t="s">
        <v>38</v>
      </c>
      <c r="F299" s="13" t="s">
        <v>10</v>
      </c>
      <c r="G299" s="44"/>
      <c r="H299" s="44"/>
      <c r="I299" s="44"/>
      <c r="J299" s="44"/>
      <c r="K299" s="44"/>
      <c r="L299" s="44"/>
      <c r="M299" s="17">
        <f t="shared" si="12"/>
        <v>0</v>
      </c>
      <c r="N299" s="17">
        <f t="shared" si="13"/>
        <v>0</v>
      </c>
      <c r="O299" s="17">
        <f t="shared" si="14"/>
        <v>0</v>
      </c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1:37" s="13" customFormat="1" ht="13.9" customHeight="1" x14ac:dyDescent="0.3">
      <c r="A300" s="44">
        <v>288</v>
      </c>
      <c r="C300" s="78" t="s">
        <v>10</v>
      </c>
      <c r="E300" s="13" t="s">
        <v>38</v>
      </c>
      <c r="F300" s="13" t="s">
        <v>10</v>
      </c>
      <c r="G300" s="44"/>
      <c r="H300" s="44"/>
      <c r="I300" s="44"/>
      <c r="J300" s="44"/>
      <c r="K300" s="44"/>
      <c r="L300" s="44"/>
      <c r="M300" s="17">
        <f t="shared" si="12"/>
        <v>0</v>
      </c>
      <c r="N300" s="17">
        <f t="shared" si="13"/>
        <v>0</v>
      </c>
      <c r="O300" s="17">
        <f t="shared" si="14"/>
        <v>0</v>
      </c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1:37" s="13" customFormat="1" ht="13.9" customHeight="1" x14ac:dyDescent="0.3">
      <c r="A301" s="44">
        <v>289</v>
      </c>
      <c r="C301" s="78" t="s">
        <v>10</v>
      </c>
      <c r="E301" s="13" t="s">
        <v>38</v>
      </c>
      <c r="F301" s="13" t="s">
        <v>10</v>
      </c>
      <c r="G301" s="44"/>
      <c r="H301" s="44"/>
      <c r="I301" s="44"/>
      <c r="J301" s="44"/>
      <c r="K301" s="44"/>
      <c r="L301" s="44"/>
      <c r="M301" s="17">
        <f t="shared" si="12"/>
        <v>0</v>
      </c>
      <c r="N301" s="17">
        <f t="shared" si="13"/>
        <v>0</v>
      </c>
      <c r="O301" s="17">
        <f t="shared" si="14"/>
        <v>0</v>
      </c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1:37" s="13" customFormat="1" ht="13.9" customHeight="1" x14ac:dyDescent="0.3">
      <c r="A302" s="44">
        <v>290</v>
      </c>
      <c r="C302" s="78" t="s">
        <v>10</v>
      </c>
      <c r="E302" s="13" t="s">
        <v>890</v>
      </c>
      <c r="F302" s="13" t="s">
        <v>10</v>
      </c>
      <c r="G302" s="44"/>
      <c r="H302" s="44"/>
      <c r="I302" s="44"/>
      <c r="J302" s="44"/>
      <c r="K302" s="44"/>
      <c r="L302" s="44"/>
      <c r="M302" s="17">
        <f t="shared" si="12"/>
        <v>0</v>
      </c>
      <c r="N302" s="17">
        <f t="shared" si="13"/>
        <v>0</v>
      </c>
      <c r="O302" s="17">
        <f t="shared" si="14"/>
        <v>0</v>
      </c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1:37" s="13" customFormat="1" ht="13.9" customHeight="1" x14ac:dyDescent="0.3">
      <c r="A303" s="44">
        <v>291</v>
      </c>
      <c r="C303" s="78" t="s">
        <v>10</v>
      </c>
      <c r="E303" s="13" t="s">
        <v>890</v>
      </c>
      <c r="F303" s="13" t="s">
        <v>10</v>
      </c>
      <c r="G303" s="44"/>
      <c r="H303" s="44"/>
      <c r="I303" s="44"/>
      <c r="J303" s="44"/>
      <c r="K303" s="44"/>
      <c r="L303" s="44"/>
      <c r="M303" s="17">
        <f t="shared" si="12"/>
        <v>0</v>
      </c>
      <c r="N303" s="17">
        <f t="shared" si="13"/>
        <v>0</v>
      </c>
      <c r="O303" s="17">
        <f t="shared" si="14"/>
        <v>0</v>
      </c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1:37" s="13" customFormat="1" ht="13.9" customHeight="1" x14ac:dyDescent="0.3">
      <c r="A304" s="44">
        <v>292</v>
      </c>
      <c r="C304" s="78" t="s">
        <v>10</v>
      </c>
      <c r="E304" s="51" t="s">
        <v>890</v>
      </c>
      <c r="F304" s="51" t="s">
        <v>10</v>
      </c>
      <c r="G304" s="32"/>
      <c r="H304" s="32"/>
      <c r="I304" s="32"/>
      <c r="J304" s="32"/>
      <c r="K304" s="32"/>
      <c r="L304" s="32"/>
      <c r="M304" s="14">
        <f t="shared" si="12"/>
        <v>0</v>
      </c>
      <c r="N304" s="14">
        <f t="shared" si="13"/>
        <v>0</v>
      </c>
      <c r="O304" s="14">
        <f t="shared" si="14"/>
        <v>0</v>
      </c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1:37" s="13" customFormat="1" ht="13.9" customHeight="1" x14ac:dyDescent="0.3">
      <c r="A305" s="44">
        <v>293</v>
      </c>
      <c r="C305" s="78" t="s">
        <v>10</v>
      </c>
      <c r="E305" s="13" t="s">
        <v>39</v>
      </c>
      <c r="F305" s="13" t="s">
        <v>10</v>
      </c>
      <c r="G305" s="44"/>
      <c r="H305" s="44"/>
      <c r="I305" s="44"/>
      <c r="J305" s="44"/>
      <c r="K305" s="44"/>
      <c r="L305" s="44"/>
      <c r="M305" s="17">
        <f t="shared" si="12"/>
        <v>0</v>
      </c>
      <c r="N305" s="17">
        <f t="shared" si="13"/>
        <v>0</v>
      </c>
      <c r="O305" s="17">
        <f t="shared" si="14"/>
        <v>0</v>
      </c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1:37" s="13" customFormat="1" ht="13.9" customHeight="1" x14ac:dyDescent="0.3">
      <c r="A306" s="44">
        <v>294</v>
      </c>
      <c r="C306" s="78" t="s">
        <v>10</v>
      </c>
      <c r="E306" s="13" t="s">
        <v>39</v>
      </c>
      <c r="F306" s="13" t="s">
        <v>10</v>
      </c>
      <c r="G306" s="44"/>
      <c r="H306" s="44"/>
      <c r="I306" s="44"/>
      <c r="J306" s="44"/>
      <c r="K306" s="44"/>
      <c r="L306" s="44"/>
      <c r="M306" s="17">
        <f t="shared" si="12"/>
        <v>0</v>
      </c>
      <c r="N306" s="17">
        <f t="shared" si="13"/>
        <v>0</v>
      </c>
      <c r="O306" s="17">
        <f t="shared" si="14"/>
        <v>0</v>
      </c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1:37" s="13" customFormat="1" ht="13.9" customHeight="1" x14ac:dyDescent="0.3">
      <c r="A307" s="44">
        <v>295</v>
      </c>
      <c r="C307" s="78" t="s">
        <v>10</v>
      </c>
      <c r="E307" s="13" t="s">
        <v>39</v>
      </c>
      <c r="F307" s="13" t="s">
        <v>10</v>
      </c>
      <c r="G307" s="44"/>
      <c r="H307" s="44"/>
      <c r="I307" s="44"/>
      <c r="J307" s="44"/>
      <c r="K307" s="44"/>
      <c r="L307" s="44"/>
      <c r="M307" s="17">
        <f t="shared" si="12"/>
        <v>0</v>
      </c>
      <c r="N307" s="17">
        <f t="shared" si="13"/>
        <v>0</v>
      </c>
      <c r="O307" s="17">
        <f t="shared" si="14"/>
        <v>0</v>
      </c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1:37" s="13" customFormat="1" ht="13.9" customHeight="1" x14ac:dyDescent="0.3">
      <c r="A308" s="44">
        <v>296</v>
      </c>
      <c r="C308" s="78" t="s">
        <v>10</v>
      </c>
      <c r="E308" s="13" t="s">
        <v>890</v>
      </c>
      <c r="F308" s="13" t="s">
        <v>10</v>
      </c>
      <c r="G308" s="44"/>
      <c r="H308" s="44"/>
      <c r="I308" s="44"/>
      <c r="J308" s="44"/>
      <c r="K308" s="44"/>
      <c r="L308" s="44"/>
      <c r="M308" s="17">
        <f t="shared" si="12"/>
        <v>0</v>
      </c>
      <c r="N308" s="17">
        <f t="shared" si="13"/>
        <v>0</v>
      </c>
      <c r="O308" s="17">
        <f t="shared" si="14"/>
        <v>0</v>
      </c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1:37" s="13" customFormat="1" ht="13.9" customHeight="1" x14ac:dyDescent="0.3">
      <c r="A309" s="44">
        <v>297</v>
      </c>
      <c r="C309" s="78" t="s">
        <v>10</v>
      </c>
      <c r="E309" s="13" t="s">
        <v>890</v>
      </c>
      <c r="F309" s="13" t="s">
        <v>10</v>
      </c>
      <c r="G309" s="44"/>
      <c r="H309" s="44"/>
      <c r="I309" s="44"/>
      <c r="J309" s="44"/>
      <c r="K309" s="44"/>
      <c r="L309" s="44"/>
      <c r="M309" s="17">
        <f t="shared" si="12"/>
        <v>0</v>
      </c>
      <c r="N309" s="17">
        <f t="shared" si="13"/>
        <v>0</v>
      </c>
      <c r="O309" s="17">
        <f t="shared" si="14"/>
        <v>0</v>
      </c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1:37" s="13" customFormat="1" ht="13.9" customHeight="1" x14ac:dyDescent="0.3">
      <c r="A310" s="44">
        <v>298</v>
      </c>
      <c r="C310" s="78" t="s">
        <v>10</v>
      </c>
      <c r="E310" s="13" t="s">
        <v>40</v>
      </c>
      <c r="F310" s="13" t="s">
        <v>10</v>
      </c>
      <c r="G310" s="44"/>
      <c r="H310" s="44"/>
      <c r="I310" s="44"/>
      <c r="J310" s="44"/>
      <c r="K310" s="44"/>
      <c r="L310" s="44"/>
      <c r="M310" s="17">
        <f t="shared" si="12"/>
        <v>0</v>
      </c>
      <c r="N310" s="17">
        <f t="shared" si="13"/>
        <v>0</v>
      </c>
      <c r="O310" s="17">
        <f t="shared" si="14"/>
        <v>0</v>
      </c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1:37" s="13" customFormat="1" ht="13.9" customHeight="1" x14ac:dyDescent="0.3">
      <c r="A311" s="44">
        <v>299</v>
      </c>
      <c r="C311" s="78" t="s">
        <v>10</v>
      </c>
      <c r="E311" s="13" t="s">
        <v>40</v>
      </c>
      <c r="F311" s="13" t="s">
        <v>10</v>
      </c>
      <c r="G311" s="44"/>
      <c r="H311" s="44"/>
      <c r="I311" s="44"/>
      <c r="J311" s="44"/>
      <c r="K311" s="44"/>
      <c r="L311" s="44"/>
      <c r="M311" s="17">
        <f t="shared" si="12"/>
        <v>0</v>
      </c>
      <c r="N311" s="17">
        <f t="shared" si="13"/>
        <v>0</v>
      </c>
      <c r="O311" s="17">
        <f t="shared" si="14"/>
        <v>0</v>
      </c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1:37" s="13" customFormat="1" ht="13.9" customHeight="1" x14ac:dyDescent="0.3">
      <c r="A312" s="44">
        <v>300</v>
      </c>
      <c r="C312" s="78" t="s">
        <v>10</v>
      </c>
      <c r="E312" s="13" t="s">
        <v>40</v>
      </c>
      <c r="F312" s="13" t="s">
        <v>10</v>
      </c>
      <c r="G312" s="44"/>
      <c r="H312" s="44"/>
      <c r="I312" s="44"/>
      <c r="J312" s="44"/>
      <c r="K312" s="44"/>
      <c r="L312" s="44"/>
      <c r="M312" s="17">
        <f t="shared" si="12"/>
        <v>0</v>
      </c>
      <c r="N312" s="17">
        <f t="shared" si="13"/>
        <v>0</v>
      </c>
      <c r="O312" s="17">
        <f t="shared" si="14"/>
        <v>0</v>
      </c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1:37" s="13" customFormat="1" ht="13.9" customHeight="1" x14ac:dyDescent="0.3">
      <c r="A313" s="44">
        <v>301</v>
      </c>
      <c r="C313" s="78" t="s">
        <v>10</v>
      </c>
      <c r="E313" s="13" t="s">
        <v>890</v>
      </c>
      <c r="F313" s="13" t="s">
        <v>10</v>
      </c>
      <c r="G313" s="44"/>
      <c r="H313" s="44"/>
      <c r="I313" s="44"/>
      <c r="J313" s="44"/>
      <c r="K313" s="44"/>
      <c r="L313" s="44"/>
      <c r="M313" s="17">
        <f t="shared" si="12"/>
        <v>0</v>
      </c>
      <c r="N313" s="17">
        <f t="shared" si="13"/>
        <v>0</v>
      </c>
      <c r="O313" s="17">
        <f t="shared" si="14"/>
        <v>0</v>
      </c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1:37" s="13" customFormat="1" ht="13.9" customHeight="1" x14ac:dyDescent="0.3">
      <c r="A314" s="44">
        <v>302</v>
      </c>
      <c r="C314" s="78" t="s">
        <v>10</v>
      </c>
      <c r="E314" s="13" t="s">
        <v>890</v>
      </c>
      <c r="F314" s="13" t="s">
        <v>10</v>
      </c>
      <c r="G314" s="44"/>
      <c r="H314" s="44"/>
      <c r="I314" s="44"/>
      <c r="J314" s="44"/>
      <c r="K314" s="44"/>
      <c r="L314" s="44"/>
      <c r="M314" s="17">
        <f t="shared" si="12"/>
        <v>0</v>
      </c>
      <c r="N314" s="17">
        <f t="shared" si="13"/>
        <v>0</v>
      </c>
      <c r="O314" s="17">
        <f t="shared" si="14"/>
        <v>0</v>
      </c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1:37" s="13" customFormat="1" ht="13.9" customHeight="1" x14ac:dyDescent="0.3">
      <c r="A315" s="44">
        <v>303</v>
      </c>
      <c r="C315" s="78" t="s">
        <v>10</v>
      </c>
      <c r="E315" s="13" t="s">
        <v>890</v>
      </c>
      <c r="F315" s="13" t="s">
        <v>10</v>
      </c>
      <c r="G315" s="44"/>
      <c r="H315" s="44"/>
      <c r="I315" s="44"/>
      <c r="J315" s="44"/>
      <c r="K315" s="44"/>
      <c r="L315" s="44"/>
      <c r="M315" s="17">
        <f t="shared" si="12"/>
        <v>0</v>
      </c>
      <c r="N315" s="17">
        <f t="shared" si="13"/>
        <v>0</v>
      </c>
      <c r="O315" s="17">
        <f t="shared" si="14"/>
        <v>0</v>
      </c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1:37" s="13" customFormat="1" ht="13.9" customHeight="1" x14ac:dyDescent="0.3">
      <c r="A316" s="44">
        <v>304</v>
      </c>
      <c r="C316" s="78" t="s">
        <v>10</v>
      </c>
      <c r="E316" s="13" t="s">
        <v>110</v>
      </c>
      <c r="F316" s="13" t="s">
        <v>10</v>
      </c>
      <c r="G316" s="44"/>
      <c r="H316" s="44"/>
      <c r="I316" s="44"/>
      <c r="J316" s="44"/>
      <c r="K316" s="44"/>
      <c r="L316" s="44"/>
      <c r="M316" s="17">
        <f t="shared" si="12"/>
        <v>0</v>
      </c>
      <c r="N316" s="17">
        <f t="shared" si="13"/>
        <v>0</v>
      </c>
      <c r="O316" s="17">
        <f t="shared" si="14"/>
        <v>0</v>
      </c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1:37" s="13" customFormat="1" ht="13.9" customHeight="1" x14ac:dyDescent="0.3">
      <c r="A317" s="44">
        <v>305</v>
      </c>
      <c r="C317" s="78" t="s">
        <v>10</v>
      </c>
      <c r="E317" s="13" t="s">
        <v>110</v>
      </c>
      <c r="F317" s="13" t="s">
        <v>10</v>
      </c>
      <c r="G317" s="44"/>
      <c r="H317" s="44"/>
      <c r="I317" s="44"/>
      <c r="J317" s="44"/>
      <c r="K317" s="44"/>
      <c r="L317" s="44"/>
      <c r="M317" s="17">
        <f t="shared" si="12"/>
        <v>0</v>
      </c>
      <c r="N317" s="17">
        <f t="shared" si="13"/>
        <v>0</v>
      </c>
      <c r="O317" s="17">
        <f t="shared" si="14"/>
        <v>0</v>
      </c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1:37" s="13" customFormat="1" ht="13.9" customHeight="1" x14ac:dyDescent="0.3">
      <c r="A318" s="44">
        <v>306</v>
      </c>
      <c r="C318" s="78" t="s">
        <v>10</v>
      </c>
      <c r="E318" s="13" t="s">
        <v>110</v>
      </c>
      <c r="F318" s="13" t="s">
        <v>10</v>
      </c>
      <c r="G318" s="44"/>
      <c r="H318" s="44"/>
      <c r="I318" s="44"/>
      <c r="J318" s="44"/>
      <c r="K318" s="44"/>
      <c r="L318" s="44"/>
      <c r="M318" s="17">
        <f t="shared" si="12"/>
        <v>0</v>
      </c>
      <c r="N318" s="17">
        <f t="shared" si="13"/>
        <v>0</v>
      </c>
      <c r="O318" s="17">
        <f t="shared" si="14"/>
        <v>0</v>
      </c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1:37" s="13" customFormat="1" ht="13.9" customHeight="1" x14ac:dyDescent="0.3">
      <c r="A319" s="44">
        <v>307</v>
      </c>
      <c r="C319" s="78" t="s">
        <v>10</v>
      </c>
      <c r="E319" s="13" t="s">
        <v>41</v>
      </c>
      <c r="F319" s="13" t="s">
        <v>10</v>
      </c>
      <c r="G319" s="44"/>
      <c r="H319" s="44"/>
      <c r="I319" s="44"/>
      <c r="J319" s="44"/>
      <c r="K319" s="44"/>
      <c r="L319" s="44"/>
      <c r="M319" s="17">
        <f t="shared" si="12"/>
        <v>0</v>
      </c>
      <c r="N319" s="17">
        <f t="shared" si="13"/>
        <v>0</v>
      </c>
      <c r="O319" s="17">
        <f t="shared" si="14"/>
        <v>0</v>
      </c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1:37" s="13" customFormat="1" ht="13.9" customHeight="1" x14ac:dyDescent="0.3">
      <c r="A320" s="44">
        <v>308</v>
      </c>
      <c r="C320" s="78" t="s">
        <v>10</v>
      </c>
      <c r="E320" s="13" t="s">
        <v>41</v>
      </c>
      <c r="F320" s="13" t="s">
        <v>10</v>
      </c>
      <c r="G320" s="44"/>
      <c r="H320" s="44"/>
      <c r="I320" s="44"/>
      <c r="J320" s="44"/>
      <c r="K320" s="44"/>
      <c r="L320" s="44"/>
      <c r="M320" s="17">
        <f t="shared" si="12"/>
        <v>0</v>
      </c>
      <c r="N320" s="17">
        <f t="shared" si="13"/>
        <v>0</v>
      </c>
      <c r="O320" s="17">
        <f t="shared" si="14"/>
        <v>0</v>
      </c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1:37" s="13" customFormat="1" ht="13.9" customHeight="1" x14ac:dyDescent="0.3">
      <c r="A321" s="44">
        <v>309</v>
      </c>
      <c r="C321" s="78" t="s">
        <v>10</v>
      </c>
      <c r="E321" s="13" t="s">
        <v>41</v>
      </c>
      <c r="F321" s="13" t="s">
        <v>10</v>
      </c>
      <c r="G321" s="44"/>
      <c r="H321" s="44"/>
      <c r="I321" s="44"/>
      <c r="J321" s="44"/>
      <c r="K321" s="44"/>
      <c r="L321" s="44"/>
      <c r="M321" s="17">
        <f t="shared" si="12"/>
        <v>0</v>
      </c>
      <c r="N321" s="17">
        <f t="shared" si="13"/>
        <v>0</v>
      </c>
      <c r="O321" s="17">
        <f t="shared" si="14"/>
        <v>0</v>
      </c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1:37" s="13" customFormat="1" ht="13.9" customHeight="1" x14ac:dyDescent="0.3">
      <c r="A322" s="44">
        <v>310</v>
      </c>
      <c r="C322" s="78" t="s">
        <v>10</v>
      </c>
      <c r="E322" s="13" t="s">
        <v>890</v>
      </c>
      <c r="F322" s="13" t="s">
        <v>10</v>
      </c>
      <c r="G322" s="44"/>
      <c r="H322" s="44"/>
      <c r="I322" s="44"/>
      <c r="J322" s="44"/>
      <c r="K322" s="44"/>
      <c r="L322" s="44"/>
      <c r="M322" s="17">
        <f t="shared" si="12"/>
        <v>0</v>
      </c>
      <c r="N322" s="17">
        <f t="shared" si="13"/>
        <v>0</v>
      </c>
      <c r="O322" s="17">
        <f t="shared" si="14"/>
        <v>0</v>
      </c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1:37" s="13" customFormat="1" ht="13.9" customHeight="1" x14ac:dyDescent="0.3">
      <c r="A323" s="44">
        <v>311</v>
      </c>
      <c r="C323" s="78" t="s">
        <v>10</v>
      </c>
      <c r="E323" s="13" t="s">
        <v>42</v>
      </c>
      <c r="F323" s="13" t="s">
        <v>10</v>
      </c>
      <c r="G323" s="44"/>
      <c r="H323" s="44"/>
      <c r="I323" s="44"/>
      <c r="J323" s="44"/>
      <c r="K323" s="44"/>
      <c r="L323" s="44"/>
      <c r="M323" s="17">
        <f t="shared" si="12"/>
        <v>0</v>
      </c>
      <c r="N323" s="17">
        <f t="shared" si="13"/>
        <v>0</v>
      </c>
      <c r="O323" s="17">
        <f t="shared" si="14"/>
        <v>0</v>
      </c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1:37" s="13" customFormat="1" ht="13.9" customHeight="1" x14ac:dyDescent="0.3">
      <c r="A324" s="44">
        <v>312</v>
      </c>
      <c r="C324" s="78" t="s">
        <v>10</v>
      </c>
      <c r="E324" s="51" t="s">
        <v>42</v>
      </c>
      <c r="F324" s="51" t="s">
        <v>10</v>
      </c>
      <c r="G324" s="32"/>
      <c r="H324" s="32"/>
      <c r="I324" s="32"/>
      <c r="J324" s="32"/>
      <c r="K324" s="32"/>
      <c r="L324" s="32"/>
      <c r="M324" s="14">
        <f t="shared" si="12"/>
        <v>0</v>
      </c>
      <c r="N324" s="14">
        <f t="shared" si="13"/>
        <v>0</v>
      </c>
      <c r="O324" s="14">
        <f t="shared" si="14"/>
        <v>0</v>
      </c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1:37" s="13" customFormat="1" ht="13.9" customHeight="1" x14ac:dyDescent="0.3">
      <c r="A325" s="44">
        <v>313</v>
      </c>
      <c r="C325" s="78" t="s">
        <v>10</v>
      </c>
      <c r="E325" s="13" t="s">
        <v>42</v>
      </c>
      <c r="F325" s="13" t="s">
        <v>10</v>
      </c>
      <c r="G325" s="44"/>
      <c r="H325" s="44"/>
      <c r="I325" s="44"/>
      <c r="J325" s="44"/>
      <c r="K325" s="44"/>
      <c r="L325" s="44"/>
      <c r="M325" s="17">
        <f t="shared" si="12"/>
        <v>0</v>
      </c>
      <c r="N325" s="17">
        <f t="shared" si="13"/>
        <v>0</v>
      </c>
      <c r="O325" s="17">
        <f t="shared" si="14"/>
        <v>0</v>
      </c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1:37" s="13" customFormat="1" ht="13.9" customHeight="1" x14ac:dyDescent="0.3">
      <c r="A326" s="44">
        <v>314</v>
      </c>
      <c r="C326" s="78" t="s">
        <v>10</v>
      </c>
      <c r="E326" s="13" t="s">
        <v>890</v>
      </c>
      <c r="F326" s="13" t="s">
        <v>10</v>
      </c>
      <c r="G326" s="44"/>
      <c r="H326" s="44"/>
      <c r="I326" s="44"/>
      <c r="J326" s="44"/>
      <c r="K326" s="44"/>
      <c r="L326" s="44"/>
      <c r="M326" s="17">
        <f t="shared" si="12"/>
        <v>0</v>
      </c>
      <c r="N326" s="17">
        <f t="shared" si="13"/>
        <v>0</v>
      </c>
      <c r="O326" s="17">
        <f t="shared" si="14"/>
        <v>0</v>
      </c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1:37" s="13" customFormat="1" ht="13.9" customHeight="1" x14ac:dyDescent="0.3">
      <c r="A327" s="44">
        <v>315</v>
      </c>
      <c r="C327" s="78" t="s">
        <v>10</v>
      </c>
      <c r="E327" s="13" t="s">
        <v>890</v>
      </c>
      <c r="F327" s="13" t="s">
        <v>10</v>
      </c>
      <c r="G327" s="44"/>
      <c r="H327" s="44"/>
      <c r="I327" s="44"/>
      <c r="J327" s="44"/>
      <c r="K327" s="44"/>
      <c r="L327" s="44"/>
      <c r="M327" s="17">
        <f t="shared" si="12"/>
        <v>0</v>
      </c>
      <c r="N327" s="17">
        <f t="shared" si="13"/>
        <v>0</v>
      </c>
      <c r="O327" s="17">
        <f t="shared" si="14"/>
        <v>0</v>
      </c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1:37" s="13" customFormat="1" ht="13.9" customHeight="1" x14ac:dyDescent="0.3">
      <c r="A328" s="44">
        <v>316</v>
      </c>
      <c r="C328" s="78" t="s">
        <v>10</v>
      </c>
      <c r="E328" s="13" t="s">
        <v>890</v>
      </c>
      <c r="F328" s="13" t="s">
        <v>10</v>
      </c>
      <c r="G328" s="44"/>
      <c r="H328" s="44"/>
      <c r="I328" s="44"/>
      <c r="J328" s="44"/>
      <c r="K328" s="44"/>
      <c r="L328" s="44"/>
      <c r="M328" s="17">
        <f t="shared" si="12"/>
        <v>0</v>
      </c>
      <c r="N328" s="17">
        <f t="shared" si="13"/>
        <v>0</v>
      </c>
      <c r="O328" s="17">
        <f t="shared" si="14"/>
        <v>0</v>
      </c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1:37" s="13" customFormat="1" ht="13.9" customHeight="1" x14ac:dyDescent="0.3">
      <c r="A329" s="44">
        <v>317</v>
      </c>
      <c r="C329" s="78" t="s">
        <v>10</v>
      </c>
      <c r="E329" s="13" t="s">
        <v>890</v>
      </c>
      <c r="F329" s="13" t="s">
        <v>10</v>
      </c>
      <c r="G329" s="44"/>
      <c r="H329" s="44"/>
      <c r="I329" s="44"/>
      <c r="J329" s="44"/>
      <c r="K329" s="44"/>
      <c r="L329" s="44"/>
      <c r="M329" s="17">
        <f t="shared" si="12"/>
        <v>0</v>
      </c>
      <c r="N329" s="17">
        <f t="shared" si="13"/>
        <v>0</v>
      </c>
      <c r="O329" s="17">
        <f t="shared" si="14"/>
        <v>0</v>
      </c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1:37" s="13" customFormat="1" ht="13.9" customHeight="1" x14ac:dyDescent="0.3">
      <c r="A330" s="44">
        <v>318</v>
      </c>
      <c r="C330" s="78" t="s">
        <v>10</v>
      </c>
      <c r="E330" s="13" t="s">
        <v>890</v>
      </c>
      <c r="F330" s="13" t="s">
        <v>10</v>
      </c>
      <c r="G330" s="44"/>
      <c r="H330" s="44"/>
      <c r="I330" s="44"/>
      <c r="J330" s="44"/>
      <c r="K330" s="44"/>
      <c r="L330" s="44"/>
      <c r="M330" s="17">
        <f t="shared" si="12"/>
        <v>0</v>
      </c>
      <c r="N330" s="17">
        <f t="shared" si="13"/>
        <v>0</v>
      </c>
      <c r="O330" s="17">
        <f t="shared" si="14"/>
        <v>0</v>
      </c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1:37" s="13" customFormat="1" ht="13.9" customHeight="1" x14ac:dyDescent="0.3">
      <c r="A331" s="44">
        <v>319</v>
      </c>
      <c r="C331" s="78" t="s">
        <v>10</v>
      </c>
      <c r="E331" s="13" t="s">
        <v>890</v>
      </c>
      <c r="F331" s="13" t="s">
        <v>10</v>
      </c>
      <c r="G331" s="44"/>
      <c r="H331" s="44"/>
      <c r="I331" s="44"/>
      <c r="J331" s="44"/>
      <c r="K331" s="44"/>
      <c r="L331" s="44"/>
      <c r="M331" s="17">
        <f t="shared" si="12"/>
        <v>0</v>
      </c>
      <c r="N331" s="17">
        <f t="shared" si="13"/>
        <v>0</v>
      </c>
      <c r="O331" s="17">
        <f t="shared" si="14"/>
        <v>0</v>
      </c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1:37" s="13" customFormat="1" ht="13.9" customHeight="1" x14ac:dyDescent="0.3">
      <c r="A332" s="44">
        <v>320</v>
      </c>
      <c r="C332" s="78" t="s">
        <v>10</v>
      </c>
      <c r="E332" s="13" t="s">
        <v>890</v>
      </c>
      <c r="F332" s="13" t="s">
        <v>10</v>
      </c>
      <c r="G332" s="44"/>
      <c r="H332" s="44"/>
      <c r="I332" s="44"/>
      <c r="J332" s="44"/>
      <c r="K332" s="44"/>
      <c r="L332" s="44"/>
      <c r="M332" s="17">
        <f t="shared" si="12"/>
        <v>0</v>
      </c>
      <c r="N332" s="17">
        <f t="shared" si="13"/>
        <v>0</v>
      </c>
      <c r="O332" s="17">
        <f t="shared" si="14"/>
        <v>0</v>
      </c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1:37" s="13" customFormat="1" ht="13.9" customHeight="1" x14ac:dyDescent="0.3">
      <c r="A333" s="44">
        <v>321</v>
      </c>
      <c r="C333" s="78" t="s">
        <v>10</v>
      </c>
      <c r="E333" s="13" t="s">
        <v>890</v>
      </c>
      <c r="F333" s="13" t="s">
        <v>10</v>
      </c>
      <c r="G333" s="44"/>
      <c r="H333" s="44"/>
      <c r="I333" s="44"/>
      <c r="J333" s="44"/>
      <c r="K333" s="44"/>
      <c r="L333" s="44"/>
      <c r="M333" s="17">
        <f t="shared" ref="M333:M396" si="15">SUM(G333:L333)</f>
        <v>0</v>
      </c>
      <c r="N333" s="17">
        <f t="shared" ref="N333:N396" si="16">COUNTIF(G333:L333, "&gt;0" )</f>
        <v>0</v>
      </c>
      <c r="O333" s="17">
        <f t="shared" ref="O333:O396" si="17">IF(N333=0,0,M333/N333)</f>
        <v>0</v>
      </c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1:37" s="13" customFormat="1" ht="13.9" customHeight="1" x14ac:dyDescent="0.3">
      <c r="A334" s="44">
        <v>322</v>
      </c>
      <c r="C334" s="78" t="s">
        <v>10</v>
      </c>
      <c r="E334" s="13" t="s">
        <v>43</v>
      </c>
      <c r="F334" s="13" t="s">
        <v>10</v>
      </c>
      <c r="G334" s="44"/>
      <c r="H334" s="44"/>
      <c r="I334" s="44"/>
      <c r="J334" s="44"/>
      <c r="K334" s="44"/>
      <c r="L334" s="44"/>
      <c r="M334" s="17">
        <f t="shared" si="15"/>
        <v>0</v>
      </c>
      <c r="N334" s="17">
        <f t="shared" si="16"/>
        <v>0</v>
      </c>
      <c r="O334" s="17">
        <f t="shared" si="17"/>
        <v>0</v>
      </c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1:37" s="13" customFormat="1" ht="13.9" customHeight="1" x14ac:dyDescent="0.3">
      <c r="A335" s="44">
        <v>323</v>
      </c>
      <c r="C335" s="78" t="s">
        <v>10</v>
      </c>
      <c r="E335" s="13" t="s">
        <v>43</v>
      </c>
      <c r="F335" s="13" t="s">
        <v>10</v>
      </c>
      <c r="G335" s="44"/>
      <c r="H335" s="44"/>
      <c r="I335" s="44"/>
      <c r="J335" s="44"/>
      <c r="K335" s="44"/>
      <c r="L335" s="44"/>
      <c r="M335" s="17">
        <f t="shared" si="15"/>
        <v>0</v>
      </c>
      <c r="N335" s="17">
        <f t="shared" si="16"/>
        <v>0</v>
      </c>
      <c r="O335" s="17">
        <f t="shared" si="17"/>
        <v>0</v>
      </c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1:37" s="13" customFormat="1" ht="13.9" customHeight="1" x14ac:dyDescent="0.3">
      <c r="A336" s="44">
        <v>324</v>
      </c>
      <c r="C336" s="78" t="s">
        <v>10</v>
      </c>
      <c r="E336" s="13" t="s">
        <v>43</v>
      </c>
      <c r="F336" s="13" t="s">
        <v>10</v>
      </c>
      <c r="G336" s="44"/>
      <c r="H336" s="44"/>
      <c r="I336" s="44"/>
      <c r="J336" s="44"/>
      <c r="K336" s="44"/>
      <c r="L336" s="44"/>
      <c r="M336" s="17">
        <f t="shared" si="15"/>
        <v>0</v>
      </c>
      <c r="N336" s="17">
        <f t="shared" si="16"/>
        <v>0</v>
      </c>
      <c r="O336" s="17">
        <f t="shared" si="17"/>
        <v>0</v>
      </c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1:37" s="13" customFormat="1" ht="13.9" customHeight="1" x14ac:dyDescent="0.3">
      <c r="A337" s="44">
        <v>325</v>
      </c>
      <c r="C337" s="78" t="s">
        <v>10</v>
      </c>
      <c r="E337" s="13" t="s">
        <v>890</v>
      </c>
      <c r="F337" s="13" t="s">
        <v>10</v>
      </c>
      <c r="G337" s="44"/>
      <c r="H337" s="44"/>
      <c r="I337" s="44"/>
      <c r="J337" s="44"/>
      <c r="K337" s="44"/>
      <c r="L337" s="44"/>
      <c r="M337" s="17">
        <f t="shared" si="15"/>
        <v>0</v>
      </c>
      <c r="N337" s="17">
        <f t="shared" si="16"/>
        <v>0</v>
      </c>
      <c r="O337" s="17">
        <f t="shared" si="17"/>
        <v>0</v>
      </c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1:37" s="13" customFormat="1" ht="13.9" customHeight="1" x14ac:dyDescent="0.3">
      <c r="A338" s="44">
        <v>326</v>
      </c>
      <c r="C338" s="78" t="s">
        <v>10</v>
      </c>
      <c r="E338" s="13" t="s">
        <v>44</v>
      </c>
      <c r="F338" s="13" t="s">
        <v>10</v>
      </c>
      <c r="G338" s="44"/>
      <c r="H338" s="44"/>
      <c r="I338" s="44"/>
      <c r="J338" s="44"/>
      <c r="K338" s="44"/>
      <c r="L338" s="44"/>
      <c r="M338" s="17">
        <f t="shared" si="15"/>
        <v>0</v>
      </c>
      <c r="N338" s="17">
        <f t="shared" si="16"/>
        <v>0</v>
      </c>
      <c r="O338" s="17">
        <f t="shared" si="17"/>
        <v>0</v>
      </c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1:37" s="13" customFormat="1" ht="13.9" customHeight="1" x14ac:dyDescent="0.3">
      <c r="A339" s="44">
        <v>327</v>
      </c>
      <c r="C339" s="78" t="s">
        <v>10</v>
      </c>
      <c r="E339" s="51" t="s">
        <v>44</v>
      </c>
      <c r="F339" s="51" t="s">
        <v>10</v>
      </c>
      <c r="G339" s="32"/>
      <c r="H339" s="32"/>
      <c r="I339" s="32"/>
      <c r="J339" s="32"/>
      <c r="K339" s="32"/>
      <c r="L339" s="32"/>
      <c r="M339" s="14">
        <f t="shared" si="15"/>
        <v>0</v>
      </c>
      <c r="N339" s="14">
        <f t="shared" si="16"/>
        <v>0</v>
      </c>
      <c r="O339" s="14">
        <f t="shared" si="17"/>
        <v>0</v>
      </c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1:37" s="13" customFormat="1" ht="13.9" customHeight="1" x14ac:dyDescent="0.3">
      <c r="A340" s="44">
        <v>328</v>
      </c>
      <c r="C340" s="78" t="s">
        <v>10</v>
      </c>
      <c r="E340" s="13" t="s">
        <v>44</v>
      </c>
      <c r="F340" s="13" t="s">
        <v>10</v>
      </c>
      <c r="G340" s="44"/>
      <c r="H340" s="44"/>
      <c r="I340" s="44"/>
      <c r="J340" s="44"/>
      <c r="K340" s="44"/>
      <c r="L340" s="44"/>
      <c r="M340" s="17">
        <f t="shared" si="15"/>
        <v>0</v>
      </c>
      <c r="N340" s="17">
        <f t="shared" si="16"/>
        <v>0</v>
      </c>
      <c r="O340" s="17">
        <f t="shared" si="17"/>
        <v>0</v>
      </c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1:37" s="13" customFormat="1" ht="13.9" customHeight="1" x14ac:dyDescent="0.3">
      <c r="A341" s="44">
        <v>329</v>
      </c>
      <c r="C341" s="78" t="s">
        <v>10</v>
      </c>
      <c r="E341" s="13" t="s">
        <v>45</v>
      </c>
      <c r="F341" s="13" t="s">
        <v>10</v>
      </c>
      <c r="G341" s="44"/>
      <c r="H341" s="44"/>
      <c r="I341" s="44"/>
      <c r="J341" s="44"/>
      <c r="K341" s="44"/>
      <c r="L341" s="44"/>
      <c r="M341" s="17">
        <f t="shared" si="15"/>
        <v>0</v>
      </c>
      <c r="N341" s="17">
        <f t="shared" si="16"/>
        <v>0</v>
      </c>
      <c r="O341" s="17">
        <f t="shared" si="17"/>
        <v>0</v>
      </c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1:37" s="13" customFormat="1" ht="13.9" customHeight="1" x14ac:dyDescent="0.3">
      <c r="A342" s="44">
        <v>330</v>
      </c>
      <c r="C342" s="78" t="s">
        <v>10</v>
      </c>
      <c r="E342" s="13" t="s">
        <v>45</v>
      </c>
      <c r="F342" s="13" t="s">
        <v>10</v>
      </c>
      <c r="G342" s="44"/>
      <c r="H342" s="44"/>
      <c r="I342" s="44"/>
      <c r="J342" s="44"/>
      <c r="K342" s="44"/>
      <c r="L342" s="44"/>
      <c r="M342" s="17">
        <f t="shared" si="15"/>
        <v>0</v>
      </c>
      <c r="N342" s="17">
        <f t="shared" si="16"/>
        <v>0</v>
      </c>
      <c r="O342" s="17">
        <f t="shared" si="17"/>
        <v>0</v>
      </c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1:37" s="13" customFormat="1" ht="13.9" customHeight="1" x14ac:dyDescent="0.3">
      <c r="A343" s="44">
        <v>331</v>
      </c>
      <c r="C343" s="78" t="s">
        <v>10</v>
      </c>
      <c r="E343" s="13" t="s">
        <v>45</v>
      </c>
      <c r="F343" s="13" t="s">
        <v>10</v>
      </c>
      <c r="G343" s="44"/>
      <c r="H343" s="44"/>
      <c r="I343" s="44"/>
      <c r="J343" s="44"/>
      <c r="K343" s="44"/>
      <c r="L343" s="44"/>
      <c r="M343" s="17">
        <f t="shared" si="15"/>
        <v>0</v>
      </c>
      <c r="N343" s="17">
        <f t="shared" si="16"/>
        <v>0</v>
      </c>
      <c r="O343" s="17">
        <f t="shared" si="17"/>
        <v>0</v>
      </c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1:37" s="13" customFormat="1" ht="13.9" customHeight="1" x14ac:dyDescent="0.3">
      <c r="A344" s="44">
        <v>332</v>
      </c>
      <c r="C344" s="78" t="s">
        <v>10</v>
      </c>
      <c r="E344" s="51" t="s">
        <v>46</v>
      </c>
      <c r="F344" s="51" t="s">
        <v>10</v>
      </c>
      <c r="G344" s="32"/>
      <c r="H344" s="32"/>
      <c r="I344" s="32"/>
      <c r="J344" s="32"/>
      <c r="K344" s="32"/>
      <c r="L344" s="32"/>
      <c r="M344" s="14">
        <f t="shared" si="15"/>
        <v>0</v>
      </c>
      <c r="N344" s="14">
        <f t="shared" si="16"/>
        <v>0</v>
      </c>
      <c r="O344" s="14">
        <f t="shared" si="17"/>
        <v>0</v>
      </c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1:37" s="13" customFormat="1" ht="13.9" customHeight="1" x14ac:dyDescent="0.3">
      <c r="A345" s="44">
        <v>333</v>
      </c>
      <c r="C345" s="78" t="s">
        <v>10</v>
      </c>
      <c r="E345" s="13" t="s">
        <v>46</v>
      </c>
      <c r="F345" s="13" t="s">
        <v>10</v>
      </c>
      <c r="G345" s="44"/>
      <c r="H345" s="44"/>
      <c r="I345" s="44"/>
      <c r="J345" s="44"/>
      <c r="K345" s="44"/>
      <c r="L345" s="44"/>
      <c r="M345" s="17">
        <f t="shared" si="15"/>
        <v>0</v>
      </c>
      <c r="N345" s="17">
        <f t="shared" si="16"/>
        <v>0</v>
      </c>
      <c r="O345" s="17">
        <f t="shared" si="17"/>
        <v>0</v>
      </c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1:37" s="13" customFormat="1" ht="13.9" customHeight="1" x14ac:dyDescent="0.3">
      <c r="A346" s="44">
        <v>334</v>
      </c>
      <c r="C346" s="78" t="s">
        <v>10</v>
      </c>
      <c r="E346" s="51" t="s">
        <v>46</v>
      </c>
      <c r="F346" s="51" t="s">
        <v>10</v>
      </c>
      <c r="G346" s="32"/>
      <c r="H346" s="32"/>
      <c r="I346" s="32"/>
      <c r="J346" s="32"/>
      <c r="K346" s="32"/>
      <c r="L346" s="32"/>
      <c r="M346" s="14">
        <f t="shared" si="15"/>
        <v>0</v>
      </c>
      <c r="N346" s="14">
        <f t="shared" si="16"/>
        <v>0</v>
      </c>
      <c r="O346" s="14">
        <f t="shared" si="17"/>
        <v>0</v>
      </c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1:37" s="13" customFormat="1" ht="13.9" customHeight="1" x14ac:dyDescent="0.3">
      <c r="A347" s="44">
        <v>335</v>
      </c>
      <c r="C347" s="78" t="s">
        <v>10</v>
      </c>
      <c r="E347" s="13" t="s">
        <v>890</v>
      </c>
      <c r="F347" s="13" t="s">
        <v>10</v>
      </c>
      <c r="G347" s="44"/>
      <c r="H347" s="44"/>
      <c r="I347" s="44"/>
      <c r="J347" s="44"/>
      <c r="K347" s="44"/>
      <c r="L347" s="44"/>
      <c r="M347" s="17">
        <f t="shared" si="15"/>
        <v>0</v>
      </c>
      <c r="N347" s="17">
        <f t="shared" si="16"/>
        <v>0</v>
      </c>
      <c r="O347" s="17">
        <f t="shared" si="17"/>
        <v>0</v>
      </c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1:37" s="13" customFormat="1" ht="13.9" customHeight="1" x14ac:dyDescent="0.3">
      <c r="A348" s="44">
        <v>336</v>
      </c>
      <c r="C348" s="78" t="s">
        <v>10</v>
      </c>
      <c r="E348" s="13" t="s">
        <v>47</v>
      </c>
      <c r="F348" s="13" t="s">
        <v>10</v>
      </c>
      <c r="G348" s="44"/>
      <c r="H348" s="44"/>
      <c r="I348" s="44"/>
      <c r="J348" s="44"/>
      <c r="K348" s="44"/>
      <c r="L348" s="44"/>
      <c r="M348" s="17">
        <f t="shared" si="15"/>
        <v>0</v>
      </c>
      <c r="N348" s="17">
        <f t="shared" si="16"/>
        <v>0</v>
      </c>
      <c r="O348" s="17">
        <f t="shared" si="17"/>
        <v>0</v>
      </c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1:37" s="13" customFormat="1" ht="13.9" customHeight="1" x14ac:dyDescent="0.3">
      <c r="A349" s="44">
        <v>337</v>
      </c>
      <c r="C349" s="78" t="s">
        <v>10</v>
      </c>
      <c r="E349" s="13" t="s">
        <v>47</v>
      </c>
      <c r="F349" s="13" t="s">
        <v>10</v>
      </c>
      <c r="G349" s="44"/>
      <c r="H349" s="44"/>
      <c r="I349" s="44"/>
      <c r="J349" s="44"/>
      <c r="K349" s="44"/>
      <c r="L349" s="44"/>
      <c r="M349" s="17">
        <f t="shared" si="15"/>
        <v>0</v>
      </c>
      <c r="N349" s="17">
        <f t="shared" si="16"/>
        <v>0</v>
      </c>
      <c r="O349" s="17">
        <f t="shared" si="17"/>
        <v>0</v>
      </c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1:37" s="13" customFormat="1" ht="13.9" customHeight="1" x14ac:dyDescent="0.3">
      <c r="A350" s="44">
        <v>338</v>
      </c>
      <c r="C350" s="78" t="s">
        <v>10</v>
      </c>
      <c r="E350" s="13" t="s">
        <v>47</v>
      </c>
      <c r="F350" s="13" t="s">
        <v>10</v>
      </c>
      <c r="G350" s="44"/>
      <c r="H350" s="44"/>
      <c r="I350" s="44"/>
      <c r="J350" s="44"/>
      <c r="K350" s="44"/>
      <c r="L350" s="44"/>
      <c r="M350" s="17">
        <f t="shared" si="15"/>
        <v>0</v>
      </c>
      <c r="N350" s="17">
        <f t="shared" si="16"/>
        <v>0</v>
      </c>
      <c r="O350" s="17">
        <f t="shared" si="17"/>
        <v>0</v>
      </c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1:37" s="13" customFormat="1" ht="13.9" customHeight="1" x14ac:dyDescent="0.3">
      <c r="A351" s="44">
        <v>339</v>
      </c>
      <c r="C351" s="78" t="s">
        <v>10</v>
      </c>
      <c r="E351" s="13" t="s">
        <v>48</v>
      </c>
      <c r="F351" s="13" t="s">
        <v>10</v>
      </c>
      <c r="G351" s="44"/>
      <c r="H351" s="44"/>
      <c r="I351" s="44"/>
      <c r="J351" s="44"/>
      <c r="K351" s="44"/>
      <c r="L351" s="44"/>
      <c r="M351" s="17">
        <f t="shared" si="15"/>
        <v>0</v>
      </c>
      <c r="N351" s="17">
        <f t="shared" si="16"/>
        <v>0</v>
      </c>
      <c r="O351" s="17">
        <f t="shared" si="17"/>
        <v>0</v>
      </c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1:37" s="13" customFormat="1" ht="13.9" customHeight="1" x14ac:dyDescent="0.3">
      <c r="A352" s="44">
        <v>340</v>
      </c>
      <c r="C352" s="78" t="s">
        <v>10</v>
      </c>
      <c r="E352" s="13" t="s">
        <v>48</v>
      </c>
      <c r="F352" s="13" t="s">
        <v>10</v>
      </c>
      <c r="G352" s="44"/>
      <c r="H352" s="44"/>
      <c r="I352" s="44"/>
      <c r="J352" s="44"/>
      <c r="K352" s="44"/>
      <c r="L352" s="44"/>
      <c r="M352" s="17">
        <f t="shared" si="15"/>
        <v>0</v>
      </c>
      <c r="N352" s="17">
        <f t="shared" si="16"/>
        <v>0</v>
      </c>
      <c r="O352" s="17">
        <f t="shared" si="17"/>
        <v>0</v>
      </c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1:37" s="13" customFormat="1" ht="13.9" customHeight="1" x14ac:dyDescent="0.3">
      <c r="A353" s="44">
        <v>341</v>
      </c>
      <c r="C353" s="78" t="s">
        <v>10</v>
      </c>
      <c r="E353" s="13" t="s">
        <v>48</v>
      </c>
      <c r="F353" s="13" t="s">
        <v>10</v>
      </c>
      <c r="G353" s="44"/>
      <c r="H353" s="44"/>
      <c r="I353" s="44"/>
      <c r="J353" s="44"/>
      <c r="K353" s="44"/>
      <c r="L353" s="44"/>
      <c r="M353" s="17">
        <f t="shared" si="15"/>
        <v>0</v>
      </c>
      <c r="N353" s="17">
        <f t="shared" si="16"/>
        <v>0</v>
      </c>
      <c r="O353" s="17">
        <f t="shared" si="17"/>
        <v>0</v>
      </c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1:37" s="13" customFormat="1" ht="13.9" customHeight="1" x14ac:dyDescent="0.3">
      <c r="A354" s="44">
        <v>342</v>
      </c>
      <c r="C354" s="78" t="s">
        <v>10</v>
      </c>
      <c r="E354" s="13" t="s">
        <v>50</v>
      </c>
      <c r="F354" s="13" t="s">
        <v>10</v>
      </c>
      <c r="G354" s="44"/>
      <c r="H354" s="44"/>
      <c r="I354" s="44"/>
      <c r="J354" s="44"/>
      <c r="K354" s="44"/>
      <c r="L354" s="44"/>
      <c r="M354" s="17">
        <f t="shared" si="15"/>
        <v>0</v>
      </c>
      <c r="N354" s="17">
        <f t="shared" si="16"/>
        <v>0</v>
      </c>
      <c r="O354" s="17">
        <f t="shared" si="17"/>
        <v>0</v>
      </c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1:37" s="13" customFormat="1" ht="13.9" customHeight="1" x14ac:dyDescent="0.3">
      <c r="A355" s="44">
        <v>343</v>
      </c>
      <c r="C355" s="78" t="s">
        <v>10</v>
      </c>
      <c r="E355" s="13" t="s">
        <v>50</v>
      </c>
      <c r="F355" s="13" t="s">
        <v>10</v>
      </c>
      <c r="G355" s="44"/>
      <c r="H355" s="44"/>
      <c r="I355" s="44"/>
      <c r="J355" s="44"/>
      <c r="K355" s="44"/>
      <c r="L355" s="44"/>
      <c r="M355" s="17">
        <f t="shared" si="15"/>
        <v>0</v>
      </c>
      <c r="N355" s="17">
        <f t="shared" si="16"/>
        <v>0</v>
      </c>
      <c r="O355" s="17">
        <f t="shared" si="17"/>
        <v>0</v>
      </c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1:37" s="13" customFormat="1" ht="13.9" customHeight="1" x14ac:dyDescent="0.3">
      <c r="A356" s="44">
        <v>344</v>
      </c>
      <c r="C356" s="78" t="s">
        <v>10</v>
      </c>
      <c r="E356" s="13" t="s">
        <v>50</v>
      </c>
      <c r="F356" s="13" t="s">
        <v>10</v>
      </c>
      <c r="G356" s="44"/>
      <c r="H356" s="44"/>
      <c r="I356" s="44"/>
      <c r="J356" s="44"/>
      <c r="K356" s="44"/>
      <c r="L356" s="44"/>
      <c r="M356" s="17">
        <f t="shared" si="15"/>
        <v>0</v>
      </c>
      <c r="N356" s="17">
        <f t="shared" si="16"/>
        <v>0</v>
      </c>
      <c r="O356" s="17">
        <f t="shared" si="17"/>
        <v>0</v>
      </c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1:37" s="13" customFormat="1" ht="13.9" customHeight="1" x14ac:dyDescent="0.3">
      <c r="A357" s="44">
        <v>345</v>
      </c>
      <c r="C357" s="78" t="s">
        <v>10</v>
      </c>
      <c r="E357" s="13" t="s">
        <v>51</v>
      </c>
      <c r="F357" s="13" t="s">
        <v>10</v>
      </c>
      <c r="G357" s="44"/>
      <c r="H357" s="44"/>
      <c r="I357" s="44"/>
      <c r="J357" s="44"/>
      <c r="K357" s="44"/>
      <c r="L357" s="44"/>
      <c r="M357" s="17">
        <f t="shared" si="15"/>
        <v>0</v>
      </c>
      <c r="N357" s="17">
        <f t="shared" si="16"/>
        <v>0</v>
      </c>
      <c r="O357" s="17">
        <f t="shared" si="17"/>
        <v>0</v>
      </c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1:37" s="13" customFormat="1" ht="13.9" customHeight="1" x14ac:dyDescent="0.3">
      <c r="A358" s="44">
        <v>346</v>
      </c>
      <c r="C358" s="78" t="s">
        <v>10</v>
      </c>
      <c r="E358" s="13" t="s">
        <v>51</v>
      </c>
      <c r="F358" s="13" t="s">
        <v>10</v>
      </c>
      <c r="G358" s="44"/>
      <c r="H358" s="44"/>
      <c r="I358" s="44"/>
      <c r="J358" s="44"/>
      <c r="K358" s="44"/>
      <c r="L358" s="44"/>
      <c r="M358" s="17">
        <f t="shared" si="15"/>
        <v>0</v>
      </c>
      <c r="N358" s="17">
        <f t="shared" si="16"/>
        <v>0</v>
      </c>
      <c r="O358" s="17">
        <f t="shared" si="17"/>
        <v>0</v>
      </c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1:37" s="13" customFormat="1" ht="13.9" customHeight="1" x14ac:dyDescent="0.3">
      <c r="A359" s="44">
        <v>347</v>
      </c>
      <c r="C359" s="78" t="s">
        <v>10</v>
      </c>
      <c r="E359" s="13" t="s">
        <v>51</v>
      </c>
      <c r="F359" s="13" t="s">
        <v>10</v>
      </c>
      <c r="G359" s="44"/>
      <c r="H359" s="44"/>
      <c r="I359" s="44"/>
      <c r="J359" s="44"/>
      <c r="K359" s="44"/>
      <c r="L359" s="44"/>
      <c r="M359" s="17">
        <f t="shared" si="15"/>
        <v>0</v>
      </c>
      <c r="N359" s="17">
        <f t="shared" si="16"/>
        <v>0</v>
      </c>
      <c r="O359" s="17">
        <f t="shared" si="17"/>
        <v>0</v>
      </c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1:37" s="13" customFormat="1" ht="13.9" customHeight="1" x14ac:dyDescent="0.3">
      <c r="A360" s="44">
        <v>348</v>
      </c>
      <c r="C360" s="78" t="s">
        <v>10</v>
      </c>
      <c r="E360" s="13" t="s">
        <v>52</v>
      </c>
      <c r="F360" s="13" t="s">
        <v>10</v>
      </c>
      <c r="G360" s="44"/>
      <c r="H360" s="44"/>
      <c r="I360" s="44"/>
      <c r="J360" s="44"/>
      <c r="K360" s="44"/>
      <c r="L360" s="44"/>
      <c r="M360" s="17">
        <f t="shared" si="15"/>
        <v>0</v>
      </c>
      <c r="N360" s="17">
        <f t="shared" si="16"/>
        <v>0</v>
      </c>
      <c r="O360" s="17">
        <f t="shared" si="17"/>
        <v>0</v>
      </c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1:37" s="13" customFormat="1" ht="13.9" customHeight="1" x14ac:dyDescent="0.3">
      <c r="A361" s="44">
        <v>349</v>
      </c>
      <c r="C361" s="78" t="s">
        <v>10</v>
      </c>
      <c r="E361" s="13" t="s">
        <v>52</v>
      </c>
      <c r="F361" s="13" t="s">
        <v>10</v>
      </c>
      <c r="G361" s="44"/>
      <c r="H361" s="44"/>
      <c r="I361" s="44"/>
      <c r="J361" s="44"/>
      <c r="K361" s="44"/>
      <c r="L361" s="44"/>
      <c r="M361" s="17">
        <f t="shared" si="15"/>
        <v>0</v>
      </c>
      <c r="N361" s="17">
        <f t="shared" si="16"/>
        <v>0</v>
      </c>
      <c r="O361" s="17">
        <f t="shared" si="17"/>
        <v>0</v>
      </c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1:37" s="13" customFormat="1" ht="13.9" customHeight="1" x14ac:dyDescent="0.3">
      <c r="A362" s="44">
        <v>350</v>
      </c>
      <c r="C362" s="78" t="s">
        <v>10</v>
      </c>
      <c r="E362" s="13" t="s">
        <v>52</v>
      </c>
      <c r="F362" s="13" t="s">
        <v>10</v>
      </c>
      <c r="G362" s="44"/>
      <c r="H362" s="44"/>
      <c r="I362" s="44"/>
      <c r="J362" s="44"/>
      <c r="K362" s="44"/>
      <c r="L362" s="44"/>
      <c r="M362" s="17">
        <f t="shared" si="15"/>
        <v>0</v>
      </c>
      <c r="N362" s="17">
        <f t="shared" si="16"/>
        <v>0</v>
      </c>
      <c r="O362" s="17">
        <f t="shared" si="17"/>
        <v>0</v>
      </c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1:37" s="13" customFormat="1" ht="13.9" customHeight="1" x14ac:dyDescent="0.3">
      <c r="A363" s="44">
        <v>351</v>
      </c>
      <c r="C363" s="78" t="s">
        <v>10</v>
      </c>
      <c r="E363" s="13" t="s">
        <v>53</v>
      </c>
      <c r="F363" s="13" t="s">
        <v>10</v>
      </c>
      <c r="G363" s="44"/>
      <c r="H363" s="44"/>
      <c r="I363" s="44"/>
      <c r="J363" s="44"/>
      <c r="K363" s="44"/>
      <c r="L363" s="44"/>
      <c r="M363" s="17">
        <f t="shared" si="15"/>
        <v>0</v>
      </c>
      <c r="N363" s="17">
        <f t="shared" si="16"/>
        <v>0</v>
      </c>
      <c r="O363" s="17">
        <f t="shared" si="17"/>
        <v>0</v>
      </c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1:37" s="13" customFormat="1" ht="13.9" customHeight="1" x14ac:dyDescent="0.3">
      <c r="A364" s="44">
        <v>352</v>
      </c>
      <c r="C364" s="78" t="s">
        <v>10</v>
      </c>
      <c r="E364" s="13" t="s">
        <v>53</v>
      </c>
      <c r="F364" s="13" t="s">
        <v>10</v>
      </c>
      <c r="G364" s="44"/>
      <c r="H364" s="44"/>
      <c r="I364" s="44"/>
      <c r="J364" s="44"/>
      <c r="K364" s="44"/>
      <c r="L364" s="44"/>
      <c r="M364" s="17">
        <f t="shared" si="15"/>
        <v>0</v>
      </c>
      <c r="N364" s="17">
        <f t="shared" si="16"/>
        <v>0</v>
      </c>
      <c r="O364" s="17">
        <f t="shared" si="17"/>
        <v>0</v>
      </c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1:37" s="13" customFormat="1" ht="13.9" customHeight="1" x14ac:dyDescent="0.3">
      <c r="A365" s="44">
        <v>353</v>
      </c>
      <c r="C365" s="78" t="s">
        <v>10</v>
      </c>
      <c r="E365" s="13" t="s">
        <v>53</v>
      </c>
      <c r="F365" s="13" t="s">
        <v>10</v>
      </c>
      <c r="G365" s="44"/>
      <c r="H365" s="44"/>
      <c r="I365" s="44"/>
      <c r="J365" s="44"/>
      <c r="K365" s="44"/>
      <c r="L365" s="44"/>
      <c r="M365" s="17">
        <f t="shared" si="15"/>
        <v>0</v>
      </c>
      <c r="N365" s="17">
        <f t="shared" si="16"/>
        <v>0</v>
      </c>
      <c r="O365" s="17">
        <f t="shared" si="17"/>
        <v>0</v>
      </c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1:37" s="13" customFormat="1" ht="13.9" customHeight="1" x14ac:dyDescent="0.3">
      <c r="A366" s="44">
        <v>354</v>
      </c>
      <c r="C366" s="78" t="s">
        <v>10</v>
      </c>
      <c r="E366" s="13" t="s">
        <v>890</v>
      </c>
      <c r="F366" s="13" t="s">
        <v>10</v>
      </c>
      <c r="G366" s="44"/>
      <c r="H366" s="44"/>
      <c r="I366" s="44"/>
      <c r="J366" s="44"/>
      <c r="K366" s="44"/>
      <c r="L366" s="44"/>
      <c r="M366" s="17">
        <f t="shared" si="15"/>
        <v>0</v>
      </c>
      <c r="N366" s="17">
        <f t="shared" si="16"/>
        <v>0</v>
      </c>
      <c r="O366" s="17">
        <f t="shared" si="17"/>
        <v>0</v>
      </c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1:37" s="13" customFormat="1" ht="13.9" customHeight="1" x14ac:dyDescent="0.3">
      <c r="A367" s="44">
        <v>355</v>
      </c>
      <c r="C367" s="78" t="s">
        <v>10</v>
      </c>
      <c r="E367" s="13" t="s">
        <v>56</v>
      </c>
      <c r="F367" s="13" t="s">
        <v>10</v>
      </c>
      <c r="G367" s="44"/>
      <c r="H367" s="44"/>
      <c r="I367" s="44"/>
      <c r="J367" s="44"/>
      <c r="K367" s="44"/>
      <c r="L367" s="44"/>
      <c r="M367" s="17">
        <f t="shared" si="15"/>
        <v>0</v>
      </c>
      <c r="N367" s="17">
        <f t="shared" si="16"/>
        <v>0</v>
      </c>
      <c r="O367" s="17">
        <f t="shared" si="17"/>
        <v>0</v>
      </c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1:37" s="13" customFormat="1" ht="13.9" customHeight="1" x14ac:dyDescent="0.3">
      <c r="A368" s="44">
        <v>356</v>
      </c>
      <c r="C368" s="78" t="s">
        <v>10</v>
      </c>
      <c r="E368" s="13" t="s">
        <v>56</v>
      </c>
      <c r="F368" s="13" t="s">
        <v>10</v>
      </c>
      <c r="G368" s="44"/>
      <c r="H368" s="44"/>
      <c r="I368" s="44"/>
      <c r="J368" s="44"/>
      <c r="K368" s="44"/>
      <c r="L368" s="44"/>
      <c r="M368" s="17">
        <f t="shared" si="15"/>
        <v>0</v>
      </c>
      <c r="N368" s="17">
        <f t="shared" si="16"/>
        <v>0</v>
      </c>
      <c r="O368" s="17">
        <f t="shared" si="17"/>
        <v>0</v>
      </c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1:37" s="13" customFormat="1" ht="13.9" customHeight="1" x14ac:dyDescent="0.3">
      <c r="A369" s="44">
        <v>357</v>
      </c>
      <c r="C369" s="78" t="s">
        <v>10</v>
      </c>
      <c r="E369" s="13" t="s">
        <v>56</v>
      </c>
      <c r="F369" s="13" t="s">
        <v>10</v>
      </c>
      <c r="G369" s="44"/>
      <c r="H369" s="44"/>
      <c r="I369" s="44"/>
      <c r="J369" s="44"/>
      <c r="K369" s="44"/>
      <c r="L369" s="44"/>
      <c r="M369" s="17">
        <f t="shared" si="15"/>
        <v>0</v>
      </c>
      <c r="N369" s="17">
        <f t="shared" si="16"/>
        <v>0</v>
      </c>
      <c r="O369" s="17">
        <f t="shared" si="17"/>
        <v>0</v>
      </c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1:37" s="13" customFormat="1" ht="13.9" customHeight="1" x14ac:dyDescent="0.3">
      <c r="A370" s="44">
        <v>358</v>
      </c>
      <c r="C370" s="78" t="s">
        <v>10</v>
      </c>
      <c r="E370" s="13" t="s">
        <v>57</v>
      </c>
      <c r="F370" s="13" t="s">
        <v>10</v>
      </c>
      <c r="G370" s="44"/>
      <c r="H370" s="44"/>
      <c r="I370" s="44"/>
      <c r="J370" s="44"/>
      <c r="K370" s="44"/>
      <c r="L370" s="44"/>
      <c r="M370" s="17">
        <f t="shared" si="15"/>
        <v>0</v>
      </c>
      <c r="N370" s="17">
        <f t="shared" si="16"/>
        <v>0</v>
      </c>
      <c r="O370" s="17">
        <f t="shared" si="17"/>
        <v>0</v>
      </c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1:37" s="13" customFormat="1" ht="13.9" customHeight="1" x14ac:dyDescent="0.3">
      <c r="A371" s="44">
        <v>359</v>
      </c>
      <c r="C371" s="78" t="s">
        <v>10</v>
      </c>
      <c r="E371" s="13" t="s">
        <v>57</v>
      </c>
      <c r="F371" s="13" t="s">
        <v>10</v>
      </c>
      <c r="G371" s="44"/>
      <c r="H371" s="44"/>
      <c r="I371" s="44"/>
      <c r="J371" s="44"/>
      <c r="K371" s="44"/>
      <c r="L371" s="44"/>
      <c r="M371" s="17">
        <f t="shared" si="15"/>
        <v>0</v>
      </c>
      <c r="N371" s="17">
        <f t="shared" si="16"/>
        <v>0</v>
      </c>
      <c r="O371" s="17">
        <f t="shared" si="17"/>
        <v>0</v>
      </c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1:37" s="13" customFormat="1" ht="13.9" customHeight="1" x14ac:dyDescent="0.3">
      <c r="A372" s="44">
        <v>360</v>
      </c>
      <c r="C372" s="78" t="s">
        <v>10</v>
      </c>
      <c r="E372" s="13" t="s">
        <v>57</v>
      </c>
      <c r="F372" s="13" t="s">
        <v>10</v>
      </c>
      <c r="G372" s="44"/>
      <c r="H372" s="44"/>
      <c r="I372" s="44"/>
      <c r="J372" s="44"/>
      <c r="K372" s="44"/>
      <c r="L372" s="44"/>
      <c r="M372" s="17">
        <f t="shared" si="15"/>
        <v>0</v>
      </c>
      <c r="N372" s="17">
        <f t="shared" si="16"/>
        <v>0</v>
      </c>
      <c r="O372" s="17">
        <f t="shared" si="17"/>
        <v>0</v>
      </c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1:37" s="13" customFormat="1" ht="13.9" customHeight="1" x14ac:dyDescent="0.3">
      <c r="A373" s="44">
        <v>361</v>
      </c>
      <c r="C373" s="78" t="s">
        <v>10</v>
      </c>
      <c r="E373" s="51" t="s">
        <v>58</v>
      </c>
      <c r="F373" s="51" t="s">
        <v>10</v>
      </c>
      <c r="G373" s="32"/>
      <c r="H373" s="32"/>
      <c r="I373" s="32"/>
      <c r="J373" s="32"/>
      <c r="K373" s="32"/>
      <c r="L373" s="32"/>
      <c r="M373" s="14">
        <f t="shared" si="15"/>
        <v>0</v>
      </c>
      <c r="N373" s="14">
        <f t="shared" si="16"/>
        <v>0</v>
      </c>
      <c r="O373" s="14">
        <f t="shared" si="17"/>
        <v>0</v>
      </c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1:37" s="13" customFormat="1" ht="13.9" customHeight="1" x14ac:dyDescent="0.3">
      <c r="A374" s="44">
        <v>362</v>
      </c>
      <c r="C374" s="78" t="s">
        <v>10</v>
      </c>
      <c r="E374" s="13" t="s">
        <v>58</v>
      </c>
      <c r="F374" s="13" t="s">
        <v>10</v>
      </c>
      <c r="G374" s="44"/>
      <c r="H374" s="44"/>
      <c r="I374" s="44"/>
      <c r="J374" s="44"/>
      <c r="K374" s="44"/>
      <c r="L374" s="44"/>
      <c r="M374" s="17">
        <f t="shared" si="15"/>
        <v>0</v>
      </c>
      <c r="N374" s="17">
        <f t="shared" si="16"/>
        <v>0</v>
      </c>
      <c r="O374" s="17">
        <f t="shared" si="17"/>
        <v>0</v>
      </c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1:37" s="13" customFormat="1" ht="13.9" customHeight="1" x14ac:dyDescent="0.3">
      <c r="A375" s="44">
        <v>363</v>
      </c>
      <c r="C375" s="78" t="s">
        <v>10</v>
      </c>
      <c r="E375" s="13" t="s">
        <v>58</v>
      </c>
      <c r="F375" s="13" t="s">
        <v>10</v>
      </c>
      <c r="G375" s="44"/>
      <c r="H375" s="44"/>
      <c r="I375" s="44"/>
      <c r="J375" s="44"/>
      <c r="K375" s="44"/>
      <c r="L375" s="44"/>
      <c r="M375" s="17">
        <f t="shared" si="15"/>
        <v>0</v>
      </c>
      <c r="N375" s="17">
        <f t="shared" si="16"/>
        <v>0</v>
      </c>
      <c r="O375" s="17">
        <f t="shared" si="17"/>
        <v>0</v>
      </c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1:37" s="13" customFormat="1" ht="13.9" customHeight="1" x14ac:dyDescent="0.3">
      <c r="A376" s="44">
        <v>364</v>
      </c>
      <c r="C376" s="78" t="s">
        <v>10</v>
      </c>
      <c r="E376" s="13" t="s">
        <v>890</v>
      </c>
      <c r="F376" s="13" t="s">
        <v>10</v>
      </c>
      <c r="G376" s="44"/>
      <c r="H376" s="44"/>
      <c r="I376" s="44"/>
      <c r="J376" s="44"/>
      <c r="K376" s="44"/>
      <c r="L376" s="44"/>
      <c r="M376" s="17">
        <f t="shared" si="15"/>
        <v>0</v>
      </c>
      <c r="N376" s="17">
        <f t="shared" si="16"/>
        <v>0</v>
      </c>
      <c r="O376" s="17">
        <f t="shared" si="17"/>
        <v>0</v>
      </c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1:37" s="13" customFormat="1" ht="13.9" customHeight="1" x14ac:dyDescent="0.3">
      <c r="A377" s="44">
        <v>365</v>
      </c>
      <c r="C377" s="78" t="s">
        <v>10</v>
      </c>
      <c r="E377" s="13" t="s">
        <v>890</v>
      </c>
      <c r="F377" s="13" t="s">
        <v>10</v>
      </c>
      <c r="G377" s="44"/>
      <c r="H377" s="44"/>
      <c r="I377" s="44"/>
      <c r="J377" s="44"/>
      <c r="K377" s="44"/>
      <c r="L377" s="44"/>
      <c r="M377" s="17">
        <f t="shared" si="15"/>
        <v>0</v>
      </c>
      <c r="N377" s="17">
        <f t="shared" si="16"/>
        <v>0</v>
      </c>
      <c r="O377" s="17">
        <f t="shared" si="17"/>
        <v>0</v>
      </c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1:37" s="13" customFormat="1" ht="13.9" customHeight="1" x14ac:dyDescent="0.3">
      <c r="A378" s="44">
        <v>366</v>
      </c>
      <c r="C378" s="78" t="s">
        <v>10</v>
      </c>
      <c r="E378" s="51" t="s">
        <v>61</v>
      </c>
      <c r="F378" s="51" t="s">
        <v>10</v>
      </c>
      <c r="G378" s="32"/>
      <c r="H378" s="32"/>
      <c r="I378" s="32"/>
      <c r="J378" s="32"/>
      <c r="K378" s="32"/>
      <c r="L378" s="32"/>
      <c r="M378" s="14">
        <f t="shared" si="15"/>
        <v>0</v>
      </c>
      <c r="N378" s="14">
        <f t="shared" si="16"/>
        <v>0</v>
      </c>
      <c r="O378" s="14">
        <f t="shared" si="17"/>
        <v>0</v>
      </c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1:37" s="13" customFormat="1" ht="13.9" customHeight="1" x14ac:dyDescent="0.3">
      <c r="A379" s="44">
        <v>367</v>
      </c>
      <c r="C379" s="78" t="s">
        <v>10</v>
      </c>
      <c r="E379" s="13" t="s">
        <v>61</v>
      </c>
      <c r="F379" s="13" t="s">
        <v>10</v>
      </c>
      <c r="G379" s="44"/>
      <c r="H379" s="44"/>
      <c r="I379" s="44"/>
      <c r="J379" s="44"/>
      <c r="K379" s="44"/>
      <c r="L379" s="44"/>
      <c r="M379" s="17">
        <f t="shared" si="15"/>
        <v>0</v>
      </c>
      <c r="N379" s="17">
        <f t="shared" si="16"/>
        <v>0</v>
      </c>
      <c r="O379" s="17">
        <f t="shared" si="17"/>
        <v>0</v>
      </c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1:37" s="13" customFormat="1" ht="13.9" customHeight="1" x14ac:dyDescent="0.3">
      <c r="A380" s="44">
        <v>368</v>
      </c>
      <c r="C380" s="78" t="s">
        <v>10</v>
      </c>
      <c r="E380" s="13" t="s">
        <v>61</v>
      </c>
      <c r="F380" s="13" t="s">
        <v>10</v>
      </c>
      <c r="G380" s="44"/>
      <c r="H380" s="44"/>
      <c r="I380" s="44"/>
      <c r="J380" s="44"/>
      <c r="K380" s="44"/>
      <c r="L380" s="44"/>
      <c r="M380" s="17">
        <f t="shared" si="15"/>
        <v>0</v>
      </c>
      <c r="N380" s="17">
        <f t="shared" si="16"/>
        <v>0</v>
      </c>
      <c r="O380" s="17">
        <f t="shared" si="17"/>
        <v>0</v>
      </c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1:37" s="13" customFormat="1" ht="13.9" customHeight="1" x14ac:dyDescent="0.3">
      <c r="A381" s="44">
        <v>369</v>
      </c>
      <c r="C381" s="78" t="s">
        <v>10</v>
      </c>
      <c r="E381" s="13" t="s">
        <v>890</v>
      </c>
      <c r="F381" s="13" t="s">
        <v>10</v>
      </c>
      <c r="G381" s="44"/>
      <c r="H381" s="44"/>
      <c r="I381" s="44"/>
      <c r="J381" s="44"/>
      <c r="K381" s="44"/>
      <c r="L381" s="44"/>
      <c r="M381" s="17">
        <f t="shared" si="15"/>
        <v>0</v>
      </c>
      <c r="N381" s="17">
        <f t="shared" si="16"/>
        <v>0</v>
      </c>
      <c r="O381" s="17">
        <f t="shared" si="17"/>
        <v>0</v>
      </c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1:37" s="13" customFormat="1" ht="13.9" customHeight="1" x14ac:dyDescent="0.3">
      <c r="A382" s="44">
        <v>370</v>
      </c>
      <c r="C382" s="78" t="s">
        <v>10</v>
      </c>
      <c r="E382" s="51" t="s">
        <v>890</v>
      </c>
      <c r="F382" s="51" t="s">
        <v>10</v>
      </c>
      <c r="G382" s="32"/>
      <c r="H382" s="32"/>
      <c r="I382" s="32"/>
      <c r="J382" s="32"/>
      <c r="K382" s="32"/>
      <c r="L382" s="32"/>
      <c r="M382" s="14">
        <f t="shared" si="15"/>
        <v>0</v>
      </c>
      <c r="N382" s="14">
        <f t="shared" si="16"/>
        <v>0</v>
      </c>
      <c r="O382" s="14">
        <f t="shared" si="17"/>
        <v>0</v>
      </c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1:37" s="13" customFormat="1" ht="13.9" customHeight="1" x14ac:dyDescent="0.3">
      <c r="A383" s="44">
        <v>371</v>
      </c>
      <c r="C383" s="78" t="s">
        <v>10</v>
      </c>
      <c r="E383" s="13" t="s">
        <v>890</v>
      </c>
      <c r="F383" s="13" t="s">
        <v>10</v>
      </c>
      <c r="G383" s="44"/>
      <c r="H383" s="44"/>
      <c r="I383" s="44"/>
      <c r="J383" s="44"/>
      <c r="K383" s="44"/>
      <c r="L383" s="44"/>
      <c r="M383" s="17">
        <f t="shared" si="15"/>
        <v>0</v>
      </c>
      <c r="N383" s="17">
        <f t="shared" si="16"/>
        <v>0</v>
      </c>
      <c r="O383" s="17">
        <f t="shared" si="17"/>
        <v>0</v>
      </c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1:37" s="13" customFormat="1" ht="13.9" customHeight="1" x14ac:dyDescent="0.3">
      <c r="A384" s="44">
        <v>372</v>
      </c>
      <c r="C384" s="78" t="s">
        <v>10</v>
      </c>
      <c r="E384" s="13" t="s">
        <v>62</v>
      </c>
      <c r="F384" s="13" t="s">
        <v>10</v>
      </c>
      <c r="G384" s="44"/>
      <c r="H384" s="44"/>
      <c r="I384" s="44"/>
      <c r="J384" s="44"/>
      <c r="K384" s="44"/>
      <c r="L384" s="44"/>
      <c r="M384" s="17">
        <f t="shared" si="15"/>
        <v>0</v>
      </c>
      <c r="N384" s="17">
        <f t="shared" si="16"/>
        <v>0</v>
      </c>
      <c r="O384" s="17">
        <f t="shared" si="17"/>
        <v>0</v>
      </c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1:37" s="13" customFormat="1" ht="13.9" customHeight="1" x14ac:dyDescent="0.3">
      <c r="A385" s="44">
        <v>373</v>
      </c>
      <c r="C385" s="78" t="s">
        <v>10</v>
      </c>
      <c r="E385" s="13" t="s">
        <v>62</v>
      </c>
      <c r="F385" s="13" t="s">
        <v>10</v>
      </c>
      <c r="G385" s="44"/>
      <c r="H385" s="44"/>
      <c r="I385" s="44"/>
      <c r="J385" s="44"/>
      <c r="K385" s="44"/>
      <c r="L385" s="44"/>
      <c r="M385" s="17">
        <f t="shared" si="15"/>
        <v>0</v>
      </c>
      <c r="N385" s="17">
        <f t="shared" si="16"/>
        <v>0</v>
      </c>
      <c r="O385" s="17">
        <f t="shared" si="17"/>
        <v>0</v>
      </c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1:37" s="13" customFormat="1" ht="13.9" customHeight="1" x14ac:dyDescent="0.3">
      <c r="A386" s="44">
        <v>374</v>
      </c>
      <c r="C386" s="78" t="s">
        <v>10</v>
      </c>
      <c r="E386" s="13" t="s">
        <v>62</v>
      </c>
      <c r="F386" s="13" t="s">
        <v>10</v>
      </c>
      <c r="G386" s="44"/>
      <c r="H386" s="44"/>
      <c r="I386" s="44"/>
      <c r="J386" s="44"/>
      <c r="K386" s="44"/>
      <c r="L386" s="44"/>
      <c r="M386" s="17">
        <f t="shared" si="15"/>
        <v>0</v>
      </c>
      <c r="N386" s="17">
        <f t="shared" si="16"/>
        <v>0</v>
      </c>
      <c r="O386" s="17">
        <f t="shared" si="17"/>
        <v>0</v>
      </c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1:37" s="13" customFormat="1" ht="13.9" customHeight="1" x14ac:dyDescent="0.3">
      <c r="A387" s="44">
        <v>375</v>
      </c>
      <c r="C387" s="78" t="s">
        <v>10</v>
      </c>
      <c r="E387" s="13" t="s">
        <v>63</v>
      </c>
      <c r="F387" s="13" t="s">
        <v>10</v>
      </c>
      <c r="G387" s="44"/>
      <c r="H387" s="44"/>
      <c r="I387" s="44"/>
      <c r="J387" s="44"/>
      <c r="K387" s="44"/>
      <c r="L387" s="44"/>
      <c r="M387" s="17">
        <f t="shared" si="15"/>
        <v>0</v>
      </c>
      <c r="N387" s="17">
        <f t="shared" si="16"/>
        <v>0</v>
      </c>
      <c r="O387" s="17">
        <f t="shared" si="17"/>
        <v>0</v>
      </c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1:37" s="13" customFormat="1" ht="13.9" customHeight="1" x14ac:dyDescent="0.3">
      <c r="A388" s="44">
        <v>376</v>
      </c>
      <c r="C388" s="78" t="s">
        <v>10</v>
      </c>
      <c r="E388" s="13" t="s">
        <v>63</v>
      </c>
      <c r="F388" s="13" t="s">
        <v>10</v>
      </c>
      <c r="G388" s="44"/>
      <c r="H388" s="44"/>
      <c r="I388" s="44"/>
      <c r="J388" s="44"/>
      <c r="K388" s="44"/>
      <c r="L388" s="44"/>
      <c r="M388" s="17">
        <f t="shared" si="15"/>
        <v>0</v>
      </c>
      <c r="N388" s="17">
        <f t="shared" si="16"/>
        <v>0</v>
      </c>
      <c r="O388" s="17">
        <f t="shared" si="17"/>
        <v>0</v>
      </c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1:37" s="13" customFormat="1" ht="13.9" customHeight="1" x14ac:dyDescent="0.3">
      <c r="A389" s="44">
        <v>377</v>
      </c>
      <c r="C389" s="78" t="s">
        <v>10</v>
      </c>
      <c r="E389" s="13" t="s">
        <v>63</v>
      </c>
      <c r="F389" s="13" t="s">
        <v>10</v>
      </c>
      <c r="G389" s="44"/>
      <c r="H389" s="44"/>
      <c r="I389" s="44"/>
      <c r="J389" s="44"/>
      <c r="K389" s="44"/>
      <c r="L389" s="44"/>
      <c r="M389" s="17">
        <f t="shared" si="15"/>
        <v>0</v>
      </c>
      <c r="N389" s="17">
        <f t="shared" si="16"/>
        <v>0</v>
      </c>
      <c r="O389" s="17">
        <f t="shared" si="17"/>
        <v>0</v>
      </c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1:37" s="13" customFormat="1" ht="13.9" customHeight="1" x14ac:dyDescent="0.3">
      <c r="A390" s="44">
        <v>378</v>
      </c>
      <c r="C390" s="78" t="s">
        <v>10</v>
      </c>
      <c r="E390" s="13" t="s">
        <v>890</v>
      </c>
      <c r="F390" s="13" t="s">
        <v>10</v>
      </c>
      <c r="G390" s="44"/>
      <c r="H390" s="44"/>
      <c r="I390" s="44"/>
      <c r="J390" s="44"/>
      <c r="K390" s="44"/>
      <c r="L390" s="44"/>
      <c r="M390" s="17">
        <f t="shared" si="15"/>
        <v>0</v>
      </c>
      <c r="N390" s="17">
        <f t="shared" si="16"/>
        <v>0</v>
      </c>
      <c r="O390" s="17">
        <f t="shared" si="17"/>
        <v>0</v>
      </c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1:37" s="13" customFormat="1" ht="13.9" customHeight="1" x14ac:dyDescent="0.3">
      <c r="A391" s="44">
        <v>379</v>
      </c>
      <c r="C391" s="78" t="s">
        <v>10</v>
      </c>
      <c r="E391" s="13" t="s">
        <v>890</v>
      </c>
      <c r="F391" s="13" t="s">
        <v>10</v>
      </c>
      <c r="G391" s="44"/>
      <c r="H391" s="44"/>
      <c r="I391" s="44"/>
      <c r="J391" s="44"/>
      <c r="K391" s="44"/>
      <c r="L391" s="44"/>
      <c r="M391" s="17">
        <f t="shared" si="15"/>
        <v>0</v>
      </c>
      <c r="N391" s="17">
        <f t="shared" si="16"/>
        <v>0</v>
      </c>
      <c r="O391" s="17">
        <f t="shared" si="17"/>
        <v>0</v>
      </c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1:37" s="13" customFormat="1" ht="13.9" customHeight="1" x14ac:dyDescent="0.3">
      <c r="A392" s="44">
        <v>380</v>
      </c>
      <c r="C392" s="78" t="s">
        <v>10</v>
      </c>
      <c r="E392" s="13" t="s">
        <v>64</v>
      </c>
      <c r="F392" s="13" t="s">
        <v>10</v>
      </c>
      <c r="G392" s="44"/>
      <c r="H392" s="44"/>
      <c r="I392" s="44"/>
      <c r="J392" s="44"/>
      <c r="K392" s="44"/>
      <c r="L392" s="44"/>
      <c r="M392" s="17">
        <f t="shared" si="15"/>
        <v>0</v>
      </c>
      <c r="N392" s="17">
        <f t="shared" si="16"/>
        <v>0</v>
      </c>
      <c r="O392" s="17">
        <f t="shared" si="17"/>
        <v>0</v>
      </c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1:37" s="13" customFormat="1" ht="13.9" customHeight="1" x14ac:dyDescent="0.3">
      <c r="A393" s="44">
        <v>381</v>
      </c>
      <c r="C393" s="78" t="s">
        <v>10</v>
      </c>
      <c r="E393" s="13" t="s">
        <v>64</v>
      </c>
      <c r="F393" s="13" t="s">
        <v>10</v>
      </c>
      <c r="G393" s="44"/>
      <c r="H393" s="44"/>
      <c r="I393" s="44"/>
      <c r="J393" s="44"/>
      <c r="K393" s="44"/>
      <c r="L393" s="44"/>
      <c r="M393" s="17">
        <f t="shared" si="15"/>
        <v>0</v>
      </c>
      <c r="N393" s="17">
        <f t="shared" si="16"/>
        <v>0</v>
      </c>
      <c r="O393" s="17">
        <f t="shared" si="17"/>
        <v>0</v>
      </c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1:37" s="13" customFormat="1" ht="13.9" customHeight="1" x14ac:dyDescent="0.3">
      <c r="A394" s="44">
        <v>382</v>
      </c>
      <c r="C394" s="78" t="s">
        <v>10</v>
      </c>
      <c r="E394" s="13" t="s">
        <v>64</v>
      </c>
      <c r="F394" s="13" t="s">
        <v>10</v>
      </c>
      <c r="G394" s="44"/>
      <c r="H394" s="44"/>
      <c r="I394" s="44"/>
      <c r="J394" s="44"/>
      <c r="K394" s="44"/>
      <c r="L394" s="44"/>
      <c r="M394" s="17">
        <f t="shared" si="15"/>
        <v>0</v>
      </c>
      <c r="N394" s="17">
        <f t="shared" si="16"/>
        <v>0</v>
      </c>
      <c r="O394" s="17">
        <f t="shared" si="17"/>
        <v>0</v>
      </c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1:37" s="13" customFormat="1" ht="13.9" customHeight="1" x14ac:dyDescent="0.3">
      <c r="A395" s="44">
        <v>383</v>
      </c>
      <c r="C395" s="78" t="s">
        <v>10</v>
      </c>
      <c r="E395" s="13" t="s">
        <v>68</v>
      </c>
      <c r="F395" s="13" t="s">
        <v>10</v>
      </c>
      <c r="G395" s="44"/>
      <c r="H395" s="44"/>
      <c r="I395" s="44"/>
      <c r="J395" s="44"/>
      <c r="K395" s="44"/>
      <c r="L395" s="44"/>
      <c r="M395" s="17">
        <f t="shared" si="15"/>
        <v>0</v>
      </c>
      <c r="N395" s="17">
        <f t="shared" si="16"/>
        <v>0</v>
      </c>
      <c r="O395" s="17">
        <f t="shared" si="17"/>
        <v>0</v>
      </c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1:37" s="13" customFormat="1" ht="13.9" customHeight="1" x14ac:dyDescent="0.3">
      <c r="A396" s="44">
        <v>384</v>
      </c>
      <c r="C396" s="78" t="s">
        <v>10</v>
      </c>
      <c r="E396" s="13" t="s">
        <v>68</v>
      </c>
      <c r="F396" s="13" t="s">
        <v>10</v>
      </c>
      <c r="G396" s="44"/>
      <c r="H396" s="44"/>
      <c r="I396" s="44"/>
      <c r="J396" s="44"/>
      <c r="K396" s="44"/>
      <c r="L396" s="44"/>
      <c r="M396" s="17">
        <f t="shared" si="15"/>
        <v>0</v>
      </c>
      <c r="N396" s="17">
        <f t="shared" si="16"/>
        <v>0</v>
      </c>
      <c r="O396" s="17">
        <f t="shared" si="17"/>
        <v>0</v>
      </c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1:37" s="13" customFormat="1" ht="13.9" customHeight="1" x14ac:dyDescent="0.3">
      <c r="A397" s="44">
        <v>385</v>
      </c>
      <c r="C397" s="78" t="s">
        <v>10</v>
      </c>
      <c r="E397" s="13" t="s">
        <v>68</v>
      </c>
      <c r="F397" s="13" t="s">
        <v>10</v>
      </c>
      <c r="G397" s="44"/>
      <c r="H397" s="44"/>
      <c r="I397" s="44"/>
      <c r="J397" s="44"/>
      <c r="K397" s="44"/>
      <c r="L397" s="44"/>
      <c r="M397" s="17">
        <f t="shared" ref="M397:M460" si="18">SUM(G397:L397)</f>
        <v>0</v>
      </c>
      <c r="N397" s="17">
        <f t="shared" ref="N397:N430" si="19">COUNTIF(G397:L397, "&gt;0" )</f>
        <v>0</v>
      </c>
      <c r="O397" s="17">
        <f t="shared" ref="O397:O460" si="20">IF(N397=0,0,M397/N397)</f>
        <v>0</v>
      </c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1:37" s="13" customFormat="1" ht="13.9" customHeight="1" x14ac:dyDescent="0.3">
      <c r="A398" s="44">
        <v>386</v>
      </c>
      <c r="C398" s="78" t="s">
        <v>10</v>
      </c>
      <c r="E398" s="13" t="s">
        <v>69</v>
      </c>
      <c r="F398" s="13" t="s">
        <v>10</v>
      </c>
      <c r="G398" s="44"/>
      <c r="H398" s="44"/>
      <c r="I398" s="44"/>
      <c r="J398" s="44"/>
      <c r="K398" s="44"/>
      <c r="L398" s="44"/>
      <c r="M398" s="17">
        <f t="shared" si="18"/>
        <v>0</v>
      </c>
      <c r="N398" s="17">
        <f t="shared" si="19"/>
        <v>0</v>
      </c>
      <c r="O398" s="17">
        <f t="shared" si="20"/>
        <v>0</v>
      </c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1:37" s="13" customFormat="1" ht="13.9" customHeight="1" x14ac:dyDescent="0.3">
      <c r="A399" s="44">
        <v>387</v>
      </c>
      <c r="C399" s="78" t="s">
        <v>10</v>
      </c>
      <c r="E399" s="51" t="s">
        <v>69</v>
      </c>
      <c r="F399" s="51" t="s">
        <v>10</v>
      </c>
      <c r="G399" s="32"/>
      <c r="H399" s="32"/>
      <c r="I399" s="32"/>
      <c r="J399" s="32"/>
      <c r="K399" s="32"/>
      <c r="L399" s="32"/>
      <c r="M399" s="14">
        <f t="shared" si="18"/>
        <v>0</v>
      </c>
      <c r="N399" s="14">
        <f t="shared" si="19"/>
        <v>0</v>
      </c>
      <c r="O399" s="14">
        <f t="shared" si="20"/>
        <v>0</v>
      </c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1:37" s="13" customFormat="1" ht="13.9" customHeight="1" x14ac:dyDescent="0.3">
      <c r="A400" s="44">
        <v>388</v>
      </c>
      <c r="C400" s="78" t="s">
        <v>10</v>
      </c>
      <c r="E400" s="13" t="s">
        <v>69</v>
      </c>
      <c r="F400" s="13" t="s">
        <v>10</v>
      </c>
      <c r="G400" s="44"/>
      <c r="H400" s="44"/>
      <c r="I400" s="44"/>
      <c r="J400" s="44"/>
      <c r="K400" s="44"/>
      <c r="L400" s="44"/>
      <c r="M400" s="17">
        <f t="shared" si="18"/>
        <v>0</v>
      </c>
      <c r="N400" s="17">
        <f t="shared" si="19"/>
        <v>0</v>
      </c>
      <c r="O400" s="17">
        <f t="shared" si="20"/>
        <v>0</v>
      </c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1:37" s="13" customFormat="1" ht="13.9" customHeight="1" x14ac:dyDescent="0.3">
      <c r="A401" s="44">
        <v>389</v>
      </c>
      <c r="C401" s="78" t="s">
        <v>10</v>
      </c>
      <c r="E401" s="13" t="s">
        <v>70</v>
      </c>
      <c r="F401" s="13" t="s">
        <v>10</v>
      </c>
      <c r="G401" s="44"/>
      <c r="H401" s="44"/>
      <c r="I401" s="44"/>
      <c r="J401" s="44"/>
      <c r="K401" s="44"/>
      <c r="L401" s="44"/>
      <c r="M401" s="17">
        <f t="shared" si="18"/>
        <v>0</v>
      </c>
      <c r="N401" s="17">
        <f t="shared" si="19"/>
        <v>0</v>
      </c>
      <c r="O401" s="17">
        <f t="shared" si="20"/>
        <v>0</v>
      </c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1:37" s="13" customFormat="1" ht="13.9" customHeight="1" x14ac:dyDescent="0.3">
      <c r="A402" s="44">
        <v>390</v>
      </c>
      <c r="C402" s="78" t="s">
        <v>10</v>
      </c>
      <c r="E402" s="13" t="s">
        <v>70</v>
      </c>
      <c r="F402" s="13" t="s">
        <v>10</v>
      </c>
      <c r="G402" s="44"/>
      <c r="H402" s="44"/>
      <c r="I402" s="44"/>
      <c r="J402" s="44"/>
      <c r="K402" s="44"/>
      <c r="L402" s="44"/>
      <c r="M402" s="17">
        <f t="shared" si="18"/>
        <v>0</v>
      </c>
      <c r="N402" s="17">
        <f t="shared" si="19"/>
        <v>0</v>
      </c>
      <c r="O402" s="17">
        <f t="shared" si="20"/>
        <v>0</v>
      </c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1:37" s="13" customFormat="1" ht="13.9" customHeight="1" x14ac:dyDescent="0.3">
      <c r="A403" s="44">
        <v>391</v>
      </c>
      <c r="C403" s="78" t="s">
        <v>10</v>
      </c>
      <c r="E403" s="13" t="s">
        <v>70</v>
      </c>
      <c r="F403" s="13" t="s">
        <v>10</v>
      </c>
      <c r="G403" s="44"/>
      <c r="H403" s="44"/>
      <c r="I403" s="44"/>
      <c r="J403" s="44"/>
      <c r="K403" s="44"/>
      <c r="L403" s="44"/>
      <c r="M403" s="17">
        <f t="shared" si="18"/>
        <v>0</v>
      </c>
      <c r="N403" s="17">
        <f t="shared" si="19"/>
        <v>0</v>
      </c>
      <c r="O403" s="17">
        <f t="shared" si="20"/>
        <v>0</v>
      </c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1:37" s="13" customFormat="1" ht="13.9" customHeight="1" x14ac:dyDescent="0.3">
      <c r="A404" s="44">
        <v>392</v>
      </c>
      <c r="C404" s="78" t="s">
        <v>10</v>
      </c>
      <c r="E404" s="51" t="s">
        <v>890</v>
      </c>
      <c r="F404" s="51" t="s">
        <v>10</v>
      </c>
      <c r="G404" s="32"/>
      <c r="H404" s="32"/>
      <c r="I404" s="32"/>
      <c r="J404" s="32"/>
      <c r="K404" s="32"/>
      <c r="L404" s="32"/>
      <c r="M404" s="14">
        <f t="shared" si="18"/>
        <v>0</v>
      </c>
      <c r="N404" s="14">
        <f t="shared" si="19"/>
        <v>0</v>
      </c>
      <c r="O404" s="14">
        <f t="shared" si="20"/>
        <v>0</v>
      </c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1:37" s="13" customFormat="1" ht="13.9" customHeight="1" x14ac:dyDescent="0.3">
      <c r="A405" s="44">
        <v>393</v>
      </c>
      <c r="C405" s="78" t="s">
        <v>10</v>
      </c>
      <c r="E405" s="13" t="s">
        <v>890</v>
      </c>
      <c r="F405" s="13" t="s">
        <v>10</v>
      </c>
      <c r="G405" s="44"/>
      <c r="H405" s="44"/>
      <c r="I405" s="44"/>
      <c r="J405" s="44"/>
      <c r="K405" s="44"/>
      <c r="L405" s="44"/>
      <c r="M405" s="17">
        <f t="shared" si="18"/>
        <v>0</v>
      </c>
      <c r="N405" s="17">
        <f t="shared" si="19"/>
        <v>0</v>
      </c>
      <c r="O405" s="17">
        <f t="shared" si="20"/>
        <v>0</v>
      </c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1:37" s="13" customFormat="1" ht="13.9" customHeight="1" x14ac:dyDescent="0.3">
      <c r="A406" s="44">
        <v>394</v>
      </c>
      <c r="C406" s="78" t="s">
        <v>10</v>
      </c>
      <c r="E406" s="13" t="s">
        <v>73</v>
      </c>
      <c r="F406" s="13" t="s">
        <v>10</v>
      </c>
      <c r="G406" s="44"/>
      <c r="H406" s="44"/>
      <c r="I406" s="44"/>
      <c r="J406" s="44"/>
      <c r="K406" s="44"/>
      <c r="L406" s="44"/>
      <c r="M406" s="17">
        <f t="shared" si="18"/>
        <v>0</v>
      </c>
      <c r="N406" s="17">
        <f t="shared" si="19"/>
        <v>0</v>
      </c>
      <c r="O406" s="17">
        <f t="shared" si="20"/>
        <v>0</v>
      </c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1:37" s="13" customFormat="1" ht="13.9" customHeight="1" x14ac:dyDescent="0.3">
      <c r="A407" s="44">
        <v>395</v>
      </c>
      <c r="C407" s="78" t="s">
        <v>10</v>
      </c>
      <c r="E407" s="13" t="s">
        <v>73</v>
      </c>
      <c r="F407" s="13" t="s">
        <v>10</v>
      </c>
      <c r="G407" s="44"/>
      <c r="H407" s="44"/>
      <c r="I407" s="44"/>
      <c r="J407" s="44"/>
      <c r="K407" s="44"/>
      <c r="L407" s="44"/>
      <c r="M407" s="17">
        <f t="shared" si="18"/>
        <v>0</v>
      </c>
      <c r="N407" s="17">
        <f t="shared" si="19"/>
        <v>0</v>
      </c>
      <c r="O407" s="17">
        <f t="shared" si="20"/>
        <v>0</v>
      </c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1:37" s="13" customFormat="1" ht="13.9" customHeight="1" x14ac:dyDescent="0.3">
      <c r="A408" s="44">
        <v>396</v>
      </c>
      <c r="C408" s="78" t="s">
        <v>10</v>
      </c>
      <c r="E408" s="13" t="s">
        <v>73</v>
      </c>
      <c r="F408" s="13" t="s">
        <v>10</v>
      </c>
      <c r="G408" s="44"/>
      <c r="H408" s="44"/>
      <c r="I408" s="44"/>
      <c r="J408" s="44"/>
      <c r="K408" s="44"/>
      <c r="L408" s="44"/>
      <c r="M408" s="17">
        <f t="shared" si="18"/>
        <v>0</v>
      </c>
      <c r="N408" s="17">
        <f t="shared" si="19"/>
        <v>0</v>
      </c>
      <c r="O408" s="17">
        <f t="shared" si="20"/>
        <v>0</v>
      </c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1:37" s="13" customFormat="1" ht="13.9" customHeight="1" x14ac:dyDescent="0.3">
      <c r="A409" s="44">
        <v>397</v>
      </c>
      <c r="C409" s="78" t="s">
        <v>10</v>
      </c>
      <c r="E409" s="13" t="s">
        <v>890</v>
      </c>
      <c r="F409" s="13" t="s">
        <v>10</v>
      </c>
      <c r="G409" s="44"/>
      <c r="H409" s="44"/>
      <c r="I409" s="44"/>
      <c r="J409" s="44"/>
      <c r="K409" s="44"/>
      <c r="L409" s="44"/>
      <c r="M409" s="17">
        <f t="shared" si="18"/>
        <v>0</v>
      </c>
      <c r="N409" s="17">
        <f t="shared" si="19"/>
        <v>0</v>
      </c>
      <c r="O409" s="17">
        <f t="shared" si="20"/>
        <v>0</v>
      </c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1:37" s="13" customFormat="1" ht="13.9" customHeight="1" x14ac:dyDescent="0.3">
      <c r="A410" s="44">
        <v>398</v>
      </c>
      <c r="C410" s="78" t="s">
        <v>10</v>
      </c>
      <c r="E410" s="51" t="s">
        <v>890</v>
      </c>
      <c r="F410" s="51" t="s">
        <v>10</v>
      </c>
      <c r="G410" s="32"/>
      <c r="H410" s="32"/>
      <c r="I410" s="32"/>
      <c r="J410" s="32"/>
      <c r="K410" s="32"/>
      <c r="L410" s="32"/>
      <c r="M410" s="14">
        <f t="shared" si="18"/>
        <v>0</v>
      </c>
      <c r="N410" s="14">
        <f t="shared" si="19"/>
        <v>0</v>
      </c>
      <c r="O410" s="14">
        <f t="shared" si="20"/>
        <v>0</v>
      </c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1:37" s="13" customFormat="1" ht="13.9" customHeight="1" x14ac:dyDescent="0.3">
      <c r="A411" s="44">
        <v>399</v>
      </c>
      <c r="C411" s="78" t="s">
        <v>10</v>
      </c>
      <c r="E411" s="13" t="s">
        <v>74</v>
      </c>
      <c r="F411" s="13" t="s">
        <v>10</v>
      </c>
      <c r="G411" s="44"/>
      <c r="H411" s="44"/>
      <c r="I411" s="44"/>
      <c r="J411" s="44"/>
      <c r="K411" s="44"/>
      <c r="L411" s="44"/>
      <c r="M411" s="17">
        <f t="shared" si="18"/>
        <v>0</v>
      </c>
      <c r="N411" s="17">
        <f t="shared" si="19"/>
        <v>0</v>
      </c>
      <c r="O411" s="17">
        <f t="shared" si="20"/>
        <v>0</v>
      </c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1:37" s="13" customFormat="1" ht="13.9" customHeight="1" x14ac:dyDescent="0.3">
      <c r="A412" s="44">
        <v>400</v>
      </c>
      <c r="C412" s="78" t="s">
        <v>10</v>
      </c>
      <c r="E412" s="13" t="s">
        <v>74</v>
      </c>
      <c r="F412" s="13" t="s">
        <v>10</v>
      </c>
      <c r="G412" s="44"/>
      <c r="H412" s="44"/>
      <c r="I412" s="44"/>
      <c r="J412" s="44"/>
      <c r="K412" s="44"/>
      <c r="L412" s="44"/>
      <c r="M412" s="17">
        <f t="shared" si="18"/>
        <v>0</v>
      </c>
      <c r="N412" s="17">
        <f t="shared" si="19"/>
        <v>0</v>
      </c>
      <c r="O412" s="17">
        <f t="shared" si="20"/>
        <v>0</v>
      </c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1:37" s="13" customFormat="1" ht="13.9" customHeight="1" x14ac:dyDescent="0.3">
      <c r="A413" s="44">
        <v>401</v>
      </c>
      <c r="C413" s="78" t="s">
        <v>10</v>
      </c>
      <c r="E413" s="13" t="s">
        <v>74</v>
      </c>
      <c r="F413" s="13" t="s">
        <v>10</v>
      </c>
      <c r="G413" s="44"/>
      <c r="H413" s="44"/>
      <c r="I413" s="44"/>
      <c r="J413" s="44"/>
      <c r="K413" s="44"/>
      <c r="L413" s="44"/>
      <c r="M413" s="17">
        <f t="shared" si="18"/>
        <v>0</v>
      </c>
      <c r="N413" s="17">
        <f t="shared" si="19"/>
        <v>0</v>
      </c>
      <c r="O413" s="17">
        <f t="shared" si="20"/>
        <v>0</v>
      </c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1:37" s="13" customFormat="1" ht="13.9" customHeight="1" x14ac:dyDescent="0.3">
      <c r="A414" s="44">
        <v>402</v>
      </c>
      <c r="C414" s="78" t="s">
        <v>10</v>
      </c>
      <c r="E414" s="13" t="s">
        <v>75</v>
      </c>
      <c r="F414" s="13" t="s">
        <v>10</v>
      </c>
      <c r="G414" s="44"/>
      <c r="H414" s="44"/>
      <c r="I414" s="44"/>
      <c r="J414" s="44"/>
      <c r="K414" s="44"/>
      <c r="L414" s="44"/>
      <c r="M414" s="17">
        <f t="shared" si="18"/>
        <v>0</v>
      </c>
      <c r="N414" s="17">
        <f t="shared" si="19"/>
        <v>0</v>
      </c>
      <c r="O414" s="17">
        <f t="shared" si="20"/>
        <v>0</v>
      </c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1:37" s="13" customFormat="1" ht="13.9" customHeight="1" x14ac:dyDescent="0.3">
      <c r="A415" s="44">
        <v>403</v>
      </c>
      <c r="C415" s="78" t="s">
        <v>10</v>
      </c>
      <c r="E415" s="13" t="s">
        <v>75</v>
      </c>
      <c r="F415" s="13" t="s">
        <v>10</v>
      </c>
      <c r="G415" s="44"/>
      <c r="H415" s="44"/>
      <c r="I415" s="44"/>
      <c r="J415" s="44"/>
      <c r="K415" s="44"/>
      <c r="L415" s="44"/>
      <c r="M415" s="17">
        <f t="shared" si="18"/>
        <v>0</v>
      </c>
      <c r="N415" s="17">
        <f t="shared" si="19"/>
        <v>0</v>
      </c>
      <c r="O415" s="17">
        <f t="shared" si="20"/>
        <v>0</v>
      </c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1:37" s="13" customFormat="1" ht="13.9" customHeight="1" x14ac:dyDescent="0.3">
      <c r="A416" s="44">
        <v>404</v>
      </c>
      <c r="C416" s="78" t="s">
        <v>10</v>
      </c>
      <c r="E416" s="13" t="s">
        <v>75</v>
      </c>
      <c r="F416" s="13" t="s">
        <v>10</v>
      </c>
      <c r="G416" s="44"/>
      <c r="H416" s="44"/>
      <c r="I416" s="44"/>
      <c r="J416" s="44"/>
      <c r="K416" s="44"/>
      <c r="L416" s="44"/>
      <c r="M416" s="17">
        <f t="shared" si="18"/>
        <v>0</v>
      </c>
      <c r="N416" s="17">
        <f t="shared" si="19"/>
        <v>0</v>
      </c>
      <c r="O416" s="17">
        <f t="shared" si="20"/>
        <v>0</v>
      </c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1:37" s="13" customFormat="1" ht="13.9" customHeight="1" x14ac:dyDescent="0.3">
      <c r="A417" s="44">
        <v>405</v>
      </c>
      <c r="C417" s="78" t="s">
        <v>10</v>
      </c>
      <c r="E417" s="13" t="s">
        <v>77</v>
      </c>
      <c r="F417" s="13" t="s">
        <v>10</v>
      </c>
      <c r="G417" s="44"/>
      <c r="H417" s="44"/>
      <c r="I417" s="44"/>
      <c r="J417" s="44"/>
      <c r="K417" s="44"/>
      <c r="L417" s="44"/>
      <c r="M417" s="17">
        <f t="shared" si="18"/>
        <v>0</v>
      </c>
      <c r="N417" s="17">
        <f t="shared" si="19"/>
        <v>0</v>
      </c>
      <c r="O417" s="17">
        <f t="shared" si="20"/>
        <v>0</v>
      </c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1:37" s="13" customFormat="1" ht="13.9" customHeight="1" x14ac:dyDescent="0.3">
      <c r="A418" s="44">
        <v>406</v>
      </c>
      <c r="C418" s="78" t="s">
        <v>10</v>
      </c>
      <c r="E418" s="51" t="s">
        <v>77</v>
      </c>
      <c r="F418" s="51" t="s">
        <v>10</v>
      </c>
      <c r="G418" s="32"/>
      <c r="H418" s="32"/>
      <c r="I418" s="32"/>
      <c r="J418" s="32"/>
      <c r="K418" s="32"/>
      <c r="L418" s="32"/>
      <c r="M418" s="14">
        <f t="shared" si="18"/>
        <v>0</v>
      </c>
      <c r="N418" s="14">
        <f t="shared" si="19"/>
        <v>0</v>
      </c>
      <c r="O418" s="14">
        <f t="shared" si="20"/>
        <v>0</v>
      </c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1:37" s="13" customFormat="1" ht="13.9" customHeight="1" x14ac:dyDescent="0.3">
      <c r="A419" s="44">
        <v>407</v>
      </c>
      <c r="C419" s="78" t="s">
        <v>10</v>
      </c>
      <c r="E419" s="13" t="s">
        <v>77</v>
      </c>
      <c r="F419" s="13" t="s">
        <v>10</v>
      </c>
      <c r="G419" s="44"/>
      <c r="H419" s="44"/>
      <c r="I419" s="44"/>
      <c r="J419" s="44"/>
      <c r="K419" s="44"/>
      <c r="L419" s="44"/>
      <c r="M419" s="17">
        <f t="shared" si="18"/>
        <v>0</v>
      </c>
      <c r="N419" s="17">
        <f t="shared" si="19"/>
        <v>0</v>
      </c>
      <c r="O419" s="17">
        <f t="shared" si="20"/>
        <v>0</v>
      </c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1:37" s="13" customFormat="1" ht="13.9" customHeight="1" x14ac:dyDescent="0.3">
      <c r="A420" s="44">
        <v>408</v>
      </c>
      <c r="C420" s="78" t="s">
        <v>10</v>
      </c>
      <c r="E420" s="13" t="s">
        <v>890</v>
      </c>
      <c r="F420" s="13" t="s">
        <v>10</v>
      </c>
      <c r="G420" s="44"/>
      <c r="H420" s="44"/>
      <c r="I420" s="44"/>
      <c r="J420" s="44"/>
      <c r="K420" s="44"/>
      <c r="L420" s="44"/>
      <c r="M420" s="17">
        <f t="shared" si="18"/>
        <v>0</v>
      </c>
      <c r="N420" s="17">
        <f t="shared" si="19"/>
        <v>0</v>
      </c>
      <c r="O420" s="17">
        <f t="shared" si="20"/>
        <v>0</v>
      </c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1:37" s="13" customFormat="1" ht="13.9" customHeight="1" x14ac:dyDescent="0.3">
      <c r="A421" s="44">
        <v>409</v>
      </c>
      <c r="C421" s="78" t="s">
        <v>10</v>
      </c>
      <c r="E421" s="51" t="s">
        <v>78</v>
      </c>
      <c r="F421" s="51" t="s">
        <v>10</v>
      </c>
      <c r="G421" s="32"/>
      <c r="H421" s="32"/>
      <c r="I421" s="32"/>
      <c r="J421" s="32"/>
      <c r="K421" s="32"/>
      <c r="L421" s="32"/>
      <c r="M421" s="14">
        <f t="shared" si="18"/>
        <v>0</v>
      </c>
      <c r="N421" s="14">
        <f t="shared" si="19"/>
        <v>0</v>
      </c>
      <c r="O421" s="14">
        <f t="shared" si="20"/>
        <v>0</v>
      </c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1:37" s="13" customFormat="1" ht="13.9" customHeight="1" x14ac:dyDescent="0.3">
      <c r="A422" s="44">
        <v>410</v>
      </c>
      <c r="C422" s="78" t="s">
        <v>10</v>
      </c>
      <c r="E422" s="51" t="s">
        <v>78</v>
      </c>
      <c r="F422" s="51" t="s">
        <v>10</v>
      </c>
      <c r="G422" s="32"/>
      <c r="H422" s="32"/>
      <c r="I422" s="32"/>
      <c r="J422" s="32"/>
      <c r="K422" s="32"/>
      <c r="L422" s="32"/>
      <c r="M422" s="14">
        <f t="shared" si="18"/>
        <v>0</v>
      </c>
      <c r="N422" s="14">
        <f t="shared" si="19"/>
        <v>0</v>
      </c>
      <c r="O422" s="14">
        <f t="shared" si="20"/>
        <v>0</v>
      </c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1:37" s="13" customFormat="1" ht="13.9" customHeight="1" x14ac:dyDescent="0.3">
      <c r="A423" s="44">
        <v>411</v>
      </c>
      <c r="C423" s="78" t="s">
        <v>10</v>
      </c>
      <c r="E423" s="13" t="s">
        <v>78</v>
      </c>
      <c r="F423" s="13" t="s">
        <v>10</v>
      </c>
      <c r="G423" s="44"/>
      <c r="H423" s="44"/>
      <c r="I423" s="44"/>
      <c r="J423" s="44"/>
      <c r="K423" s="44"/>
      <c r="L423" s="44"/>
      <c r="M423" s="17">
        <f t="shared" si="18"/>
        <v>0</v>
      </c>
      <c r="N423" s="17">
        <f t="shared" si="19"/>
        <v>0</v>
      </c>
      <c r="O423" s="17">
        <f t="shared" si="20"/>
        <v>0</v>
      </c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1:37" s="13" customFormat="1" ht="13.9" customHeight="1" x14ac:dyDescent="0.3">
      <c r="A424" s="44">
        <v>412</v>
      </c>
      <c r="C424" s="78" t="s">
        <v>10</v>
      </c>
      <c r="E424" s="51" t="s">
        <v>890</v>
      </c>
      <c r="F424" s="51" t="s">
        <v>10</v>
      </c>
      <c r="G424" s="32"/>
      <c r="H424" s="32"/>
      <c r="I424" s="32"/>
      <c r="J424" s="32"/>
      <c r="K424" s="32"/>
      <c r="L424" s="32"/>
      <c r="M424" s="14">
        <f t="shared" si="18"/>
        <v>0</v>
      </c>
      <c r="N424" s="14">
        <f t="shared" si="19"/>
        <v>0</v>
      </c>
      <c r="O424" s="14">
        <f t="shared" si="20"/>
        <v>0</v>
      </c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1:37" s="13" customFormat="1" ht="13.9" customHeight="1" x14ac:dyDescent="0.3">
      <c r="A425" s="44">
        <v>413</v>
      </c>
      <c r="C425" s="78" t="s">
        <v>10</v>
      </c>
      <c r="E425" s="13" t="s">
        <v>81</v>
      </c>
      <c r="F425" s="13" t="s">
        <v>10</v>
      </c>
      <c r="G425" s="44"/>
      <c r="H425" s="44"/>
      <c r="I425" s="44"/>
      <c r="J425" s="44"/>
      <c r="K425" s="44"/>
      <c r="L425" s="44"/>
      <c r="M425" s="17">
        <f t="shared" si="18"/>
        <v>0</v>
      </c>
      <c r="N425" s="17">
        <f t="shared" si="19"/>
        <v>0</v>
      </c>
      <c r="O425" s="17">
        <f t="shared" si="20"/>
        <v>0</v>
      </c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1:37" s="13" customFormat="1" ht="13.9" customHeight="1" x14ac:dyDescent="0.3">
      <c r="A426" s="44">
        <v>414</v>
      </c>
      <c r="C426" s="78" t="s">
        <v>10</v>
      </c>
      <c r="E426" s="13" t="s">
        <v>81</v>
      </c>
      <c r="F426" s="13" t="s">
        <v>10</v>
      </c>
      <c r="G426" s="44"/>
      <c r="H426" s="44"/>
      <c r="I426" s="44"/>
      <c r="J426" s="44"/>
      <c r="K426" s="44"/>
      <c r="L426" s="44"/>
      <c r="M426" s="17">
        <f t="shared" si="18"/>
        <v>0</v>
      </c>
      <c r="N426" s="17">
        <f t="shared" si="19"/>
        <v>0</v>
      </c>
      <c r="O426" s="17">
        <f t="shared" si="20"/>
        <v>0</v>
      </c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1:37" s="13" customFormat="1" ht="13.9" customHeight="1" x14ac:dyDescent="0.3">
      <c r="A427" s="44">
        <v>415</v>
      </c>
      <c r="C427" s="78" t="s">
        <v>10</v>
      </c>
      <c r="E427" s="13" t="s">
        <v>81</v>
      </c>
      <c r="F427" s="13" t="s">
        <v>10</v>
      </c>
      <c r="G427" s="44"/>
      <c r="H427" s="44"/>
      <c r="I427" s="44"/>
      <c r="J427" s="44"/>
      <c r="K427" s="44"/>
      <c r="L427" s="44"/>
      <c r="M427" s="17">
        <f t="shared" si="18"/>
        <v>0</v>
      </c>
      <c r="N427" s="17">
        <f t="shared" si="19"/>
        <v>0</v>
      </c>
      <c r="O427" s="17">
        <f t="shared" si="20"/>
        <v>0</v>
      </c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1:37" s="13" customFormat="1" ht="13.9" customHeight="1" x14ac:dyDescent="0.3">
      <c r="A428" s="44">
        <v>416</v>
      </c>
      <c r="C428" s="78" t="s">
        <v>10</v>
      </c>
      <c r="E428" s="13" t="s">
        <v>85</v>
      </c>
      <c r="F428" s="13" t="s">
        <v>10</v>
      </c>
      <c r="G428" s="44"/>
      <c r="H428" s="44"/>
      <c r="I428" s="44"/>
      <c r="J428" s="44"/>
      <c r="K428" s="44"/>
      <c r="L428" s="44"/>
      <c r="M428" s="17">
        <f t="shared" si="18"/>
        <v>0</v>
      </c>
      <c r="N428" s="17">
        <f t="shared" si="19"/>
        <v>0</v>
      </c>
      <c r="O428" s="17">
        <f t="shared" si="20"/>
        <v>0</v>
      </c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1:37" s="13" customFormat="1" ht="13.9" customHeight="1" x14ac:dyDescent="0.3">
      <c r="A429" s="44">
        <v>417</v>
      </c>
      <c r="C429" s="78" t="s">
        <v>10</v>
      </c>
      <c r="E429" s="13" t="s">
        <v>85</v>
      </c>
      <c r="F429" s="13" t="s">
        <v>10</v>
      </c>
      <c r="G429" s="44"/>
      <c r="H429" s="44"/>
      <c r="I429" s="44"/>
      <c r="J429" s="44"/>
      <c r="K429" s="44"/>
      <c r="L429" s="44"/>
      <c r="M429" s="17">
        <f t="shared" si="18"/>
        <v>0</v>
      </c>
      <c r="N429" s="17">
        <f t="shared" si="19"/>
        <v>0</v>
      </c>
      <c r="O429" s="17">
        <f t="shared" si="20"/>
        <v>0</v>
      </c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1:37" s="13" customFormat="1" ht="13.9" customHeight="1" x14ac:dyDescent="0.3">
      <c r="A430" s="44">
        <v>418</v>
      </c>
      <c r="C430" s="78" t="s">
        <v>10</v>
      </c>
      <c r="E430" s="13" t="s">
        <v>85</v>
      </c>
      <c r="F430" s="13" t="s">
        <v>10</v>
      </c>
      <c r="G430" s="44"/>
      <c r="H430" s="44"/>
      <c r="I430" s="44"/>
      <c r="J430" s="44"/>
      <c r="K430" s="44"/>
      <c r="L430" s="44"/>
      <c r="M430" s="17">
        <f t="shared" si="18"/>
        <v>0</v>
      </c>
      <c r="N430" s="17">
        <f t="shared" si="19"/>
        <v>0</v>
      </c>
      <c r="O430" s="17">
        <f t="shared" si="20"/>
        <v>0</v>
      </c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1:37" s="13" customFormat="1" ht="13.9" customHeight="1" x14ac:dyDescent="0.3"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1:37" s="13" customFormat="1" ht="13.9" customHeight="1" x14ac:dyDescent="0.3"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5:37" s="13" customFormat="1" ht="13.9" customHeight="1" x14ac:dyDescent="0.3">
      <c r="E433" s="50" t="s">
        <v>994</v>
      </c>
      <c r="G433" s="17">
        <f t="shared" ref="G433:M433" si="21">SUM(G13:G430)</f>
        <v>30810</v>
      </c>
      <c r="H433" s="17">
        <f t="shared" si="21"/>
        <v>31139</v>
      </c>
      <c r="I433" s="17">
        <f t="shared" si="21"/>
        <v>31563</v>
      </c>
      <c r="J433" s="17">
        <f t="shared" si="21"/>
        <v>31320</v>
      </c>
      <c r="K433" s="17">
        <f t="shared" si="21"/>
        <v>31218</v>
      </c>
      <c r="L433" s="17">
        <f t="shared" si="21"/>
        <v>31028</v>
      </c>
      <c r="M433" s="17">
        <f t="shared" si="21"/>
        <v>187078</v>
      </c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5:37" s="13" customFormat="1" ht="13.9" customHeight="1" x14ac:dyDescent="0.3">
      <c r="E434" s="50" t="s">
        <v>995</v>
      </c>
      <c r="G434" s="17">
        <f t="shared" ref="G434:M434" si="22">SUM(G433 / (COUNTIF(G13:G430,"&gt;0")))</f>
        <v>171.16666666666666</v>
      </c>
      <c r="H434" s="17">
        <f t="shared" si="22"/>
        <v>172.99444444444444</v>
      </c>
      <c r="I434" s="17">
        <f t="shared" si="22"/>
        <v>175.35</v>
      </c>
      <c r="J434" s="17">
        <f t="shared" si="22"/>
        <v>174</v>
      </c>
      <c r="K434" s="17">
        <f t="shared" si="22"/>
        <v>173.43333333333334</v>
      </c>
      <c r="L434" s="17">
        <f t="shared" si="22"/>
        <v>172.37777777777777</v>
      </c>
      <c r="M434" s="17">
        <f t="shared" si="22"/>
        <v>796.07659574468084</v>
      </c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5:37" s="13" customFormat="1" ht="13.9" customHeight="1" x14ac:dyDescent="0.3"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5:37" s="13" customFormat="1" ht="13.9" customHeight="1" x14ac:dyDescent="0.3"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5:37" s="13" customFormat="1" ht="13.9" customHeight="1" x14ac:dyDescent="0.3"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5:37" s="13" customFormat="1" ht="13.9" customHeight="1" x14ac:dyDescent="0.3"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5:37" s="13" customFormat="1" ht="13.9" customHeight="1" x14ac:dyDescent="0.3"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5:37" s="13" customFormat="1" ht="13.9" customHeight="1" x14ac:dyDescent="0.3"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5:37" s="13" customFormat="1" ht="13.9" customHeight="1" x14ac:dyDescent="0.3"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5:37" s="13" customFormat="1" ht="13.9" customHeight="1" x14ac:dyDescent="0.3"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5:37" s="13" customFormat="1" ht="13.9" customHeight="1" x14ac:dyDescent="0.3"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5:37" s="13" customFormat="1" ht="13.9" customHeight="1" x14ac:dyDescent="0.3"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5:37" s="13" customFormat="1" ht="13.9" customHeight="1" x14ac:dyDescent="0.3"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5:37" s="13" customFormat="1" ht="13.9" customHeight="1" x14ac:dyDescent="0.3"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5:37" s="13" customFormat="1" ht="13.9" customHeight="1" x14ac:dyDescent="0.3"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5:37" s="13" customFormat="1" ht="13.9" customHeight="1" x14ac:dyDescent="0.3"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7:37" s="13" customFormat="1" ht="13.9" customHeight="1" x14ac:dyDescent="0.3"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7:37" s="13" customFormat="1" ht="13.9" customHeight="1" x14ac:dyDescent="0.3"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7:37" s="13" customFormat="1" ht="13.9" customHeight="1" x14ac:dyDescent="0.3"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7:37" s="13" customFormat="1" ht="13.9" customHeight="1" x14ac:dyDescent="0.3"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7:37" s="13" customFormat="1" ht="13.9" customHeight="1" x14ac:dyDescent="0.3"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7:37" s="13" customFormat="1" ht="13.9" customHeight="1" x14ac:dyDescent="0.3"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7:37" s="13" customFormat="1" ht="13.9" customHeight="1" x14ac:dyDescent="0.3"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7:37" s="13" customFormat="1" ht="13.9" customHeight="1" x14ac:dyDescent="0.3"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7:37" s="13" customFormat="1" ht="13.9" customHeight="1" x14ac:dyDescent="0.3"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7:37" s="13" customFormat="1" ht="13.9" customHeight="1" x14ac:dyDescent="0.3"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7:37" s="13" customFormat="1" ht="13.9" customHeight="1" x14ac:dyDescent="0.3"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7:37" s="13" customFormat="1" ht="13.9" customHeight="1" x14ac:dyDescent="0.3"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7:37" s="13" customFormat="1" ht="13.9" customHeight="1" x14ac:dyDescent="0.3"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7:37" s="13" customFormat="1" ht="13.9" customHeight="1" x14ac:dyDescent="0.3"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7:37" s="13" customFormat="1" ht="13.9" customHeight="1" x14ac:dyDescent="0.3"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7:37" s="13" customFormat="1" ht="13.9" customHeight="1" x14ac:dyDescent="0.3"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7:37" s="13" customFormat="1" ht="13.9" customHeight="1" x14ac:dyDescent="0.3"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7:37" s="13" customFormat="1" ht="13.9" customHeight="1" x14ac:dyDescent="0.3"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7:37" s="13" customFormat="1" ht="13.9" customHeight="1" x14ac:dyDescent="0.3"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7:37" s="13" customFormat="1" ht="13.9" customHeight="1" x14ac:dyDescent="0.3"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7:37" s="13" customFormat="1" ht="13.9" customHeight="1" x14ac:dyDescent="0.3"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7:37" s="13" customFormat="1" ht="13.9" customHeight="1" x14ac:dyDescent="0.3"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7:37" s="13" customFormat="1" ht="13.9" customHeight="1" x14ac:dyDescent="0.3"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7:37" s="13" customFormat="1" ht="13.9" customHeight="1" x14ac:dyDescent="0.3"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7:37" s="13" customFormat="1" ht="13.9" customHeight="1" x14ac:dyDescent="0.3"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7:37" s="13" customFormat="1" ht="13.9" customHeight="1" x14ac:dyDescent="0.3"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7:37" s="13" customFormat="1" ht="13.9" customHeight="1" x14ac:dyDescent="0.3"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7:37" s="13" customFormat="1" ht="13.9" customHeight="1" x14ac:dyDescent="0.3"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7:37" s="13" customFormat="1" ht="13.9" customHeight="1" x14ac:dyDescent="0.3"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7:37" s="13" customFormat="1" ht="13.9" customHeight="1" x14ac:dyDescent="0.3"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7:37" s="13" customFormat="1" ht="13.9" customHeight="1" x14ac:dyDescent="0.3"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7:37" s="13" customFormat="1" ht="13.9" customHeight="1" x14ac:dyDescent="0.3"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7:37" s="13" customFormat="1" ht="13.9" customHeight="1" x14ac:dyDescent="0.3"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7:37" s="13" customFormat="1" ht="13.9" customHeight="1" x14ac:dyDescent="0.3"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7:37" s="13" customFormat="1" ht="13.9" customHeight="1" x14ac:dyDescent="0.3"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7:37" s="13" customFormat="1" ht="13.9" customHeight="1" x14ac:dyDescent="0.3"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7:37" s="13" customFormat="1" ht="13.9" customHeight="1" x14ac:dyDescent="0.3"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7:37" s="13" customFormat="1" ht="13.9" customHeight="1" x14ac:dyDescent="0.3"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7:37" s="13" customFormat="1" ht="13.9" customHeight="1" x14ac:dyDescent="0.3"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7:37" s="13" customFormat="1" ht="13.9" customHeight="1" x14ac:dyDescent="0.3"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7:37" s="13" customFormat="1" ht="13.9" customHeight="1" x14ac:dyDescent="0.3"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7:37" s="13" customFormat="1" ht="13.9" customHeight="1" x14ac:dyDescent="0.3"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7:37" s="13" customFormat="1" ht="13.9" customHeight="1" x14ac:dyDescent="0.3"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7:37" s="13" customFormat="1" ht="13.9" customHeight="1" x14ac:dyDescent="0.3"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7:37" s="13" customFormat="1" ht="13.9" customHeight="1" x14ac:dyDescent="0.3"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7:37" s="13" customFormat="1" ht="13.9" customHeight="1" x14ac:dyDescent="0.3"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7:37" s="13" customFormat="1" ht="13.9" customHeight="1" x14ac:dyDescent="0.3"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7:37" s="13" customFormat="1" ht="13.9" customHeight="1" x14ac:dyDescent="0.3"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7:37" s="13" customFormat="1" ht="13.9" customHeight="1" x14ac:dyDescent="0.3"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7:37" s="13" customFormat="1" ht="13.9" customHeight="1" x14ac:dyDescent="0.3"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7:37" s="13" customFormat="1" ht="13.9" customHeight="1" x14ac:dyDescent="0.3"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7:37" s="13" customFormat="1" ht="13.9" customHeight="1" x14ac:dyDescent="0.3"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7:37" s="13" customFormat="1" ht="13.9" customHeight="1" x14ac:dyDescent="0.3"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7:37" s="13" customFormat="1" ht="13.9" customHeight="1" x14ac:dyDescent="0.3"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7:37" s="13" customFormat="1" ht="13.9" customHeight="1" x14ac:dyDescent="0.3"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7:37" s="13" customFormat="1" ht="13.9" customHeight="1" x14ac:dyDescent="0.3"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7:37" s="13" customFormat="1" ht="13.9" customHeight="1" x14ac:dyDescent="0.3"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7:37" s="13" customFormat="1" ht="13.9" customHeight="1" x14ac:dyDescent="0.3"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7:37" s="13" customFormat="1" ht="13.9" customHeight="1" x14ac:dyDescent="0.3"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7:37" s="13" customFormat="1" ht="13.9" customHeight="1" x14ac:dyDescent="0.3"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7:37" s="13" customFormat="1" ht="13.9" customHeight="1" x14ac:dyDescent="0.3"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7:37" s="13" customFormat="1" ht="13.9" customHeight="1" x14ac:dyDescent="0.3"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7:37" s="13" customFormat="1" ht="13.9" customHeight="1" x14ac:dyDescent="0.3"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7:37" s="13" customFormat="1" ht="13.9" customHeight="1" x14ac:dyDescent="0.3"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7:37" s="13" customFormat="1" ht="13.9" customHeight="1" x14ac:dyDescent="0.3"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7:37" s="13" customFormat="1" ht="13.9" customHeight="1" x14ac:dyDescent="0.3"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7:37" s="13" customFormat="1" ht="13.9" customHeight="1" x14ac:dyDescent="0.3"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7:37" s="13" customFormat="1" ht="13.9" customHeight="1" x14ac:dyDescent="0.3"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7:37" s="13" customFormat="1" ht="13.9" customHeight="1" x14ac:dyDescent="0.3"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7:37" s="13" customFormat="1" ht="13.9" customHeight="1" x14ac:dyDescent="0.3"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7:37" s="13" customFormat="1" ht="13.9" customHeight="1" x14ac:dyDescent="0.3"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7:37" s="13" customFormat="1" ht="13.9" customHeight="1" x14ac:dyDescent="0.3"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7:37" s="13" customFormat="1" ht="13.9" customHeight="1" x14ac:dyDescent="0.3"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7:37" s="13" customFormat="1" ht="13.9" customHeight="1" x14ac:dyDescent="0.3"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7:37" s="13" customFormat="1" ht="13.9" customHeight="1" x14ac:dyDescent="0.3"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7:37" s="13" customFormat="1" ht="13.9" customHeight="1" x14ac:dyDescent="0.3"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7:37" s="13" customFormat="1" ht="13.9" customHeight="1" x14ac:dyDescent="0.3"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7:37" s="13" customFormat="1" ht="13.9" customHeight="1" x14ac:dyDescent="0.3"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7:37" s="13" customFormat="1" ht="13.9" customHeight="1" x14ac:dyDescent="0.3"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7:37" s="13" customFormat="1" ht="13.9" customHeight="1" x14ac:dyDescent="0.3"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7:37" s="13" customFormat="1" ht="13.9" customHeight="1" x14ac:dyDescent="0.3"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7:37" s="13" customFormat="1" ht="13.9" customHeight="1" x14ac:dyDescent="0.3"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7:37" s="13" customFormat="1" ht="13.9" customHeight="1" x14ac:dyDescent="0.3"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7:37" s="13" customFormat="1" ht="13.9" customHeight="1" x14ac:dyDescent="0.3"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7:37" s="13" customFormat="1" ht="13.9" customHeight="1" x14ac:dyDescent="0.3"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7:37" s="13" customFormat="1" ht="13.9" customHeight="1" x14ac:dyDescent="0.3"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7:37" s="13" customFormat="1" ht="13.9" customHeight="1" x14ac:dyDescent="0.3"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7:37" s="13" customFormat="1" ht="13.9" customHeight="1" x14ac:dyDescent="0.3"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7:37" s="13" customFormat="1" ht="13.9" customHeight="1" x14ac:dyDescent="0.3"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7:37" s="13" customFormat="1" ht="13.9" customHeight="1" x14ac:dyDescent="0.3"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7:37" s="13" customFormat="1" ht="13.9" customHeight="1" x14ac:dyDescent="0.3"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7:37" s="13" customFormat="1" ht="13.9" customHeight="1" x14ac:dyDescent="0.3"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7:37" s="13" customFormat="1" ht="13.9" customHeight="1" x14ac:dyDescent="0.3"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7:37" s="13" customFormat="1" ht="13.9" customHeight="1" x14ac:dyDescent="0.3"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7:37" s="13" customFormat="1" ht="13.9" customHeight="1" x14ac:dyDescent="0.3"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7:37" s="13" customFormat="1" ht="13.9" customHeight="1" x14ac:dyDescent="0.3"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7:37" s="13" customFormat="1" ht="13.9" customHeight="1" x14ac:dyDescent="0.3"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7:37" s="13" customFormat="1" ht="13.9" customHeight="1" x14ac:dyDescent="0.3"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7:37" s="13" customFormat="1" ht="13.9" customHeight="1" x14ac:dyDescent="0.3"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7:37" s="13" customFormat="1" ht="13.9" customHeight="1" x14ac:dyDescent="0.3"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7:37" s="13" customFormat="1" ht="13.9" customHeight="1" x14ac:dyDescent="0.3"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7:37" s="13" customFormat="1" ht="13.9" customHeight="1" x14ac:dyDescent="0.3"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7:37" s="13" customFormat="1" ht="13.9" customHeight="1" x14ac:dyDescent="0.3"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7:37" s="13" customFormat="1" ht="13.9" customHeight="1" x14ac:dyDescent="0.3"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7:37" s="13" customFormat="1" ht="13.9" customHeight="1" x14ac:dyDescent="0.3"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7:37" s="13" customFormat="1" ht="13.9" customHeight="1" x14ac:dyDescent="0.3"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7:37" s="13" customFormat="1" ht="13.9" customHeight="1" x14ac:dyDescent="0.3"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7:37" s="13" customFormat="1" ht="13.9" customHeight="1" x14ac:dyDescent="0.3"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7:37" s="13" customFormat="1" ht="13.9" customHeight="1" x14ac:dyDescent="0.3"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7:37" s="13" customFormat="1" ht="13.9" customHeight="1" x14ac:dyDescent="0.3"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7:37" s="13" customFormat="1" ht="13.9" customHeight="1" x14ac:dyDescent="0.3"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7:37" s="13" customFormat="1" ht="13.9" customHeight="1" x14ac:dyDescent="0.3"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7:37" s="13" customFormat="1" ht="13.9" customHeight="1" x14ac:dyDescent="0.3"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7:37" s="13" customFormat="1" ht="13.9" customHeight="1" x14ac:dyDescent="0.3"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7:37" s="13" customFormat="1" ht="13.9" customHeight="1" x14ac:dyDescent="0.3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7:37" s="13" customFormat="1" ht="13.9" customHeight="1" x14ac:dyDescent="0.3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7:37" s="13" customFormat="1" ht="13.9" customHeight="1" x14ac:dyDescent="0.3"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7:37" s="13" customFormat="1" ht="13.9" customHeight="1" x14ac:dyDescent="0.3"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7:37" s="13" customFormat="1" ht="13.9" customHeight="1" x14ac:dyDescent="0.3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7:37" s="13" customFormat="1" ht="13.9" customHeight="1" x14ac:dyDescent="0.3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7:37" s="13" customFormat="1" ht="13.9" customHeight="1" x14ac:dyDescent="0.3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7:37" s="13" customFormat="1" ht="13.9" customHeight="1" x14ac:dyDescent="0.3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7:37" s="13" customFormat="1" ht="13.9" customHeight="1" x14ac:dyDescent="0.3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7:37" s="13" customFormat="1" ht="13.9" customHeight="1" x14ac:dyDescent="0.3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7:37" s="13" customFormat="1" ht="13.9" customHeight="1" x14ac:dyDescent="0.3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7:37" s="13" customFormat="1" ht="13.9" customHeight="1" x14ac:dyDescent="0.3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7:37" s="13" customFormat="1" ht="13.9" customHeight="1" x14ac:dyDescent="0.3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7:37" s="13" customFormat="1" ht="13.9" customHeight="1" x14ac:dyDescent="0.3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3.9" customHeight="1" x14ac:dyDescent="0.3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3.9" customHeight="1" x14ac:dyDescent="0.3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3.9" customHeight="1" x14ac:dyDescent="0.3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3.9" customHeight="1" x14ac:dyDescent="0.3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3.9" customHeight="1" x14ac:dyDescent="0.3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3.9" customHeight="1" x14ac:dyDescent="0.3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3.9" customHeight="1" x14ac:dyDescent="0.3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3.9" customHeight="1" x14ac:dyDescent="0.3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3.9" customHeight="1" x14ac:dyDescent="0.3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3.9" customHeight="1" x14ac:dyDescent="0.3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3.9" customHeight="1" x14ac:dyDescent="0.3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3.9" customHeight="1" x14ac:dyDescent="0.3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3.9" customHeight="1" x14ac:dyDescent="0.3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3.9" customHeight="1" x14ac:dyDescent="0.3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3.9" customHeight="1" x14ac:dyDescent="0.3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3.9" customHeight="1" x14ac:dyDescent="0.3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3.9" customHeight="1" x14ac:dyDescent="0.3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3.9" customHeight="1" x14ac:dyDescent="0.3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3.9" customHeight="1" x14ac:dyDescent="0.3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3.9" customHeight="1" x14ac:dyDescent="0.3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3.9" customHeight="1" x14ac:dyDescent="0.3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3.9" customHeight="1" x14ac:dyDescent="0.3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3.9" customHeight="1" x14ac:dyDescent="0.3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3.9" customHeight="1" x14ac:dyDescent="0.3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3.9" customHeight="1" x14ac:dyDescent="0.3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3.9" customHeight="1" x14ac:dyDescent="0.3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3.9" customHeight="1" x14ac:dyDescent="0.3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3.9" customHeight="1" x14ac:dyDescent="0.3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3.9" customHeight="1" x14ac:dyDescent="0.3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3.9" customHeight="1" x14ac:dyDescent="0.3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3.9" customHeight="1" x14ac:dyDescent="0.3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3.9" customHeight="1" x14ac:dyDescent="0.3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3.9" customHeight="1" x14ac:dyDescent="0.3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3.9" customHeight="1" x14ac:dyDescent="0.3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3.9" customHeight="1" x14ac:dyDescent="0.3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3.9" customHeight="1" x14ac:dyDescent="0.3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3.9" customHeight="1" x14ac:dyDescent="0.3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3.9" customHeight="1" x14ac:dyDescent="0.3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3.9" customHeight="1" x14ac:dyDescent="0.3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3.9" customHeight="1" x14ac:dyDescent="0.3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3.9" customHeight="1" x14ac:dyDescent="0.3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3.9" customHeight="1" x14ac:dyDescent="0.3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3.9" customHeight="1" x14ac:dyDescent="0.3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3.9" customHeight="1" x14ac:dyDescent="0.3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3.9" customHeight="1" x14ac:dyDescent="0.3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3.9" customHeight="1" x14ac:dyDescent="0.3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3.9" customHeight="1" x14ac:dyDescent="0.3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3.9" customHeight="1" x14ac:dyDescent="0.3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3.9" customHeight="1" x14ac:dyDescent="0.3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3.9" customHeight="1" x14ac:dyDescent="0.3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3.9" customHeight="1" x14ac:dyDescent="0.3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3.9" customHeight="1" x14ac:dyDescent="0.3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3.9" customHeight="1" x14ac:dyDescent="0.3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3.9" customHeight="1" x14ac:dyDescent="0.3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3.9" customHeight="1" x14ac:dyDescent="0.3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3.9" customHeight="1" x14ac:dyDescent="0.3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3.9" customHeight="1" x14ac:dyDescent="0.3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3.9" customHeight="1" x14ac:dyDescent="0.3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3.9" customHeight="1" x14ac:dyDescent="0.3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3.9" customHeight="1" x14ac:dyDescent="0.3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3.9" customHeight="1" x14ac:dyDescent="0.3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3.9" customHeight="1" x14ac:dyDescent="0.3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3.9" customHeight="1" x14ac:dyDescent="0.3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3.9" customHeight="1" x14ac:dyDescent="0.3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3.9" customHeight="1" x14ac:dyDescent="0.3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3.9" customHeight="1" x14ac:dyDescent="0.3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3.9" customHeight="1" x14ac:dyDescent="0.3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3.9" customHeight="1" x14ac:dyDescent="0.3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3.9" customHeight="1" x14ac:dyDescent="0.3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3.9" customHeight="1" x14ac:dyDescent="0.3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3.9" customHeight="1" x14ac:dyDescent="0.3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3.9" customHeight="1" x14ac:dyDescent="0.3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3.9" customHeight="1" x14ac:dyDescent="0.3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3.9" customHeight="1" x14ac:dyDescent="0.3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3.9" customHeight="1" x14ac:dyDescent="0.3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3.9" customHeight="1" x14ac:dyDescent="0.3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3.9" customHeight="1" x14ac:dyDescent="0.3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3.9" customHeight="1" x14ac:dyDescent="0.3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3.9" customHeight="1" x14ac:dyDescent="0.3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3.9" customHeight="1" x14ac:dyDescent="0.3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3.9" customHeight="1" x14ac:dyDescent="0.3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3.9" customHeight="1" x14ac:dyDescent="0.3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3.9" customHeight="1" x14ac:dyDescent="0.3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3.9" customHeight="1" x14ac:dyDescent="0.3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3.9" customHeight="1" x14ac:dyDescent="0.3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3.9" customHeight="1" x14ac:dyDescent="0.3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3.9" customHeight="1" x14ac:dyDescent="0.3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3.9" customHeight="1" x14ac:dyDescent="0.3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3.9" customHeight="1" x14ac:dyDescent="0.3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3.9" customHeight="1" x14ac:dyDescent="0.3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3.9" customHeight="1" x14ac:dyDescent="0.3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3.9" customHeight="1" x14ac:dyDescent="0.3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3.9" customHeight="1" x14ac:dyDescent="0.3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3.9" customHeight="1" x14ac:dyDescent="0.3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3.9" customHeight="1" x14ac:dyDescent="0.3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3.9" customHeight="1" x14ac:dyDescent="0.3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3.9" customHeight="1" x14ac:dyDescent="0.3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3.9" customHeight="1" x14ac:dyDescent="0.3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3.9" customHeight="1" x14ac:dyDescent="0.3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3.9" customHeight="1" x14ac:dyDescent="0.3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3.9" customHeight="1" x14ac:dyDescent="0.3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3.9" customHeight="1" x14ac:dyDescent="0.3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3.9" customHeight="1" x14ac:dyDescent="0.3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3.9" customHeight="1" x14ac:dyDescent="0.3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3.9" customHeight="1" x14ac:dyDescent="0.3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3.9" customHeight="1" x14ac:dyDescent="0.3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3.9" customHeight="1" x14ac:dyDescent="0.3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3.9" customHeight="1" x14ac:dyDescent="0.3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3.9" customHeight="1" x14ac:dyDescent="0.3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3.9" customHeight="1" x14ac:dyDescent="0.3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3.9" customHeight="1" x14ac:dyDescent="0.3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3.9" customHeight="1" x14ac:dyDescent="0.3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3.9" customHeight="1" x14ac:dyDescent="0.3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3.9" customHeight="1" x14ac:dyDescent="0.3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3.9" customHeight="1" x14ac:dyDescent="0.3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3.9" customHeight="1" x14ac:dyDescent="0.3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3.9" customHeight="1" x14ac:dyDescent="0.3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3.9" customHeight="1" x14ac:dyDescent="0.3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3.9" customHeight="1" x14ac:dyDescent="0.3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3.9" customHeight="1" x14ac:dyDescent="0.3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3.9" customHeight="1" x14ac:dyDescent="0.3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3.9" customHeight="1" x14ac:dyDescent="0.3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3.9" customHeight="1" x14ac:dyDescent="0.3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3.9" customHeight="1" x14ac:dyDescent="0.3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3.9" customHeight="1" x14ac:dyDescent="0.3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3.9" customHeight="1" x14ac:dyDescent="0.3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3.9" customHeight="1" x14ac:dyDescent="0.3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3.9" customHeight="1" x14ac:dyDescent="0.3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3.9" customHeight="1" x14ac:dyDescent="0.3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3.9" customHeight="1" x14ac:dyDescent="0.3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3.9" customHeight="1" x14ac:dyDescent="0.3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3.9" customHeight="1" x14ac:dyDescent="0.3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3.9" customHeight="1" x14ac:dyDescent="0.3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3.9" customHeight="1" x14ac:dyDescent="0.3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3.9" customHeight="1" x14ac:dyDescent="0.3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3.9" customHeight="1" x14ac:dyDescent="0.3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3.9" customHeight="1" x14ac:dyDescent="0.3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3.9" customHeight="1" x14ac:dyDescent="0.3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3.9" customHeight="1" x14ac:dyDescent="0.3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3.9" customHeight="1" x14ac:dyDescent="0.3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3.9" customHeight="1" x14ac:dyDescent="0.3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3.9" customHeight="1" x14ac:dyDescent="0.3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3.9" customHeight="1" x14ac:dyDescent="0.3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3.9" customHeight="1" x14ac:dyDescent="0.3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3.9" customHeight="1" x14ac:dyDescent="0.3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3.9" customHeight="1" x14ac:dyDescent="0.3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3.9" customHeight="1" x14ac:dyDescent="0.3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3.9" customHeight="1" x14ac:dyDescent="0.3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3.9" customHeight="1" x14ac:dyDescent="0.3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3.9" customHeight="1" x14ac:dyDescent="0.3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3.9" customHeight="1" x14ac:dyDescent="0.3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3.9" customHeight="1" x14ac:dyDescent="0.3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3.9" customHeight="1" x14ac:dyDescent="0.3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3.9" customHeight="1" x14ac:dyDescent="0.3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3.9" customHeight="1" x14ac:dyDescent="0.3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3.9" customHeight="1" x14ac:dyDescent="0.3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3.9" customHeight="1" x14ac:dyDescent="0.3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3.9" customHeight="1" x14ac:dyDescent="0.3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3.9" customHeight="1" x14ac:dyDescent="0.3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3.9" customHeight="1" x14ac:dyDescent="0.3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3.9" customHeight="1" x14ac:dyDescent="0.3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3.9" customHeight="1" x14ac:dyDescent="0.3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3.9" customHeight="1" x14ac:dyDescent="0.3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3.9" customHeight="1" x14ac:dyDescent="0.3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3.9" customHeight="1" x14ac:dyDescent="0.3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3.9" customHeight="1" x14ac:dyDescent="0.3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3.9" customHeight="1" x14ac:dyDescent="0.3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3.9" customHeight="1" x14ac:dyDescent="0.3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3.9" customHeight="1" x14ac:dyDescent="0.3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3.9" customHeight="1" x14ac:dyDescent="0.3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3.9" customHeight="1" x14ac:dyDescent="0.3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3.9" customHeight="1" x14ac:dyDescent="0.3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3.9" customHeight="1" x14ac:dyDescent="0.3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3.9" customHeight="1" x14ac:dyDescent="0.3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3.9" customHeight="1" x14ac:dyDescent="0.3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3.9" customHeight="1" x14ac:dyDescent="0.3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3.9" customHeight="1" x14ac:dyDescent="0.3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3.9" customHeight="1" x14ac:dyDescent="0.3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3.9" customHeight="1" x14ac:dyDescent="0.3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3.9" customHeight="1" x14ac:dyDescent="0.3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3.9" customHeight="1" x14ac:dyDescent="0.3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3.9" customHeight="1" x14ac:dyDescent="0.3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3.9" customHeight="1" x14ac:dyDescent="0.3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3.9" customHeight="1" x14ac:dyDescent="0.3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3.9" customHeight="1" x14ac:dyDescent="0.3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3.9" customHeight="1" x14ac:dyDescent="0.3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3.9" customHeight="1" x14ac:dyDescent="0.3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3.9" customHeight="1" x14ac:dyDescent="0.3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3.9" customHeight="1" x14ac:dyDescent="0.3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3.9" customHeight="1" x14ac:dyDescent="0.3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3.9" customHeight="1" x14ac:dyDescent="0.3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3.9" customHeight="1" x14ac:dyDescent="0.3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3.9" customHeight="1" x14ac:dyDescent="0.3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3.9" customHeight="1" x14ac:dyDescent="0.3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3.9" customHeight="1" x14ac:dyDescent="0.3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3.9" customHeight="1" x14ac:dyDescent="0.3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3.9" customHeight="1" x14ac:dyDescent="0.3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3.9" customHeight="1" x14ac:dyDescent="0.3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3.9" customHeight="1" x14ac:dyDescent="0.3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3.9" customHeight="1" x14ac:dyDescent="0.3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3.9" customHeight="1" x14ac:dyDescent="0.3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3.9" customHeight="1" x14ac:dyDescent="0.3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3.9" customHeight="1" x14ac:dyDescent="0.3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3.9" customHeight="1" x14ac:dyDescent="0.3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3.9" customHeight="1" x14ac:dyDescent="0.3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3.9" customHeight="1" x14ac:dyDescent="0.3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3.9" customHeight="1" x14ac:dyDescent="0.3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3.9" customHeight="1" x14ac:dyDescent="0.3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3.9" customHeight="1" x14ac:dyDescent="0.3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3.9" customHeight="1" x14ac:dyDescent="0.3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3.9" customHeight="1" x14ac:dyDescent="0.3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3.9" customHeight="1" x14ac:dyDescent="0.3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3.9" customHeight="1" x14ac:dyDescent="0.3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3.9" customHeight="1" x14ac:dyDescent="0.3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3.9" customHeight="1" x14ac:dyDescent="0.3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3.9" customHeight="1" x14ac:dyDescent="0.3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3.9" customHeight="1" x14ac:dyDescent="0.3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3.9" customHeight="1" x14ac:dyDescent="0.3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3.9" customHeight="1" x14ac:dyDescent="0.3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3.9" customHeight="1" x14ac:dyDescent="0.3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3.9" customHeight="1" x14ac:dyDescent="0.3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3.9" customHeight="1" x14ac:dyDescent="0.3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3.9" customHeight="1" x14ac:dyDescent="0.3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3.9" customHeight="1" x14ac:dyDescent="0.3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3.9" customHeight="1" x14ac:dyDescent="0.3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3.9" customHeight="1" x14ac:dyDescent="0.3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3.9" customHeight="1" x14ac:dyDescent="0.3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3.9" customHeight="1" x14ac:dyDescent="0.3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3.9" customHeight="1" x14ac:dyDescent="0.3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3.9" customHeight="1" x14ac:dyDescent="0.3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3.9" customHeight="1" x14ac:dyDescent="0.3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3.9" customHeight="1" x14ac:dyDescent="0.3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3.9" customHeight="1" x14ac:dyDescent="0.3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3.9" customHeight="1" x14ac:dyDescent="0.3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3.9" customHeight="1" x14ac:dyDescent="0.3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3.9" customHeight="1" x14ac:dyDescent="0.3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3.9" customHeight="1" x14ac:dyDescent="0.3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3.9" customHeight="1" x14ac:dyDescent="0.3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3.9" customHeight="1" x14ac:dyDescent="0.3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3.9" customHeight="1" x14ac:dyDescent="0.3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3.9" customHeight="1" x14ac:dyDescent="0.3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3.9" customHeight="1" x14ac:dyDescent="0.3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3.9" customHeight="1" x14ac:dyDescent="0.3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3.9" customHeight="1" x14ac:dyDescent="0.3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3.9" customHeight="1" x14ac:dyDescent="0.3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3.9" customHeight="1" x14ac:dyDescent="0.3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3.9" customHeight="1" x14ac:dyDescent="0.3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3.9" customHeight="1" x14ac:dyDescent="0.3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3.9" customHeight="1" x14ac:dyDescent="0.3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3.9" customHeight="1" x14ac:dyDescent="0.3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3.9" customHeight="1" x14ac:dyDescent="0.3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3.9" customHeight="1" x14ac:dyDescent="0.3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3.9" customHeight="1" x14ac:dyDescent="0.3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3.9" customHeight="1" x14ac:dyDescent="0.3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3.9" customHeight="1" x14ac:dyDescent="0.3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3.9" customHeight="1" x14ac:dyDescent="0.3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3.9" customHeight="1" x14ac:dyDescent="0.3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3.9" customHeight="1" x14ac:dyDescent="0.3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3.9" customHeight="1" x14ac:dyDescent="0.3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3.9" customHeight="1" x14ac:dyDescent="0.3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3.9" customHeight="1" x14ac:dyDescent="0.3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3.9" customHeight="1" x14ac:dyDescent="0.3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3.9" customHeight="1" x14ac:dyDescent="0.3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3.9" customHeight="1" x14ac:dyDescent="0.3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3.9" customHeight="1" x14ac:dyDescent="0.3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3.9" customHeight="1" x14ac:dyDescent="0.3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3.9" customHeight="1" x14ac:dyDescent="0.3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3.9" customHeight="1" x14ac:dyDescent="0.3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3.9" customHeight="1" x14ac:dyDescent="0.3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3.9" customHeight="1" x14ac:dyDescent="0.3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3.9" customHeight="1" x14ac:dyDescent="0.3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3.9" customHeight="1" x14ac:dyDescent="0.3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3.9" customHeight="1" x14ac:dyDescent="0.3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3.9" customHeight="1" x14ac:dyDescent="0.3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3.9" customHeight="1" x14ac:dyDescent="0.3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3.9" customHeight="1" x14ac:dyDescent="0.3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3.9" customHeight="1" x14ac:dyDescent="0.3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3.9" customHeight="1" x14ac:dyDescent="0.3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3.9" customHeight="1" x14ac:dyDescent="0.3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3.9" customHeight="1" x14ac:dyDescent="0.3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3.9" customHeight="1" x14ac:dyDescent="0.3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3.9" customHeight="1" x14ac:dyDescent="0.3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3.9" customHeight="1" x14ac:dyDescent="0.3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3.9" customHeight="1" x14ac:dyDescent="0.3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3.9" customHeight="1" x14ac:dyDescent="0.3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3.9" customHeight="1" x14ac:dyDescent="0.3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3.9" customHeight="1" x14ac:dyDescent="0.3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3.9" customHeight="1" x14ac:dyDescent="0.3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3.9" customHeight="1" x14ac:dyDescent="0.3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3.9" customHeight="1" x14ac:dyDescent="0.3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3.9" customHeight="1" x14ac:dyDescent="0.3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3.9" customHeight="1" x14ac:dyDescent="0.3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3.9" customHeight="1" x14ac:dyDescent="0.3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3.9" customHeight="1" x14ac:dyDescent="0.3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3.9" customHeight="1" x14ac:dyDescent="0.3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3.9" customHeight="1" x14ac:dyDescent="0.3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3.9" customHeight="1" x14ac:dyDescent="0.3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3.9" customHeight="1" x14ac:dyDescent="0.3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3.9" customHeight="1" x14ac:dyDescent="0.3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3.9" customHeight="1" x14ac:dyDescent="0.3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3.9" customHeight="1" x14ac:dyDescent="0.3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3.9" customHeight="1" x14ac:dyDescent="0.3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3.9" customHeight="1" x14ac:dyDescent="0.3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3.9" customHeight="1" x14ac:dyDescent="0.3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3.9" customHeight="1" x14ac:dyDescent="0.3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3.9" customHeight="1" x14ac:dyDescent="0.3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3.9" customHeight="1" x14ac:dyDescent="0.3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3.9" customHeight="1" x14ac:dyDescent="0.3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3.9" customHeight="1" x14ac:dyDescent="0.3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3.9" customHeight="1" x14ac:dyDescent="0.3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3.9" customHeight="1" x14ac:dyDescent="0.3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3.9" customHeight="1" x14ac:dyDescent="0.3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3.9" customHeight="1" x14ac:dyDescent="0.3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3.9" customHeight="1" x14ac:dyDescent="0.3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3.9" customHeight="1" x14ac:dyDescent="0.3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3.9" customHeight="1" x14ac:dyDescent="0.3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3.9" customHeight="1" x14ac:dyDescent="0.3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3.9" customHeight="1" x14ac:dyDescent="0.3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3.9" customHeight="1" x14ac:dyDescent="0.3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3.9" customHeight="1" x14ac:dyDescent="0.3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3.9" customHeight="1" x14ac:dyDescent="0.3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3.9" customHeight="1" x14ac:dyDescent="0.3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3.9" customHeight="1" x14ac:dyDescent="0.3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3.9" customHeight="1" x14ac:dyDescent="0.3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3.9" customHeight="1" x14ac:dyDescent="0.3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3.9" customHeight="1" x14ac:dyDescent="0.3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3.9" customHeight="1" x14ac:dyDescent="0.3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3.9" customHeight="1" x14ac:dyDescent="0.3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3.9" customHeight="1" x14ac:dyDescent="0.3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3.9" customHeight="1" x14ac:dyDescent="0.3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3.9" customHeight="1" x14ac:dyDescent="0.3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3.9" customHeight="1" x14ac:dyDescent="0.3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3.9" customHeight="1" x14ac:dyDescent="0.3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3.9" customHeight="1" x14ac:dyDescent="0.3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3.9" customHeight="1" x14ac:dyDescent="0.3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3.9" customHeight="1" x14ac:dyDescent="0.3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3.9" customHeight="1" x14ac:dyDescent="0.3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3.9" customHeight="1" x14ac:dyDescent="0.3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3.9" customHeight="1" x14ac:dyDescent="0.3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3.9" customHeight="1" x14ac:dyDescent="0.3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3.9" customHeight="1" x14ac:dyDescent="0.3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3.9" customHeight="1" x14ac:dyDescent="0.3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3.9" customHeight="1" x14ac:dyDescent="0.3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3.9" customHeight="1" x14ac:dyDescent="0.3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3.9" customHeight="1" x14ac:dyDescent="0.3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3.9" customHeight="1" x14ac:dyDescent="0.3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3.9" customHeight="1" x14ac:dyDescent="0.3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3.9" customHeight="1" x14ac:dyDescent="0.3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3.9" customHeight="1" x14ac:dyDescent="0.3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3.9" customHeight="1" x14ac:dyDescent="0.3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3.9" customHeight="1" x14ac:dyDescent="0.3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3.9" customHeight="1" x14ac:dyDescent="0.3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3.9" customHeight="1" x14ac:dyDescent="0.3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3.9" customHeight="1" x14ac:dyDescent="0.3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3.9" customHeight="1" x14ac:dyDescent="0.3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3.9" customHeight="1" x14ac:dyDescent="0.3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3.9" customHeight="1" x14ac:dyDescent="0.3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3.9" customHeight="1" x14ac:dyDescent="0.3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3.9" customHeight="1" x14ac:dyDescent="0.3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3.9" customHeight="1" x14ac:dyDescent="0.3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3.9" customHeight="1" x14ac:dyDescent="0.3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3.9" customHeight="1" x14ac:dyDescent="0.3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3.9" customHeight="1" x14ac:dyDescent="0.3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3.9" customHeight="1" x14ac:dyDescent="0.3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3.9" customHeight="1" x14ac:dyDescent="0.3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3.9" customHeight="1" x14ac:dyDescent="0.3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3.9" customHeight="1" x14ac:dyDescent="0.3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3.9" customHeight="1" x14ac:dyDescent="0.3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3.9" customHeight="1" x14ac:dyDescent="0.3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3.9" customHeight="1" x14ac:dyDescent="0.3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3.9" customHeight="1" x14ac:dyDescent="0.3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3.9" customHeight="1" x14ac:dyDescent="0.3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3.9" customHeight="1" x14ac:dyDescent="0.3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3.9" customHeight="1" x14ac:dyDescent="0.3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3.9" customHeight="1" x14ac:dyDescent="0.3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3.9" customHeight="1" x14ac:dyDescent="0.3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3.9" customHeight="1" x14ac:dyDescent="0.3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3.9" customHeight="1" x14ac:dyDescent="0.3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3.9" customHeight="1" x14ac:dyDescent="0.3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3.9" customHeight="1" x14ac:dyDescent="0.3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3.9" customHeight="1" x14ac:dyDescent="0.3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3.9" customHeight="1" x14ac:dyDescent="0.3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3.9" customHeight="1" x14ac:dyDescent="0.3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3.9" customHeight="1" x14ac:dyDescent="0.3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3.9" customHeight="1" x14ac:dyDescent="0.3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3.9" customHeight="1" x14ac:dyDescent="0.3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3.9" customHeight="1" x14ac:dyDescent="0.3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3.9" customHeight="1" x14ac:dyDescent="0.3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3.9" customHeight="1" x14ac:dyDescent="0.3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3.9" customHeight="1" x14ac:dyDescent="0.3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3.9" customHeight="1" x14ac:dyDescent="0.3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3.9" customHeight="1" x14ac:dyDescent="0.3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3.9" customHeight="1" x14ac:dyDescent="0.3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3.9" customHeight="1" x14ac:dyDescent="0.3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3.9" customHeight="1" x14ac:dyDescent="0.3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3.9" customHeight="1" x14ac:dyDescent="0.3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3.9" customHeight="1" x14ac:dyDescent="0.3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3.9" customHeight="1" x14ac:dyDescent="0.3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3.9" customHeight="1" x14ac:dyDescent="0.3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3.9" customHeight="1" x14ac:dyDescent="0.3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3.9" customHeight="1" x14ac:dyDescent="0.3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3.9" customHeight="1" x14ac:dyDescent="0.3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3.9" customHeight="1" x14ac:dyDescent="0.3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3.9" customHeight="1" x14ac:dyDescent="0.3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3.9" customHeight="1" x14ac:dyDescent="0.3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3.9" customHeight="1" x14ac:dyDescent="0.3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3.9" customHeight="1" x14ac:dyDescent="0.3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3.9" customHeight="1" x14ac:dyDescent="0.3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3.9" customHeight="1" x14ac:dyDescent="0.3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3.9" customHeight="1" x14ac:dyDescent="0.3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3.9" customHeight="1" x14ac:dyDescent="0.3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3.9" customHeight="1" x14ac:dyDescent="0.3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3.9" customHeight="1" x14ac:dyDescent="0.3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3.9" customHeight="1" x14ac:dyDescent="0.3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3.9" customHeight="1" x14ac:dyDescent="0.3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3.9" customHeight="1" x14ac:dyDescent="0.3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3.9" customHeight="1" x14ac:dyDescent="0.3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3.9" customHeight="1" x14ac:dyDescent="0.3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3.9" customHeight="1" x14ac:dyDescent="0.3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3.9" customHeight="1" x14ac:dyDescent="0.3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3.9" customHeight="1" x14ac:dyDescent="0.3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3.9" customHeight="1" x14ac:dyDescent="0.3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3.9" customHeight="1" x14ac:dyDescent="0.3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3.9" customHeight="1" x14ac:dyDescent="0.3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3.9" customHeight="1" x14ac:dyDescent="0.3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3.9" customHeight="1" x14ac:dyDescent="0.3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3.9" customHeight="1" x14ac:dyDescent="0.3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3.9" customHeight="1" x14ac:dyDescent="0.3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3.9" customHeight="1" x14ac:dyDescent="0.3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3.9" customHeight="1" x14ac:dyDescent="0.3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3.9" customHeight="1" x14ac:dyDescent="0.3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3.9" customHeight="1" x14ac:dyDescent="0.3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3.9" customHeight="1" x14ac:dyDescent="0.3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3.9" customHeight="1" x14ac:dyDescent="0.3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3.9" customHeight="1" x14ac:dyDescent="0.3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3.9" customHeight="1" x14ac:dyDescent="0.3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3.9" customHeight="1" x14ac:dyDescent="0.3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3.9" customHeight="1" x14ac:dyDescent="0.3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3.9" customHeight="1" x14ac:dyDescent="0.3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3.9" customHeight="1" x14ac:dyDescent="0.3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3.9" customHeight="1" x14ac:dyDescent="0.3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3.9" customHeight="1" x14ac:dyDescent="0.3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3.9" customHeight="1" x14ac:dyDescent="0.3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3.9" customHeight="1" x14ac:dyDescent="0.3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3.9" customHeight="1" x14ac:dyDescent="0.3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3.9" customHeight="1" x14ac:dyDescent="0.3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3.9" customHeight="1" x14ac:dyDescent="0.3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3.9" customHeight="1" x14ac:dyDescent="0.3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3.9" customHeight="1" x14ac:dyDescent="0.3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3.9" customHeight="1" x14ac:dyDescent="0.3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3.9" customHeight="1" x14ac:dyDescent="0.3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3.9" customHeight="1" x14ac:dyDescent="0.3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3.9" customHeight="1" x14ac:dyDescent="0.3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3.9" customHeight="1" x14ac:dyDescent="0.3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3.9" customHeight="1" x14ac:dyDescent="0.3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3.9" customHeight="1" x14ac:dyDescent="0.3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3.9" customHeight="1" x14ac:dyDescent="0.3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3.9" customHeight="1" x14ac:dyDescent="0.3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3.9" customHeight="1" x14ac:dyDescent="0.3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3.9" customHeight="1" x14ac:dyDescent="0.3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3.9" customHeight="1" x14ac:dyDescent="0.3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3.9" customHeight="1" x14ac:dyDescent="0.3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3.9" customHeight="1" x14ac:dyDescent="0.3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3.9" customHeight="1" x14ac:dyDescent="0.3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3.9" customHeight="1" x14ac:dyDescent="0.3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3.9" customHeight="1" x14ac:dyDescent="0.3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3.9" customHeight="1" x14ac:dyDescent="0.3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3.9" customHeight="1" x14ac:dyDescent="0.3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3.9" customHeight="1" x14ac:dyDescent="0.3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3.9" customHeight="1" x14ac:dyDescent="0.3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3.9" customHeight="1" x14ac:dyDescent="0.3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3.9" customHeight="1" x14ac:dyDescent="0.3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3.9" customHeight="1" x14ac:dyDescent="0.3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3.9" customHeight="1" x14ac:dyDescent="0.3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3.9" customHeight="1" x14ac:dyDescent="0.3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3.9" customHeight="1" x14ac:dyDescent="0.3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3.9" customHeight="1" x14ac:dyDescent="0.3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3.9" customHeight="1" x14ac:dyDescent="0.3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3.9" customHeight="1" x14ac:dyDescent="0.3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3.9" customHeight="1" x14ac:dyDescent="0.3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3.9" customHeight="1" x14ac:dyDescent="0.3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3.9" customHeight="1" x14ac:dyDescent="0.3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3.9" customHeight="1" x14ac:dyDescent="0.3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3.9" customHeight="1" x14ac:dyDescent="0.3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3.9" customHeight="1" x14ac:dyDescent="0.3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3.9" customHeight="1" x14ac:dyDescent="0.3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3.9" customHeight="1" x14ac:dyDescent="0.3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3.9" customHeight="1" x14ac:dyDescent="0.3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3.9" customHeight="1" x14ac:dyDescent="0.3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3.9" customHeight="1" x14ac:dyDescent="0.3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3.9" customHeight="1" x14ac:dyDescent="0.3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3.9" customHeight="1" x14ac:dyDescent="0.3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3.9" customHeight="1" x14ac:dyDescent="0.3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3.9" customHeight="1" x14ac:dyDescent="0.3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3.9" customHeight="1" x14ac:dyDescent="0.3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3.9" customHeight="1" x14ac:dyDescent="0.3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3.9" customHeight="1" x14ac:dyDescent="0.3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3.9" customHeight="1" x14ac:dyDescent="0.3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3.9" customHeight="1" x14ac:dyDescent="0.3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3.9" customHeight="1" x14ac:dyDescent="0.3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3.9" customHeight="1" x14ac:dyDescent="0.3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3.9" customHeight="1" x14ac:dyDescent="0.3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3.9" customHeight="1" x14ac:dyDescent="0.3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3.9" customHeight="1" x14ac:dyDescent="0.3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3.9" customHeight="1" x14ac:dyDescent="0.3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3.9" customHeight="1" x14ac:dyDescent="0.3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3.9" customHeight="1" x14ac:dyDescent="0.3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3.9" customHeight="1" x14ac:dyDescent="0.3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3.9" customHeight="1" x14ac:dyDescent="0.3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3.9" customHeight="1" x14ac:dyDescent="0.3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3.9" customHeight="1" x14ac:dyDescent="0.3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3.9" customHeight="1" x14ac:dyDescent="0.3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3.9" customHeight="1" x14ac:dyDescent="0.3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3.9" customHeight="1" x14ac:dyDescent="0.3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3.9" customHeight="1" x14ac:dyDescent="0.3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3.9" customHeight="1" x14ac:dyDescent="0.3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3.9" customHeight="1" x14ac:dyDescent="0.3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3.9" customHeight="1" x14ac:dyDescent="0.3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3.9" customHeight="1" x14ac:dyDescent="0.3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3.9" customHeight="1" x14ac:dyDescent="0.3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3.9" customHeight="1" x14ac:dyDescent="0.3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3.9" customHeight="1" x14ac:dyDescent="0.3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3.9" customHeight="1" x14ac:dyDescent="0.3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3.9" customHeight="1" x14ac:dyDescent="0.3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3.9" customHeight="1" x14ac:dyDescent="0.3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3.9" customHeight="1" x14ac:dyDescent="0.3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3.9" customHeight="1" x14ac:dyDescent="0.3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3.9" customHeight="1" x14ac:dyDescent="0.3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3.9" customHeight="1" x14ac:dyDescent="0.3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3.9" customHeight="1" x14ac:dyDescent="0.3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3.9" customHeight="1" x14ac:dyDescent="0.3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3.9" customHeight="1" x14ac:dyDescent="0.3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3.9" customHeight="1" x14ac:dyDescent="0.3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3.9" customHeight="1" x14ac:dyDescent="0.3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3.9" customHeight="1" x14ac:dyDescent="0.3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3.9" customHeight="1" x14ac:dyDescent="0.3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3.9" customHeight="1" x14ac:dyDescent="0.3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3.9" customHeight="1" x14ac:dyDescent="0.3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3.9" customHeight="1" x14ac:dyDescent="0.3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3.9" customHeight="1" x14ac:dyDescent="0.3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3.9" customHeight="1" x14ac:dyDescent="0.3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3.9" customHeight="1" x14ac:dyDescent="0.3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3.9" customHeight="1" x14ac:dyDescent="0.3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3.9" customHeight="1" x14ac:dyDescent="0.3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3.9" customHeight="1" x14ac:dyDescent="0.3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3.9" customHeight="1" x14ac:dyDescent="0.3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3.9" customHeight="1" x14ac:dyDescent="0.3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3.9" customHeight="1" x14ac:dyDescent="0.3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3.9" customHeight="1" x14ac:dyDescent="0.3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3.9" customHeight="1" x14ac:dyDescent="0.3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3.9" customHeight="1" x14ac:dyDescent="0.3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3.9" customHeight="1" x14ac:dyDescent="0.3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3.9" customHeight="1" x14ac:dyDescent="0.3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3.9" customHeight="1" x14ac:dyDescent="0.3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3.9" customHeight="1" x14ac:dyDescent="0.3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3.9" customHeight="1" x14ac:dyDescent="0.3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3.9" customHeight="1" x14ac:dyDescent="0.3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3.9" customHeight="1" x14ac:dyDescent="0.3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3.9" customHeight="1" x14ac:dyDescent="0.3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3.9" customHeight="1" x14ac:dyDescent="0.3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3.9" customHeight="1" x14ac:dyDescent="0.3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3.9" customHeight="1" x14ac:dyDescent="0.3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3.9" customHeight="1" x14ac:dyDescent="0.3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3.9" customHeight="1" x14ac:dyDescent="0.3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3.9" customHeight="1" x14ac:dyDescent="0.3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3.9" customHeight="1" x14ac:dyDescent="0.3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3.9" customHeight="1" x14ac:dyDescent="0.3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3.9" customHeight="1" x14ac:dyDescent="0.3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3.9" customHeight="1" x14ac:dyDescent="0.3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3.9" customHeight="1" x14ac:dyDescent="0.3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3.9" customHeight="1" x14ac:dyDescent="0.3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3.9" customHeight="1" x14ac:dyDescent="0.3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3.9" customHeight="1" x14ac:dyDescent="0.3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3.9" customHeight="1" x14ac:dyDescent="0.3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3.9" customHeight="1" x14ac:dyDescent="0.3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3.9" customHeight="1" x14ac:dyDescent="0.3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3.9" customHeight="1" x14ac:dyDescent="0.3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3.9" customHeight="1" x14ac:dyDescent="0.3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3.9" customHeight="1" x14ac:dyDescent="0.3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3.9" customHeight="1" x14ac:dyDescent="0.3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3.9" customHeight="1" x14ac:dyDescent="0.3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3.9" customHeight="1" x14ac:dyDescent="0.3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3.9" customHeight="1" x14ac:dyDescent="0.3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3.9" customHeight="1" x14ac:dyDescent="0.3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3.9" customHeight="1" x14ac:dyDescent="0.3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3.9" customHeight="1" x14ac:dyDescent="0.3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3.9" customHeight="1" x14ac:dyDescent="0.3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3.9" customHeight="1" x14ac:dyDescent="0.3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3.9" customHeight="1" x14ac:dyDescent="0.3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3.9" customHeight="1" x14ac:dyDescent="0.3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3.9" customHeight="1" x14ac:dyDescent="0.3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3.9" customHeight="1" x14ac:dyDescent="0.3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3.9" customHeight="1" x14ac:dyDescent="0.3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3.9" customHeight="1" x14ac:dyDescent="0.3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3.9" customHeight="1" x14ac:dyDescent="0.3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3.9" customHeight="1" x14ac:dyDescent="0.3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3.9" customHeight="1" x14ac:dyDescent="0.3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3.9" customHeight="1" x14ac:dyDescent="0.3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3.9" customHeight="1" x14ac:dyDescent="0.3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3.9" customHeight="1" x14ac:dyDescent="0.3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3.9" customHeight="1" x14ac:dyDescent="0.3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3.9" customHeight="1" x14ac:dyDescent="0.3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3.9" customHeight="1" x14ac:dyDescent="0.3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3.9" customHeight="1" x14ac:dyDescent="0.3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3.9" customHeight="1" x14ac:dyDescent="0.3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3.9" customHeight="1" x14ac:dyDescent="0.3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3.9" customHeight="1" x14ac:dyDescent="0.3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3.9" customHeight="1" x14ac:dyDescent="0.3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3.9" customHeight="1" x14ac:dyDescent="0.3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3.9" customHeight="1" x14ac:dyDescent="0.3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3.9" customHeight="1" x14ac:dyDescent="0.3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3.9" customHeight="1" x14ac:dyDescent="0.3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3.9" customHeight="1" x14ac:dyDescent="0.3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3.9" customHeight="1" x14ac:dyDescent="0.3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3.9" customHeight="1" x14ac:dyDescent="0.3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3.9" customHeight="1" x14ac:dyDescent="0.3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3.9" customHeight="1" x14ac:dyDescent="0.3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3.9" customHeight="1" x14ac:dyDescent="0.3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3.9" customHeight="1" x14ac:dyDescent="0.3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3.9" customHeight="1" x14ac:dyDescent="0.3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3.9" customHeight="1" x14ac:dyDescent="0.3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3.9" customHeight="1" x14ac:dyDescent="0.3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3.9" customHeight="1" x14ac:dyDescent="0.3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3.9" customHeight="1" x14ac:dyDescent="0.3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3.9" customHeight="1" x14ac:dyDescent="0.3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3.9" customHeight="1" x14ac:dyDescent="0.3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3.9" customHeight="1" x14ac:dyDescent="0.3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3.9" customHeight="1" x14ac:dyDescent="0.3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3.9" customHeight="1" x14ac:dyDescent="0.3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3.9" customHeight="1" x14ac:dyDescent="0.3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3.9" customHeight="1" x14ac:dyDescent="0.3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3.9" customHeight="1" x14ac:dyDescent="0.3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3.9" customHeight="1" x14ac:dyDescent="0.3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3.9" customHeight="1" x14ac:dyDescent="0.3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3.9" customHeight="1" x14ac:dyDescent="0.3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3.9" customHeight="1" x14ac:dyDescent="0.3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3.9" customHeight="1" x14ac:dyDescent="0.3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3.9" customHeight="1" x14ac:dyDescent="0.3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3.9" customHeight="1" x14ac:dyDescent="0.3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3.9" customHeight="1" x14ac:dyDescent="0.3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3.9" customHeight="1" x14ac:dyDescent="0.3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3.9" customHeight="1" x14ac:dyDescent="0.3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3.9" customHeight="1" x14ac:dyDescent="0.3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3.9" customHeight="1" x14ac:dyDescent="0.3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3.9" customHeight="1" x14ac:dyDescent="0.3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3.9" customHeight="1" x14ac:dyDescent="0.3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3.9" customHeight="1" x14ac:dyDescent="0.3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3.9" customHeight="1" x14ac:dyDescent="0.3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3.9" customHeight="1" x14ac:dyDescent="0.3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3.9" customHeight="1" x14ac:dyDescent="0.3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3.9" customHeight="1" x14ac:dyDescent="0.3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3.9" customHeight="1" x14ac:dyDescent="0.3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3.9" customHeight="1" x14ac:dyDescent="0.3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3.9" customHeight="1" x14ac:dyDescent="0.3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3.9" customHeight="1" x14ac:dyDescent="0.3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3.9" customHeight="1" x14ac:dyDescent="0.3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3.9" customHeight="1" x14ac:dyDescent="0.3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3.9" customHeight="1" x14ac:dyDescent="0.3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3.9" customHeight="1" x14ac:dyDescent="0.3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3.9" customHeight="1" x14ac:dyDescent="0.3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3.9" customHeight="1" x14ac:dyDescent="0.3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3.9" customHeight="1" x14ac:dyDescent="0.3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3.9" customHeight="1" x14ac:dyDescent="0.3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3.9" customHeight="1" x14ac:dyDescent="0.3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3.9" customHeight="1" x14ac:dyDescent="0.3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3.9" customHeight="1" x14ac:dyDescent="0.3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3.9" customHeight="1" x14ac:dyDescent="0.3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3.9" customHeight="1" x14ac:dyDescent="0.3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3.9" customHeight="1" x14ac:dyDescent="0.3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3.9" customHeight="1" x14ac:dyDescent="0.3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3.9" customHeight="1" x14ac:dyDescent="0.3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3.9" customHeight="1" x14ac:dyDescent="0.3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3.9" customHeight="1" x14ac:dyDescent="0.3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3.9" customHeight="1" x14ac:dyDescent="0.3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3.9" customHeight="1" x14ac:dyDescent="0.3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3.9" customHeight="1" x14ac:dyDescent="0.3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3.9" customHeight="1" x14ac:dyDescent="0.3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3.9" customHeight="1" x14ac:dyDescent="0.3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3.9" customHeight="1" x14ac:dyDescent="0.3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3.9" customHeight="1" x14ac:dyDescent="0.3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3.9" customHeight="1" x14ac:dyDescent="0.3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3.9" customHeight="1" x14ac:dyDescent="0.3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3.9" customHeight="1" x14ac:dyDescent="0.3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3.9" customHeight="1" x14ac:dyDescent="0.3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3.9" customHeight="1" x14ac:dyDescent="0.3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3.9" customHeight="1" x14ac:dyDescent="0.3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3.9" customHeight="1" x14ac:dyDescent="0.3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3.9" customHeight="1" x14ac:dyDescent="0.3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3.9" customHeight="1" x14ac:dyDescent="0.3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3.9" customHeight="1" x14ac:dyDescent="0.3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3.9" customHeight="1" x14ac:dyDescent="0.3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3.9" customHeight="1" x14ac:dyDescent="0.3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3.9" customHeight="1" x14ac:dyDescent="0.3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3.9" customHeight="1" x14ac:dyDescent="0.3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3.9" customHeight="1" x14ac:dyDescent="0.3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3.9" customHeight="1" x14ac:dyDescent="0.3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3.9" customHeight="1" x14ac:dyDescent="0.3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3.9" customHeight="1" x14ac:dyDescent="0.3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3.9" customHeight="1" x14ac:dyDescent="0.3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3.9" customHeight="1" x14ac:dyDescent="0.3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3.9" customHeight="1" x14ac:dyDescent="0.3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3.9" customHeight="1" x14ac:dyDescent="0.3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3.9" customHeight="1" x14ac:dyDescent="0.3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3.9" customHeight="1" x14ac:dyDescent="0.3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3.9" customHeight="1" x14ac:dyDescent="0.3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3.9" customHeight="1" x14ac:dyDescent="0.3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3.9" customHeight="1" x14ac:dyDescent="0.3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3.9" customHeight="1" x14ac:dyDescent="0.3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3.9" customHeight="1" x14ac:dyDescent="0.3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3.9" customHeight="1" x14ac:dyDescent="0.3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3.9" customHeight="1" x14ac:dyDescent="0.3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3.9" customHeight="1" x14ac:dyDescent="0.3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3.9" customHeight="1" x14ac:dyDescent="0.3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3.9" customHeight="1" x14ac:dyDescent="0.3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3.9" customHeight="1" x14ac:dyDescent="0.3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3.9" customHeight="1" x14ac:dyDescent="0.3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3.9" customHeight="1" x14ac:dyDescent="0.3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3.9" customHeight="1" x14ac:dyDescent="0.3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3.9" customHeight="1" x14ac:dyDescent="0.3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3.9" customHeight="1" x14ac:dyDescent="0.3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3.9" customHeight="1" x14ac:dyDescent="0.3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3.9" customHeight="1" x14ac:dyDescent="0.3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3.9" customHeight="1" x14ac:dyDescent="0.3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3.9" customHeight="1" x14ac:dyDescent="0.3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3.9" customHeight="1" x14ac:dyDescent="0.3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3.9" customHeight="1" x14ac:dyDescent="0.3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3.9" customHeight="1" x14ac:dyDescent="0.3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3.9" customHeight="1" x14ac:dyDescent="0.3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3.9" customHeight="1" x14ac:dyDescent="0.3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3.9" customHeight="1" x14ac:dyDescent="0.3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3.9" customHeight="1" x14ac:dyDescent="0.3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3.9" customHeight="1" x14ac:dyDescent="0.3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3.9" customHeight="1" x14ac:dyDescent="0.3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3.9" customHeight="1" x14ac:dyDescent="0.3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3.9" customHeight="1" x14ac:dyDescent="0.3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3.9" customHeight="1" x14ac:dyDescent="0.3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3.9" customHeight="1" x14ac:dyDescent="0.3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3.9" customHeight="1" x14ac:dyDescent="0.3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3.9" customHeight="1" x14ac:dyDescent="0.3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3.9" customHeight="1" x14ac:dyDescent="0.3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3.9" customHeight="1" x14ac:dyDescent="0.3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3.9" customHeight="1" x14ac:dyDescent="0.3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3.9" customHeight="1" x14ac:dyDescent="0.3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3.9" customHeight="1" x14ac:dyDescent="0.3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3.9" customHeight="1" x14ac:dyDescent="0.3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3.9" customHeight="1" x14ac:dyDescent="0.3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3.9" customHeight="1" x14ac:dyDescent="0.3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3.9" customHeight="1" x14ac:dyDescent="0.3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3.9" customHeight="1" x14ac:dyDescent="0.3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3.9" customHeight="1" x14ac:dyDescent="0.3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3.9" customHeight="1" x14ac:dyDescent="0.3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3.9" customHeight="1" x14ac:dyDescent="0.3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3.9" customHeight="1" x14ac:dyDescent="0.3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3.9" customHeight="1" x14ac:dyDescent="0.3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3.9" customHeight="1" x14ac:dyDescent="0.3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3.9" customHeight="1" x14ac:dyDescent="0.3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3.9" customHeight="1" x14ac:dyDescent="0.3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3.9" customHeight="1" x14ac:dyDescent="0.3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3.9" customHeight="1" x14ac:dyDescent="0.3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3.9" customHeight="1" x14ac:dyDescent="0.3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3.9" customHeight="1" x14ac:dyDescent="0.3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3.9" customHeight="1" x14ac:dyDescent="0.3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3.9" customHeight="1" x14ac:dyDescent="0.3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3.9" customHeight="1" x14ac:dyDescent="0.3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3.9" customHeight="1" x14ac:dyDescent="0.3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3.9" customHeight="1" x14ac:dyDescent="0.3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3.9" customHeight="1" x14ac:dyDescent="0.3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3.9" customHeight="1" x14ac:dyDescent="0.3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3.9" customHeight="1" x14ac:dyDescent="0.3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3.9" customHeight="1" x14ac:dyDescent="0.3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3.9" customHeight="1" x14ac:dyDescent="0.3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3.9" customHeight="1" x14ac:dyDescent="0.3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3.9" customHeight="1" x14ac:dyDescent="0.3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3.9" customHeight="1" x14ac:dyDescent="0.3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3.9" customHeight="1" x14ac:dyDescent="0.3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3.9" customHeight="1" x14ac:dyDescent="0.3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3.9" customHeight="1" x14ac:dyDescent="0.3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3.9" customHeight="1" x14ac:dyDescent="0.3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3.9" customHeight="1" x14ac:dyDescent="0.3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3.9" customHeight="1" x14ac:dyDescent="0.3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3.9" customHeight="1" x14ac:dyDescent="0.3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3.9" customHeight="1" x14ac:dyDescent="0.3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3.9" customHeight="1" x14ac:dyDescent="0.3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3.9" customHeight="1" x14ac:dyDescent="0.3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3.9" customHeight="1" x14ac:dyDescent="0.3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3.9" customHeight="1" x14ac:dyDescent="0.3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3.9" customHeight="1" x14ac:dyDescent="0.3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3.9" customHeight="1" x14ac:dyDescent="0.3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3.9" customHeight="1" x14ac:dyDescent="0.3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3.9" customHeight="1" x14ac:dyDescent="0.3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3.9" customHeight="1" x14ac:dyDescent="0.3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3.9" customHeight="1" x14ac:dyDescent="0.3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3.9" customHeight="1" x14ac:dyDescent="0.3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3.9" customHeight="1" x14ac:dyDescent="0.3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3.9" customHeight="1" x14ac:dyDescent="0.3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3.9" customHeight="1" x14ac:dyDescent="0.3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3.9" customHeight="1" x14ac:dyDescent="0.3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3.9" customHeight="1" x14ac:dyDescent="0.3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3.9" customHeight="1" x14ac:dyDescent="0.3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3.9" customHeight="1" x14ac:dyDescent="0.3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3.9" customHeight="1" x14ac:dyDescent="0.3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3.9" customHeight="1" x14ac:dyDescent="0.3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3.9" customHeight="1" x14ac:dyDescent="0.3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3.9" customHeight="1" x14ac:dyDescent="0.3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3.9" customHeight="1" x14ac:dyDescent="0.3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3.9" customHeight="1" x14ac:dyDescent="0.3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3.9" customHeight="1" x14ac:dyDescent="0.3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3.9" customHeight="1" x14ac:dyDescent="0.3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3.9" customHeight="1" x14ac:dyDescent="0.3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3.9" customHeight="1" x14ac:dyDescent="0.3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3.9" customHeight="1" x14ac:dyDescent="0.3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3.9" customHeight="1" x14ac:dyDescent="0.3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3.9" customHeight="1" x14ac:dyDescent="0.3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3.9" customHeight="1" x14ac:dyDescent="0.3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3.9" customHeight="1" x14ac:dyDescent="0.3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3.9" customHeight="1" x14ac:dyDescent="0.3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3.9" customHeight="1" x14ac:dyDescent="0.3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3.9" customHeight="1" x14ac:dyDescent="0.3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3.9" customHeight="1" x14ac:dyDescent="0.3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3.9" customHeight="1" x14ac:dyDescent="0.3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3.9" customHeight="1" x14ac:dyDescent="0.3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3.9" customHeight="1" x14ac:dyDescent="0.3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3.9" customHeight="1" x14ac:dyDescent="0.3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3.9" customHeight="1" x14ac:dyDescent="0.3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3.9" customHeight="1" x14ac:dyDescent="0.3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3.9" customHeight="1" x14ac:dyDescent="0.3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3.9" customHeight="1" x14ac:dyDescent="0.3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3.9" customHeight="1" x14ac:dyDescent="0.3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3.9" customHeight="1" x14ac:dyDescent="0.3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3.9" customHeight="1" x14ac:dyDescent="0.3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3.9" customHeight="1" x14ac:dyDescent="0.3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3.9" customHeight="1" x14ac:dyDescent="0.3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3.9" customHeight="1" x14ac:dyDescent="0.3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3.9" customHeight="1" x14ac:dyDescent="0.3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3.9" customHeight="1" x14ac:dyDescent="0.3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3.9" customHeight="1" x14ac:dyDescent="0.3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3.9" customHeight="1" x14ac:dyDescent="0.3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3.9" customHeight="1" x14ac:dyDescent="0.3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3.9" customHeight="1" x14ac:dyDescent="0.3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3.9" customHeight="1" x14ac:dyDescent="0.3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3.9" customHeight="1" x14ac:dyDescent="0.3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3.9" customHeight="1" x14ac:dyDescent="0.3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3.9" customHeight="1" x14ac:dyDescent="0.3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3.9" customHeight="1" x14ac:dyDescent="0.3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3.9" customHeight="1" x14ac:dyDescent="0.3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3.9" customHeight="1" x14ac:dyDescent="0.3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3.9" customHeight="1" x14ac:dyDescent="0.3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3.9" customHeight="1" x14ac:dyDescent="0.3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3.9" customHeight="1" x14ac:dyDescent="0.3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3.9" customHeight="1" x14ac:dyDescent="0.3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3.9" customHeight="1" x14ac:dyDescent="0.3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3.9" customHeight="1" x14ac:dyDescent="0.3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3.9" customHeight="1" x14ac:dyDescent="0.3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3.9" customHeight="1" x14ac:dyDescent="0.3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3.9" customHeight="1" x14ac:dyDescent="0.3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3.9" customHeight="1" x14ac:dyDescent="0.3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3.9" customHeight="1" x14ac:dyDescent="0.3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3.9" customHeight="1" x14ac:dyDescent="0.3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3.9" customHeight="1" x14ac:dyDescent="0.3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3.9" customHeight="1" x14ac:dyDescent="0.3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3.9" customHeight="1" x14ac:dyDescent="0.3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3.9" customHeight="1" x14ac:dyDescent="0.3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3.9" customHeight="1" x14ac:dyDescent="0.3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3.9" customHeight="1" x14ac:dyDescent="0.3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3.9" customHeight="1" x14ac:dyDescent="0.3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3.9" customHeight="1" x14ac:dyDescent="0.3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3.9" customHeight="1" x14ac:dyDescent="0.3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3.9" customHeight="1" x14ac:dyDescent="0.3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3.9" customHeight="1" x14ac:dyDescent="0.3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3.9" customHeight="1" x14ac:dyDescent="0.3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3.9" customHeight="1" x14ac:dyDescent="0.3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3.9" customHeight="1" x14ac:dyDescent="0.3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3.9" customHeight="1" x14ac:dyDescent="0.3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3.9" customHeight="1" x14ac:dyDescent="0.3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3.9" customHeight="1" x14ac:dyDescent="0.3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3.9" customHeight="1" x14ac:dyDescent="0.3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3.9" customHeight="1" x14ac:dyDescent="0.3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3.9" customHeight="1" x14ac:dyDescent="0.3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3.9" customHeight="1" x14ac:dyDescent="0.3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3.9" customHeight="1" x14ac:dyDescent="0.3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3.9" customHeight="1" x14ac:dyDescent="0.3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3.9" customHeight="1" x14ac:dyDescent="0.3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3.9" customHeight="1" x14ac:dyDescent="0.3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3.9" customHeight="1" x14ac:dyDescent="0.3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3.9" customHeight="1" x14ac:dyDescent="0.3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3.9" customHeight="1" x14ac:dyDescent="0.3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3.9" customHeight="1" x14ac:dyDescent="0.3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3.9" customHeight="1" x14ac:dyDescent="0.3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3.9" customHeight="1" x14ac:dyDescent="0.3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3.9" customHeight="1" x14ac:dyDescent="0.3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3.9" customHeight="1" x14ac:dyDescent="0.3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3.9" customHeight="1" x14ac:dyDescent="0.3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3.9" customHeight="1" x14ac:dyDescent="0.3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3.9" customHeight="1" x14ac:dyDescent="0.3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3.9" customHeight="1" x14ac:dyDescent="0.3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3.9" customHeight="1" x14ac:dyDescent="0.3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3.9" customHeight="1" x14ac:dyDescent="0.3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3.9" customHeight="1" x14ac:dyDescent="0.3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3.9" customHeight="1" x14ac:dyDescent="0.3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3.9" customHeight="1" x14ac:dyDescent="0.3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3.9" customHeight="1" x14ac:dyDescent="0.3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3.9" customHeight="1" x14ac:dyDescent="0.3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3.9" customHeight="1" x14ac:dyDescent="0.3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3.9" customHeight="1" x14ac:dyDescent="0.3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3.9" customHeight="1" x14ac:dyDescent="0.3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3.9" customHeight="1" x14ac:dyDescent="0.3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3.9" customHeight="1" x14ac:dyDescent="0.3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3.9" customHeight="1" x14ac:dyDescent="0.3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3.9" customHeight="1" x14ac:dyDescent="0.3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3.9" customHeight="1" x14ac:dyDescent="0.3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3.9" customHeight="1" x14ac:dyDescent="0.3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3.9" customHeight="1" x14ac:dyDescent="0.3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3.9" customHeight="1" x14ac:dyDescent="0.3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3.9" customHeight="1" x14ac:dyDescent="0.3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3.9" customHeight="1" x14ac:dyDescent="0.3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3.9" customHeight="1" x14ac:dyDescent="0.3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3.9" customHeight="1" x14ac:dyDescent="0.3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3.9" customHeight="1" x14ac:dyDescent="0.3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3.9" customHeight="1" x14ac:dyDescent="0.3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3.9" customHeight="1" x14ac:dyDescent="0.3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3.9" customHeight="1" x14ac:dyDescent="0.3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3.9" customHeight="1" x14ac:dyDescent="0.3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3.9" customHeight="1" x14ac:dyDescent="0.3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3.9" customHeight="1" x14ac:dyDescent="0.3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3.9" customHeight="1" x14ac:dyDescent="0.3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3.9" customHeight="1" x14ac:dyDescent="0.3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3.9" customHeight="1" x14ac:dyDescent="0.3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3.9" customHeight="1" x14ac:dyDescent="0.3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3.9" customHeight="1" x14ac:dyDescent="0.3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3.9" customHeight="1" x14ac:dyDescent="0.3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3.9" customHeight="1" x14ac:dyDescent="0.3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3.9" customHeight="1" x14ac:dyDescent="0.3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3.9" customHeight="1" x14ac:dyDescent="0.3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3.9" customHeight="1" x14ac:dyDescent="0.3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3.9" customHeight="1" x14ac:dyDescent="0.3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3.9" customHeight="1" x14ac:dyDescent="0.3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3.9" customHeight="1" x14ac:dyDescent="0.3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3.9" customHeight="1" x14ac:dyDescent="0.3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3.9" customHeight="1" x14ac:dyDescent="0.3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3.9" customHeight="1" x14ac:dyDescent="0.3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3.9" customHeight="1" x14ac:dyDescent="0.3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3.9" customHeight="1" x14ac:dyDescent="0.3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3.9" customHeight="1" x14ac:dyDescent="0.3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3.9" customHeight="1" x14ac:dyDescent="0.3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3.9" customHeight="1" x14ac:dyDescent="0.3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3.9" customHeight="1" x14ac:dyDescent="0.3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3.9" customHeight="1" x14ac:dyDescent="0.3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3.9" customHeight="1" x14ac:dyDescent="0.3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3.9" customHeight="1" x14ac:dyDescent="0.3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3.9" customHeight="1" x14ac:dyDescent="0.3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3.9" customHeight="1" x14ac:dyDescent="0.3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3.9" customHeight="1" x14ac:dyDescent="0.3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3.9" customHeight="1" x14ac:dyDescent="0.3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3.9" customHeight="1" x14ac:dyDescent="0.3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3.9" customHeight="1" x14ac:dyDescent="0.3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3.9" customHeight="1" x14ac:dyDescent="0.3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3.9" customHeight="1" x14ac:dyDescent="0.3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3.9" customHeight="1" x14ac:dyDescent="0.3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3.9" customHeight="1" x14ac:dyDescent="0.3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3.9" customHeight="1" x14ac:dyDescent="0.3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3.9" customHeight="1" x14ac:dyDescent="0.3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3.9" customHeight="1" x14ac:dyDescent="0.3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3.9" customHeight="1" x14ac:dyDescent="0.3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3.9" customHeight="1" x14ac:dyDescent="0.3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3.9" customHeight="1" x14ac:dyDescent="0.3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3.9" customHeight="1" x14ac:dyDescent="0.3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3.9" customHeight="1" x14ac:dyDescent="0.3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3.9" customHeight="1" x14ac:dyDescent="0.3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3.9" customHeight="1" x14ac:dyDescent="0.3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3.9" customHeight="1" x14ac:dyDescent="0.3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3.9" customHeight="1" x14ac:dyDescent="0.3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3.9" customHeight="1" x14ac:dyDescent="0.3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3.9" customHeight="1" x14ac:dyDescent="0.3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3.9" customHeight="1" x14ac:dyDescent="0.3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3.9" customHeight="1" x14ac:dyDescent="0.3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3.9" customHeight="1" x14ac:dyDescent="0.3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3.9" customHeight="1" x14ac:dyDescent="0.3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3.9" customHeight="1" x14ac:dyDescent="0.3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3.9" customHeight="1" x14ac:dyDescent="0.3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3.9" customHeight="1" x14ac:dyDescent="0.3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3.9" customHeight="1" x14ac:dyDescent="0.3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3.9" customHeight="1" x14ac:dyDescent="0.3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3.9" customHeight="1" x14ac:dyDescent="0.3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3.9" customHeight="1" x14ac:dyDescent="0.3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3.9" customHeight="1" x14ac:dyDescent="0.3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3.9" customHeight="1" x14ac:dyDescent="0.3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3.9" customHeight="1" x14ac:dyDescent="0.3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3.9" customHeight="1" x14ac:dyDescent="0.3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3.9" customHeight="1" x14ac:dyDescent="0.3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3.9" customHeight="1" x14ac:dyDescent="0.3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3.9" customHeight="1" x14ac:dyDescent="0.3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3.9" customHeight="1" x14ac:dyDescent="0.3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3.9" customHeight="1" x14ac:dyDescent="0.3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3.9" customHeight="1" x14ac:dyDescent="0.3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3.9" customHeight="1" x14ac:dyDescent="0.3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3.9" customHeight="1" x14ac:dyDescent="0.3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3.9" customHeight="1" x14ac:dyDescent="0.3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3.9" customHeight="1" x14ac:dyDescent="0.3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3.9" customHeight="1" x14ac:dyDescent="0.3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3.9" customHeight="1" x14ac:dyDescent="0.3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3.9" customHeight="1" x14ac:dyDescent="0.3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3.9" customHeight="1" x14ac:dyDescent="0.3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3.9" customHeight="1" x14ac:dyDescent="0.3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3.9" customHeight="1" x14ac:dyDescent="0.3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3.9" customHeight="1" x14ac:dyDescent="0.3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3.9" customHeight="1" x14ac:dyDescent="0.3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3.9" customHeight="1" x14ac:dyDescent="0.3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3.9" customHeight="1" x14ac:dyDescent="0.3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3.9" customHeight="1" x14ac:dyDescent="0.3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3.9" customHeight="1" x14ac:dyDescent="0.3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3.9" customHeight="1" x14ac:dyDescent="0.3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3.9" customHeight="1" x14ac:dyDescent="0.3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3.9" customHeight="1" x14ac:dyDescent="0.3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3.9" customHeight="1" x14ac:dyDescent="0.3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3.9" customHeight="1" x14ac:dyDescent="0.3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3.9" customHeight="1" x14ac:dyDescent="0.3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3.9" customHeight="1" x14ac:dyDescent="0.3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3.9" customHeight="1" x14ac:dyDescent="0.3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3.9" customHeight="1" x14ac:dyDescent="0.3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3.9" customHeight="1" x14ac:dyDescent="0.3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3.9" customHeight="1" x14ac:dyDescent="0.3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3.9" customHeight="1" x14ac:dyDescent="0.3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3.9" customHeight="1" x14ac:dyDescent="0.3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3.9" customHeight="1" x14ac:dyDescent="0.3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3.9" customHeight="1" x14ac:dyDescent="0.3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3.9" customHeight="1" x14ac:dyDescent="0.3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3.9" customHeight="1" x14ac:dyDescent="0.3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3.9" customHeight="1" x14ac:dyDescent="0.3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3.9" customHeight="1" x14ac:dyDescent="0.3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3.9" customHeight="1" x14ac:dyDescent="0.3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3.9" customHeight="1" x14ac:dyDescent="0.3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3.9" customHeight="1" x14ac:dyDescent="0.3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3.9" customHeight="1" x14ac:dyDescent="0.3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3.9" customHeight="1" x14ac:dyDescent="0.3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3.9" customHeight="1" x14ac:dyDescent="0.3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3.9" customHeight="1" x14ac:dyDescent="0.3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3.9" customHeight="1" x14ac:dyDescent="0.3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3.9" customHeight="1" x14ac:dyDescent="0.3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3.9" customHeight="1" x14ac:dyDescent="0.3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3.9" customHeight="1" x14ac:dyDescent="0.3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3.9" customHeight="1" x14ac:dyDescent="0.3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3.9" customHeight="1" x14ac:dyDescent="0.3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3.9" customHeight="1" x14ac:dyDescent="0.3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3.9" customHeight="1" x14ac:dyDescent="0.3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3.9" customHeight="1" x14ac:dyDescent="0.3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3.9" customHeight="1" x14ac:dyDescent="0.3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3.9" customHeight="1" x14ac:dyDescent="0.3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3.9" customHeight="1" x14ac:dyDescent="0.3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3.9" customHeight="1" x14ac:dyDescent="0.3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3.9" customHeight="1" x14ac:dyDescent="0.3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3.9" customHeight="1" x14ac:dyDescent="0.3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3.9" customHeight="1" x14ac:dyDescent="0.3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3.9" customHeight="1" x14ac:dyDescent="0.3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3.9" customHeight="1" x14ac:dyDescent="0.3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3.9" customHeight="1" x14ac:dyDescent="0.3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3.9" customHeight="1" x14ac:dyDescent="0.3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3.9" customHeight="1" x14ac:dyDescent="0.3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3.9" customHeight="1" x14ac:dyDescent="0.3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3.9" customHeight="1" x14ac:dyDescent="0.3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3.9" customHeight="1" x14ac:dyDescent="0.3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3.9" customHeight="1" x14ac:dyDescent="0.3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3.9" customHeight="1" x14ac:dyDescent="0.3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3.9" customHeight="1" x14ac:dyDescent="0.3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3.9" customHeight="1" x14ac:dyDescent="0.3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3.9" customHeight="1" x14ac:dyDescent="0.3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3.9" customHeight="1" x14ac:dyDescent="0.3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3.9" customHeight="1" x14ac:dyDescent="0.3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3.9" customHeight="1" x14ac:dyDescent="0.3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3.9" customHeight="1" x14ac:dyDescent="0.3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3.9" customHeight="1" x14ac:dyDescent="0.3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3.9" customHeight="1" x14ac:dyDescent="0.3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3.9" customHeight="1" x14ac:dyDescent="0.3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3.9" customHeight="1" x14ac:dyDescent="0.3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3.9" customHeight="1" x14ac:dyDescent="0.3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3.9" customHeight="1" x14ac:dyDescent="0.3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3.9" customHeight="1" x14ac:dyDescent="0.3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3.9" customHeight="1" x14ac:dyDescent="0.3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3.9" customHeight="1" x14ac:dyDescent="0.3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3.9" customHeight="1" x14ac:dyDescent="0.3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3.9" customHeight="1" x14ac:dyDescent="0.3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3.9" customHeight="1" x14ac:dyDescent="0.3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3.9" customHeight="1" x14ac:dyDescent="0.3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3.9" customHeight="1" x14ac:dyDescent="0.3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3.9" customHeight="1" x14ac:dyDescent="0.3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3.9" customHeight="1" x14ac:dyDescent="0.3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3.9" customHeight="1" x14ac:dyDescent="0.3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3.9" customHeight="1" x14ac:dyDescent="0.3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3.9" customHeight="1" x14ac:dyDescent="0.3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3.9" customHeight="1" x14ac:dyDescent="0.3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3.9" customHeight="1" x14ac:dyDescent="0.3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3.9" customHeight="1" x14ac:dyDescent="0.3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3.9" customHeight="1" x14ac:dyDescent="0.3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3.9" customHeight="1" x14ac:dyDescent="0.3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3.9" customHeight="1" x14ac:dyDescent="0.3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3.9" customHeight="1" x14ac:dyDescent="0.3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3.9" customHeight="1" x14ac:dyDescent="0.3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3.9" customHeight="1" x14ac:dyDescent="0.3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3.9" customHeight="1" x14ac:dyDescent="0.3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3.9" customHeight="1" x14ac:dyDescent="0.3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3.9" customHeight="1" x14ac:dyDescent="0.3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3.9" customHeight="1" x14ac:dyDescent="0.3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3.9" customHeight="1" x14ac:dyDescent="0.3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3.9" customHeight="1" x14ac:dyDescent="0.3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3.9" customHeight="1" x14ac:dyDescent="0.3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3.9" customHeight="1" x14ac:dyDescent="0.3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3.9" customHeight="1" x14ac:dyDescent="0.3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3.9" customHeight="1" x14ac:dyDescent="0.3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3.9" customHeight="1" x14ac:dyDescent="0.3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3.9" customHeight="1" x14ac:dyDescent="0.3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3.9" customHeight="1" x14ac:dyDescent="0.3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3.9" customHeight="1" x14ac:dyDescent="0.3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3.9" customHeight="1" x14ac:dyDescent="0.3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3.9" customHeight="1" x14ac:dyDescent="0.3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3.9" customHeight="1" x14ac:dyDescent="0.3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3.9" customHeight="1" x14ac:dyDescent="0.3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3.9" customHeight="1" x14ac:dyDescent="0.3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3.9" customHeight="1" x14ac:dyDescent="0.3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3.9" customHeight="1" x14ac:dyDescent="0.3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3.9" customHeight="1" x14ac:dyDescent="0.3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3.9" customHeight="1" x14ac:dyDescent="0.3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3.9" customHeight="1" x14ac:dyDescent="0.3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3.9" customHeight="1" x14ac:dyDescent="0.3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3.9" customHeight="1" x14ac:dyDescent="0.3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3.9" customHeight="1" x14ac:dyDescent="0.3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3.9" customHeight="1" x14ac:dyDescent="0.3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3.9" customHeight="1" x14ac:dyDescent="0.3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3.9" customHeight="1" x14ac:dyDescent="0.3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3.9" customHeight="1" x14ac:dyDescent="0.3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3.9" customHeight="1" x14ac:dyDescent="0.3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3.9" customHeight="1" x14ac:dyDescent="0.3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3.9" customHeight="1" x14ac:dyDescent="0.3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3.9" customHeight="1" x14ac:dyDescent="0.3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3.9" customHeight="1" x14ac:dyDescent="0.3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3.9" customHeight="1" x14ac:dyDescent="0.3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3.9" customHeight="1" x14ac:dyDescent="0.3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3.9" customHeight="1" x14ac:dyDescent="0.3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3.9" customHeight="1" x14ac:dyDescent="0.3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3.9" customHeight="1" x14ac:dyDescent="0.3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3.9" customHeight="1" x14ac:dyDescent="0.3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3.9" customHeight="1" x14ac:dyDescent="0.3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3.9" customHeight="1" x14ac:dyDescent="0.3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3.9" customHeight="1" x14ac:dyDescent="0.3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3.9" customHeight="1" x14ac:dyDescent="0.3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3.9" customHeight="1" x14ac:dyDescent="0.3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3.9" customHeight="1" x14ac:dyDescent="0.3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3.9" customHeight="1" x14ac:dyDescent="0.3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3.9" customHeight="1" x14ac:dyDescent="0.3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3.9" customHeight="1" x14ac:dyDescent="0.3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3.9" customHeight="1" x14ac:dyDescent="0.3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3.9" customHeight="1" x14ac:dyDescent="0.3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3.9" customHeight="1" x14ac:dyDescent="0.3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3.9" customHeight="1" x14ac:dyDescent="0.3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3.9" customHeight="1" x14ac:dyDescent="0.3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3.9" customHeight="1" x14ac:dyDescent="0.3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3.9" customHeight="1" x14ac:dyDescent="0.3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3.9" customHeight="1" x14ac:dyDescent="0.3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3.9" customHeight="1" x14ac:dyDescent="0.3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3.9" customHeight="1" x14ac:dyDescent="0.3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3.9" customHeight="1" x14ac:dyDescent="0.3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3.9" customHeight="1" x14ac:dyDescent="0.3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3.9" customHeight="1" x14ac:dyDescent="0.3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3.9" customHeight="1" x14ac:dyDescent="0.3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3.9" customHeight="1" x14ac:dyDescent="0.3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3.9" customHeight="1" x14ac:dyDescent="0.3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3.9" customHeight="1" x14ac:dyDescent="0.3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3.9" customHeight="1" x14ac:dyDescent="0.3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3.9" customHeight="1" x14ac:dyDescent="0.3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3.9" customHeight="1" x14ac:dyDescent="0.3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3.9" customHeight="1" x14ac:dyDescent="0.3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3.9" customHeight="1" x14ac:dyDescent="0.3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3.9" customHeight="1" x14ac:dyDescent="0.3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3.9" customHeight="1" x14ac:dyDescent="0.3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3.9" customHeight="1" x14ac:dyDescent="0.3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3.9" customHeight="1" x14ac:dyDescent="0.3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3.9" customHeight="1" x14ac:dyDescent="0.3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3.9" customHeight="1" x14ac:dyDescent="0.3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3.9" customHeight="1" x14ac:dyDescent="0.3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3.9" customHeight="1" x14ac:dyDescent="0.3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3.9" customHeight="1" x14ac:dyDescent="0.3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3.9" customHeight="1" x14ac:dyDescent="0.3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3.9" customHeight="1" x14ac:dyDescent="0.3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3.9" customHeight="1" x14ac:dyDescent="0.3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3.9" customHeight="1" x14ac:dyDescent="0.3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3.9" customHeight="1" x14ac:dyDescent="0.3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3.9" customHeight="1" x14ac:dyDescent="0.3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3.9" customHeight="1" x14ac:dyDescent="0.3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3.9" customHeight="1" x14ac:dyDescent="0.3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3.9" customHeight="1" x14ac:dyDescent="0.3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3.9" customHeight="1" x14ac:dyDescent="0.3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3.9" customHeight="1" x14ac:dyDescent="0.3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3.9" customHeight="1" x14ac:dyDescent="0.3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3.9" customHeight="1" x14ac:dyDescent="0.3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3.9" customHeight="1" x14ac:dyDescent="0.3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3.9" customHeight="1" x14ac:dyDescent="0.3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3.9" customHeight="1" x14ac:dyDescent="0.3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3.9" customHeight="1" x14ac:dyDescent="0.3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3.9" customHeight="1" x14ac:dyDescent="0.3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3.9" customHeight="1" x14ac:dyDescent="0.3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3.9" customHeight="1" x14ac:dyDescent="0.3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3.9" customHeight="1" x14ac:dyDescent="0.3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3.9" customHeight="1" x14ac:dyDescent="0.3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3.9" customHeight="1" x14ac:dyDescent="0.3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3.9" customHeight="1" x14ac:dyDescent="0.3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3.9" customHeight="1" x14ac:dyDescent="0.3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3.9" customHeight="1" x14ac:dyDescent="0.3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3.9" customHeight="1" x14ac:dyDescent="0.3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3.9" customHeight="1" x14ac:dyDescent="0.3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3.9" customHeight="1" x14ac:dyDescent="0.3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3.9" customHeight="1" x14ac:dyDescent="0.3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3.9" customHeight="1" x14ac:dyDescent="0.3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3.9" customHeight="1" x14ac:dyDescent="0.3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3.9" customHeight="1" x14ac:dyDescent="0.3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3.9" customHeight="1" x14ac:dyDescent="0.3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3.9" customHeight="1" x14ac:dyDescent="0.3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3.9" customHeight="1" x14ac:dyDescent="0.3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3.9" customHeight="1" x14ac:dyDescent="0.3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3.9" customHeight="1" x14ac:dyDescent="0.3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3.9" customHeight="1" x14ac:dyDescent="0.3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3.9" customHeight="1" x14ac:dyDescent="0.3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3.9" customHeight="1" x14ac:dyDescent="0.3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3.9" customHeight="1" x14ac:dyDescent="0.3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3.9" customHeight="1" x14ac:dyDescent="0.3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3.9" customHeight="1" x14ac:dyDescent="0.3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3.9" customHeight="1" x14ac:dyDescent="0.3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3.9" customHeight="1" x14ac:dyDescent="0.3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3.9" customHeight="1" x14ac:dyDescent="0.3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3.9" customHeight="1" x14ac:dyDescent="0.3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3.9" customHeight="1" x14ac:dyDescent="0.3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3.9" customHeight="1" x14ac:dyDescent="0.3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3.9" customHeight="1" x14ac:dyDescent="0.3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3.9" customHeight="1" x14ac:dyDescent="0.3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3.9" customHeight="1" x14ac:dyDescent="0.3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3.9" customHeight="1" x14ac:dyDescent="0.3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3.9" customHeight="1" x14ac:dyDescent="0.3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3.9" customHeight="1" x14ac:dyDescent="0.3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3.9" customHeight="1" x14ac:dyDescent="0.3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3.9" customHeight="1" x14ac:dyDescent="0.3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3.9" customHeight="1" x14ac:dyDescent="0.3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3.9" customHeight="1" x14ac:dyDescent="0.3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3.9" customHeight="1" x14ac:dyDescent="0.3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3.9" customHeight="1" x14ac:dyDescent="0.3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3.9" customHeight="1" x14ac:dyDescent="0.3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3.9" customHeight="1" x14ac:dyDescent="0.3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3.9" customHeight="1" x14ac:dyDescent="0.3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3.9" customHeight="1" x14ac:dyDescent="0.3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3.9" customHeight="1" x14ac:dyDescent="0.3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3.9" customHeight="1" x14ac:dyDescent="0.3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3.9" customHeight="1" x14ac:dyDescent="0.3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3.9" customHeight="1" x14ac:dyDescent="0.3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3.9" customHeight="1" x14ac:dyDescent="0.3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3.9" customHeight="1" x14ac:dyDescent="0.3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3.9" customHeight="1" x14ac:dyDescent="0.3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3.9" customHeight="1" x14ac:dyDescent="0.3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3.9" customHeight="1" x14ac:dyDescent="0.3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3.9" customHeight="1" x14ac:dyDescent="0.3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3.9" customHeight="1" x14ac:dyDescent="0.3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3.9" customHeight="1" x14ac:dyDescent="0.3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3.9" customHeight="1" x14ac:dyDescent="0.3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3.9" customHeight="1" x14ac:dyDescent="0.3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3.9" customHeight="1" x14ac:dyDescent="0.3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3.9" customHeight="1" x14ac:dyDescent="0.3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3.9" customHeight="1" x14ac:dyDescent="0.3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3.9" customHeight="1" x14ac:dyDescent="0.3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3.9" customHeight="1" x14ac:dyDescent="0.3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3.9" customHeight="1" x14ac:dyDescent="0.3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3.9" customHeight="1" x14ac:dyDescent="0.3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3.9" customHeight="1" x14ac:dyDescent="0.3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3.9" customHeight="1" x14ac:dyDescent="0.3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3.9" customHeight="1" x14ac:dyDescent="0.3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3.9" customHeight="1" x14ac:dyDescent="0.3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3.9" customHeight="1" x14ac:dyDescent="0.3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3.9" customHeight="1" x14ac:dyDescent="0.3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3.9" customHeight="1" x14ac:dyDescent="0.3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3.9" customHeight="1" x14ac:dyDescent="0.3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3.9" customHeight="1" x14ac:dyDescent="0.3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3.9" customHeight="1" x14ac:dyDescent="0.3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3.9" customHeight="1" x14ac:dyDescent="0.3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3.9" customHeight="1" x14ac:dyDescent="0.3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3.9" customHeight="1" x14ac:dyDescent="0.3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3.9" customHeight="1" x14ac:dyDescent="0.3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3.9" customHeight="1" x14ac:dyDescent="0.3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3.9" customHeight="1" x14ac:dyDescent="0.3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3.9" customHeight="1" x14ac:dyDescent="0.3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3.9" customHeight="1" x14ac:dyDescent="0.3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3.9" customHeight="1" x14ac:dyDescent="0.3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3.9" customHeight="1" x14ac:dyDescent="0.3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3.9" customHeight="1" x14ac:dyDescent="0.3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3.9" customHeight="1" x14ac:dyDescent="0.3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3.9" customHeight="1" x14ac:dyDescent="0.3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3.9" customHeight="1" x14ac:dyDescent="0.3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3.9" customHeight="1" x14ac:dyDescent="0.3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3.9" customHeight="1" x14ac:dyDescent="0.3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3.9" customHeight="1" x14ac:dyDescent="0.3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3.9" customHeight="1" x14ac:dyDescent="0.3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3.9" customHeight="1" x14ac:dyDescent="0.3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3.9" customHeight="1" x14ac:dyDescent="0.3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3.9" customHeight="1" x14ac:dyDescent="0.3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3.9" customHeight="1" x14ac:dyDescent="0.3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3.9" customHeight="1" x14ac:dyDescent="0.3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3.9" customHeight="1" x14ac:dyDescent="0.3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3.9" customHeight="1" x14ac:dyDescent="0.3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3.9" customHeight="1" x14ac:dyDescent="0.3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3.9" customHeight="1" x14ac:dyDescent="0.3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3.9" customHeight="1" x14ac:dyDescent="0.3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3.9" customHeight="1" x14ac:dyDescent="0.3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3.9" customHeight="1" x14ac:dyDescent="0.3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3.9" customHeight="1" x14ac:dyDescent="0.3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3.9" customHeight="1" x14ac:dyDescent="0.3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3.9" customHeight="1" x14ac:dyDescent="0.3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3.9" customHeight="1" x14ac:dyDescent="0.3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3.9" customHeight="1" x14ac:dyDescent="0.3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3.9" customHeight="1" x14ac:dyDescent="0.3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3.9" customHeight="1" x14ac:dyDescent="0.3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3.9" customHeight="1" x14ac:dyDescent="0.3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3.9" customHeight="1" x14ac:dyDescent="0.3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3.9" customHeight="1" x14ac:dyDescent="0.3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3.9" customHeight="1" x14ac:dyDescent="0.3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3.9" customHeight="1" x14ac:dyDescent="0.3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3.9" customHeight="1" x14ac:dyDescent="0.3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3.9" customHeight="1" x14ac:dyDescent="0.3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3.9" customHeight="1" x14ac:dyDescent="0.3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3.9" customHeight="1" x14ac:dyDescent="0.3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3.9" customHeight="1" x14ac:dyDescent="0.3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3.9" customHeight="1" x14ac:dyDescent="0.3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3.9" customHeight="1" x14ac:dyDescent="0.3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3.9" customHeight="1" x14ac:dyDescent="0.3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3.9" customHeight="1" x14ac:dyDescent="0.3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3.9" customHeight="1" x14ac:dyDescent="0.3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3.9" customHeight="1" x14ac:dyDescent="0.3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3.9" customHeight="1" x14ac:dyDescent="0.3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3.9" customHeight="1" x14ac:dyDescent="0.3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3.9" customHeight="1" x14ac:dyDescent="0.3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3.9" customHeight="1" x14ac:dyDescent="0.3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3.9" customHeight="1" x14ac:dyDescent="0.3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3.9" customHeight="1" x14ac:dyDescent="0.3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3.9" customHeight="1" x14ac:dyDescent="0.3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3.9" customHeight="1" x14ac:dyDescent="0.3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3.9" customHeight="1" x14ac:dyDescent="0.3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3.9" customHeight="1" x14ac:dyDescent="0.3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3.9" customHeight="1" x14ac:dyDescent="0.3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3.9" customHeight="1" x14ac:dyDescent="0.3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3.9" customHeight="1" x14ac:dyDescent="0.3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3.9" customHeight="1" x14ac:dyDescent="0.3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3.9" customHeight="1" x14ac:dyDescent="0.3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3.9" customHeight="1" x14ac:dyDescent="0.3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3.9" customHeight="1" x14ac:dyDescent="0.3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3.9" customHeight="1" x14ac:dyDescent="0.3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3.9" customHeight="1" x14ac:dyDescent="0.3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3.9" customHeight="1" x14ac:dyDescent="0.3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3.9" customHeight="1" x14ac:dyDescent="0.3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3.9" customHeight="1" x14ac:dyDescent="0.3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3.9" customHeight="1" x14ac:dyDescent="0.3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3.9" customHeight="1" x14ac:dyDescent="0.3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3.9" customHeight="1" x14ac:dyDescent="0.3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3.9" customHeight="1" x14ac:dyDescent="0.3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3.9" customHeight="1" x14ac:dyDescent="0.3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3.9" customHeight="1" x14ac:dyDescent="0.3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3.9" customHeight="1" x14ac:dyDescent="0.3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3.9" customHeight="1" x14ac:dyDescent="0.3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3.9" customHeight="1" x14ac:dyDescent="0.3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3.9" customHeight="1" x14ac:dyDescent="0.3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3.9" customHeight="1" x14ac:dyDescent="0.3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3.9" customHeight="1" x14ac:dyDescent="0.3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3.9" customHeight="1" x14ac:dyDescent="0.3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3.9" customHeight="1" x14ac:dyDescent="0.3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3.9" customHeight="1" x14ac:dyDescent="0.3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3.9" customHeight="1" x14ac:dyDescent="0.3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3.9" customHeight="1" x14ac:dyDescent="0.3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3.9" customHeight="1" x14ac:dyDescent="0.3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3.9" customHeight="1" x14ac:dyDescent="0.3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3.9" customHeight="1" x14ac:dyDescent="0.3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3.9" customHeight="1" x14ac:dyDescent="0.3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3.9" customHeight="1" x14ac:dyDescent="0.3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3.9" customHeight="1" x14ac:dyDescent="0.3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3.9" customHeight="1" x14ac:dyDescent="0.3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3.9" customHeight="1" x14ac:dyDescent="0.3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3.9" customHeight="1" x14ac:dyDescent="0.3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3.9" customHeight="1" x14ac:dyDescent="0.3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3.9" customHeight="1" x14ac:dyDescent="0.3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3.9" customHeight="1" x14ac:dyDescent="0.3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3.9" customHeight="1" x14ac:dyDescent="0.3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3.9" customHeight="1" x14ac:dyDescent="0.3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3.9" customHeight="1" x14ac:dyDescent="0.3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3.9" customHeight="1" x14ac:dyDescent="0.3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3.9" customHeight="1" x14ac:dyDescent="0.3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3.9" customHeight="1" x14ac:dyDescent="0.3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3.9" customHeight="1" x14ac:dyDescent="0.3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3.9" customHeight="1" x14ac:dyDescent="0.3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3.9" customHeight="1" x14ac:dyDescent="0.3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3.9" customHeight="1" x14ac:dyDescent="0.3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3.9" customHeight="1" x14ac:dyDescent="0.3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3.9" customHeight="1" x14ac:dyDescent="0.3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3.9" customHeight="1" x14ac:dyDescent="0.3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3.9" customHeight="1" x14ac:dyDescent="0.3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3.9" customHeight="1" x14ac:dyDescent="0.3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3.9" customHeight="1" x14ac:dyDescent="0.3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3.9" customHeight="1" x14ac:dyDescent="0.3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3.9" customHeight="1" x14ac:dyDescent="0.3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3.9" customHeight="1" x14ac:dyDescent="0.3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3.9" customHeight="1" x14ac:dyDescent="0.3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3.9" customHeight="1" x14ac:dyDescent="0.3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3.9" customHeight="1" x14ac:dyDescent="0.3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3.9" customHeight="1" x14ac:dyDescent="0.3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3.9" customHeight="1" x14ac:dyDescent="0.3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3.9" customHeight="1" x14ac:dyDescent="0.3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3.9" customHeight="1" x14ac:dyDescent="0.3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3.9" customHeight="1" x14ac:dyDescent="0.3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3.9" customHeight="1" x14ac:dyDescent="0.3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3.9" customHeight="1" x14ac:dyDescent="0.3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3.9" customHeight="1" x14ac:dyDescent="0.3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3.9" customHeight="1" x14ac:dyDescent="0.3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3.9" customHeight="1" x14ac:dyDescent="0.3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3.9" customHeight="1" x14ac:dyDescent="0.3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3.9" customHeight="1" x14ac:dyDescent="0.3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3.9" customHeight="1" x14ac:dyDescent="0.3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3.9" customHeight="1" x14ac:dyDescent="0.3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3.9" customHeight="1" x14ac:dyDescent="0.3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3.9" customHeight="1" x14ac:dyDescent="0.3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3.9" customHeight="1" x14ac:dyDescent="0.3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3.9" customHeight="1" x14ac:dyDescent="0.3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3.9" customHeight="1" x14ac:dyDescent="0.3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3.9" customHeight="1" x14ac:dyDescent="0.3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3.9" customHeight="1" x14ac:dyDescent="0.3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3.9" customHeight="1" x14ac:dyDescent="0.3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3.9" customHeight="1" x14ac:dyDescent="0.3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3.9" customHeight="1" x14ac:dyDescent="0.3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3.9" customHeight="1" x14ac:dyDescent="0.3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3.9" customHeight="1" x14ac:dyDescent="0.3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3.9" customHeight="1" x14ac:dyDescent="0.3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3.9" customHeight="1" x14ac:dyDescent="0.3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3.9" customHeight="1" x14ac:dyDescent="0.3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3.9" customHeight="1" x14ac:dyDescent="0.3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3.9" customHeight="1" x14ac:dyDescent="0.3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3.9" customHeight="1" x14ac:dyDescent="0.3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3.9" customHeight="1" x14ac:dyDescent="0.3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3.9" customHeight="1" x14ac:dyDescent="0.3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3.9" customHeight="1" x14ac:dyDescent="0.3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3.9" customHeight="1" x14ac:dyDescent="0.3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3.9" customHeight="1" x14ac:dyDescent="0.3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3.9" customHeight="1" x14ac:dyDescent="0.3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3.9" customHeight="1" x14ac:dyDescent="0.3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3.9" customHeight="1" x14ac:dyDescent="0.3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3.9" customHeight="1" x14ac:dyDescent="0.3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3.9" customHeight="1" x14ac:dyDescent="0.3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3.9" customHeight="1" x14ac:dyDescent="0.3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3.9" customHeight="1" x14ac:dyDescent="0.3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3.9" customHeight="1" x14ac:dyDescent="0.3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3.9" customHeight="1" x14ac:dyDescent="0.3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3.9" customHeight="1" x14ac:dyDescent="0.3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3.9" customHeight="1" x14ac:dyDescent="0.3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3.9" customHeight="1" x14ac:dyDescent="0.3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3.9" customHeight="1" x14ac:dyDescent="0.3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3.9" customHeight="1" x14ac:dyDescent="0.3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3.9" customHeight="1" x14ac:dyDescent="0.3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3.9" customHeight="1" x14ac:dyDescent="0.3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3.9" customHeight="1" x14ac:dyDescent="0.3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3.9" customHeight="1" x14ac:dyDescent="0.3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3.9" customHeight="1" x14ac:dyDescent="0.3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3.9" customHeight="1" x14ac:dyDescent="0.3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3.9" customHeight="1" x14ac:dyDescent="0.3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3.9" customHeight="1" x14ac:dyDescent="0.3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3.9" customHeight="1" x14ac:dyDescent="0.3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3.9" customHeight="1" x14ac:dyDescent="0.3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3.9" customHeight="1" x14ac:dyDescent="0.3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3.9" customHeight="1" x14ac:dyDescent="0.3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3.9" customHeight="1" x14ac:dyDescent="0.3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3.9" customHeight="1" x14ac:dyDescent="0.3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3.9" customHeight="1" x14ac:dyDescent="0.3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3.9" customHeight="1" x14ac:dyDescent="0.3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3.9" customHeight="1" x14ac:dyDescent="0.3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3.9" customHeight="1" x14ac:dyDescent="0.3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3.9" customHeight="1" x14ac:dyDescent="0.3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3.9" customHeight="1" x14ac:dyDescent="0.3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3.9" customHeight="1" x14ac:dyDescent="0.3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3.9" customHeight="1" x14ac:dyDescent="0.3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3.9" customHeight="1" x14ac:dyDescent="0.3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3.9" customHeight="1" x14ac:dyDescent="0.3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3.9" customHeight="1" x14ac:dyDescent="0.3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3.9" customHeight="1" x14ac:dyDescent="0.3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3.9" customHeight="1" x14ac:dyDescent="0.3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3.9" customHeight="1" x14ac:dyDescent="0.3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3.9" customHeight="1" x14ac:dyDescent="0.3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3.9" customHeight="1" x14ac:dyDescent="0.3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3.9" customHeight="1" x14ac:dyDescent="0.3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3.9" customHeight="1" x14ac:dyDescent="0.3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3.9" customHeight="1" x14ac:dyDescent="0.3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3.9" customHeight="1" x14ac:dyDescent="0.3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3.9" customHeight="1" x14ac:dyDescent="0.3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3.9" customHeight="1" x14ac:dyDescent="0.3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3.9" customHeight="1" x14ac:dyDescent="0.3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3.9" customHeight="1" x14ac:dyDescent="0.3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3.9" customHeight="1" x14ac:dyDescent="0.3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3.9" customHeight="1" x14ac:dyDescent="0.3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3.9" customHeight="1" x14ac:dyDescent="0.3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3.9" customHeight="1" x14ac:dyDescent="0.3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3.9" customHeight="1" x14ac:dyDescent="0.3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3.9" customHeight="1" x14ac:dyDescent="0.3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3.9" customHeight="1" x14ac:dyDescent="0.3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3.9" customHeight="1" x14ac:dyDescent="0.3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3.9" customHeight="1" x14ac:dyDescent="0.3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3.9" customHeight="1" x14ac:dyDescent="0.3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3.9" customHeight="1" x14ac:dyDescent="0.3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3.9" customHeight="1" x14ac:dyDescent="0.3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3.9" customHeight="1" x14ac:dyDescent="0.3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3.9" customHeight="1" x14ac:dyDescent="0.3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3.9" customHeight="1" x14ac:dyDescent="0.3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3.9" customHeight="1" x14ac:dyDescent="0.3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3.9" customHeight="1" x14ac:dyDescent="0.3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3.9" customHeight="1" x14ac:dyDescent="0.3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3.9" customHeight="1" x14ac:dyDescent="0.3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3.9" customHeight="1" x14ac:dyDescent="0.3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3.9" customHeight="1" x14ac:dyDescent="0.3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3.9" customHeight="1" x14ac:dyDescent="0.3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3.9" customHeight="1" x14ac:dyDescent="0.3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3.9" customHeight="1" x14ac:dyDescent="0.3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3.9" customHeight="1" x14ac:dyDescent="0.3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3.9" customHeight="1" x14ac:dyDescent="0.3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3.9" customHeight="1" x14ac:dyDescent="0.3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3.9" customHeight="1" x14ac:dyDescent="0.3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3.9" customHeight="1" x14ac:dyDescent="0.3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3.9" customHeight="1" x14ac:dyDescent="0.3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3.9" customHeight="1" x14ac:dyDescent="0.3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3.9" customHeight="1" x14ac:dyDescent="0.3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3.9" customHeight="1" x14ac:dyDescent="0.3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3.9" customHeight="1" x14ac:dyDescent="0.3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3.9" customHeight="1" x14ac:dyDescent="0.3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3.9" customHeight="1" x14ac:dyDescent="0.3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3.9" customHeight="1" x14ac:dyDescent="0.3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3.9" customHeight="1" x14ac:dyDescent="0.3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3.9" customHeight="1" x14ac:dyDescent="0.3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3.9" customHeight="1" x14ac:dyDescent="0.3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3.9" customHeight="1" x14ac:dyDescent="0.3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3.9" customHeight="1" x14ac:dyDescent="0.3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3.9" customHeight="1" x14ac:dyDescent="0.3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3.9" customHeight="1" x14ac:dyDescent="0.3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3.9" customHeight="1" x14ac:dyDescent="0.3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3.9" customHeight="1" x14ac:dyDescent="0.3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3.9" customHeight="1" x14ac:dyDescent="0.3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3.9" customHeight="1" x14ac:dyDescent="0.3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3.9" customHeight="1" x14ac:dyDescent="0.3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3.9" customHeight="1" x14ac:dyDescent="0.3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3.9" customHeight="1" x14ac:dyDescent="0.3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3.9" customHeight="1" x14ac:dyDescent="0.3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3.9" customHeight="1" x14ac:dyDescent="0.3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3.9" customHeight="1" x14ac:dyDescent="0.3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3.9" customHeight="1" x14ac:dyDescent="0.3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3.9" customHeight="1" x14ac:dyDescent="0.3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3.9" customHeight="1" x14ac:dyDescent="0.3">
      <c r="G2124" s="44"/>
      <c r="H2124" s="44"/>
      <c r="I2124" s="44"/>
      <c r="J2124" s="44"/>
      <c r="K2124" s="44"/>
      <c r="L2124" s="44"/>
      <c r="M2124" s="44"/>
      <c r="N2124" s="44"/>
      <c r="O2124" s="44"/>
      <c r="P2124" s="44"/>
      <c r="Q2124" s="44"/>
      <c r="R2124" s="44"/>
      <c r="S2124" s="44"/>
      <c r="T2124" s="44"/>
      <c r="U2124" s="44"/>
      <c r="V2124" s="44"/>
      <c r="W2124" s="44"/>
      <c r="X2124" s="44"/>
      <c r="Y2124" s="44"/>
      <c r="Z2124" s="44"/>
      <c r="AA2124" s="35"/>
      <c r="AB2124" s="35"/>
      <c r="AC2124" s="35"/>
      <c r="AD2124" s="35"/>
      <c r="AE2124" s="35"/>
      <c r="AF2124" s="35"/>
      <c r="AG2124" s="35"/>
      <c r="AH2124" s="35"/>
      <c r="AI2124" s="35"/>
      <c r="AJ2124" s="35"/>
      <c r="AK2124" s="35"/>
    </row>
    <row r="2125" spans="7:37" s="13" customFormat="1" ht="13.9" customHeight="1" x14ac:dyDescent="0.3">
      <c r="G2125" s="44"/>
      <c r="H2125" s="44"/>
      <c r="I2125" s="44"/>
      <c r="J2125" s="44"/>
      <c r="K2125" s="44"/>
      <c r="L2125" s="44"/>
      <c r="M2125" s="44"/>
      <c r="N2125" s="44"/>
      <c r="O2125" s="44"/>
      <c r="P2125" s="44"/>
      <c r="Q2125" s="44"/>
      <c r="R2125" s="44"/>
      <c r="S2125" s="44"/>
      <c r="T2125" s="44"/>
      <c r="U2125" s="44"/>
      <c r="V2125" s="44"/>
      <c r="W2125" s="44"/>
      <c r="X2125" s="44"/>
      <c r="Y2125" s="44"/>
      <c r="Z2125" s="44"/>
      <c r="AA2125" s="35"/>
      <c r="AB2125" s="35"/>
      <c r="AC2125" s="35"/>
      <c r="AD2125" s="35"/>
      <c r="AE2125" s="35"/>
      <c r="AF2125" s="35"/>
      <c r="AG2125" s="35"/>
      <c r="AH2125" s="35"/>
      <c r="AI2125" s="35"/>
      <c r="AJ2125" s="35"/>
      <c r="AK2125" s="35"/>
    </row>
    <row r="2126" spans="7:37" s="13" customFormat="1" ht="13.9" customHeight="1" x14ac:dyDescent="0.3">
      <c r="G2126" s="44"/>
      <c r="H2126" s="44"/>
      <c r="I2126" s="44"/>
      <c r="J2126" s="44"/>
      <c r="K2126" s="44"/>
      <c r="L2126" s="44"/>
      <c r="M2126" s="44"/>
      <c r="N2126" s="44"/>
      <c r="O2126" s="44"/>
      <c r="P2126" s="44"/>
      <c r="Q2126" s="44"/>
      <c r="R2126" s="44"/>
      <c r="S2126" s="44"/>
      <c r="T2126" s="44"/>
      <c r="U2126" s="44"/>
      <c r="V2126" s="44"/>
      <c r="W2126" s="44"/>
      <c r="X2126" s="44"/>
      <c r="Y2126" s="44"/>
      <c r="Z2126" s="44"/>
      <c r="AA2126" s="35"/>
      <c r="AB2126" s="35"/>
      <c r="AC2126" s="35"/>
      <c r="AD2126" s="35"/>
      <c r="AE2126" s="35"/>
      <c r="AF2126" s="35"/>
      <c r="AG2126" s="35"/>
      <c r="AH2126" s="35"/>
      <c r="AI2126" s="35"/>
      <c r="AJ2126" s="35"/>
      <c r="AK2126" s="35"/>
    </row>
    <row r="2127" spans="7:37" s="13" customFormat="1" ht="13.9" customHeight="1" x14ac:dyDescent="0.3">
      <c r="G2127" s="44"/>
      <c r="H2127" s="44"/>
      <c r="I2127" s="44"/>
      <c r="J2127" s="44"/>
      <c r="K2127" s="44"/>
      <c r="L2127" s="44"/>
      <c r="M2127" s="44"/>
      <c r="N2127" s="44"/>
      <c r="O2127" s="44"/>
      <c r="P2127" s="44"/>
      <c r="Q2127" s="44"/>
      <c r="R2127" s="44"/>
      <c r="S2127" s="44"/>
      <c r="T2127" s="44"/>
      <c r="U2127" s="44"/>
      <c r="V2127" s="44"/>
      <c r="W2127" s="44"/>
      <c r="X2127" s="44"/>
      <c r="Y2127" s="44"/>
      <c r="Z2127" s="44"/>
      <c r="AA2127" s="35"/>
      <c r="AB2127" s="35"/>
      <c r="AC2127" s="35"/>
      <c r="AD2127" s="35"/>
      <c r="AE2127" s="35"/>
      <c r="AF2127" s="35"/>
      <c r="AG2127" s="35"/>
      <c r="AH2127" s="35"/>
      <c r="AI2127" s="35"/>
      <c r="AJ2127" s="35"/>
      <c r="AK2127" s="35"/>
    </row>
    <row r="2128" spans="7:37" s="13" customFormat="1" ht="13.9" customHeight="1" x14ac:dyDescent="0.3">
      <c r="G2128" s="44"/>
      <c r="H2128" s="44"/>
      <c r="I2128" s="44"/>
      <c r="J2128" s="44"/>
      <c r="K2128" s="44"/>
      <c r="L2128" s="44"/>
      <c r="M2128" s="44"/>
      <c r="N2128" s="44"/>
      <c r="O2128" s="44"/>
      <c r="P2128" s="44"/>
      <c r="Q2128" s="44"/>
      <c r="R2128" s="44"/>
      <c r="S2128" s="44"/>
      <c r="T2128" s="44"/>
      <c r="U2128" s="44"/>
      <c r="V2128" s="44"/>
      <c r="W2128" s="44"/>
      <c r="X2128" s="44"/>
      <c r="Y2128" s="44"/>
      <c r="Z2128" s="44"/>
      <c r="AA2128" s="35"/>
      <c r="AB2128" s="35"/>
      <c r="AC2128" s="35"/>
      <c r="AD2128" s="35"/>
      <c r="AE2128" s="35"/>
      <c r="AF2128" s="35"/>
      <c r="AG2128" s="35"/>
      <c r="AH2128" s="35"/>
      <c r="AI2128" s="35"/>
      <c r="AJ2128" s="35"/>
      <c r="AK2128" s="35"/>
    </row>
    <row r="2129" spans="7:37" s="13" customFormat="1" ht="13.9" customHeight="1" x14ac:dyDescent="0.3">
      <c r="G2129" s="44"/>
      <c r="H2129" s="44"/>
      <c r="I2129" s="44"/>
      <c r="J2129" s="44"/>
      <c r="K2129" s="44"/>
      <c r="L2129" s="44"/>
      <c r="M2129" s="44"/>
      <c r="N2129" s="44"/>
      <c r="O2129" s="44"/>
      <c r="P2129" s="44"/>
      <c r="Q2129" s="44"/>
      <c r="R2129" s="44"/>
      <c r="S2129" s="44"/>
      <c r="T2129" s="44"/>
      <c r="U2129" s="44"/>
      <c r="V2129" s="44"/>
      <c r="W2129" s="44"/>
      <c r="X2129" s="44"/>
      <c r="Y2129" s="44"/>
      <c r="Z2129" s="44"/>
      <c r="AA2129" s="35"/>
      <c r="AB2129" s="35"/>
      <c r="AC2129" s="35"/>
      <c r="AD2129" s="35"/>
      <c r="AE2129" s="35"/>
      <c r="AF2129" s="35"/>
      <c r="AG2129" s="35"/>
      <c r="AH2129" s="35"/>
      <c r="AI2129" s="35"/>
      <c r="AJ2129" s="35"/>
      <c r="AK2129" s="35"/>
    </row>
    <row r="2130" spans="7:37" s="13" customFormat="1" ht="13.9" customHeight="1" x14ac:dyDescent="0.3">
      <c r="G2130" s="44"/>
      <c r="H2130" s="44"/>
      <c r="I2130" s="44"/>
      <c r="J2130" s="44"/>
      <c r="K2130" s="44"/>
      <c r="L2130" s="44"/>
      <c r="M2130" s="44"/>
      <c r="N2130" s="44"/>
      <c r="O2130" s="44"/>
      <c r="P2130" s="44"/>
      <c r="Q2130" s="44"/>
      <c r="R2130" s="44"/>
      <c r="S2130" s="44"/>
      <c r="T2130" s="44"/>
      <c r="U2130" s="44"/>
      <c r="V2130" s="44"/>
      <c r="W2130" s="44"/>
      <c r="X2130" s="44"/>
      <c r="Y2130" s="44"/>
      <c r="Z2130" s="44"/>
      <c r="AA2130" s="35"/>
      <c r="AB2130" s="35"/>
      <c r="AC2130" s="35"/>
      <c r="AD2130" s="35"/>
      <c r="AE2130" s="35"/>
      <c r="AF2130" s="35"/>
      <c r="AG2130" s="35"/>
      <c r="AH2130" s="35"/>
      <c r="AI2130" s="35"/>
      <c r="AJ2130" s="35"/>
      <c r="AK2130" s="35"/>
    </row>
    <row r="2131" spans="7:37" s="13" customFormat="1" ht="13.9" customHeight="1" x14ac:dyDescent="0.3">
      <c r="G2131" s="44"/>
      <c r="H2131" s="44"/>
      <c r="I2131" s="44"/>
      <c r="J2131" s="44"/>
      <c r="K2131" s="44"/>
      <c r="L2131" s="44"/>
      <c r="M2131" s="44"/>
      <c r="N2131" s="44"/>
      <c r="O2131" s="44"/>
      <c r="P2131" s="44"/>
      <c r="Q2131" s="44"/>
      <c r="R2131" s="44"/>
      <c r="S2131" s="44"/>
      <c r="T2131" s="44"/>
      <c r="U2131" s="44"/>
      <c r="V2131" s="44"/>
      <c r="W2131" s="44"/>
      <c r="X2131" s="44"/>
      <c r="Y2131" s="44"/>
      <c r="Z2131" s="44"/>
      <c r="AA2131" s="35"/>
      <c r="AB2131" s="35"/>
      <c r="AC2131" s="35"/>
      <c r="AD2131" s="35"/>
      <c r="AE2131" s="35"/>
      <c r="AF2131" s="35"/>
      <c r="AG2131" s="35"/>
      <c r="AH2131" s="35"/>
      <c r="AI2131" s="35"/>
      <c r="AJ2131" s="35"/>
      <c r="AK2131" s="35"/>
    </row>
    <row r="2132" spans="7:37" s="13" customFormat="1" ht="13.9" customHeight="1" x14ac:dyDescent="0.3">
      <c r="G2132" s="44"/>
      <c r="H2132" s="44"/>
      <c r="I2132" s="44"/>
      <c r="J2132" s="44"/>
      <c r="K2132" s="44"/>
      <c r="L2132" s="44"/>
      <c r="M2132" s="44"/>
      <c r="N2132" s="44"/>
      <c r="O2132" s="44"/>
      <c r="P2132" s="44"/>
      <c r="Q2132" s="44"/>
      <c r="R2132" s="44"/>
      <c r="S2132" s="44"/>
      <c r="T2132" s="44"/>
      <c r="U2132" s="44"/>
      <c r="V2132" s="44"/>
      <c r="W2132" s="44"/>
      <c r="X2132" s="44"/>
      <c r="Y2132" s="44"/>
      <c r="Z2132" s="44"/>
      <c r="AA2132" s="35"/>
      <c r="AB2132" s="35"/>
      <c r="AC2132" s="35"/>
      <c r="AD2132" s="35"/>
      <c r="AE2132" s="35"/>
      <c r="AF2132" s="35"/>
      <c r="AG2132" s="35"/>
      <c r="AH2132" s="35"/>
      <c r="AI2132" s="35"/>
      <c r="AJ2132" s="35"/>
      <c r="AK2132" s="35"/>
    </row>
    <row r="2133" spans="7:37" s="13" customFormat="1" ht="13.9" customHeight="1" x14ac:dyDescent="0.3">
      <c r="G2133" s="44"/>
      <c r="H2133" s="44"/>
      <c r="I2133" s="44"/>
      <c r="J2133" s="44"/>
      <c r="K2133" s="44"/>
      <c r="L2133" s="44"/>
      <c r="M2133" s="44"/>
      <c r="N2133" s="44"/>
      <c r="O2133" s="44"/>
      <c r="P2133" s="44"/>
      <c r="Q2133" s="44"/>
      <c r="R2133" s="44"/>
      <c r="S2133" s="44"/>
      <c r="T2133" s="44"/>
      <c r="U2133" s="44"/>
      <c r="V2133" s="44"/>
      <c r="W2133" s="44"/>
      <c r="X2133" s="44"/>
      <c r="Y2133" s="44"/>
      <c r="Z2133" s="44"/>
      <c r="AA2133" s="35"/>
      <c r="AB2133" s="35"/>
      <c r="AC2133" s="35"/>
      <c r="AD2133" s="35"/>
      <c r="AE2133" s="35"/>
      <c r="AF2133" s="35"/>
      <c r="AG2133" s="35"/>
      <c r="AH2133" s="35"/>
      <c r="AI2133" s="35"/>
      <c r="AJ2133" s="35"/>
      <c r="AK2133" s="35"/>
    </row>
    <row r="2134" spans="7:37" s="13" customFormat="1" ht="13.9" customHeight="1" x14ac:dyDescent="0.3">
      <c r="G2134" s="44"/>
      <c r="H2134" s="44"/>
      <c r="I2134" s="44"/>
      <c r="J2134" s="44"/>
      <c r="K2134" s="44"/>
      <c r="L2134" s="44"/>
      <c r="M2134" s="44"/>
      <c r="N2134" s="44"/>
      <c r="O2134" s="44"/>
      <c r="P2134" s="44"/>
      <c r="Q2134" s="44"/>
      <c r="R2134" s="44"/>
      <c r="S2134" s="44"/>
      <c r="T2134" s="44"/>
      <c r="U2134" s="44"/>
      <c r="V2134" s="44"/>
      <c r="W2134" s="44"/>
      <c r="X2134" s="44"/>
      <c r="Y2134" s="44"/>
      <c r="Z2134" s="44"/>
      <c r="AA2134" s="35"/>
      <c r="AB2134" s="35"/>
      <c r="AC2134" s="35"/>
      <c r="AD2134" s="35"/>
      <c r="AE2134" s="35"/>
      <c r="AF2134" s="35"/>
      <c r="AG2134" s="35"/>
      <c r="AH2134" s="35"/>
      <c r="AI2134" s="35"/>
      <c r="AJ2134" s="35"/>
      <c r="AK2134" s="35"/>
    </row>
    <row r="2135" spans="7:37" s="13" customFormat="1" ht="13.9" customHeight="1" x14ac:dyDescent="0.3">
      <c r="G2135" s="44"/>
      <c r="H2135" s="44"/>
      <c r="I2135" s="44"/>
      <c r="J2135" s="44"/>
      <c r="K2135" s="44"/>
      <c r="L2135" s="44"/>
      <c r="M2135" s="44"/>
      <c r="N2135" s="44"/>
      <c r="O2135" s="44"/>
      <c r="P2135" s="44"/>
      <c r="Q2135" s="44"/>
      <c r="R2135" s="44"/>
      <c r="S2135" s="44"/>
      <c r="T2135" s="44"/>
      <c r="U2135" s="44"/>
      <c r="V2135" s="44"/>
      <c r="W2135" s="44"/>
      <c r="X2135" s="44"/>
      <c r="Y2135" s="44"/>
      <c r="Z2135" s="44"/>
      <c r="AA2135" s="35"/>
      <c r="AB2135" s="35"/>
      <c r="AC2135" s="35"/>
      <c r="AD2135" s="35"/>
      <c r="AE2135" s="35"/>
      <c r="AF2135" s="35"/>
      <c r="AG2135" s="35"/>
      <c r="AH2135" s="35"/>
      <c r="AI2135" s="35"/>
      <c r="AJ2135" s="35"/>
      <c r="AK2135" s="35"/>
    </row>
    <row r="2136" spans="7:37" s="13" customFormat="1" ht="13.9" customHeight="1" x14ac:dyDescent="0.3">
      <c r="G2136" s="44"/>
      <c r="H2136" s="44"/>
      <c r="I2136" s="44"/>
      <c r="J2136" s="44"/>
      <c r="K2136" s="44"/>
      <c r="L2136" s="44"/>
      <c r="M2136" s="44"/>
      <c r="N2136" s="44"/>
      <c r="O2136" s="44"/>
      <c r="P2136" s="44"/>
      <c r="Q2136" s="44"/>
      <c r="R2136" s="44"/>
      <c r="S2136" s="44"/>
      <c r="T2136" s="44"/>
      <c r="U2136" s="44"/>
      <c r="V2136" s="44"/>
      <c r="W2136" s="44"/>
      <c r="X2136" s="44"/>
      <c r="Y2136" s="44"/>
      <c r="Z2136" s="44"/>
      <c r="AA2136" s="35"/>
      <c r="AB2136" s="35"/>
      <c r="AC2136" s="35"/>
      <c r="AD2136" s="35"/>
      <c r="AE2136" s="35"/>
      <c r="AF2136" s="35"/>
      <c r="AG2136" s="35"/>
      <c r="AH2136" s="35"/>
      <c r="AI2136" s="35"/>
      <c r="AJ2136" s="35"/>
      <c r="AK2136" s="35"/>
    </row>
    <row r="2137" spans="7:37" s="13" customFormat="1" ht="13.9" customHeight="1" x14ac:dyDescent="0.3">
      <c r="G2137" s="44"/>
      <c r="H2137" s="44"/>
      <c r="I2137" s="44"/>
      <c r="J2137" s="44"/>
      <c r="K2137" s="44"/>
      <c r="L2137" s="44"/>
      <c r="M2137" s="44"/>
      <c r="N2137" s="44"/>
      <c r="O2137" s="44"/>
      <c r="P2137" s="44"/>
      <c r="Q2137" s="44"/>
      <c r="R2137" s="44"/>
      <c r="S2137" s="44"/>
      <c r="T2137" s="44"/>
      <c r="U2137" s="44"/>
      <c r="V2137" s="44"/>
      <c r="W2137" s="44"/>
      <c r="X2137" s="44"/>
      <c r="Y2137" s="44"/>
      <c r="Z2137" s="44"/>
      <c r="AA2137" s="35"/>
      <c r="AB2137" s="35"/>
      <c r="AC2137" s="35"/>
      <c r="AD2137" s="35"/>
      <c r="AE2137" s="35"/>
      <c r="AF2137" s="35"/>
      <c r="AG2137" s="35"/>
      <c r="AH2137" s="35"/>
      <c r="AI2137" s="35"/>
      <c r="AJ2137" s="35"/>
      <c r="AK2137" s="35"/>
    </row>
    <row r="2138" spans="7:37" s="13" customFormat="1" ht="13.9" customHeight="1" x14ac:dyDescent="0.3">
      <c r="G2138" s="44"/>
      <c r="H2138" s="44"/>
      <c r="I2138" s="44"/>
      <c r="J2138" s="44"/>
      <c r="K2138" s="44"/>
      <c r="L2138" s="44"/>
      <c r="M2138" s="44"/>
      <c r="N2138" s="44"/>
      <c r="O2138" s="44"/>
      <c r="P2138" s="44"/>
      <c r="Q2138" s="44"/>
      <c r="R2138" s="44"/>
      <c r="S2138" s="44"/>
      <c r="T2138" s="44"/>
      <c r="U2138" s="44"/>
      <c r="V2138" s="44"/>
      <c r="W2138" s="44"/>
      <c r="X2138" s="44"/>
      <c r="Y2138" s="44"/>
      <c r="Z2138" s="44"/>
      <c r="AA2138" s="35"/>
      <c r="AB2138" s="35"/>
      <c r="AC2138" s="35"/>
      <c r="AD2138" s="35"/>
      <c r="AE2138" s="35"/>
      <c r="AF2138" s="35"/>
      <c r="AG2138" s="35"/>
      <c r="AH2138" s="35"/>
      <c r="AI2138" s="35"/>
      <c r="AJ2138" s="35"/>
      <c r="AK2138" s="35"/>
    </row>
    <row r="2139" spans="7:37" s="13" customFormat="1" ht="13.9" customHeight="1" x14ac:dyDescent="0.3">
      <c r="G2139" s="44"/>
      <c r="H2139" s="44"/>
      <c r="I2139" s="44"/>
      <c r="J2139" s="44"/>
      <c r="K2139" s="44"/>
      <c r="L2139" s="44"/>
      <c r="M2139" s="44"/>
      <c r="N2139" s="44"/>
      <c r="O2139" s="44"/>
      <c r="P2139" s="44"/>
      <c r="Q2139" s="44"/>
      <c r="R2139" s="44"/>
      <c r="S2139" s="44"/>
      <c r="T2139" s="44"/>
      <c r="U2139" s="44"/>
      <c r="V2139" s="44"/>
      <c r="W2139" s="44"/>
      <c r="X2139" s="44"/>
      <c r="Y2139" s="44"/>
      <c r="Z2139" s="44"/>
      <c r="AA2139" s="35"/>
      <c r="AB2139" s="35"/>
      <c r="AC2139" s="35"/>
      <c r="AD2139" s="35"/>
      <c r="AE2139" s="35"/>
      <c r="AF2139" s="35"/>
      <c r="AG2139" s="35"/>
      <c r="AH2139" s="35"/>
      <c r="AI2139" s="35"/>
      <c r="AJ2139" s="35"/>
      <c r="AK2139" s="35"/>
    </row>
    <row r="2140" spans="7:37" s="13" customFormat="1" ht="13.9" customHeight="1" x14ac:dyDescent="0.3">
      <c r="G2140" s="44"/>
      <c r="H2140" s="44"/>
      <c r="I2140" s="44"/>
      <c r="J2140" s="44"/>
      <c r="K2140" s="44"/>
      <c r="L2140" s="44"/>
      <c r="M2140" s="44"/>
      <c r="N2140" s="44"/>
      <c r="O2140" s="44"/>
      <c r="P2140" s="44"/>
      <c r="Q2140" s="44"/>
      <c r="R2140" s="44"/>
      <c r="S2140" s="44"/>
      <c r="T2140" s="44"/>
      <c r="U2140" s="44"/>
      <c r="V2140" s="44"/>
      <c r="W2140" s="44"/>
      <c r="X2140" s="44"/>
      <c r="Y2140" s="44"/>
      <c r="Z2140" s="44"/>
      <c r="AA2140" s="35"/>
      <c r="AB2140" s="35"/>
      <c r="AC2140" s="35"/>
      <c r="AD2140" s="35"/>
      <c r="AE2140" s="35"/>
      <c r="AF2140" s="35"/>
      <c r="AG2140" s="35"/>
      <c r="AH2140" s="35"/>
      <c r="AI2140" s="35"/>
      <c r="AJ2140" s="35"/>
      <c r="AK2140" s="35"/>
    </row>
    <row r="2141" spans="7:37" s="13" customFormat="1" ht="13.9" customHeight="1" x14ac:dyDescent="0.3">
      <c r="G2141" s="44"/>
      <c r="H2141" s="44"/>
      <c r="I2141" s="44"/>
      <c r="J2141" s="44"/>
      <c r="K2141" s="44"/>
      <c r="L2141" s="44"/>
      <c r="M2141" s="44"/>
      <c r="N2141" s="44"/>
      <c r="O2141" s="44"/>
      <c r="P2141" s="44"/>
      <c r="Q2141" s="44"/>
      <c r="R2141" s="44"/>
      <c r="S2141" s="44"/>
      <c r="T2141" s="44"/>
      <c r="U2141" s="44"/>
      <c r="V2141" s="44"/>
      <c r="W2141" s="44"/>
      <c r="X2141" s="44"/>
      <c r="Y2141" s="44"/>
      <c r="Z2141" s="44"/>
      <c r="AA2141" s="35"/>
      <c r="AB2141" s="35"/>
      <c r="AC2141" s="35"/>
      <c r="AD2141" s="35"/>
      <c r="AE2141" s="35"/>
      <c r="AF2141" s="35"/>
      <c r="AG2141" s="35"/>
      <c r="AH2141" s="35"/>
      <c r="AI2141" s="35"/>
      <c r="AJ2141" s="35"/>
      <c r="AK2141" s="35"/>
    </row>
    <row r="2142" spans="7:37" s="13" customFormat="1" ht="13.9" customHeight="1" x14ac:dyDescent="0.3">
      <c r="G2142" s="44"/>
      <c r="H2142" s="44"/>
      <c r="I2142" s="44"/>
      <c r="J2142" s="44"/>
      <c r="K2142" s="44"/>
      <c r="L2142" s="44"/>
      <c r="M2142" s="44"/>
      <c r="N2142" s="44"/>
      <c r="O2142" s="44"/>
      <c r="P2142" s="44"/>
      <c r="Q2142" s="44"/>
      <c r="R2142" s="44"/>
      <c r="S2142" s="44"/>
      <c r="T2142" s="44"/>
      <c r="U2142" s="44"/>
      <c r="V2142" s="44"/>
      <c r="W2142" s="44"/>
      <c r="X2142" s="44"/>
      <c r="Y2142" s="44"/>
      <c r="Z2142" s="44"/>
      <c r="AA2142" s="35"/>
      <c r="AB2142" s="35"/>
      <c r="AC2142" s="35"/>
      <c r="AD2142" s="35"/>
      <c r="AE2142" s="35"/>
      <c r="AF2142" s="35"/>
      <c r="AG2142" s="35"/>
      <c r="AH2142" s="35"/>
      <c r="AI2142" s="35"/>
      <c r="AJ2142" s="35"/>
      <c r="AK2142" s="35"/>
    </row>
    <row r="2143" spans="7:37" s="13" customFormat="1" ht="13.9" customHeight="1" x14ac:dyDescent="0.3">
      <c r="G2143" s="44"/>
      <c r="H2143" s="44"/>
      <c r="I2143" s="44"/>
      <c r="J2143" s="44"/>
      <c r="K2143" s="44"/>
      <c r="L2143" s="44"/>
      <c r="M2143" s="44"/>
      <c r="N2143" s="44"/>
      <c r="O2143" s="44"/>
      <c r="P2143" s="44"/>
      <c r="Q2143" s="44"/>
      <c r="R2143" s="44"/>
      <c r="S2143" s="44"/>
      <c r="T2143" s="44"/>
      <c r="U2143" s="44"/>
      <c r="V2143" s="44"/>
      <c r="W2143" s="44"/>
      <c r="X2143" s="44"/>
      <c r="Y2143" s="44"/>
      <c r="Z2143" s="44"/>
      <c r="AA2143" s="35"/>
      <c r="AB2143" s="35"/>
      <c r="AC2143" s="35"/>
      <c r="AD2143" s="35"/>
      <c r="AE2143" s="35"/>
      <c r="AF2143" s="35"/>
      <c r="AG2143" s="35"/>
      <c r="AH2143" s="35"/>
      <c r="AI2143" s="35"/>
      <c r="AJ2143" s="35"/>
      <c r="AK2143" s="35"/>
    </row>
    <row r="2144" spans="7:37" s="13" customFormat="1" ht="13.9" customHeight="1" x14ac:dyDescent="0.3">
      <c r="G2144" s="44"/>
      <c r="H2144" s="44"/>
      <c r="I2144" s="44"/>
      <c r="J2144" s="44"/>
      <c r="K2144" s="44"/>
      <c r="L2144" s="44"/>
      <c r="M2144" s="44"/>
      <c r="N2144" s="44"/>
      <c r="O2144" s="44"/>
      <c r="P2144" s="44"/>
      <c r="Q2144" s="44"/>
      <c r="R2144" s="44"/>
      <c r="S2144" s="44"/>
      <c r="T2144" s="44"/>
      <c r="U2144" s="44"/>
      <c r="V2144" s="44"/>
      <c r="W2144" s="44"/>
      <c r="X2144" s="44"/>
      <c r="Y2144" s="44"/>
      <c r="Z2144" s="44"/>
      <c r="AA2144" s="35"/>
      <c r="AB2144" s="35"/>
      <c r="AC2144" s="35"/>
      <c r="AD2144" s="35"/>
      <c r="AE2144" s="35"/>
      <c r="AF2144" s="35"/>
      <c r="AG2144" s="35"/>
      <c r="AH2144" s="35"/>
      <c r="AI2144" s="35"/>
      <c r="AJ2144" s="35"/>
      <c r="AK2144" s="35"/>
    </row>
    <row r="2145" spans="7:37" s="13" customFormat="1" ht="13.9" customHeight="1" x14ac:dyDescent="0.3">
      <c r="G2145" s="44"/>
      <c r="H2145" s="44"/>
      <c r="I2145" s="44"/>
      <c r="J2145" s="44"/>
      <c r="K2145" s="44"/>
      <c r="L2145" s="44"/>
      <c r="M2145" s="44"/>
      <c r="N2145" s="44"/>
      <c r="O2145" s="44"/>
      <c r="P2145" s="44"/>
      <c r="Q2145" s="44"/>
      <c r="R2145" s="44"/>
      <c r="S2145" s="44"/>
      <c r="T2145" s="44"/>
      <c r="U2145" s="44"/>
      <c r="V2145" s="44"/>
      <c r="W2145" s="44"/>
      <c r="X2145" s="44"/>
      <c r="Y2145" s="44"/>
      <c r="Z2145" s="44"/>
      <c r="AA2145" s="35"/>
      <c r="AB2145" s="35"/>
      <c r="AC2145" s="35"/>
      <c r="AD2145" s="35"/>
      <c r="AE2145" s="35"/>
      <c r="AF2145" s="35"/>
      <c r="AG2145" s="35"/>
      <c r="AH2145" s="35"/>
      <c r="AI2145" s="35"/>
      <c r="AJ2145" s="35"/>
      <c r="AK2145" s="35"/>
    </row>
    <row r="2146" spans="7:37" s="13" customFormat="1" ht="13.9" customHeight="1" x14ac:dyDescent="0.3">
      <c r="G2146" s="44"/>
      <c r="H2146" s="44"/>
      <c r="I2146" s="44"/>
      <c r="J2146" s="44"/>
      <c r="K2146" s="44"/>
      <c r="L2146" s="44"/>
      <c r="M2146" s="44"/>
      <c r="N2146" s="44"/>
      <c r="O2146" s="44"/>
      <c r="P2146" s="44"/>
      <c r="Q2146" s="44"/>
      <c r="R2146" s="44"/>
      <c r="S2146" s="44"/>
      <c r="T2146" s="44"/>
      <c r="U2146" s="44"/>
      <c r="V2146" s="44"/>
      <c r="W2146" s="44"/>
      <c r="X2146" s="44"/>
      <c r="Y2146" s="44"/>
      <c r="Z2146" s="44"/>
      <c r="AA2146" s="35"/>
      <c r="AB2146" s="35"/>
      <c r="AC2146" s="35"/>
      <c r="AD2146" s="35"/>
      <c r="AE2146" s="35"/>
      <c r="AF2146" s="35"/>
      <c r="AG2146" s="35"/>
      <c r="AH2146" s="35"/>
      <c r="AI2146" s="35"/>
      <c r="AJ2146" s="35"/>
      <c r="AK2146" s="35"/>
    </row>
    <row r="2147" spans="7:37" s="13" customFormat="1" ht="13.9" customHeight="1" x14ac:dyDescent="0.3">
      <c r="G2147" s="44"/>
      <c r="H2147" s="44"/>
      <c r="I2147" s="44"/>
      <c r="J2147" s="44"/>
      <c r="K2147" s="44"/>
      <c r="L2147" s="44"/>
      <c r="M2147" s="44"/>
      <c r="N2147" s="44"/>
      <c r="O2147" s="44"/>
      <c r="P2147" s="44"/>
      <c r="Q2147" s="44"/>
      <c r="R2147" s="44"/>
      <c r="S2147" s="44"/>
      <c r="T2147" s="44"/>
      <c r="U2147" s="44"/>
      <c r="V2147" s="44"/>
      <c r="W2147" s="44"/>
      <c r="X2147" s="44"/>
      <c r="Y2147" s="44"/>
      <c r="Z2147" s="44"/>
      <c r="AA2147" s="35"/>
      <c r="AB2147" s="35"/>
      <c r="AC2147" s="35"/>
      <c r="AD2147" s="35"/>
      <c r="AE2147" s="35"/>
      <c r="AF2147" s="35"/>
      <c r="AG2147" s="35"/>
      <c r="AH2147" s="35"/>
      <c r="AI2147" s="35"/>
      <c r="AJ2147" s="35"/>
      <c r="AK2147" s="35"/>
    </row>
    <row r="2148" spans="7:37" s="13" customFormat="1" ht="13.9" customHeight="1" x14ac:dyDescent="0.3">
      <c r="G2148" s="44"/>
      <c r="H2148" s="44"/>
      <c r="I2148" s="44"/>
      <c r="J2148" s="44"/>
      <c r="K2148" s="44"/>
      <c r="L2148" s="44"/>
      <c r="M2148" s="44"/>
      <c r="N2148" s="44"/>
      <c r="O2148" s="44"/>
      <c r="P2148" s="44"/>
      <c r="Q2148" s="44"/>
      <c r="R2148" s="44"/>
      <c r="S2148" s="44"/>
      <c r="T2148" s="44"/>
      <c r="U2148" s="44"/>
      <c r="V2148" s="44"/>
      <c r="W2148" s="44"/>
      <c r="X2148" s="44"/>
      <c r="Y2148" s="44"/>
      <c r="Z2148" s="44"/>
      <c r="AA2148" s="35"/>
      <c r="AB2148" s="35"/>
      <c r="AC2148" s="35"/>
      <c r="AD2148" s="35"/>
      <c r="AE2148" s="35"/>
      <c r="AF2148" s="35"/>
      <c r="AG2148" s="35"/>
      <c r="AH2148" s="35"/>
      <c r="AI2148" s="35"/>
      <c r="AJ2148" s="35"/>
      <c r="AK2148" s="35"/>
    </row>
    <row r="2149" spans="7:37" s="13" customFormat="1" ht="13.9" customHeight="1" x14ac:dyDescent="0.3">
      <c r="G2149" s="44"/>
      <c r="H2149" s="44"/>
      <c r="I2149" s="44"/>
      <c r="J2149" s="44"/>
      <c r="K2149" s="44"/>
      <c r="L2149" s="44"/>
      <c r="M2149" s="44"/>
      <c r="N2149" s="44"/>
      <c r="O2149" s="44"/>
      <c r="P2149" s="44"/>
      <c r="Q2149" s="44"/>
      <c r="R2149" s="44"/>
      <c r="S2149" s="44"/>
      <c r="T2149" s="44"/>
      <c r="U2149" s="44"/>
      <c r="V2149" s="44"/>
      <c r="W2149" s="44"/>
      <c r="X2149" s="44"/>
      <c r="Y2149" s="44"/>
      <c r="Z2149" s="44"/>
      <c r="AA2149" s="35"/>
      <c r="AB2149" s="35"/>
      <c r="AC2149" s="35"/>
      <c r="AD2149" s="35"/>
      <c r="AE2149" s="35"/>
      <c r="AF2149" s="35"/>
      <c r="AG2149" s="35"/>
      <c r="AH2149" s="35"/>
      <c r="AI2149" s="35"/>
      <c r="AJ2149" s="35"/>
      <c r="AK2149" s="35"/>
    </row>
    <row r="2150" spans="7:37" s="13" customFormat="1" ht="13.9" customHeight="1" x14ac:dyDescent="0.3">
      <c r="G2150" s="44"/>
      <c r="H2150" s="44"/>
      <c r="I2150" s="44"/>
      <c r="J2150" s="44"/>
      <c r="K2150" s="44"/>
      <c r="L2150" s="44"/>
      <c r="M2150" s="44"/>
      <c r="N2150" s="44"/>
      <c r="O2150" s="44"/>
      <c r="P2150" s="44"/>
      <c r="Q2150" s="44"/>
      <c r="R2150" s="44"/>
      <c r="S2150" s="44"/>
      <c r="T2150" s="44"/>
      <c r="U2150" s="44"/>
      <c r="V2150" s="44"/>
      <c r="W2150" s="44"/>
      <c r="X2150" s="44"/>
      <c r="Y2150" s="44"/>
      <c r="Z2150" s="44"/>
      <c r="AA2150" s="35"/>
      <c r="AB2150" s="35"/>
      <c r="AC2150" s="35"/>
      <c r="AD2150" s="35"/>
      <c r="AE2150" s="35"/>
      <c r="AF2150" s="35"/>
      <c r="AG2150" s="35"/>
      <c r="AH2150" s="35"/>
      <c r="AI2150" s="35"/>
      <c r="AJ2150" s="35"/>
      <c r="AK2150" s="35"/>
    </row>
    <row r="2151" spans="7:37" s="13" customFormat="1" ht="13.9" customHeight="1" x14ac:dyDescent="0.3">
      <c r="G2151" s="44"/>
      <c r="H2151" s="44"/>
      <c r="I2151" s="44"/>
      <c r="J2151" s="44"/>
      <c r="K2151" s="44"/>
      <c r="L2151" s="44"/>
      <c r="M2151" s="44"/>
      <c r="N2151" s="44"/>
      <c r="O2151" s="44"/>
      <c r="P2151" s="44"/>
      <c r="Q2151" s="44"/>
      <c r="R2151" s="44"/>
      <c r="S2151" s="44"/>
      <c r="T2151" s="44"/>
      <c r="U2151" s="44"/>
      <c r="V2151" s="44"/>
      <c r="W2151" s="44"/>
      <c r="X2151" s="44"/>
      <c r="Y2151" s="44"/>
      <c r="Z2151" s="44"/>
      <c r="AA2151" s="35"/>
      <c r="AB2151" s="35"/>
      <c r="AC2151" s="35"/>
      <c r="AD2151" s="35"/>
      <c r="AE2151" s="35"/>
      <c r="AF2151" s="35"/>
      <c r="AG2151" s="35"/>
      <c r="AH2151" s="35"/>
      <c r="AI2151" s="35"/>
      <c r="AJ2151" s="35"/>
      <c r="AK2151" s="35"/>
    </row>
    <row r="2152" spans="7:37" s="13" customFormat="1" ht="13.9" customHeight="1" x14ac:dyDescent="0.3">
      <c r="G2152" s="44"/>
      <c r="H2152" s="44"/>
      <c r="I2152" s="44"/>
      <c r="J2152" s="44"/>
      <c r="K2152" s="44"/>
      <c r="L2152" s="44"/>
      <c r="M2152" s="44"/>
      <c r="N2152" s="44"/>
      <c r="O2152" s="44"/>
      <c r="P2152" s="44"/>
      <c r="Q2152" s="44"/>
      <c r="R2152" s="44"/>
      <c r="S2152" s="44"/>
      <c r="T2152" s="44"/>
      <c r="U2152" s="44"/>
      <c r="V2152" s="44"/>
      <c r="W2152" s="44"/>
      <c r="X2152" s="44"/>
      <c r="Y2152" s="44"/>
      <c r="Z2152" s="44"/>
      <c r="AA2152" s="35"/>
      <c r="AB2152" s="35"/>
      <c r="AC2152" s="35"/>
      <c r="AD2152" s="35"/>
      <c r="AE2152" s="35"/>
      <c r="AF2152" s="35"/>
      <c r="AG2152" s="35"/>
      <c r="AH2152" s="35"/>
      <c r="AI2152" s="35"/>
      <c r="AJ2152" s="35"/>
      <c r="AK2152" s="35"/>
    </row>
    <row r="2153" spans="7:37" s="13" customFormat="1" ht="13.9" customHeight="1" x14ac:dyDescent="0.3">
      <c r="G2153" s="44"/>
      <c r="H2153" s="44"/>
      <c r="I2153" s="44"/>
      <c r="J2153" s="44"/>
      <c r="K2153" s="44"/>
      <c r="L2153" s="44"/>
      <c r="M2153" s="44"/>
      <c r="N2153" s="44"/>
      <c r="O2153" s="44"/>
      <c r="P2153" s="44"/>
      <c r="Q2153" s="44"/>
      <c r="R2153" s="44"/>
      <c r="S2153" s="44"/>
      <c r="T2153" s="44"/>
      <c r="U2153" s="44"/>
      <c r="V2153" s="44"/>
      <c r="W2153" s="44"/>
      <c r="X2153" s="44"/>
      <c r="Y2153" s="44"/>
      <c r="Z2153" s="44"/>
      <c r="AA2153" s="35"/>
      <c r="AB2153" s="35"/>
      <c r="AC2153" s="35"/>
      <c r="AD2153" s="35"/>
      <c r="AE2153" s="35"/>
      <c r="AF2153" s="35"/>
      <c r="AG2153" s="35"/>
      <c r="AH2153" s="35"/>
      <c r="AI2153" s="35"/>
      <c r="AJ2153" s="35"/>
      <c r="AK2153" s="35"/>
    </row>
    <row r="2154" spans="7:37" s="13" customFormat="1" ht="13.9" customHeight="1" x14ac:dyDescent="0.3">
      <c r="G2154" s="44"/>
      <c r="H2154" s="44"/>
      <c r="I2154" s="44"/>
      <c r="J2154" s="44"/>
      <c r="K2154" s="44"/>
      <c r="L2154" s="44"/>
      <c r="M2154" s="44"/>
      <c r="N2154" s="44"/>
      <c r="O2154" s="44"/>
      <c r="P2154" s="44"/>
      <c r="Q2154" s="44"/>
      <c r="R2154" s="44"/>
      <c r="S2154" s="44"/>
      <c r="T2154" s="44"/>
      <c r="U2154" s="44"/>
      <c r="V2154" s="44"/>
      <c r="W2154" s="44"/>
      <c r="X2154" s="44"/>
      <c r="Y2154" s="44"/>
      <c r="Z2154" s="44"/>
      <c r="AA2154" s="35"/>
      <c r="AB2154" s="35"/>
      <c r="AC2154" s="35"/>
      <c r="AD2154" s="35"/>
      <c r="AE2154" s="35"/>
      <c r="AF2154" s="35"/>
      <c r="AG2154" s="35"/>
      <c r="AH2154" s="35"/>
      <c r="AI2154" s="35"/>
      <c r="AJ2154" s="35"/>
      <c r="AK2154" s="35"/>
    </row>
    <row r="2155" spans="7:37" s="13" customFormat="1" ht="13.9" customHeight="1" x14ac:dyDescent="0.3">
      <c r="G2155" s="44"/>
      <c r="H2155" s="44"/>
      <c r="I2155" s="44"/>
      <c r="J2155" s="44"/>
      <c r="K2155" s="44"/>
      <c r="L2155" s="44"/>
      <c r="M2155" s="44"/>
      <c r="N2155" s="44"/>
      <c r="O2155" s="44"/>
      <c r="P2155" s="44"/>
      <c r="Q2155" s="44"/>
      <c r="R2155" s="44"/>
      <c r="S2155" s="44"/>
      <c r="T2155" s="44"/>
      <c r="U2155" s="44"/>
      <c r="V2155" s="44"/>
      <c r="W2155" s="44"/>
      <c r="X2155" s="44"/>
      <c r="Y2155" s="44"/>
      <c r="Z2155" s="44"/>
      <c r="AA2155" s="35"/>
      <c r="AB2155" s="35"/>
      <c r="AC2155" s="35"/>
      <c r="AD2155" s="35"/>
      <c r="AE2155" s="35"/>
      <c r="AF2155" s="35"/>
      <c r="AG2155" s="35"/>
      <c r="AH2155" s="35"/>
      <c r="AI2155" s="35"/>
      <c r="AJ2155" s="35"/>
      <c r="AK2155" s="35"/>
    </row>
    <row r="2156" spans="7:37" s="13" customFormat="1" ht="13.9" customHeight="1" x14ac:dyDescent="0.3">
      <c r="G2156" s="44"/>
      <c r="H2156" s="44"/>
      <c r="I2156" s="44"/>
      <c r="J2156" s="44"/>
      <c r="K2156" s="44"/>
      <c r="L2156" s="44"/>
      <c r="M2156" s="44"/>
      <c r="N2156" s="44"/>
      <c r="O2156" s="44"/>
      <c r="P2156" s="44"/>
      <c r="Q2156" s="44"/>
      <c r="R2156" s="44"/>
      <c r="S2156" s="44"/>
      <c r="T2156" s="44"/>
      <c r="U2156" s="44"/>
      <c r="V2156" s="44"/>
      <c r="W2156" s="44"/>
      <c r="X2156" s="44"/>
      <c r="Y2156" s="44"/>
      <c r="Z2156" s="44"/>
      <c r="AA2156" s="35"/>
      <c r="AB2156" s="35"/>
      <c r="AC2156" s="35"/>
      <c r="AD2156" s="35"/>
      <c r="AE2156" s="35"/>
      <c r="AF2156" s="35"/>
      <c r="AG2156" s="35"/>
      <c r="AH2156" s="35"/>
      <c r="AI2156" s="35"/>
      <c r="AJ2156" s="35"/>
      <c r="AK2156" s="35"/>
    </row>
    <row r="2157" spans="7:37" s="13" customFormat="1" ht="13.9" customHeight="1" x14ac:dyDescent="0.3">
      <c r="G2157" s="44"/>
      <c r="H2157" s="44"/>
      <c r="I2157" s="44"/>
      <c r="J2157" s="44"/>
      <c r="K2157" s="44"/>
      <c r="L2157" s="44"/>
      <c r="M2157" s="44"/>
      <c r="N2157" s="44"/>
      <c r="O2157" s="44"/>
      <c r="P2157" s="44"/>
      <c r="Q2157" s="44"/>
      <c r="R2157" s="44"/>
      <c r="S2157" s="44"/>
      <c r="T2157" s="44"/>
      <c r="U2157" s="44"/>
      <c r="V2157" s="44"/>
      <c r="W2157" s="44"/>
      <c r="X2157" s="44"/>
      <c r="Y2157" s="44"/>
      <c r="Z2157" s="44"/>
      <c r="AA2157" s="35"/>
      <c r="AB2157" s="35"/>
      <c r="AC2157" s="35"/>
      <c r="AD2157" s="35"/>
      <c r="AE2157" s="35"/>
      <c r="AF2157" s="35"/>
      <c r="AG2157" s="35"/>
      <c r="AH2157" s="35"/>
      <c r="AI2157" s="35"/>
      <c r="AJ2157" s="35"/>
      <c r="AK2157" s="35"/>
    </row>
    <row r="2158" spans="7:37" s="13" customFormat="1" ht="13.9" customHeight="1" x14ac:dyDescent="0.3">
      <c r="G2158" s="44"/>
      <c r="H2158" s="44"/>
      <c r="I2158" s="44"/>
      <c r="J2158" s="44"/>
      <c r="K2158" s="44"/>
      <c r="L2158" s="44"/>
      <c r="M2158" s="44"/>
      <c r="N2158" s="44"/>
      <c r="O2158" s="44"/>
      <c r="P2158" s="44"/>
      <c r="Q2158" s="44"/>
      <c r="R2158" s="44"/>
      <c r="S2158" s="44"/>
      <c r="T2158" s="44"/>
      <c r="U2158" s="44"/>
      <c r="V2158" s="44"/>
      <c r="W2158" s="44"/>
      <c r="X2158" s="44"/>
      <c r="Y2158" s="44"/>
      <c r="Z2158" s="44"/>
      <c r="AA2158" s="35"/>
      <c r="AB2158" s="35"/>
      <c r="AC2158" s="35"/>
      <c r="AD2158" s="35"/>
      <c r="AE2158" s="35"/>
      <c r="AF2158" s="35"/>
      <c r="AG2158" s="35"/>
      <c r="AH2158" s="35"/>
      <c r="AI2158" s="35"/>
      <c r="AJ2158" s="35"/>
      <c r="AK2158" s="35"/>
    </row>
    <row r="2159" spans="7:37" s="13" customFormat="1" ht="13.9" customHeight="1" x14ac:dyDescent="0.3">
      <c r="G2159" s="44"/>
      <c r="H2159" s="44"/>
      <c r="I2159" s="44"/>
      <c r="J2159" s="44"/>
      <c r="K2159" s="44"/>
      <c r="L2159" s="44"/>
      <c r="M2159" s="44"/>
      <c r="N2159" s="44"/>
      <c r="O2159" s="44"/>
      <c r="P2159" s="44"/>
      <c r="Q2159" s="44"/>
      <c r="R2159" s="44"/>
      <c r="S2159" s="44"/>
      <c r="T2159" s="44"/>
      <c r="U2159" s="44"/>
      <c r="V2159" s="44"/>
      <c r="W2159" s="44"/>
      <c r="X2159" s="44"/>
      <c r="Y2159" s="44"/>
      <c r="Z2159" s="44"/>
      <c r="AA2159" s="35"/>
      <c r="AB2159" s="35"/>
      <c r="AC2159" s="35"/>
      <c r="AD2159" s="35"/>
      <c r="AE2159" s="35"/>
      <c r="AF2159" s="35"/>
      <c r="AG2159" s="35"/>
      <c r="AH2159" s="35"/>
      <c r="AI2159" s="35"/>
      <c r="AJ2159" s="35"/>
      <c r="AK2159" s="35"/>
    </row>
    <row r="2160" spans="7:37" s="13" customFormat="1" ht="13.9" customHeight="1" x14ac:dyDescent="0.3">
      <c r="G2160" s="44"/>
      <c r="H2160" s="44"/>
      <c r="I2160" s="44"/>
      <c r="J2160" s="44"/>
      <c r="K2160" s="44"/>
      <c r="L2160" s="44"/>
      <c r="M2160" s="44"/>
      <c r="N2160" s="44"/>
      <c r="O2160" s="44"/>
      <c r="P2160" s="44"/>
      <c r="Q2160" s="44"/>
      <c r="R2160" s="44"/>
      <c r="S2160" s="44"/>
      <c r="T2160" s="44"/>
      <c r="U2160" s="44"/>
      <c r="V2160" s="44"/>
      <c r="W2160" s="44"/>
      <c r="X2160" s="44"/>
      <c r="Y2160" s="44"/>
      <c r="Z2160" s="44"/>
      <c r="AA2160" s="35"/>
      <c r="AB2160" s="35"/>
      <c r="AC2160" s="35"/>
      <c r="AD2160" s="35"/>
      <c r="AE2160" s="35"/>
      <c r="AF2160" s="35"/>
      <c r="AG2160" s="35"/>
      <c r="AH2160" s="35"/>
      <c r="AI2160" s="35"/>
      <c r="AJ2160" s="35"/>
      <c r="AK2160" s="35"/>
    </row>
    <row r="2161" spans="7:37" s="13" customFormat="1" ht="13.9" customHeight="1" x14ac:dyDescent="0.3">
      <c r="G2161" s="44"/>
      <c r="H2161" s="44"/>
      <c r="I2161" s="44"/>
      <c r="J2161" s="44"/>
      <c r="K2161" s="44"/>
      <c r="L2161" s="44"/>
      <c r="M2161" s="44"/>
      <c r="N2161" s="44"/>
      <c r="O2161" s="44"/>
      <c r="P2161" s="44"/>
      <c r="Q2161" s="44"/>
      <c r="R2161" s="44"/>
      <c r="S2161" s="44"/>
      <c r="T2161" s="44"/>
      <c r="U2161" s="44"/>
      <c r="V2161" s="44"/>
      <c r="W2161" s="44"/>
      <c r="X2161" s="44"/>
      <c r="Y2161" s="44"/>
      <c r="Z2161" s="44"/>
      <c r="AA2161" s="35"/>
      <c r="AB2161" s="35"/>
      <c r="AC2161" s="35"/>
      <c r="AD2161" s="35"/>
      <c r="AE2161" s="35"/>
      <c r="AF2161" s="35"/>
      <c r="AG2161" s="35"/>
      <c r="AH2161" s="35"/>
      <c r="AI2161" s="35"/>
      <c r="AJ2161" s="35"/>
      <c r="AK2161" s="35"/>
    </row>
    <row r="2162" spans="7:37" s="13" customFormat="1" ht="13.9" customHeight="1" x14ac:dyDescent="0.3">
      <c r="G2162" s="44"/>
      <c r="H2162" s="44"/>
      <c r="I2162" s="44"/>
      <c r="J2162" s="44"/>
      <c r="K2162" s="44"/>
      <c r="L2162" s="44"/>
      <c r="M2162" s="44"/>
      <c r="N2162" s="44"/>
      <c r="O2162" s="44"/>
      <c r="P2162" s="44"/>
      <c r="Q2162" s="44"/>
      <c r="R2162" s="44"/>
      <c r="S2162" s="44"/>
      <c r="T2162" s="44"/>
      <c r="U2162" s="44"/>
      <c r="V2162" s="44"/>
      <c r="W2162" s="44"/>
      <c r="X2162" s="44"/>
      <c r="Y2162" s="44"/>
      <c r="Z2162" s="44"/>
      <c r="AA2162" s="35"/>
      <c r="AB2162" s="35"/>
      <c r="AC2162" s="35"/>
      <c r="AD2162" s="35"/>
      <c r="AE2162" s="35"/>
      <c r="AF2162" s="35"/>
      <c r="AG2162" s="35"/>
      <c r="AH2162" s="35"/>
      <c r="AI2162" s="35"/>
      <c r="AJ2162" s="35"/>
      <c r="AK2162" s="35"/>
    </row>
    <row r="2163" spans="7:37" s="13" customFormat="1" ht="13.9" customHeight="1" x14ac:dyDescent="0.3">
      <c r="G2163" s="44"/>
      <c r="H2163" s="44"/>
      <c r="I2163" s="44"/>
      <c r="J2163" s="44"/>
      <c r="K2163" s="44"/>
      <c r="L2163" s="44"/>
      <c r="M2163" s="44"/>
      <c r="N2163" s="44"/>
      <c r="O2163" s="44"/>
      <c r="P2163" s="44"/>
      <c r="Q2163" s="44"/>
      <c r="R2163" s="44"/>
      <c r="S2163" s="44"/>
      <c r="T2163" s="44"/>
      <c r="U2163" s="44"/>
      <c r="V2163" s="44"/>
      <c r="W2163" s="44"/>
      <c r="X2163" s="44"/>
      <c r="Y2163" s="44"/>
      <c r="Z2163" s="44"/>
      <c r="AA2163" s="35"/>
      <c r="AB2163" s="35"/>
      <c r="AC2163" s="35"/>
      <c r="AD2163" s="35"/>
      <c r="AE2163" s="35"/>
      <c r="AF2163" s="35"/>
      <c r="AG2163" s="35"/>
      <c r="AH2163" s="35"/>
      <c r="AI2163" s="35"/>
      <c r="AJ2163" s="35"/>
      <c r="AK2163" s="35"/>
    </row>
    <row r="2164" spans="7:37" s="13" customFormat="1" ht="13.9" customHeight="1" x14ac:dyDescent="0.3">
      <c r="G2164" s="44"/>
      <c r="H2164" s="44"/>
      <c r="I2164" s="44"/>
      <c r="J2164" s="44"/>
      <c r="K2164" s="44"/>
      <c r="L2164" s="44"/>
      <c r="M2164" s="44"/>
      <c r="N2164" s="44"/>
      <c r="O2164" s="44"/>
      <c r="P2164" s="44"/>
      <c r="Q2164" s="44"/>
      <c r="R2164" s="44"/>
      <c r="S2164" s="44"/>
      <c r="T2164" s="44"/>
      <c r="U2164" s="44"/>
      <c r="V2164" s="44"/>
      <c r="W2164" s="44"/>
      <c r="X2164" s="44"/>
      <c r="Y2164" s="44"/>
      <c r="Z2164" s="44"/>
      <c r="AA2164" s="35"/>
      <c r="AB2164" s="35"/>
      <c r="AC2164" s="35"/>
      <c r="AD2164" s="35"/>
      <c r="AE2164" s="35"/>
      <c r="AF2164" s="35"/>
      <c r="AG2164" s="35"/>
      <c r="AH2164" s="35"/>
      <c r="AI2164" s="35"/>
      <c r="AJ2164" s="35"/>
      <c r="AK2164" s="35"/>
    </row>
    <row r="2165" spans="7:37" s="13" customFormat="1" ht="13.9" customHeight="1" x14ac:dyDescent="0.3">
      <c r="G2165" s="44"/>
      <c r="H2165" s="44"/>
      <c r="I2165" s="44"/>
      <c r="J2165" s="44"/>
      <c r="K2165" s="44"/>
      <c r="L2165" s="44"/>
      <c r="M2165" s="44"/>
      <c r="N2165" s="44"/>
      <c r="O2165" s="44"/>
      <c r="P2165" s="44"/>
      <c r="Q2165" s="44"/>
      <c r="R2165" s="44"/>
      <c r="S2165" s="44"/>
      <c r="T2165" s="44"/>
      <c r="U2165" s="44"/>
      <c r="V2165" s="44"/>
      <c r="W2165" s="44"/>
      <c r="X2165" s="44"/>
      <c r="Y2165" s="44"/>
      <c r="Z2165" s="44"/>
      <c r="AA2165" s="35"/>
      <c r="AB2165" s="35"/>
      <c r="AC2165" s="35"/>
      <c r="AD2165" s="35"/>
      <c r="AE2165" s="35"/>
      <c r="AF2165" s="35"/>
      <c r="AG2165" s="35"/>
      <c r="AH2165" s="35"/>
      <c r="AI2165" s="35"/>
      <c r="AJ2165" s="35"/>
      <c r="AK2165" s="35"/>
    </row>
    <row r="2166" spans="7:37" s="13" customFormat="1" ht="13.9" customHeight="1" x14ac:dyDescent="0.3">
      <c r="G2166" s="44"/>
      <c r="H2166" s="44"/>
      <c r="I2166" s="44"/>
      <c r="J2166" s="44"/>
      <c r="K2166" s="44"/>
      <c r="L2166" s="44"/>
      <c r="M2166" s="44"/>
      <c r="N2166" s="44"/>
      <c r="O2166" s="44"/>
      <c r="P2166" s="44"/>
      <c r="Q2166" s="44"/>
      <c r="R2166" s="44"/>
      <c r="S2166" s="44"/>
      <c r="T2166" s="44"/>
      <c r="U2166" s="44"/>
      <c r="V2166" s="44"/>
      <c r="W2166" s="44"/>
      <c r="X2166" s="44"/>
      <c r="Y2166" s="44"/>
      <c r="Z2166" s="44"/>
      <c r="AA2166" s="35"/>
      <c r="AB2166" s="35"/>
      <c r="AC2166" s="35"/>
      <c r="AD2166" s="35"/>
      <c r="AE2166" s="35"/>
      <c r="AF2166" s="35"/>
      <c r="AG2166" s="35"/>
      <c r="AH2166" s="35"/>
      <c r="AI2166" s="35"/>
      <c r="AJ2166" s="35"/>
      <c r="AK2166" s="35"/>
    </row>
    <row r="2167" spans="7:37" s="13" customFormat="1" ht="13.9" customHeight="1" x14ac:dyDescent="0.3">
      <c r="G2167" s="44"/>
      <c r="H2167" s="44"/>
      <c r="I2167" s="44"/>
      <c r="J2167" s="44"/>
      <c r="K2167" s="44"/>
      <c r="L2167" s="44"/>
      <c r="M2167" s="44"/>
      <c r="N2167" s="44"/>
      <c r="O2167" s="44"/>
      <c r="P2167" s="44"/>
      <c r="Q2167" s="44"/>
      <c r="R2167" s="44"/>
      <c r="S2167" s="44"/>
      <c r="T2167" s="44"/>
      <c r="U2167" s="44"/>
      <c r="V2167" s="44"/>
      <c r="W2167" s="44"/>
      <c r="X2167" s="44"/>
      <c r="Y2167" s="44"/>
      <c r="Z2167" s="44"/>
      <c r="AA2167" s="35"/>
      <c r="AB2167" s="35"/>
      <c r="AC2167" s="35"/>
      <c r="AD2167" s="35"/>
      <c r="AE2167" s="35"/>
      <c r="AF2167" s="35"/>
      <c r="AG2167" s="35"/>
      <c r="AH2167" s="35"/>
      <c r="AI2167" s="35"/>
      <c r="AJ2167" s="35"/>
      <c r="AK2167" s="35"/>
    </row>
    <row r="2168" spans="7:37" s="13" customFormat="1" ht="13.9" customHeight="1" x14ac:dyDescent="0.3">
      <c r="G2168" s="44"/>
      <c r="H2168" s="44"/>
      <c r="I2168" s="44"/>
      <c r="J2168" s="44"/>
      <c r="K2168" s="44"/>
      <c r="L2168" s="44"/>
      <c r="M2168" s="44"/>
      <c r="N2168" s="44"/>
      <c r="O2168" s="44"/>
      <c r="P2168" s="44"/>
      <c r="Q2168" s="44"/>
      <c r="R2168" s="44"/>
      <c r="S2168" s="44"/>
      <c r="T2168" s="44"/>
      <c r="U2168" s="44"/>
      <c r="V2168" s="44"/>
      <c r="W2168" s="44"/>
      <c r="X2168" s="44"/>
      <c r="Y2168" s="44"/>
      <c r="Z2168" s="44"/>
      <c r="AA2168" s="35"/>
      <c r="AB2168" s="35"/>
      <c r="AC2168" s="35"/>
      <c r="AD2168" s="35"/>
      <c r="AE2168" s="35"/>
      <c r="AF2168" s="35"/>
      <c r="AG2168" s="35"/>
      <c r="AH2168" s="35"/>
      <c r="AI2168" s="35"/>
      <c r="AJ2168" s="35"/>
      <c r="AK2168" s="35"/>
    </row>
    <row r="2169" spans="7:37" s="13" customFormat="1" ht="13.9" customHeight="1" x14ac:dyDescent="0.3">
      <c r="G2169" s="44"/>
      <c r="H2169" s="44"/>
      <c r="I2169" s="44"/>
      <c r="J2169" s="44"/>
      <c r="K2169" s="44"/>
      <c r="L2169" s="44"/>
      <c r="M2169" s="44"/>
      <c r="N2169" s="44"/>
      <c r="O2169" s="44"/>
      <c r="P2169" s="44"/>
      <c r="Q2169" s="44"/>
      <c r="R2169" s="44"/>
      <c r="S2169" s="44"/>
      <c r="T2169" s="44"/>
      <c r="U2169" s="44"/>
      <c r="V2169" s="44"/>
      <c r="W2169" s="44"/>
      <c r="X2169" s="44"/>
      <c r="Y2169" s="44"/>
      <c r="Z2169" s="44"/>
      <c r="AA2169" s="35"/>
      <c r="AB2169" s="35"/>
      <c r="AC2169" s="35"/>
      <c r="AD2169" s="35"/>
      <c r="AE2169" s="35"/>
      <c r="AF2169" s="35"/>
      <c r="AG2169" s="35"/>
      <c r="AH2169" s="35"/>
      <c r="AI2169" s="35"/>
      <c r="AJ2169" s="35"/>
      <c r="AK2169" s="35"/>
    </row>
    <row r="2170" spans="7:37" s="13" customFormat="1" ht="13.9" customHeight="1" x14ac:dyDescent="0.3">
      <c r="G2170" s="44"/>
      <c r="H2170" s="44"/>
      <c r="I2170" s="44"/>
      <c r="J2170" s="44"/>
      <c r="K2170" s="44"/>
      <c r="L2170" s="44"/>
      <c r="M2170" s="44"/>
      <c r="N2170" s="44"/>
      <c r="O2170" s="44"/>
      <c r="P2170" s="44"/>
      <c r="Q2170" s="44"/>
      <c r="R2170" s="44"/>
      <c r="S2170" s="44"/>
      <c r="T2170" s="44"/>
      <c r="U2170" s="44"/>
      <c r="V2170" s="44"/>
      <c r="W2170" s="44"/>
      <c r="X2170" s="44"/>
      <c r="Y2170" s="44"/>
      <c r="Z2170" s="44"/>
      <c r="AA2170" s="35"/>
      <c r="AB2170" s="35"/>
      <c r="AC2170" s="35"/>
      <c r="AD2170" s="35"/>
      <c r="AE2170" s="35"/>
      <c r="AF2170" s="35"/>
      <c r="AG2170" s="35"/>
      <c r="AH2170" s="35"/>
      <c r="AI2170" s="35"/>
      <c r="AJ2170" s="35"/>
      <c r="AK2170" s="35"/>
    </row>
    <row r="2171" spans="7:37" s="13" customFormat="1" ht="13.9" customHeight="1" x14ac:dyDescent="0.3">
      <c r="G2171" s="44"/>
      <c r="H2171" s="44"/>
      <c r="I2171" s="44"/>
      <c r="J2171" s="44"/>
      <c r="K2171" s="44"/>
      <c r="L2171" s="44"/>
      <c r="M2171" s="44"/>
      <c r="N2171" s="44"/>
      <c r="O2171" s="44"/>
      <c r="P2171" s="44"/>
      <c r="Q2171" s="44"/>
      <c r="R2171" s="44"/>
      <c r="S2171" s="44"/>
      <c r="T2171" s="44"/>
      <c r="U2171" s="44"/>
      <c r="V2171" s="44"/>
      <c r="W2171" s="44"/>
      <c r="X2171" s="44"/>
      <c r="Y2171" s="44"/>
      <c r="Z2171" s="44"/>
      <c r="AA2171" s="35"/>
      <c r="AB2171" s="35"/>
      <c r="AC2171" s="35"/>
      <c r="AD2171" s="35"/>
      <c r="AE2171" s="35"/>
      <c r="AF2171" s="35"/>
      <c r="AG2171" s="35"/>
      <c r="AH2171" s="35"/>
      <c r="AI2171" s="35"/>
      <c r="AJ2171" s="35"/>
      <c r="AK2171" s="35"/>
    </row>
    <row r="2172" spans="7:37" s="13" customFormat="1" ht="13.9" customHeight="1" x14ac:dyDescent="0.3">
      <c r="G2172" s="44"/>
      <c r="H2172" s="44"/>
      <c r="I2172" s="44"/>
      <c r="J2172" s="44"/>
      <c r="K2172" s="44"/>
      <c r="L2172" s="44"/>
      <c r="M2172" s="44"/>
      <c r="N2172" s="44"/>
      <c r="O2172" s="44"/>
      <c r="P2172" s="44"/>
      <c r="Q2172" s="44"/>
      <c r="R2172" s="44"/>
      <c r="S2172" s="44"/>
      <c r="T2172" s="44"/>
      <c r="U2172" s="44"/>
      <c r="V2172" s="44"/>
      <c r="W2172" s="44"/>
      <c r="X2172" s="44"/>
      <c r="Y2172" s="44"/>
      <c r="Z2172" s="44"/>
      <c r="AA2172" s="35"/>
      <c r="AB2172" s="35"/>
      <c r="AC2172" s="35"/>
      <c r="AD2172" s="35"/>
      <c r="AE2172" s="35"/>
      <c r="AF2172" s="35"/>
      <c r="AG2172" s="35"/>
      <c r="AH2172" s="35"/>
      <c r="AI2172" s="35"/>
      <c r="AJ2172" s="35"/>
      <c r="AK2172" s="35"/>
    </row>
    <row r="2173" spans="7:37" s="13" customFormat="1" ht="13.9" customHeight="1" x14ac:dyDescent="0.3">
      <c r="G2173" s="44"/>
      <c r="H2173" s="44"/>
      <c r="I2173" s="44"/>
      <c r="J2173" s="44"/>
      <c r="K2173" s="44"/>
      <c r="L2173" s="44"/>
      <c r="M2173" s="44"/>
      <c r="N2173" s="44"/>
      <c r="O2173" s="44"/>
      <c r="P2173" s="44"/>
      <c r="Q2173" s="44"/>
      <c r="R2173" s="44"/>
      <c r="S2173" s="44"/>
      <c r="T2173" s="44"/>
      <c r="U2173" s="44"/>
      <c r="V2173" s="44"/>
      <c r="W2173" s="44"/>
      <c r="X2173" s="44"/>
      <c r="Y2173" s="44"/>
      <c r="Z2173" s="44"/>
      <c r="AA2173" s="35"/>
      <c r="AB2173" s="35"/>
      <c r="AC2173" s="35"/>
      <c r="AD2173" s="35"/>
      <c r="AE2173" s="35"/>
      <c r="AF2173" s="35"/>
      <c r="AG2173" s="35"/>
      <c r="AH2173" s="35"/>
      <c r="AI2173" s="35"/>
      <c r="AJ2173" s="35"/>
      <c r="AK2173" s="35"/>
    </row>
    <row r="2174" spans="7:37" s="13" customFormat="1" ht="13.9" customHeight="1" x14ac:dyDescent="0.3">
      <c r="G2174" s="44"/>
      <c r="H2174" s="44"/>
      <c r="I2174" s="44"/>
      <c r="J2174" s="44"/>
      <c r="K2174" s="44"/>
      <c r="L2174" s="44"/>
      <c r="M2174" s="44"/>
      <c r="N2174" s="44"/>
      <c r="O2174" s="44"/>
      <c r="P2174" s="44"/>
      <c r="Q2174" s="44"/>
      <c r="R2174" s="44"/>
      <c r="S2174" s="44"/>
      <c r="T2174" s="44"/>
      <c r="U2174" s="44"/>
      <c r="V2174" s="44"/>
      <c r="W2174" s="44"/>
      <c r="X2174" s="44"/>
      <c r="Y2174" s="44"/>
      <c r="Z2174" s="44"/>
      <c r="AA2174" s="35"/>
      <c r="AB2174" s="35"/>
      <c r="AC2174" s="35"/>
      <c r="AD2174" s="35"/>
      <c r="AE2174" s="35"/>
      <c r="AF2174" s="35"/>
      <c r="AG2174" s="35"/>
      <c r="AH2174" s="35"/>
      <c r="AI2174" s="35"/>
      <c r="AJ2174" s="35"/>
      <c r="AK2174" s="35"/>
    </row>
    <row r="2175" spans="7:37" s="13" customFormat="1" ht="13.9" customHeight="1" x14ac:dyDescent="0.3">
      <c r="G2175" s="44"/>
      <c r="H2175" s="44"/>
      <c r="I2175" s="44"/>
      <c r="J2175" s="44"/>
      <c r="K2175" s="44"/>
      <c r="L2175" s="44"/>
      <c r="M2175" s="44"/>
      <c r="N2175" s="44"/>
      <c r="O2175" s="44"/>
      <c r="P2175" s="44"/>
      <c r="Q2175" s="44"/>
      <c r="R2175" s="44"/>
      <c r="S2175" s="44"/>
      <c r="T2175" s="44"/>
      <c r="U2175" s="44"/>
      <c r="V2175" s="44"/>
      <c r="W2175" s="44"/>
      <c r="X2175" s="44"/>
      <c r="Y2175" s="44"/>
      <c r="Z2175" s="44"/>
      <c r="AA2175" s="35"/>
      <c r="AB2175" s="35"/>
      <c r="AC2175" s="35"/>
      <c r="AD2175" s="35"/>
      <c r="AE2175" s="35"/>
      <c r="AF2175" s="35"/>
      <c r="AG2175" s="35"/>
      <c r="AH2175" s="35"/>
      <c r="AI2175" s="35"/>
      <c r="AJ2175" s="35"/>
      <c r="AK2175" s="35"/>
    </row>
    <row r="2176" spans="7:37" s="13" customFormat="1" ht="13.9" customHeight="1" x14ac:dyDescent="0.3">
      <c r="G2176" s="44"/>
      <c r="H2176" s="44"/>
      <c r="I2176" s="44"/>
      <c r="J2176" s="44"/>
      <c r="K2176" s="44"/>
      <c r="L2176" s="44"/>
      <c r="M2176" s="44"/>
      <c r="N2176" s="44"/>
      <c r="O2176" s="44"/>
      <c r="P2176" s="44"/>
      <c r="Q2176" s="44"/>
      <c r="R2176" s="44"/>
      <c r="S2176" s="44"/>
      <c r="T2176" s="44"/>
      <c r="U2176" s="44"/>
      <c r="V2176" s="44"/>
      <c r="W2176" s="44"/>
      <c r="X2176" s="44"/>
      <c r="Y2176" s="44"/>
      <c r="Z2176" s="44"/>
      <c r="AA2176" s="35"/>
      <c r="AB2176" s="35"/>
      <c r="AC2176" s="35"/>
      <c r="AD2176" s="35"/>
      <c r="AE2176" s="35"/>
      <c r="AF2176" s="35"/>
      <c r="AG2176" s="35"/>
      <c r="AH2176" s="35"/>
      <c r="AI2176" s="35"/>
      <c r="AJ2176" s="35"/>
      <c r="AK2176" s="35"/>
    </row>
    <row r="2177" spans="7:37" s="13" customFormat="1" ht="13.9" customHeight="1" x14ac:dyDescent="0.3">
      <c r="G2177" s="44"/>
      <c r="H2177" s="44"/>
      <c r="I2177" s="44"/>
      <c r="J2177" s="44"/>
      <c r="K2177" s="44"/>
      <c r="L2177" s="44"/>
      <c r="M2177" s="44"/>
      <c r="N2177" s="44"/>
      <c r="O2177" s="44"/>
      <c r="P2177" s="44"/>
      <c r="Q2177" s="44"/>
      <c r="R2177" s="44"/>
      <c r="S2177" s="44"/>
      <c r="T2177" s="44"/>
      <c r="U2177" s="44"/>
      <c r="V2177" s="44"/>
      <c r="W2177" s="44"/>
      <c r="X2177" s="44"/>
      <c r="Y2177" s="44"/>
      <c r="Z2177" s="44"/>
      <c r="AA2177" s="35"/>
      <c r="AB2177" s="35"/>
      <c r="AC2177" s="35"/>
      <c r="AD2177" s="35"/>
      <c r="AE2177" s="35"/>
      <c r="AF2177" s="35"/>
      <c r="AG2177" s="35"/>
      <c r="AH2177" s="35"/>
      <c r="AI2177" s="35"/>
      <c r="AJ2177" s="35"/>
      <c r="AK2177" s="35"/>
    </row>
    <row r="2178" spans="7:37" s="13" customFormat="1" ht="13.9" customHeight="1" x14ac:dyDescent="0.3">
      <c r="G2178" s="44"/>
      <c r="H2178" s="44"/>
      <c r="I2178" s="44"/>
      <c r="J2178" s="44"/>
      <c r="K2178" s="44"/>
      <c r="L2178" s="44"/>
      <c r="M2178" s="44"/>
      <c r="N2178" s="44"/>
      <c r="O2178" s="44"/>
      <c r="P2178" s="44"/>
      <c r="Q2178" s="44"/>
      <c r="R2178" s="44"/>
      <c r="S2178" s="44"/>
      <c r="T2178" s="44"/>
      <c r="U2178" s="44"/>
      <c r="V2178" s="44"/>
      <c r="W2178" s="44"/>
      <c r="X2178" s="44"/>
      <c r="Y2178" s="44"/>
      <c r="Z2178" s="44"/>
      <c r="AA2178" s="35"/>
      <c r="AB2178" s="35"/>
      <c r="AC2178" s="35"/>
      <c r="AD2178" s="35"/>
      <c r="AE2178" s="35"/>
      <c r="AF2178" s="35"/>
      <c r="AG2178" s="35"/>
      <c r="AH2178" s="35"/>
      <c r="AI2178" s="35"/>
      <c r="AJ2178" s="35"/>
      <c r="AK2178" s="35"/>
    </row>
    <row r="2179" spans="7:37" s="13" customFormat="1" ht="13.9" customHeight="1" x14ac:dyDescent="0.3">
      <c r="G2179" s="44"/>
      <c r="H2179" s="44"/>
      <c r="I2179" s="44"/>
      <c r="J2179" s="44"/>
      <c r="K2179" s="44"/>
      <c r="L2179" s="44"/>
      <c r="M2179" s="44"/>
      <c r="N2179" s="44"/>
      <c r="O2179" s="44"/>
      <c r="P2179" s="44"/>
      <c r="Q2179" s="44"/>
      <c r="R2179" s="44"/>
      <c r="S2179" s="44"/>
      <c r="T2179" s="44"/>
      <c r="U2179" s="44"/>
      <c r="V2179" s="44"/>
      <c r="W2179" s="44"/>
      <c r="X2179" s="44"/>
      <c r="Y2179" s="44"/>
      <c r="Z2179" s="44"/>
      <c r="AA2179" s="35"/>
      <c r="AB2179" s="35"/>
      <c r="AC2179" s="35"/>
      <c r="AD2179" s="35"/>
      <c r="AE2179" s="35"/>
      <c r="AF2179" s="35"/>
      <c r="AG2179" s="35"/>
      <c r="AH2179" s="35"/>
      <c r="AI2179" s="35"/>
      <c r="AJ2179" s="35"/>
      <c r="AK2179" s="35"/>
    </row>
    <row r="2180" spans="7:37" s="13" customFormat="1" ht="13.9" customHeight="1" x14ac:dyDescent="0.3">
      <c r="G2180" s="44"/>
      <c r="H2180" s="44"/>
      <c r="I2180" s="44"/>
      <c r="J2180" s="44"/>
      <c r="K2180" s="44"/>
      <c r="L2180" s="44"/>
      <c r="M2180" s="44"/>
      <c r="N2180" s="44"/>
      <c r="O2180" s="44"/>
      <c r="P2180" s="44"/>
      <c r="Q2180" s="44"/>
      <c r="R2180" s="44"/>
      <c r="S2180" s="44"/>
      <c r="T2180" s="44"/>
      <c r="U2180" s="44"/>
      <c r="V2180" s="44"/>
      <c r="W2180" s="44"/>
      <c r="X2180" s="44"/>
      <c r="Y2180" s="44"/>
      <c r="Z2180" s="44"/>
      <c r="AA2180" s="35"/>
      <c r="AB2180" s="35"/>
      <c r="AC2180" s="35"/>
      <c r="AD2180" s="35"/>
      <c r="AE2180" s="35"/>
      <c r="AF2180" s="35"/>
      <c r="AG2180" s="35"/>
      <c r="AH2180" s="35"/>
      <c r="AI2180" s="35"/>
      <c r="AJ2180" s="35"/>
      <c r="AK2180" s="35"/>
    </row>
    <row r="2181" spans="7:37" s="13" customFormat="1" ht="13.9" customHeight="1" x14ac:dyDescent="0.3">
      <c r="G2181" s="44"/>
      <c r="H2181" s="44"/>
      <c r="I2181" s="44"/>
      <c r="J2181" s="44"/>
      <c r="K2181" s="44"/>
      <c r="L2181" s="44"/>
      <c r="M2181" s="44"/>
      <c r="N2181" s="44"/>
      <c r="O2181" s="44"/>
      <c r="P2181" s="44"/>
      <c r="Q2181" s="44"/>
      <c r="R2181" s="44"/>
      <c r="S2181" s="44"/>
      <c r="T2181" s="44"/>
      <c r="U2181" s="44"/>
      <c r="V2181" s="44"/>
      <c r="W2181" s="44"/>
      <c r="X2181" s="44"/>
      <c r="Y2181" s="44"/>
      <c r="Z2181" s="44"/>
      <c r="AA2181" s="35"/>
      <c r="AB2181" s="35"/>
      <c r="AC2181" s="35"/>
      <c r="AD2181" s="35"/>
      <c r="AE2181" s="35"/>
      <c r="AF2181" s="35"/>
      <c r="AG2181" s="35"/>
      <c r="AH2181" s="35"/>
      <c r="AI2181" s="35"/>
      <c r="AJ2181" s="35"/>
      <c r="AK2181" s="35"/>
    </row>
    <row r="2182" spans="7:37" s="13" customFormat="1" ht="13.9" customHeight="1" x14ac:dyDescent="0.3">
      <c r="G2182" s="44"/>
      <c r="H2182" s="44"/>
      <c r="I2182" s="44"/>
      <c r="J2182" s="44"/>
      <c r="K2182" s="44"/>
      <c r="L2182" s="44"/>
      <c r="M2182" s="44"/>
      <c r="N2182" s="44"/>
      <c r="O2182" s="44"/>
      <c r="P2182" s="44"/>
      <c r="Q2182" s="44"/>
      <c r="R2182" s="44"/>
      <c r="S2182" s="44"/>
      <c r="T2182" s="44"/>
      <c r="U2182" s="44"/>
      <c r="V2182" s="44"/>
      <c r="W2182" s="44"/>
      <c r="X2182" s="44"/>
      <c r="Y2182" s="44"/>
      <c r="Z2182" s="44"/>
      <c r="AA2182" s="35"/>
      <c r="AB2182" s="35"/>
      <c r="AC2182" s="35"/>
      <c r="AD2182" s="35"/>
      <c r="AE2182" s="35"/>
      <c r="AF2182" s="35"/>
      <c r="AG2182" s="35"/>
      <c r="AH2182" s="35"/>
      <c r="AI2182" s="35"/>
      <c r="AJ2182" s="35"/>
      <c r="AK2182" s="35"/>
    </row>
    <row r="2183" spans="7:37" s="13" customFormat="1" ht="13.9" customHeight="1" x14ac:dyDescent="0.3">
      <c r="G2183" s="44"/>
      <c r="H2183" s="44"/>
      <c r="I2183" s="44"/>
      <c r="J2183" s="44"/>
      <c r="K2183" s="44"/>
      <c r="L2183" s="44"/>
      <c r="M2183" s="44"/>
      <c r="N2183" s="44"/>
      <c r="O2183" s="44"/>
      <c r="P2183" s="44"/>
      <c r="Q2183" s="44"/>
      <c r="R2183" s="44"/>
      <c r="S2183" s="44"/>
      <c r="T2183" s="44"/>
      <c r="U2183" s="44"/>
      <c r="V2183" s="44"/>
      <c r="W2183" s="44"/>
      <c r="X2183" s="44"/>
      <c r="Y2183" s="44"/>
      <c r="Z2183" s="44"/>
      <c r="AA2183" s="35"/>
      <c r="AB2183" s="35"/>
      <c r="AC2183" s="35"/>
      <c r="AD2183" s="35"/>
      <c r="AE2183" s="35"/>
      <c r="AF2183" s="35"/>
      <c r="AG2183" s="35"/>
      <c r="AH2183" s="35"/>
      <c r="AI2183" s="35"/>
      <c r="AJ2183" s="35"/>
      <c r="AK2183" s="35"/>
    </row>
    <row r="2184" spans="7:37" s="13" customFormat="1" ht="13.9" customHeight="1" x14ac:dyDescent="0.3">
      <c r="G2184" s="44"/>
      <c r="H2184" s="44"/>
      <c r="I2184" s="44"/>
      <c r="J2184" s="44"/>
      <c r="K2184" s="44"/>
      <c r="L2184" s="44"/>
      <c r="M2184" s="44"/>
      <c r="N2184" s="44"/>
      <c r="O2184" s="44"/>
      <c r="P2184" s="44"/>
      <c r="Q2184" s="44"/>
      <c r="R2184" s="44"/>
      <c r="S2184" s="44"/>
      <c r="T2184" s="44"/>
      <c r="U2184" s="44"/>
      <c r="V2184" s="44"/>
      <c r="W2184" s="44"/>
      <c r="X2184" s="44"/>
      <c r="Y2184" s="44"/>
      <c r="Z2184" s="44"/>
      <c r="AA2184" s="35"/>
      <c r="AB2184" s="35"/>
      <c r="AC2184" s="35"/>
      <c r="AD2184" s="35"/>
      <c r="AE2184" s="35"/>
      <c r="AF2184" s="35"/>
      <c r="AG2184" s="35"/>
      <c r="AH2184" s="35"/>
      <c r="AI2184" s="35"/>
      <c r="AJ2184" s="35"/>
      <c r="AK2184" s="35"/>
    </row>
    <row r="2185" spans="7:37" s="13" customFormat="1" ht="13.9" customHeight="1" x14ac:dyDescent="0.3">
      <c r="G2185" s="44"/>
      <c r="H2185" s="44"/>
      <c r="I2185" s="44"/>
      <c r="J2185" s="44"/>
      <c r="K2185" s="44"/>
      <c r="L2185" s="44"/>
      <c r="M2185" s="44"/>
      <c r="N2185" s="44"/>
      <c r="O2185" s="44"/>
      <c r="P2185" s="44"/>
      <c r="Q2185" s="44"/>
      <c r="R2185" s="44"/>
      <c r="S2185" s="44"/>
      <c r="T2185" s="44"/>
      <c r="U2185" s="44"/>
      <c r="V2185" s="44"/>
      <c r="W2185" s="44"/>
      <c r="X2185" s="44"/>
      <c r="Y2185" s="44"/>
      <c r="Z2185" s="44"/>
      <c r="AA2185" s="35"/>
      <c r="AB2185" s="35"/>
      <c r="AC2185" s="35"/>
      <c r="AD2185" s="35"/>
      <c r="AE2185" s="35"/>
      <c r="AF2185" s="35"/>
      <c r="AG2185" s="35"/>
      <c r="AH2185" s="35"/>
      <c r="AI2185" s="35"/>
      <c r="AJ2185" s="35"/>
      <c r="AK2185" s="35"/>
    </row>
    <row r="2186" spans="7:37" s="13" customFormat="1" ht="13.9" customHeight="1" x14ac:dyDescent="0.3">
      <c r="G2186" s="44"/>
      <c r="H2186" s="44"/>
      <c r="I2186" s="44"/>
      <c r="J2186" s="44"/>
      <c r="K2186" s="44"/>
      <c r="L2186" s="44"/>
      <c r="M2186" s="44"/>
      <c r="N2186" s="44"/>
      <c r="O2186" s="44"/>
      <c r="P2186" s="44"/>
      <c r="Q2186" s="44"/>
      <c r="R2186" s="44"/>
      <c r="S2186" s="44"/>
      <c r="T2186" s="44"/>
      <c r="U2186" s="44"/>
      <c r="V2186" s="44"/>
      <c r="W2186" s="44"/>
      <c r="X2186" s="44"/>
      <c r="Y2186" s="44"/>
      <c r="Z2186" s="44"/>
      <c r="AA2186" s="35"/>
      <c r="AB2186" s="35"/>
      <c r="AC2186" s="35"/>
      <c r="AD2186" s="35"/>
      <c r="AE2186" s="35"/>
      <c r="AF2186" s="35"/>
      <c r="AG2186" s="35"/>
      <c r="AH2186" s="35"/>
      <c r="AI2186" s="35"/>
      <c r="AJ2186" s="35"/>
      <c r="AK2186" s="35"/>
    </row>
    <row r="2187" spans="7:37" s="13" customFormat="1" ht="13.9" customHeight="1" x14ac:dyDescent="0.3">
      <c r="G2187" s="44"/>
      <c r="H2187" s="44"/>
      <c r="I2187" s="44"/>
      <c r="J2187" s="44"/>
      <c r="K2187" s="44"/>
      <c r="L2187" s="44"/>
      <c r="M2187" s="44"/>
      <c r="N2187" s="44"/>
      <c r="O2187" s="44"/>
      <c r="P2187" s="44"/>
      <c r="Q2187" s="44"/>
      <c r="R2187" s="44"/>
      <c r="S2187" s="44"/>
      <c r="T2187" s="44"/>
      <c r="U2187" s="44"/>
      <c r="V2187" s="44"/>
      <c r="W2187" s="44"/>
      <c r="X2187" s="44"/>
      <c r="Y2187" s="44"/>
      <c r="Z2187" s="44"/>
      <c r="AA2187" s="35"/>
      <c r="AB2187" s="35"/>
      <c r="AC2187" s="35"/>
      <c r="AD2187" s="35"/>
      <c r="AE2187" s="35"/>
      <c r="AF2187" s="35"/>
      <c r="AG2187" s="35"/>
      <c r="AH2187" s="35"/>
      <c r="AI2187" s="35"/>
      <c r="AJ2187" s="35"/>
      <c r="AK2187" s="35"/>
    </row>
    <row r="2188" spans="7:37" s="13" customFormat="1" ht="13.9" customHeight="1" x14ac:dyDescent="0.3">
      <c r="G2188" s="44"/>
      <c r="H2188" s="44"/>
      <c r="I2188" s="44"/>
      <c r="J2188" s="44"/>
      <c r="K2188" s="44"/>
      <c r="L2188" s="44"/>
      <c r="M2188" s="44"/>
      <c r="N2188" s="44"/>
      <c r="O2188" s="44"/>
      <c r="P2188" s="44"/>
      <c r="Q2188" s="44"/>
      <c r="R2188" s="44"/>
      <c r="S2188" s="44"/>
      <c r="T2188" s="44"/>
      <c r="U2188" s="44"/>
      <c r="V2188" s="44"/>
      <c r="W2188" s="44"/>
      <c r="X2188" s="44"/>
      <c r="Y2188" s="44"/>
      <c r="Z2188" s="44"/>
      <c r="AA2188" s="35"/>
      <c r="AB2188" s="35"/>
      <c r="AC2188" s="35"/>
      <c r="AD2188" s="35"/>
      <c r="AE2188" s="35"/>
      <c r="AF2188" s="35"/>
      <c r="AG2188" s="35"/>
      <c r="AH2188" s="35"/>
      <c r="AI2188" s="35"/>
      <c r="AJ2188" s="35"/>
      <c r="AK2188" s="35"/>
    </row>
    <row r="2189" spans="7:37" s="13" customFormat="1" ht="13.9" customHeight="1" x14ac:dyDescent="0.3">
      <c r="G2189" s="44"/>
      <c r="H2189" s="44"/>
      <c r="I2189" s="44"/>
      <c r="J2189" s="44"/>
      <c r="K2189" s="44"/>
      <c r="L2189" s="44"/>
      <c r="M2189" s="44"/>
      <c r="N2189" s="44"/>
      <c r="O2189" s="44"/>
      <c r="P2189" s="44"/>
      <c r="Q2189" s="44"/>
      <c r="R2189" s="44"/>
      <c r="S2189" s="44"/>
      <c r="T2189" s="44"/>
      <c r="U2189" s="44"/>
      <c r="V2189" s="44"/>
      <c r="W2189" s="44"/>
      <c r="X2189" s="44"/>
      <c r="Y2189" s="44"/>
      <c r="Z2189" s="44"/>
      <c r="AA2189" s="35"/>
      <c r="AB2189" s="35"/>
      <c r="AC2189" s="35"/>
      <c r="AD2189" s="35"/>
      <c r="AE2189" s="35"/>
      <c r="AF2189" s="35"/>
      <c r="AG2189" s="35"/>
      <c r="AH2189" s="35"/>
      <c r="AI2189" s="35"/>
      <c r="AJ2189" s="35"/>
      <c r="AK2189" s="35"/>
    </row>
    <row r="2190" spans="7:37" s="13" customFormat="1" ht="13.9" customHeight="1" x14ac:dyDescent="0.3">
      <c r="G2190" s="44"/>
      <c r="H2190" s="44"/>
      <c r="I2190" s="44"/>
      <c r="J2190" s="44"/>
      <c r="K2190" s="44"/>
      <c r="L2190" s="44"/>
      <c r="M2190" s="44"/>
      <c r="N2190" s="44"/>
      <c r="O2190" s="44"/>
      <c r="P2190" s="44"/>
      <c r="Q2190" s="44"/>
      <c r="R2190" s="44"/>
      <c r="S2190" s="44"/>
      <c r="T2190" s="44"/>
      <c r="U2190" s="44"/>
      <c r="V2190" s="44"/>
      <c r="W2190" s="44"/>
      <c r="X2190" s="44"/>
      <c r="Y2190" s="44"/>
      <c r="Z2190" s="44"/>
      <c r="AA2190" s="35"/>
      <c r="AB2190" s="35"/>
      <c r="AC2190" s="35"/>
      <c r="AD2190" s="35"/>
      <c r="AE2190" s="35"/>
      <c r="AF2190" s="35"/>
      <c r="AG2190" s="35"/>
      <c r="AH2190" s="35"/>
      <c r="AI2190" s="35"/>
      <c r="AJ2190" s="35"/>
      <c r="AK2190" s="35"/>
    </row>
    <row r="2191" spans="7:37" s="13" customFormat="1" ht="13.9" customHeight="1" x14ac:dyDescent="0.3">
      <c r="G2191" s="44"/>
      <c r="H2191" s="44"/>
      <c r="I2191" s="44"/>
      <c r="J2191" s="44"/>
      <c r="K2191" s="44"/>
      <c r="L2191" s="44"/>
      <c r="M2191" s="44"/>
      <c r="N2191" s="44"/>
      <c r="O2191" s="44"/>
      <c r="P2191" s="44"/>
      <c r="Q2191" s="44"/>
      <c r="R2191" s="44"/>
      <c r="S2191" s="44"/>
      <c r="T2191" s="44"/>
      <c r="U2191" s="44"/>
      <c r="V2191" s="44"/>
      <c r="W2191" s="44"/>
      <c r="X2191" s="44"/>
      <c r="Y2191" s="44"/>
      <c r="Z2191" s="44"/>
      <c r="AA2191" s="35"/>
      <c r="AB2191" s="35"/>
      <c r="AC2191" s="35"/>
      <c r="AD2191" s="35"/>
      <c r="AE2191" s="35"/>
      <c r="AF2191" s="35"/>
      <c r="AG2191" s="35"/>
      <c r="AH2191" s="35"/>
      <c r="AI2191" s="35"/>
      <c r="AJ2191" s="35"/>
      <c r="AK2191" s="35"/>
    </row>
    <row r="2192" spans="7:37" s="13" customFormat="1" ht="13.9" customHeight="1" x14ac:dyDescent="0.3">
      <c r="G2192" s="44"/>
      <c r="H2192" s="44"/>
      <c r="I2192" s="44"/>
      <c r="J2192" s="44"/>
      <c r="K2192" s="44"/>
      <c r="L2192" s="44"/>
      <c r="M2192" s="44"/>
      <c r="N2192" s="44"/>
      <c r="O2192" s="44"/>
      <c r="P2192" s="44"/>
      <c r="Q2192" s="44"/>
      <c r="R2192" s="44"/>
      <c r="S2192" s="44"/>
      <c r="T2192" s="44"/>
      <c r="U2192" s="44"/>
      <c r="V2192" s="44"/>
      <c r="W2192" s="44"/>
      <c r="X2192" s="44"/>
      <c r="Y2192" s="44"/>
      <c r="Z2192" s="44"/>
      <c r="AA2192" s="35"/>
      <c r="AB2192" s="35"/>
      <c r="AC2192" s="35"/>
      <c r="AD2192" s="35"/>
      <c r="AE2192" s="35"/>
      <c r="AF2192" s="35"/>
      <c r="AG2192" s="35"/>
      <c r="AH2192" s="35"/>
      <c r="AI2192" s="35"/>
      <c r="AJ2192" s="35"/>
      <c r="AK2192" s="35"/>
    </row>
    <row r="2193" spans="7:37" s="13" customFormat="1" ht="13.9" customHeight="1" x14ac:dyDescent="0.3">
      <c r="G2193" s="44"/>
      <c r="H2193" s="44"/>
      <c r="I2193" s="44"/>
      <c r="J2193" s="44"/>
      <c r="K2193" s="44"/>
      <c r="L2193" s="44"/>
      <c r="M2193" s="44"/>
      <c r="N2193" s="44"/>
      <c r="O2193" s="44"/>
      <c r="P2193" s="44"/>
      <c r="Q2193" s="44"/>
      <c r="R2193" s="44"/>
      <c r="S2193" s="44"/>
      <c r="T2193" s="44"/>
      <c r="U2193" s="44"/>
      <c r="V2193" s="44"/>
      <c r="W2193" s="44"/>
      <c r="X2193" s="44"/>
      <c r="Y2193" s="44"/>
      <c r="Z2193" s="44"/>
      <c r="AA2193" s="35"/>
      <c r="AB2193" s="35"/>
      <c r="AC2193" s="35"/>
      <c r="AD2193" s="35"/>
      <c r="AE2193" s="35"/>
      <c r="AF2193" s="35"/>
      <c r="AG2193" s="35"/>
      <c r="AH2193" s="35"/>
      <c r="AI2193" s="35"/>
      <c r="AJ2193" s="35"/>
      <c r="AK2193" s="35"/>
    </row>
    <row r="2194" spans="7:37" s="13" customFormat="1" ht="13.9" customHeight="1" x14ac:dyDescent="0.3">
      <c r="G2194" s="44"/>
      <c r="H2194" s="44"/>
      <c r="I2194" s="44"/>
      <c r="J2194" s="44"/>
      <c r="K2194" s="44"/>
      <c r="L2194" s="44"/>
      <c r="M2194" s="44"/>
      <c r="N2194" s="44"/>
      <c r="O2194" s="44"/>
      <c r="P2194" s="44"/>
      <c r="Q2194" s="44"/>
      <c r="R2194" s="44"/>
      <c r="S2194" s="44"/>
      <c r="T2194" s="44"/>
      <c r="U2194" s="44"/>
      <c r="V2194" s="44"/>
      <c r="W2194" s="44"/>
      <c r="X2194" s="44"/>
      <c r="Y2194" s="44"/>
      <c r="Z2194" s="44"/>
      <c r="AA2194" s="35"/>
      <c r="AB2194" s="35"/>
      <c r="AC2194" s="35"/>
      <c r="AD2194" s="35"/>
      <c r="AE2194" s="35"/>
      <c r="AF2194" s="35"/>
      <c r="AG2194" s="35"/>
      <c r="AH2194" s="35"/>
      <c r="AI2194" s="35"/>
      <c r="AJ2194" s="35"/>
      <c r="AK2194" s="35"/>
    </row>
    <row r="2195" spans="7:37" s="13" customFormat="1" ht="13.9" customHeight="1" x14ac:dyDescent="0.3">
      <c r="G2195" s="44"/>
      <c r="H2195" s="44"/>
      <c r="I2195" s="44"/>
      <c r="J2195" s="44"/>
      <c r="K2195" s="44"/>
      <c r="L2195" s="44"/>
      <c r="M2195" s="44"/>
      <c r="N2195" s="44"/>
      <c r="O2195" s="44"/>
      <c r="P2195" s="44"/>
      <c r="Q2195" s="44"/>
      <c r="R2195" s="44"/>
      <c r="S2195" s="44"/>
      <c r="T2195" s="44"/>
      <c r="U2195" s="44"/>
      <c r="V2195" s="44"/>
      <c r="W2195" s="44"/>
      <c r="X2195" s="44"/>
      <c r="Y2195" s="44"/>
      <c r="Z2195" s="44"/>
      <c r="AA2195" s="35"/>
      <c r="AB2195" s="35"/>
      <c r="AC2195" s="35"/>
      <c r="AD2195" s="35"/>
      <c r="AE2195" s="35"/>
      <c r="AF2195" s="35"/>
      <c r="AG2195" s="35"/>
      <c r="AH2195" s="35"/>
      <c r="AI2195" s="35"/>
      <c r="AJ2195" s="35"/>
      <c r="AK2195" s="35"/>
    </row>
    <row r="2196" spans="7:37" s="13" customFormat="1" ht="13.9" customHeight="1" x14ac:dyDescent="0.3">
      <c r="G2196" s="44"/>
      <c r="H2196" s="44"/>
      <c r="I2196" s="44"/>
      <c r="J2196" s="44"/>
      <c r="K2196" s="44"/>
      <c r="L2196" s="44"/>
      <c r="M2196" s="44"/>
      <c r="N2196" s="44"/>
      <c r="O2196" s="44"/>
      <c r="P2196" s="44"/>
      <c r="Q2196" s="44"/>
      <c r="R2196" s="44"/>
      <c r="S2196" s="44"/>
      <c r="T2196" s="44"/>
      <c r="U2196" s="44"/>
      <c r="V2196" s="44"/>
      <c r="W2196" s="44"/>
      <c r="X2196" s="44"/>
      <c r="Y2196" s="44"/>
      <c r="Z2196" s="44"/>
      <c r="AA2196" s="35"/>
      <c r="AB2196" s="35"/>
      <c r="AC2196" s="35"/>
      <c r="AD2196" s="35"/>
      <c r="AE2196" s="35"/>
      <c r="AF2196" s="35"/>
      <c r="AG2196" s="35"/>
      <c r="AH2196" s="35"/>
      <c r="AI2196" s="35"/>
      <c r="AJ2196" s="35"/>
      <c r="AK2196" s="35"/>
    </row>
    <row r="2197" spans="7:37" s="13" customFormat="1" ht="13.9" customHeight="1" x14ac:dyDescent="0.3">
      <c r="G2197" s="44"/>
      <c r="H2197" s="44"/>
      <c r="I2197" s="44"/>
      <c r="J2197" s="44"/>
      <c r="K2197" s="44"/>
      <c r="L2197" s="44"/>
      <c r="M2197" s="44"/>
      <c r="N2197" s="44"/>
      <c r="O2197" s="44"/>
      <c r="P2197" s="44"/>
      <c r="Q2197" s="44"/>
      <c r="R2197" s="44"/>
      <c r="S2197" s="44"/>
      <c r="T2197" s="44"/>
      <c r="U2197" s="44"/>
      <c r="V2197" s="44"/>
      <c r="W2197" s="44"/>
      <c r="X2197" s="44"/>
      <c r="Y2197" s="44"/>
      <c r="Z2197" s="44"/>
      <c r="AA2197" s="35"/>
      <c r="AB2197" s="35"/>
      <c r="AC2197" s="35"/>
      <c r="AD2197" s="35"/>
      <c r="AE2197" s="35"/>
      <c r="AF2197" s="35"/>
      <c r="AG2197" s="35"/>
      <c r="AH2197" s="35"/>
      <c r="AI2197" s="35"/>
      <c r="AJ2197" s="35"/>
      <c r="AK2197" s="35"/>
    </row>
    <row r="2198" spans="7:37" s="13" customFormat="1" ht="13.9" customHeight="1" x14ac:dyDescent="0.3">
      <c r="G2198" s="44"/>
      <c r="H2198" s="44"/>
      <c r="I2198" s="44"/>
      <c r="J2198" s="44"/>
      <c r="K2198" s="44"/>
      <c r="L2198" s="44"/>
      <c r="M2198" s="44"/>
      <c r="N2198" s="44"/>
      <c r="O2198" s="44"/>
      <c r="P2198" s="44"/>
      <c r="Q2198" s="44"/>
      <c r="R2198" s="44"/>
      <c r="S2198" s="44"/>
      <c r="T2198" s="44"/>
      <c r="U2198" s="44"/>
      <c r="V2198" s="44"/>
      <c r="W2198" s="44"/>
      <c r="X2198" s="44"/>
      <c r="Y2198" s="44"/>
      <c r="Z2198" s="44"/>
      <c r="AA2198" s="35"/>
      <c r="AB2198" s="35"/>
      <c r="AC2198" s="35"/>
      <c r="AD2198" s="35"/>
      <c r="AE2198" s="35"/>
      <c r="AF2198" s="35"/>
      <c r="AG2198" s="35"/>
      <c r="AH2198" s="35"/>
      <c r="AI2198" s="35"/>
      <c r="AJ2198" s="35"/>
      <c r="AK2198" s="35"/>
    </row>
    <row r="2199" spans="7:37" s="13" customFormat="1" ht="13.9" customHeight="1" x14ac:dyDescent="0.3">
      <c r="G2199" s="44"/>
      <c r="H2199" s="44"/>
      <c r="I2199" s="44"/>
      <c r="J2199" s="44"/>
      <c r="K2199" s="44"/>
      <c r="L2199" s="44"/>
      <c r="M2199" s="44"/>
      <c r="N2199" s="44"/>
      <c r="O2199" s="44"/>
      <c r="P2199" s="44"/>
      <c r="Q2199" s="44"/>
      <c r="R2199" s="44"/>
      <c r="S2199" s="44"/>
      <c r="T2199" s="44"/>
      <c r="U2199" s="44"/>
      <c r="V2199" s="44"/>
      <c r="W2199" s="44"/>
      <c r="X2199" s="44"/>
      <c r="Y2199" s="44"/>
      <c r="Z2199" s="44"/>
      <c r="AA2199" s="35"/>
      <c r="AB2199" s="35"/>
      <c r="AC2199" s="35"/>
      <c r="AD2199" s="35"/>
      <c r="AE2199" s="35"/>
      <c r="AF2199" s="35"/>
      <c r="AG2199" s="35"/>
      <c r="AH2199" s="35"/>
      <c r="AI2199" s="35"/>
      <c r="AJ2199" s="35"/>
      <c r="AK2199" s="35"/>
    </row>
    <row r="2200" spans="7:37" s="13" customFormat="1" ht="13.9" customHeight="1" x14ac:dyDescent="0.3">
      <c r="G2200" s="44"/>
      <c r="H2200" s="44"/>
      <c r="I2200" s="44"/>
      <c r="J2200" s="44"/>
      <c r="K2200" s="44"/>
      <c r="L2200" s="44"/>
      <c r="M2200" s="44"/>
      <c r="N2200" s="44"/>
      <c r="O2200" s="44"/>
      <c r="P2200" s="44"/>
      <c r="Q2200" s="44"/>
      <c r="R2200" s="44"/>
      <c r="S2200" s="44"/>
      <c r="T2200" s="44"/>
      <c r="U2200" s="44"/>
      <c r="V2200" s="44"/>
      <c r="W2200" s="44"/>
      <c r="X2200" s="44"/>
      <c r="Y2200" s="44"/>
      <c r="Z2200" s="44"/>
      <c r="AA2200" s="35"/>
      <c r="AB2200" s="35"/>
      <c r="AC2200" s="35"/>
      <c r="AD2200" s="35"/>
      <c r="AE2200" s="35"/>
      <c r="AF2200" s="35"/>
      <c r="AG2200" s="35"/>
      <c r="AH2200" s="35"/>
      <c r="AI2200" s="35"/>
      <c r="AJ2200" s="35"/>
      <c r="AK2200" s="35"/>
    </row>
    <row r="2201" spans="7:37" s="13" customFormat="1" ht="13.9" customHeight="1" x14ac:dyDescent="0.3">
      <c r="G2201" s="44"/>
      <c r="H2201" s="44"/>
      <c r="I2201" s="44"/>
      <c r="J2201" s="44"/>
      <c r="K2201" s="44"/>
      <c r="L2201" s="44"/>
      <c r="M2201" s="44"/>
      <c r="N2201" s="44"/>
      <c r="O2201" s="44"/>
      <c r="P2201" s="44"/>
      <c r="Q2201" s="44"/>
      <c r="R2201" s="44"/>
      <c r="S2201" s="44"/>
      <c r="T2201" s="44"/>
      <c r="U2201" s="44"/>
      <c r="V2201" s="44"/>
      <c r="W2201" s="44"/>
      <c r="X2201" s="44"/>
      <c r="Y2201" s="44"/>
      <c r="Z2201" s="44"/>
      <c r="AA2201" s="35"/>
      <c r="AB2201" s="35"/>
      <c r="AC2201" s="35"/>
      <c r="AD2201" s="35"/>
      <c r="AE2201" s="35"/>
      <c r="AF2201" s="35"/>
      <c r="AG2201" s="35"/>
      <c r="AH2201" s="35"/>
      <c r="AI2201" s="35"/>
      <c r="AJ2201" s="35"/>
      <c r="AK2201" s="35"/>
    </row>
    <row r="2202" spans="7:37" s="13" customFormat="1" ht="13.9" customHeight="1" x14ac:dyDescent="0.3">
      <c r="G2202" s="44"/>
      <c r="H2202" s="44"/>
      <c r="I2202" s="44"/>
      <c r="J2202" s="44"/>
      <c r="K2202" s="44"/>
      <c r="L2202" s="44"/>
      <c r="M2202" s="44"/>
      <c r="N2202" s="44"/>
      <c r="O2202" s="44"/>
      <c r="P2202" s="44"/>
      <c r="Q2202" s="44"/>
      <c r="R2202" s="44"/>
      <c r="S2202" s="44"/>
      <c r="T2202" s="44"/>
      <c r="U2202" s="44"/>
      <c r="V2202" s="44"/>
      <c r="W2202" s="44"/>
      <c r="X2202" s="44"/>
      <c r="Y2202" s="44"/>
      <c r="Z2202" s="44"/>
      <c r="AA2202" s="35"/>
      <c r="AB2202" s="35"/>
      <c r="AC2202" s="35"/>
      <c r="AD2202" s="35"/>
      <c r="AE2202" s="35"/>
      <c r="AF2202" s="35"/>
      <c r="AG2202" s="35"/>
      <c r="AH2202" s="35"/>
      <c r="AI2202" s="35"/>
      <c r="AJ2202" s="35"/>
      <c r="AK2202" s="35"/>
    </row>
    <row r="2203" spans="7:37" s="13" customFormat="1" ht="13.9" customHeight="1" x14ac:dyDescent="0.3">
      <c r="G2203" s="44"/>
      <c r="H2203" s="44"/>
      <c r="I2203" s="44"/>
      <c r="J2203" s="44"/>
      <c r="K2203" s="44"/>
      <c r="L2203" s="44"/>
      <c r="M2203" s="44"/>
      <c r="N2203" s="44"/>
      <c r="O2203" s="44"/>
      <c r="P2203" s="44"/>
      <c r="Q2203" s="44"/>
      <c r="R2203" s="44"/>
      <c r="S2203" s="44"/>
      <c r="T2203" s="44"/>
      <c r="U2203" s="44"/>
      <c r="V2203" s="44"/>
      <c r="W2203" s="44"/>
      <c r="X2203" s="44"/>
      <c r="Y2203" s="44"/>
      <c r="Z2203" s="44"/>
      <c r="AA2203" s="35"/>
      <c r="AB2203" s="35"/>
      <c r="AC2203" s="35"/>
      <c r="AD2203" s="35"/>
      <c r="AE2203" s="35"/>
      <c r="AF2203" s="35"/>
      <c r="AG2203" s="35"/>
      <c r="AH2203" s="35"/>
      <c r="AI2203" s="35"/>
      <c r="AJ2203" s="35"/>
      <c r="AK2203" s="35"/>
    </row>
    <row r="2204" spans="7:37" s="13" customFormat="1" ht="13.9" customHeight="1" x14ac:dyDescent="0.3">
      <c r="G2204" s="44"/>
      <c r="H2204" s="44"/>
      <c r="I2204" s="44"/>
      <c r="J2204" s="44"/>
      <c r="K2204" s="44"/>
      <c r="L2204" s="44"/>
      <c r="M2204" s="44"/>
      <c r="N2204" s="44"/>
      <c r="O2204" s="44"/>
      <c r="P2204" s="44"/>
      <c r="Q2204" s="44"/>
      <c r="R2204" s="44"/>
      <c r="S2204" s="44"/>
      <c r="T2204" s="44"/>
      <c r="U2204" s="44"/>
      <c r="V2204" s="44"/>
      <c r="W2204" s="44"/>
      <c r="X2204" s="44"/>
      <c r="Y2204" s="44"/>
      <c r="Z2204" s="44"/>
      <c r="AA2204" s="35"/>
      <c r="AB2204" s="35"/>
      <c r="AC2204" s="35"/>
      <c r="AD2204" s="35"/>
      <c r="AE2204" s="35"/>
      <c r="AF2204" s="35"/>
      <c r="AG2204" s="35"/>
      <c r="AH2204" s="35"/>
      <c r="AI2204" s="35"/>
      <c r="AJ2204" s="35"/>
      <c r="AK2204" s="35"/>
    </row>
    <row r="2205" spans="7:37" s="13" customFormat="1" ht="13.9" customHeight="1" x14ac:dyDescent="0.3">
      <c r="G2205" s="44"/>
      <c r="H2205" s="44"/>
      <c r="I2205" s="44"/>
      <c r="J2205" s="44"/>
      <c r="K2205" s="44"/>
      <c r="L2205" s="44"/>
      <c r="M2205" s="44"/>
      <c r="N2205" s="44"/>
      <c r="O2205" s="44"/>
      <c r="P2205" s="44"/>
      <c r="Q2205" s="44"/>
      <c r="R2205" s="44"/>
      <c r="S2205" s="44"/>
      <c r="T2205" s="44"/>
      <c r="U2205" s="44"/>
      <c r="V2205" s="44"/>
      <c r="W2205" s="44"/>
      <c r="X2205" s="44"/>
      <c r="Y2205" s="44"/>
      <c r="Z2205" s="44"/>
      <c r="AA2205" s="35"/>
      <c r="AB2205" s="35"/>
      <c r="AC2205" s="35"/>
      <c r="AD2205" s="35"/>
      <c r="AE2205" s="35"/>
      <c r="AF2205" s="35"/>
      <c r="AG2205" s="35"/>
      <c r="AH2205" s="35"/>
      <c r="AI2205" s="35"/>
      <c r="AJ2205" s="35"/>
      <c r="AK2205" s="35"/>
    </row>
    <row r="2206" spans="7:37" s="13" customFormat="1" ht="13.9" customHeight="1" x14ac:dyDescent="0.3">
      <c r="G2206" s="44"/>
      <c r="H2206" s="44"/>
      <c r="I2206" s="44"/>
      <c r="J2206" s="44"/>
      <c r="K2206" s="44"/>
      <c r="L2206" s="44"/>
      <c r="M2206" s="44"/>
      <c r="N2206" s="44"/>
      <c r="O2206" s="44"/>
      <c r="P2206" s="44"/>
      <c r="Q2206" s="44"/>
      <c r="R2206" s="44"/>
      <c r="S2206" s="44"/>
      <c r="T2206" s="44"/>
      <c r="U2206" s="44"/>
      <c r="V2206" s="44"/>
      <c r="W2206" s="44"/>
      <c r="X2206" s="44"/>
      <c r="Y2206" s="44"/>
      <c r="Z2206" s="44"/>
      <c r="AA2206" s="35"/>
      <c r="AB2206" s="35"/>
      <c r="AC2206" s="35"/>
      <c r="AD2206" s="35"/>
      <c r="AE2206" s="35"/>
      <c r="AF2206" s="35"/>
      <c r="AG2206" s="35"/>
      <c r="AH2206" s="35"/>
      <c r="AI2206" s="35"/>
      <c r="AJ2206" s="35"/>
      <c r="AK2206" s="35"/>
    </row>
    <row r="2207" spans="7:37" s="13" customFormat="1" ht="13.9" customHeight="1" x14ac:dyDescent="0.3">
      <c r="G2207" s="44"/>
      <c r="H2207" s="44"/>
      <c r="I2207" s="44"/>
      <c r="J2207" s="44"/>
      <c r="K2207" s="44"/>
      <c r="L2207" s="44"/>
      <c r="M2207" s="44"/>
      <c r="N2207" s="44"/>
      <c r="O2207" s="44"/>
      <c r="P2207" s="44"/>
      <c r="Q2207" s="44"/>
      <c r="R2207" s="44"/>
      <c r="S2207" s="44"/>
      <c r="T2207" s="44"/>
      <c r="U2207" s="44"/>
      <c r="V2207" s="44"/>
      <c r="W2207" s="44"/>
      <c r="X2207" s="44"/>
      <c r="Y2207" s="44"/>
      <c r="Z2207" s="44"/>
      <c r="AA2207" s="35"/>
      <c r="AB2207" s="35"/>
      <c r="AC2207" s="35"/>
      <c r="AD2207" s="35"/>
      <c r="AE2207" s="35"/>
      <c r="AF2207" s="35"/>
      <c r="AG2207" s="35"/>
      <c r="AH2207" s="35"/>
      <c r="AI2207" s="35"/>
      <c r="AJ2207" s="35"/>
      <c r="AK2207" s="35"/>
    </row>
    <row r="2208" spans="7:37" s="13" customFormat="1" ht="13.9" customHeight="1" x14ac:dyDescent="0.3">
      <c r="G2208" s="44"/>
      <c r="H2208" s="44"/>
      <c r="I2208" s="44"/>
      <c r="J2208" s="44"/>
      <c r="K2208" s="44"/>
      <c r="L2208" s="44"/>
      <c r="M2208" s="44"/>
      <c r="N2208" s="44"/>
      <c r="O2208" s="44"/>
      <c r="P2208" s="44"/>
      <c r="Q2208" s="44"/>
      <c r="R2208" s="44"/>
      <c r="S2208" s="44"/>
      <c r="T2208" s="44"/>
      <c r="U2208" s="44"/>
      <c r="V2208" s="44"/>
      <c r="W2208" s="44"/>
      <c r="X2208" s="44"/>
      <c r="Y2208" s="44"/>
      <c r="Z2208" s="44"/>
      <c r="AA2208" s="35"/>
      <c r="AB2208" s="35"/>
      <c r="AC2208" s="35"/>
      <c r="AD2208" s="35"/>
      <c r="AE2208" s="35"/>
      <c r="AF2208" s="35"/>
      <c r="AG2208" s="35"/>
      <c r="AH2208" s="35"/>
      <c r="AI2208" s="35"/>
      <c r="AJ2208" s="35"/>
      <c r="AK2208" s="35"/>
    </row>
    <row r="2209" spans="7:37" s="13" customFormat="1" ht="13.9" customHeight="1" x14ac:dyDescent="0.3">
      <c r="G2209" s="44"/>
      <c r="H2209" s="44"/>
      <c r="I2209" s="44"/>
      <c r="J2209" s="44"/>
      <c r="K2209" s="44"/>
      <c r="L2209" s="44"/>
      <c r="M2209" s="44"/>
      <c r="N2209" s="44"/>
      <c r="O2209" s="44"/>
      <c r="P2209" s="44"/>
      <c r="Q2209" s="44"/>
      <c r="R2209" s="44"/>
      <c r="S2209" s="44"/>
      <c r="T2209" s="44"/>
      <c r="U2209" s="44"/>
      <c r="V2209" s="44"/>
      <c r="W2209" s="44"/>
      <c r="X2209" s="44"/>
      <c r="Y2209" s="44"/>
      <c r="Z2209" s="44"/>
      <c r="AA2209" s="35"/>
      <c r="AB2209" s="35"/>
      <c r="AC2209" s="35"/>
      <c r="AD2209" s="35"/>
      <c r="AE2209" s="35"/>
      <c r="AF2209" s="35"/>
      <c r="AG2209" s="35"/>
      <c r="AH2209" s="35"/>
      <c r="AI2209" s="35"/>
      <c r="AJ2209" s="35"/>
      <c r="AK2209" s="35"/>
    </row>
    <row r="2210" spans="7:37" s="13" customFormat="1" ht="13.9" customHeight="1" x14ac:dyDescent="0.3">
      <c r="G2210" s="44"/>
      <c r="H2210" s="44"/>
      <c r="I2210" s="44"/>
      <c r="J2210" s="44"/>
      <c r="K2210" s="44"/>
      <c r="L2210" s="44"/>
      <c r="M2210" s="44"/>
      <c r="N2210" s="44"/>
      <c r="O2210" s="44"/>
      <c r="P2210" s="44"/>
      <c r="Q2210" s="44"/>
      <c r="R2210" s="44"/>
      <c r="S2210" s="44"/>
      <c r="T2210" s="44"/>
      <c r="U2210" s="44"/>
      <c r="V2210" s="44"/>
      <c r="W2210" s="44"/>
      <c r="X2210" s="44"/>
      <c r="Y2210" s="44"/>
      <c r="Z2210" s="44"/>
      <c r="AA2210" s="35"/>
      <c r="AB2210" s="35"/>
      <c r="AC2210" s="35"/>
      <c r="AD2210" s="35"/>
      <c r="AE2210" s="35"/>
      <c r="AF2210" s="35"/>
      <c r="AG2210" s="35"/>
      <c r="AH2210" s="35"/>
      <c r="AI2210" s="35"/>
      <c r="AJ2210" s="35"/>
      <c r="AK2210" s="35"/>
    </row>
    <row r="2211" spans="7:37" s="13" customFormat="1" ht="13.9" customHeight="1" x14ac:dyDescent="0.3">
      <c r="G2211" s="44"/>
      <c r="H2211" s="44"/>
      <c r="I2211" s="44"/>
      <c r="J2211" s="44"/>
      <c r="K2211" s="44"/>
      <c r="L2211" s="44"/>
      <c r="M2211" s="44"/>
      <c r="N2211" s="44"/>
      <c r="O2211" s="44"/>
      <c r="P2211" s="44"/>
      <c r="Q2211" s="44"/>
      <c r="R2211" s="44"/>
      <c r="S2211" s="44"/>
      <c r="T2211" s="44"/>
      <c r="U2211" s="44"/>
      <c r="V2211" s="44"/>
      <c r="W2211" s="44"/>
      <c r="X2211" s="44"/>
      <c r="Y2211" s="44"/>
      <c r="Z2211" s="44"/>
      <c r="AA2211" s="35"/>
      <c r="AB2211" s="35"/>
      <c r="AC2211" s="35"/>
      <c r="AD2211" s="35"/>
      <c r="AE2211" s="35"/>
      <c r="AF2211" s="35"/>
      <c r="AG2211" s="35"/>
      <c r="AH2211" s="35"/>
      <c r="AI2211" s="35"/>
      <c r="AJ2211" s="35"/>
      <c r="AK2211" s="35"/>
    </row>
    <row r="2212" spans="7:37" s="13" customFormat="1" ht="13.9" customHeight="1" x14ac:dyDescent="0.3">
      <c r="G2212" s="44"/>
      <c r="H2212" s="44"/>
      <c r="I2212" s="44"/>
      <c r="J2212" s="44"/>
      <c r="K2212" s="44"/>
      <c r="L2212" s="44"/>
      <c r="M2212" s="44"/>
      <c r="N2212" s="44"/>
      <c r="O2212" s="44"/>
      <c r="P2212" s="44"/>
      <c r="Q2212" s="44"/>
      <c r="R2212" s="44"/>
      <c r="S2212" s="44"/>
      <c r="T2212" s="44"/>
      <c r="U2212" s="44"/>
      <c r="V2212" s="44"/>
      <c r="W2212" s="44"/>
      <c r="X2212" s="44"/>
      <c r="Y2212" s="44"/>
      <c r="Z2212" s="44"/>
      <c r="AA2212" s="35"/>
      <c r="AB2212" s="35"/>
      <c r="AC2212" s="35"/>
      <c r="AD2212" s="35"/>
      <c r="AE2212" s="35"/>
      <c r="AF2212" s="35"/>
      <c r="AG2212" s="35"/>
      <c r="AH2212" s="35"/>
      <c r="AI2212" s="35"/>
      <c r="AJ2212" s="35"/>
      <c r="AK2212" s="35"/>
    </row>
    <row r="2213" spans="7:37" s="13" customFormat="1" ht="13.9" customHeight="1" x14ac:dyDescent="0.3">
      <c r="G2213" s="44"/>
      <c r="H2213" s="44"/>
      <c r="I2213" s="44"/>
      <c r="J2213" s="44"/>
      <c r="K2213" s="44"/>
      <c r="L2213" s="44"/>
      <c r="M2213" s="44"/>
      <c r="N2213" s="44"/>
      <c r="O2213" s="44"/>
      <c r="P2213" s="44"/>
      <c r="Q2213" s="44"/>
      <c r="R2213" s="44"/>
      <c r="S2213" s="44"/>
      <c r="T2213" s="44"/>
      <c r="U2213" s="44"/>
      <c r="V2213" s="44"/>
      <c r="W2213" s="44"/>
      <c r="X2213" s="44"/>
      <c r="Y2213" s="44"/>
      <c r="Z2213" s="44"/>
      <c r="AA2213" s="35"/>
      <c r="AB2213" s="35"/>
      <c r="AC2213" s="35"/>
      <c r="AD2213" s="35"/>
      <c r="AE2213" s="35"/>
      <c r="AF2213" s="35"/>
      <c r="AG2213" s="35"/>
      <c r="AH2213" s="35"/>
      <c r="AI2213" s="35"/>
      <c r="AJ2213" s="35"/>
      <c r="AK2213" s="35"/>
    </row>
    <row r="2214" spans="7:37" s="13" customFormat="1" ht="13.9" customHeight="1" x14ac:dyDescent="0.3">
      <c r="G2214" s="44"/>
      <c r="H2214" s="44"/>
      <c r="I2214" s="44"/>
      <c r="J2214" s="44"/>
      <c r="K2214" s="44"/>
      <c r="L2214" s="44"/>
      <c r="M2214" s="44"/>
      <c r="N2214" s="44"/>
      <c r="O2214" s="44"/>
      <c r="P2214" s="44"/>
      <c r="Q2214" s="44"/>
      <c r="R2214" s="44"/>
      <c r="S2214" s="44"/>
      <c r="T2214" s="44"/>
      <c r="U2214" s="44"/>
      <c r="V2214" s="44"/>
      <c r="W2214" s="44"/>
      <c r="X2214" s="44"/>
      <c r="Y2214" s="44"/>
      <c r="Z2214" s="44"/>
      <c r="AA2214" s="35"/>
      <c r="AB2214" s="35"/>
      <c r="AC2214" s="35"/>
      <c r="AD2214" s="35"/>
      <c r="AE2214" s="35"/>
      <c r="AF2214" s="35"/>
      <c r="AG2214" s="35"/>
      <c r="AH2214" s="35"/>
      <c r="AI2214" s="35"/>
      <c r="AJ2214" s="35"/>
      <c r="AK2214" s="35"/>
    </row>
    <row r="2215" spans="7:37" s="13" customFormat="1" ht="13.9" customHeight="1" x14ac:dyDescent="0.3">
      <c r="G2215" s="44"/>
      <c r="H2215" s="44"/>
      <c r="I2215" s="44"/>
      <c r="J2215" s="44"/>
      <c r="K2215" s="44"/>
      <c r="L2215" s="44"/>
      <c r="M2215" s="44"/>
      <c r="N2215" s="44"/>
      <c r="O2215" s="44"/>
      <c r="P2215" s="44"/>
      <c r="Q2215" s="44"/>
      <c r="R2215" s="44"/>
      <c r="S2215" s="44"/>
      <c r="T2215" s="44"/>
      <c r="U2215" s="44"/>
      <c r="V2215" s="44"/>
      <c r="W2215" s="44"/>
      <c r="X2215" s="44"/>
      <c r="Y2215" s="44"/>
      <c r="Z2215" s="44"/>
      <c r="AA2215" s="35"/>
      <c r="AB2215" s="35"/>
      <c r="AC2215" s="35"/>
      <c r="AD2215" s="35"/>
      <c r="AE2215" s="35"/>
      <c r="AF2215" s="35"/>
      <c r="AG2215" s="35"/>
      <c r="AH2215" s="35"/>
      <c r="AI2215" s="35"/>
      <c r="AJ2215" s="35"/>
      <c r="AK2215" s="35"/>
    </row>
    <row r="2216" spans="7:37" s="13" customFormat="1" ht="13.9" customHeight="1" x14ac:dyDescent="0.3">
      <c r="G2216" s="44"/>
      <c r="H2216" s="44"/>
      <c r="I2216" s="44"/>
      <c r="J2216" s="44"/>
      <c r="K2216" s="44"/>
      <c r="L2216" s="44"/>
      <c r="M2216" s="44"/>
      <c r="N2216" s="44"/>
      <c r="O2216" s="44"/>
      <c r="P2216" s="44"/>
      <c r="Q2216" s="44"/>
      <c r="R2216" s="44"/>
      <c r="S2216" s="44"/>
      <c r="T2216" s="44"/>
      <c r="U2216" s="44"/>
      <c r="V2216" s="44"/>
      <c r="W2216" s="44"/>
      <c r="X2216" s="44"/>
      <c r="Y2216" s="44"/>
      <c r="Z2216" s="44"/>
      <c r="AA2216" s="35"/>
      <c r="AB2216" s="35"/>
      <c r="AC2216" s="35"/>
      <c r="AD2216" s="35"/>
      <c r="AE2216" s="35"/>
      <c r="AF2216" s="35"/>
      <c r="AG2216" s="35"/>
      <c r="AH2216" s="35"/>
      <c r="AI2216" s="35"/>
      <c r="AJ2216" s="35"/>
      <c r="AK2216" s="35"/>
    </row>
    <row r="2217" spans="7:37" s="13" customFormat="1" ht="13.9" customHeight="1" x14ac:dyDescent="0.3">
      <c r="G2217" s="44"/>
      <c r="H2217" s="44"/>
      <c r="I2217" s="44"/>
      <c r="J2217" s="44"/>
      <c r="K2217" s="44"/>
      <c r="L2217" s="44"/>
      <c r="M2217" s="44"/>
      <c r="N2217" s="44"/>
      <c r="O2217" s="44"/>
      <c r="P2217" s="44"/>
      <c r="Q2217" s="44"/>
      <c r="R2217" s="44"/>
      <c r="S2217" s="44"/>
      <c r="T2217" s="44"/>
      <c r="U2217" s="44"/>
      <c r="V2217" s="44"/>
      <c r="W2217" s="44"/>
      <c r="X2217" s="44"/>
      <c r="Y2217" s="44"/>
      <c r="Z2217" s="44"/>
      <c r="AA2217" s="35"/>
      <c r="AB2217" s="35"/>
      <c r="AC2217" s="35"/>
      <c r="AD2217" s="35"/>
      <c r="AE2217" s="35"/>
      <c r="AF2217" s="35"/>
      <c r="AG2217" s="35"/>
      <c r="AH2217" s="35"/>
      <c r="AI2217" s="35"/>
      <c r="AJ2217" s="35"/>
      <c r="AK2217" s="35"/>
    </row>
    <row r="2218" spans="7:37" s="13" customFormat="1" ht="13.9" customHeight="1" x14ac:dyDescent="0.3">
      <c r="G2218" s="44"/>
      <c r="H2218" s="44"/>
      <c r="I2218" s="44"/>
      <c r="J2218" s="44"/>
      <c r="K2218" s="44"/>
      <c r="L2218" s="44"/>
      <c r="M2218" s="44"/>
      <c r="N2218" s="44"/>
      <c r="O2218" s="44"/>
      <c r="P2218" s="44"/>
      <c r="Q2218" s="44"/>
      <c r="R2218" s="44"/>
      <c r="S2218" s="44"/>
      <c r="T2218" s="44"/>
      <c r="U2218" s="44"/>
      <c r="V2218" s="44"/>
      <c r="W2218" s="44"/>
      <c r="X2218" s="44"/>
      <c r="Y2218" s="44"/>
      <c r="Z2218" s="44"/>
      <c r="AA2218" s="35"/>
      <c r="AB2218" s="35"/>
      <c r="AC2218" s="35"/>
      <c r="AD2218" s="35"/>
      <c r="AE2218" s="35"/>
      <c r="AF2218" s="35"/>
      <c r="AG2218" s="35"/>
      <c r="AH2218" s="35"/>
      <c r="AI2218" s="35"/>
      <c r="AJ2218" s="35"/>
      <c r="AK2218" s="35"/>
    </row>
    <row r="2219" spans="7:37" s="13" customFormat="1" ht="13.9" customHeight="1" x14ac:dyDescent="0.3">
      <c r="G2219" s="44"/>
      <c r="H2219" s="44"/>
      <c r="I2219" s="44"/>
      <c r="J2219" s="44"/>
      <c r="K2219" s="44"/>
      <c r="L2219" s="44"/>
      <c r="M2219" s="44"/>
      <c r="N2219" s="44"/>
      <c r="O2219" s="44"/>
      <c r="P2219" s="44"/>
      <c r="Q2219" s="44"/>
      <c r="R2219" s="44"/>
      <c r="S2219" s="44"/>
      <c r="T2219" s="44"/>
      <c r="U2219" s="44"/>
      <c r="V2219" s="44"/>
      <c r="W2219" s="44"/>
      <c r="X2219" s="44"/>
      <c r="Y2219" s="44"/>
      <c r="Z2219" s="44"/>
      <c r="AA2219" s="35"/>
      <c r="AB2219" s="35"/>
      <c r="AC2219" s="35"/>
      <c r="AD2219" s="35"/>
      <c r="AE2219" s="35"/>
      <c r="AF2219" s="35"/>
      <c r="AG2219" s="35"/>
      <c r="AH2219" s="35"/>
      <c r="AI2219" s="35"/>
      <c r="AJ2219" s="35"/>
      <c r="AK2219" s="35"/>
    </row>
    <row r="2220" spans="7:37" s="13" customFormat="1" ht="13.9" customHeight="1" x14ac:dyDescent="0.3">
      <c r="G2220" s="44"/>
      <c r="H2220" s="44"/>
      <c r="I2220" s="44"/>
      <c r="J2220" s="44"/>
      <c r="K2220" s="44"/>
      <c r="L2220" s="44"/>
      <c r="M2220" s="44"/>
      <c r="N2220" s="44"/>
      <c r="O2220" s="44"/>
      <c r="P2220" s="44"/>
      <c r="Q2220" s="44"/>
      <c r="R2220" s="44"/>
      <c r="S2220" s="44"/>
      <c r="T2220" s="44"/>
      <c r="U2220" s="44"/>
      <c r="V2220" s="44"/>
      <c r="W2220" s="44"/>
      <c r="X2220" s="44"/>
      <c r="Y2220" s="44"/>
      <c r="Z2220" s="44"/>
      <c r="AA2220" s="35"/>
      <c r="AB2220" s="35"/>
      <c r="AC2220" s="35"/>
      <c r="AD2220" s="35"/>
      <c r="AE2220" s="35"/>
      <c r="AF2220" s="35"/>
      <c r="AG2220" s="35"/>
      <c r="AH2220" s="35"/>
      <c r="AI2220" s="35"/>
      <c r="AJ2220" s="35"/>
      <c r="AK2220" s="35"/>
    </row>
    <row r="2221" spans="7:37" s="13" customFormat="1" ht="13.9" customHeight="1" x14ac:dyDescent="0.3">
      <c r="G2221" s="44"/>
      <c r="H2221" s="44"/>
      <c r="I2221" s="44"/>
      <c r="J2221" s="44"/>
      <c r="K2221" s="44"/>
      <c r="L2221" s="44"/>
      <c r="M2221" s="44"/>
      <c r="N2221" s="44"/>
      <c r="O2221" s="44"/>
      <c r="P2221" s="44"/>
      <c r="Q2221" s="44"/>
      <c r="R2221" s="44"/>
      <c r="S2221" s="44"/>
      <c r="T2221" s="44"/>
      <c r="U2221" s="44"/>
      <c r="V2221" s="44"/>
      <c r="W2221" s="44"/>
      <c r="X2221" s="44"/>
      <c r="Y2221" s="44"/>
      <c r="Z2221" s="44"/>
      <c r="AA2221" s="35"/>
      <c r="AB2221" s="35"/>
      <c r="AC2221" s="35"/>
      <c r="AD2221" s="35"/>
      <c r="AE2221" s="35"/>
      <c r="AF2221" s="35"/>
      <c r="AG2221" s="35"/>
      <c r="AH2221" s="35"/>
      <c r="AI2221" s="35"/>
      <c r="AJ2221" s="35"/>
      <c r="AK2221" s="35"/>
    </row>
    <row r="2222" spans="7:37" s="13" customFormat="1" ht="13.9" customHeight="1" x14ac:dyDescent="0.3">
      <c r="G2222" s="44"/>
      <c r="H2222" s="44"/>
      <c r="I2222" s="44"/>
      <c r="J2222" s="44"/>
      <c r="K2222" s="44"/>
      <c r="L2222" s="44"/>
      <c r="M2222" s="44"/>
      <c r="N2222" s="44"/>
      <c r="O2222" s="44"/>
      <c r="P2222" s="44"/>
      <c r="Q2222" s="44"/>
      <c r="R2222" s="44"/>
      <c r="S2222" s="44"/>
      <c r="T2222" s="44"/>
      <c r="U2222" s="44"/>
      <c r="V2222" s="44"/>
      <c r="W2222" s="44"/>
      <c r="X2222" s="44"/>
      <c r="Y2222" s="44"/>
      <c r="Z2222" s="44"/>
      <c r="AA2222" s="35"/>
      <c r="AB2222" s="35"/>
      <c r="AC2222" s="35"/>
      <c r="AD2222" s="35"/>
      <c r="AE2222" s="35"/>
      <c r="AF2222" s="35"/>
      <c r="AG2222" s="35"/>
      <c r="AH2222" s="35"/>
      <c r="AI2222" s="35"/>
      <c r="AJ2222" s="35"/>
      <c r="AK2222" s="35"/>
    </row>
    <row r="2223" spans="7:37" s="13" customFormat="1" ht="13.9" customHeight="1" x14ac:dyDescent="0.3">
      <c r="G2223" s="44"/>
      <c r="H2223" s="44"/>
      <c r="I2223" s="44"/>
      <c r="J2223" s="44"/>
      <c r="K2223" s="44"/>
      <c r="L2223" s="44"/>
      <c r="M2223" s="44"/>
      <c r="N2223" s="44"/>
      <c r="O2223" s="44"/>
      <c r="P2223" s="44"/>
      <c r="Q2223" s="44"/>
      <c r="R2223" s="44"/>
      <c r="S2223" s="44"/>
      <c r="T2223" s="44"/>
      <c r="U2223" s="44"/>
      <c r="V2223" s="44"/>
      <c r="W2223" s="44"/>
      <c r="X2223" s="44"/>
      <c r="Y2223" s="44"/>
      <c r="Z2223" s="44"/>
      <c r="AA2223" s="35"/>
      <c r="AB2223" s="35"/>
      <c r="AC2223" s="35"/>
      <c r="AD2223" s="35"/>
      <c r="AE2223" s="35"/>
      <c r="AF2223" s="35"/>
      <c r="AG2223" s="35"/>
      <c r="AH2223" s="35"/>
      <c r="AI2223" s="35"/>
      <c r="AJ2223" s="35"/>
      <c r="AK2223" s="35"/>
    </row>
    <row r="2224" spans="7:37" s="13" customFormat="1" ht="13.9" customHeight="1" x14ac:dyDescent="0.3">
      <c r="G2224" s="44"/>
      <c r="H2224" s="44"/>
      <c r="I2224" s="44"/>
      <c r="J2224" s="44"/>
      <c r="K2224" s="44"/>
      <c r="L2224" s="44"/>
      <c r="M2224" s="44"/>
      <c r="N2224" s="44"/>
      <c r="O2224" s="44"/>
      <c r="P2224" s="44"/>
      <c r="Q2224" s="44"/>
      <c r="R2224" s="44"/>
      <c r="S2224" s="44"/>
      <c r="T2224" s="44"/>
      <c r="U2224" s="44"/>
      <c r="V2224" s="44"/>
      <c r="W2224" s="44"/>
      <c r="X2224" s="44"/>
      <c r="Y2224" s="44"/>
      <c r="Z2224" s="44"/>
      <c r="AA2224" s="35"/>
      <c r="AB2224" s="35"/>
      <c r="AC2224" s="35"/>
      <c r="AD2224" s="35"/>
      <c r="AE2224" s="35"/>
      <c r="AF2224" s="35"/>
      <c r="AG2224" s="35"/>
      <c r="AH2224" s="35"/>
      <c r="AI2224" s="35"/>
      <c r="AJ2224" s="35"/>
      <c r="AK2224" s="35"/>
    </row>
    <row r="2225" spans="7:37" s="13" customFormat="1" ht="13.9" customHeight="1" x14ac:dyDescent="0.3">
      <c r="G2225" s="44"/>
      <c r="H2225" s="44"/>
      <c r="I2225" s="44"/>
      <c r="J2225" s="44"/>
      <c r="K2225" s="44"/>
      <c r="L2225" s="44"/>
      <c r="M2225" s="44"/>
      <c r="N2225" s="44"/>
      <c r="O2225" s="44"/>
      <c r="P2225" s="44"/>
      <c r="Q2225" s="44"/>
      <c r="R2225" s="44"/>
      <c r="S2225" s="44"/>
      <c r="T2225" s="44"/>
      <c r="U2225" s="44"/>
      <c r="V2225" s="44"/>
      <c r="W2225" s="44"/>
      <c r="X2225" s="44"/>
      <c r="Y2225" s="44"/>
      <c r="Z2225" s="44"/>
      <c r="AA2225" s="35"/>
      <c r="AB2225" s="35"/>
      <c r="AC2225" s="35"/>
      <c r="AD2225" s="35"/>
      <c r="AE2225" s="35"/>
      <c r="AF2225" s="35"/>
      <c r="AG2225" s="35"/>
      <c r="AH2225" s="35"/>
      <c r="AI2225" s="35"/>
      <c r="AJ2225" s="35"/>
      <c r="AK2225" s="35"/>
    </row>
    <row r="2226" spans="7:37" s="13" customFormat="1" ht="13.9" customHeight="1" x14ac:dyDescent="0.3">
      <c r="G2226" s="44"/>
      <c r="H2226" s="44"/>
      <c r="I2226" s="44"/>
      <c r="J2226" s="44"/>
      <c r="K2226" s="44"/>
      <c r="L2226" s="44"/>
      <c r="M2226" s="44"/>
      <c r="N2226" s="44"/>
      <c r="O2226" s="44"/>
      <c r="P2226" s="44"/>
      <c r="Q2226" s="44"/>
      <c r="R2226" s="44"/>
      <c r="S2226" s="44"/>
      <c r="T2226" s="44"/>
      <c r="U2226" s="44"/>
      <c r="V2226" s="44"/>
      <c r="W2226" s="44"/>
      <c r="X2226" s="44"/>
      <c r="Y2226" s="44"/>
      <c r="Z2226" s="44"/>
      <c r="AA2226" s="35"/>
      <c r="AB2226" s="35"/>
      <c r="AC2226" s="35"/>
      <c r="AD2226" s="35"/>
      <c r="AE2226" s="35"/>
      <c r="AF2226" s="35"/>
      <c r="AG2226" s="35"/>
      <c r="AH2226" s="35"/>
      <c r="AI2226" s="35"/>
      <c r="AJ2226" s="35"/>
      <c r="AK2226" s="35"/>
    </row>
    <row r="2227" spans="7:37" s="13" customFormat="1" ht="13.9" customHeight="1" x14ac:dyDescent="0.3">
      <c r="G2227" s="44"/>
      <c r="H2227" s="44"/>
      <c r="I2227" s="44"/>
      <c r="J2227" s="44"/>
      <c r="K2227" s="44"/>
      <c r="L2227" s="44"/>
      <c r="M2227" s="44"/>
      <c r="N2227" s="44"/>
      <c r="O2227" s="44"/>
      <c r="P2227" s="44"/>
      <c r="Q2227" s="44"/>
      <c r="R2227" s="44"/>
      <c r="S2227" s="44"/>
      <c r="T2227" s="44"/>
      <c r="U2227" s="44"/>
      <c r="V2227" s="44"/>
      <c r="W2227" s="44"/>
      <c r="X2227" s="44"/>
      <c r="Y2227" s="44"/>
      <c r="Z2227" s="44"/>
      <c r="AA2227" s="35"/>
      <c r="AB2227" s="35"/>
      <c r="AC2227" s="35"/>
      <c r="AD2227" s="35"/>
      <c r="AE2227" s="35"/>
      <c r="AF2227" s="35"/>
      <c r="AG2227" s="35"/>
      <c r="AH2227" s="35"/>
      <c r="AI2227" s="35"/>
      <c r="AJ2227" s="35"/>
      <c r="AK2227" s="35"/>
    </row>
    <row r="2228" spans="7:37" s="13" customFormat="1" ht="13.9" customHeight="1" x14ac:dyDescent="0.3">
      <c r="G2228" s="44"/>
      <c r="H2228" s="44"/>
      <c r="I2228" s="44"/>
      <c r="J2228" s="44"/>
      <c r="K2228" s="44"/>
      <c r="L2228" s="44"/>
      <c r="M2228" s="44"/>
      <c r="N2228" s="44"/>
      <c r="O2228" s="44"/>
      <c r="P2228" s="44"/>
      <c r="Q2228" s="44"/>
      <c r="R2228" s="44"/>
      <c r="S2228" s="44"/>
      <c r="T2228" s="44"/>
      <c r="U2228" s="44"/>
      <c r="V2228" s="44"/>
      <c r="W2228" s="44"/>
      <c r="X2228" s="44"/>
      <c r="Y2228" s="44"/>
      <c r="Z2228" s="44"/>
      <c r="AA2228" s="35"/>
      <c r="AB2228" s="35"/>
      <c r="AC2228" s="35"/>
      <c r="AD2228" s="35"/>
      <c r="AE2228" s="35"/>
      <c r="AF2228" s="35"/>
      <c r="AG2228" s="35"/>
      <c r="AH2228" s="35"/>
      <c r="AI2228" s="35"/>
      <c r="AJ2228" s="35"/>
      <c r="AK2228" s="35"/>
    </row>
    <row r="2229" spans="7:37" s="13" customFormat="1" ht="13.9" customHeight="1" x14ac:dyDescent="0.3">
      <c r="G2229" s="44"/>
      <c r="H2229" s="44"/>
      <c r="I2229" s="44"/>
      <c r="J2229" s="44"/>
      <c r="K2229" s="44"/>
      <c r="L2229" s="44"/>
      <c r="M2229" s="44"/>
      <c r="N2229" s="44"/>
      <c r="O2229" s="44"/>
      <c r="P2229" s="44"/>
      <c r="Q2229" s="44"/>
      <c r="R2229" s="44"/>
      <c r="S2229" s="44"/>
      <c r="T2229" s="44"/>
      <c r="U2229" s="44"/>
      <c r="V2229" s="44"/>
      <c r="W2229" s="44"/>
      <c r="X2229" s="44"/>
      <c r="Y2229" s="44"/>
      <c r="Z2229" s="44"/>
      <c r="AA2229" s="35"/>
      <c r="AB2229" s="35"/>
      <c r="AC2229" s="35"/>
      <c r="AD2229" s="35"/>
      <c r="AE2229" s="35"/>
      <c r="AF2229" s="35"/>
      <c r="AG2229" s="35"/>
      <c r="AH2229" s="35"/>
      <c r="AI2229" s="35"/>
      <c r="AJ2229" s="35"/>
      <c r="AK2229" s="35"/>
    </row>
    <row r="2230" spans="7:37" s="13" customFormat="1" ht="13.9" customHeight="1" x14ac:dyDescent="0.3">
      <c r="G2230" s="44"/>
      <c r="H2230" s="44"/>
      <c r="I2230" s="44"/>
      <c r="J2230" s="44"/>
      <c r="K2230" s="44"/>
      <c r="L2230" s="44"/>
      <c r="M2230" s="44"/>
      <c r="N2230" s="44"/>
      <c r="O2230" s="44"/>
      <c r="P2230" s="44"/>
      <c r="Q2230" s="44"/>
      <c r="R2230" s="44"/>
      <c r="S2230" s="44"/>
      <c r="T2230" s="44"/>
      <c r="U2230" s="44"/>
      <c r="V2230" s="44"/>
      <c r="W2230" s="44"/>
      <c r="X2230" s="44"/>
      <c r="Y2230" s="44"/>
      <c r="Z2230" s="44"/>
      <c r="AA2230" s="35"/>
      <c r="AB2230" s="35"/>
      <c r="AC2230" s="35"/>
      <c r="AD2230" s="35"/>
      <c r="AE2230" s="35"/>
      <c r="AF2230" s="35"/>
      <c r="AG2230" s="35"/>
      <c r="AH2230" s="35"/>
      <c r="AI2230" s="35"/>
      <c r="AJ2230" s="35"/>
      <c r="AK2230" s="35"/>
    </row>
    <row r="2231" spans="7:37" s="13" customFormat="1" ht="13.9" customHeight="1" x14ac:dyDescent="0.3">
      <c r="G2231" s="44"/>
      <c r="H2231" s="44"/>
      <c r="I2231" s="44"/>
      <c r="J2231" s="44"/>
      <c r="K2231" s="44"/>
      <c r="L2231" s="44"/>
      <c r="M2231" s="44"/>
      <c r="N2231" s="44"/>
      <c r="O2231" s="44"/>
      <c r="P2231" s="44"/>
      <c r="Q2231" s="44"/>
      <c r="R2231" s="44"/>
      <c r="S2231" s="44"/>
      <c r="T2231" s="44"/>
      <c r="U2231" s="44"/>
      <c r="V2231" s="44"/>
      <c r="W2231" s="44"/>
      <c r="X2231" s="44"/>
      <c r="Y2231" s="44"/>
      <c r="Z2231" s="44"/>
      <c r="AA2231" s="35"/>
      <c r="AB2231" s="35"/>
      <c r="AC2231" s="35"/>
      <c r="AD2231" s="35"/>
      <c r="AE2231" s="35"/>
      <c r="AF2231" s="35"/>
      <c r="AG2231" s="35"/>
      <c r="AH2231" s="35"/>
      <c r="AI2231" s="35"/>
      <c r="AJ2231" s="35"/>
      <c r="AK2231" s="35"/>
    </row>
    <row r="2232" spans="7:37" s="13" customFormat="1" ht="13.9" customHeight="1" x14ac:dyDescent="0.3">
      <c r="G2232" s="44"/>
      <c r="H2232" s="44"/>
      <c r="I2232" s="44"/>
      <c r="J2232" s="44"/>
      <c r="K2232" s="44"/>
      <c r="L2232" s="44"/>
      <c r="M2232" s="44"/>
      <c r="N2232" s="44"/>
      <c r="O2232" s="44"/>
      <c r="P2232" s="44"/>
      <c r="Q2232" s="44"/>
      <c r="R2232" s="44"/>
      <c r="S2232" s="44"/>
      <c r="T2232" s="44"/>
      <c r="U2232" s="44"/>
      <c r="V2232" s="44"/>
      <c r="W2232" s="44"/>
      <c r="X2232" s="44"/>
      <c r="Y2232" s="44"/>
      <c r="Z2232" s="44"/>
      <c r="AA2232" s="35"/>
      <c r="AB2232" s="35"/>
      <c r="AC2232" s="35"/>
      <c r="AD2232" s="35"/>
      <c r="AE2232" s="35"/>
      <c r="AF2232" s="35"/>
      <c r="AG2232" s="35"/>
      <c r="AH2232" s="35"/>
      <c r="AI2232" s="35"/>
      <c r="AJ2232" s="35"/>
      <c r="AK2232" s="35"/>
    </row>
    <row r="2233" spans="7:37" s="13" customFormat="1" ht="13.9" customHeight="1" x14ac:dyDescent="0.3">
      <c r="G2233" s="44"/>
      <c r="H2233" s="44"/>
      <c r="I2233" s="44"/>
      <c r="J2233" s="44"/>
      <c r="K2233" s="44"/>
      <c r="L2233" s="44"/>
      <c r="M2233" s="44"/>
      <c r="N2233" s="44"/>
      <c r="O2233" s="44"/>
      <c r="P2233" s="44"/>
      <c r="Q2233" s="44"/>
      <c r="R2233" s="44"/>
      <c r="S2233" s="44"/>
      <c r="T2233" s="44"/>
      <c r="U2233" s="44"/>
      <c r="V2233" s="44"/>
      <c r="W2233" s="44"/>
      <c r="X2233" s="44"/>
      <c r="Y2233" s="44"/>
      <c r="Z2233" s="44"/>
      <c r="AA2233" s="35"/>
      <c r="AB2233" s="35"/>
      <c r="AC2233" s="35"/>
      <c r="AD2233" s="35"/>
      <c r="AE2233" s="35"/>
      <c r="AF2233" s="35"/>
      <c r="AG2233" s="35"/>
      <c r="AH2233" s="35"/>
      <c r="AI2233" s="35"/>
      <c r="AJ2233" s="35"/>
      <c r="AK2233" s="35"/>
    </row>
    <row r="2234" spans="7:37" s="13" customFormat="1" ht="13.9" customHeight="1" x14ac:dyDescent="0.3">
      <c r="G2234" s="44"/>
      <c r="H2234" s="44"/>
      <c r="I2234" s="44"/>
      <c r="J2234" s="44"/>
      <c r="K2234" s="44"/>
      <c r="L2234" s="44"/>
      <c r="M2234" s="44"/>
      <c r="N2234" s="44"/>
      <c r="O2234" s="44"/>
      <c r="P2234" s="44"/>
      <c r="Q2234" s="44"/>
      <c r="R2234" s="44"/>
      <c r="S2234" s="44"/>
      <c r="T2234" s="44"/>
      <c r="U2234" s="44"/>
      <c r="V2234" s="44"/>
      <c r="W2234" s="44"/>
      <c r="X2234" s="44"/>
      <c r="Y2234" s="44"/>
      <c r="Z2234" s="44"/>
      <c r="AA2234" s="35"/>
      <c r="AB2234" s="35"/>
      <c r="AC2234" s="35"/>
      <c r="AD2234" s="35"/>
      <c r="AE2234" s="35"/>
      <c r="AF2234" s="35"/>
      <c r="AG2234" s="35"/>
      <c r="AH2234" s="35"/>
      <c r="AI2234" s="35"/>
      <c r="AJ2234" s="35"/>
      <c r="AK2234" s="35"/>
    </row>
    <row r="2235" spans="7:37" s="13" customFormat="1" ht="13.9" customHeight="1" x14ac:dyDescent="0.3">
      <c r="G2235" s="44"/>
      <c r="H2235" s="44"/>
      <c r="I2235" s="44"/>
      <c r="J2235" s="44"/>
      <c r="K2235" s="44"/>
      <c r="L2235" s="44"/>
      <c r="M2235" s="44"/>
      <c r="N2235" s="44"/>
      <c r="O2235" s="44"/>
      <c r="P2235" s="44"/>
      <c r="Q2235" s="44"/>
      <c r="R2235" s="44"/>
      <c r="S2235" s="44"/>
      <c r="T2235" s="44"/>
      <c r="U2235" s="44"/>
      <c r="V2235" s="44"/>
      <c r="W2235" s="44"/>
      <c r="X2235" s="44"/>
      <c r="Y2235" s="44"/>
      <c r="Z2235" s="44"/>
      <c r="AA2235" s="35"/>
      <c r="AB2235" s="35"/>
      <c r="AC2235" s="35"/>
      <c r="AD2235" s="35"/>
      <c r="AE2235" s="35"/>
      <c r="AF2235" s="35"/>
      <c r="AG2235" s="35"/>
      <c r="AH2235" s="35"/>
      <c r="AI2235" s="35"/>
      <c r="AJ2235" s="35"/>
      <c r="AK2235" s="35"/>
    </row>
    <row r="2236" spans="7:37" s="13" customFormat="1" ht="13.9" customHeight="1" x14ac:dyDescent="0.3">
      <c r="G2236" s="44"/>
      <c r="H2236" s="44"/>
      <c r="I2236" s="44"/>
      <c r="J2236" s="44"/>
      <c r="K2236" s="44"/>
      <c r="L2236" s="44"/>
      <c r="M2236" s="44"/>
      <c r="N2236" s="44"/>
      <c r="O2236" s="44"/>
      <c r="P2236" s="44"/>
      <c r="Q2236" s="44"/>
      <c r="R2236" s="44"/>
      <c r="S2236" s="44"/>
      <c r="T2236" s="44"/>
      <c r="U2236" s="44"/>
      <c r="V2236" s="44"/>
      <c r="W2236" s="44"/>
      <c r="X2236" s="44"/>
      <c r="Y2236" s="44"/>
      <c r="Z2236" s="44"/>
      <c r="AA2236" s="35"/>
      <c r="AB2236" s="35"/>
      <c r="AC2236" s="35"/>
      <c r="AD2236" s="35"/>
      <c r="AE2236" s="35"/>
      <c r="AF2236" s="35"/>
      <c r="AG2236" s="35"/>
      <c r="AH2236" s="35"/>
      <c r="AI2236" s="35"/>
      <c r="AJ2236" s="35"/>
      <c r="AK2236" s="35"/>
    </row>
    <row r="2237" spans="7:37" s="13" customFormat="1" ht="13.9" customHeight="1" x14ac:dyDescent="0.3">
      <c r="G2237" s="44"/>
      <c r="H2237" s="44"/>
      <c r="I2237" s="44"/>
      <c r="J2237" s="44"/>
      <c r="K2237" s="44"/>
      <c r="L2237" s="44"/>
      <c r="M2237" s="44"/>
      <c r="N2237" s="44"/>
      <c r="O2237" s="44"/>
      <c r="P2237" s="44"/>
      <c r="Q2237" s="44"/>
      <c r="R2237" s="44"/>
      <c r="S2237" s="44"/>
      <c r="T2237" s="44"/>
      <c r="U2237" s="44"/>
      <c r="V2237" s="44"/>
      <c r="W2237" s="44"/>
      <c r="X2237" s="44"/>
      <c r="Y2237" s="44"/>
      <c r="Z2237" s="44"/>
      <c r="AA2237" s="35"/>
      <c r="AB2237" s="35"/>
      <c r="AC2237" s="35"/>
      <c r="AD2237" s="35"/>
      <c r="AE2237" s="35"/>
      <c r="AF2237" s="35"/>
      <c r="AG2237" s="35"/>
      <c r="AH2237" s="35"/>
      <c r="AI2237" s="35"/>
      <c r="AJ2237" s="35"/>
      <c r="AK2237" s="35"/>
    </row>
    <row r="2238" spans="7:37" s="13" customFormat="1" ht="13.9" customHeight="1" x14ac:dyDescent="0.3">
      <c r="G2238" s="44"/>
      <c r="H2238" s="44"/>
      <c r="I2238" s="44"/>
      <c r="J2238" s="44"/>
      <c r="K2238" s="44"/>
      <c r="L2238" s="44"/>
      <c r="M2238" s="44"/>
      <c r="N2238" s="44"/>
      <c r="O2238" s="44"/>
      <c r="P2238" s="44"/>
      <c r="Q2238" s="44"/>
      <c r="R2238" s="44"/>
      <c r="S2238" s="44"/>
      <c r="T2238" s="44"/>
      <c r="U2238" s="44"/>
      <c r="V2238" s="44"/>
      <c r="W2238" s="44"/>
      <c r="X2238" s="44"/>
      <c r="Y2238" s="44"/>
      <c r="Z2238" s="44"/>
      <c r="AA2238" s="35"/>
      <c r="AB2238" s="35"/>
      <c r="AC2238" s="35"/>
      <c r="AD2238" s="35"/>
      <c r="AE2238" s="35"/>
      <c r="AF2238" s="35"/>
      <c r="AG2238" s="35"/>
      <c r="AH2238" s="35"/>
      <c r="AI2238" s="35"/>
      <c r="AJ2238" s="35"/>
      <c r="AK2238" s="35"/>
    </row>
    <row r="2239" spans="7:37" s="13" customFormat="1" ht="13.9" customHeight="1" x14ac:dyDescent="0.3">
      <c r="G2239" s="44"/>
      <c r="H2239" s="44"/>
      <c r="I2239" s="44"/>
      <c r="J2239" s="44"/>
      <c r="K2239" s="44"/>
      <c r="L2239" s="44"/>
      <c r="M2239" s="44"/>
      <c r="N2239" s="44"/>
      <c r="O2239" s="44"/>
      <c r="P2239" s="44"/>
      <c r="Q2239" s="44"/>
      <c r="R2239" s="44"/>
      <c r="S2239" s="44"/>
      <c r="T2239" s="44"/>
      <c r="U2239" s="44"/>
      <c r="V2239" s="44"/>
      <c r="W2239" s="44"/>
      <c r="X2239" s="44"/>
      <c r="Y2239" s="44"/>
      <c r="Z2239" s="44"/>
      <c r="AA2239" s="35"/>
      <c r="AB2239" s="35"/>
      <c r="AC2239" s="35"/>
      <c r="AD2239" s="35"/>
      <c r="AE2239" s="35"/>
      <c r="AF2239" s="35"/>
      <c r="AG2239" s="35"/>
      <c r="AH2239" s="35"/>
      <c r="AI2239" s="35"/>
      <c r="AJ2239" s="35"/>
      <c r="AK2239" s="35"/>
    </row>
    <row r="2240" spans="7:37" s="13" customFormat="1" ht="13.9" customHeight="1" x14ac:dyDescent="0.3">
      <c r="G2240" s="44"/>
      <c r="H2240" s="44"/>
      <c r="I2240" s="44"/>
      <c r="J2240" s="44"/>
      <c r="K2240" s="44"/>
      <c r="L2240" s="44"/>
      <c r="M2240" s="44"/>
      <c r="N2240" s="44"/>
      <c r="O2240" s="44"/>
      <c r="P2240" s="44"/>
      <c r="Q2240" s="44"/>
      <c r="R2240" s="44"/>
      <c r="S2240" s="44"/>
      <c r="T2240" s="44"/>
      <c r="U2240" s="44"/>
      <c r="V2240" s="44"/>
      <c r="W2240" s="44"/>
      <c r="X2240" s="44"/>
      <c r="Y2240" s="44"/>
      <c r="Z2240" s="44"/>
      <c r="AA2240" s="35"/>
      <c r="AB2240" s="35"/>
      <c r="AC2240" s="35"/>
      <c r="AD2240" s="35"/>
      <c r="AE2240" s="35"/>
      <c r="AF2240" s="35"/>
      <c r="AG2240" s="35"/>
      <c r="AH2240" s="35"/>
      <c r="AI2240" s="35"/>
      <c r="AJ2240" s="35"/>
      <c r="AK2240" s="35"/>
    </row>
    <row r="2241" spans="7:37" s="13" customFormat="1" ht="13.9" customHeight="1" x14ac:dyDescent="0.3">
      <c r="G2241" s="44"/>
      <c r="H2241" s="44"/>
      <c r="I2241" s="44"/>
      <c r="J2241" s="44"/>
      <c r="K2241" s="44"/>
      <c r="L2241" s="44"/>
      <c r="M2241" s="44"/>
      <c r="N2241" s="44"/>
      <c r="O2241" s="44"/>
      <c r="P2241" s="44"/>
      <c r="Q2241" s="44"/>
      <c r="R2241" s="44"/>
      <c r="S2241" s="44"/>
      <c r="T2241" s="44"/>
      <c r="U2241" s="44"/>
      <c r="V2241" s="44"/>
      <c r="W2241" s="44"/>
      <c r="X2241" s="44"/>
      <c r="Y2241" s="44"/>
      <c r="Z2241" s="44"/>
      <c r="AA2241" s="35"/>
      <c r="AB2241" s="35"/>
      <c r="AC2241" s="35"/>
      <c r="AD2241" s="35"/>
      <c r="AE2241" s="35"/>
      <c r="AF2241" s="35"/>
      <c r="AG2241" s="35"/>
      <c r="AH2241" s="35"/>
      <c r="AI2241" s="35"/>
      <c r="AJ2241" s="35"/>
      <c r="AK2241" s="35"/>
    </row>
    <row r="2242" spans="7:37" s="13" customFormat="1" ht="13.9" customHeight="1" x14ac:dyDescent="0.3">
      <c r="G2242" s="44"/>
      <c r="H2242" s="44"/>
      <c r="I2242" s="44"/>
      <c r="J2242" s="44"/>
      <c r="K2242" s="44"/>
      <c r="L2242" s="44"/>
      <c r="M2242" s="44"/>
      <c r="N2242" s="44"/>
      <c r="O2242" s="44"/>
      <c r="P2242" s="44"/>
      <c r="Q2242" s="44"/>
      <c r="R2242" s="44"/>
      <c r="S2242" s="44"/>
      <c r="T2242" s="44"/>
      <c r="U2242" s="44"/>
      <c r="V2242" s="44"/>
      <c r="W2242" s="44"/>
      <c r="X2242" s="44"/>
      <c r="Y2242" s="44"/>
      <c r="Z2242" s="44"/>
      <c r="AA2242" s="35"/>
      <c r="AB2242" s="35"/>
      <c r="AC2242" s="35"/>
      <c r="AD2242" s="35"/>
      <c r="AE2242" s="35"/>
      <c r="AF2242" s="35"/>
      <c r="AG2242" s="35"/>
      <c r="AH2242" s="35"/>
      <c r="AI2242" s="35"/>
      <c r="AJ2242" s="35"/>
      <c r="AK2242" s="35"/>
    </row>
    <row r="2243" spans="7:37" s="13" customFormat="1" ht="13.9" customHeight="1" x14ac:dyDescent="0.3">
      <c r="G2243" s="44"/>
      <c r="H2243" s="44"/>
      <c r="I2243" s="44"/>
      <c r="J2243" s="44"/>
      <c r="K2243" s="44"/>
      <c r="L2243" s="44"/>
      <c r="M2243" s="44"/>
      <c r="N2243" s="44"/>
      <c r="O2243" s="44"/>
      <c r="P2243" s="44"/>
      <c r="Q2243" s="44"/>
      <c r="R2243" s="44"/>
      <c r="S2243" s="44"/>
      <c r="T2243" s="44"/>
      <c r="U2243" s="44"/>
      <c r="V2243" s="44"/>
      <c r="W2243" s="44"/>
      <c r="X2243" s="44"/>
      <c r="Y2243" s="44"/>
      <c r="Z2243" s="44"/>
      <c r="AA2243" s="35"/>
      <c r="AB2243" s="35"/>
      <c r="AC2243" s="35"/>
      <c r="AD2243" s="35"/>
      <c r="AE2243" s="35"/>
      <c r="AF2243" s="35"/>
      <c r="AG2243" s="35"/>
      <c r="AH2243" s="35"/>
      <c r="AI2243" s="35"/>
      <c r="AJ2243" s="35"/>
      <c r="AK2243" s="35"/>
    </row>
    <row r="2244" spans="7:37" s="13" customFormat="1" ht="13.9" customHeight="1" x14ac:dyDescent="0.3">
      <c r="G2244" s="44"/>
      <c r="H2244" s="44"/>
      <c r="I2244" s="44"/>
      <c r="J2244" s="44"/>
      <c r="K2244" s="44"/>
      <c r="L2244" s="44"/>
      <c r="M2244" s="44"/>
      <c r="N2244" s="44"/>
      <c r="O2244" s="44"/>
      <c r="P2244" s="44"/>
      <c r="Q2244" s="44"/>
      <c r="R2244" s="44"/>
      <c r="S2244" s="44"/>
      <c r="T2244" s="44"/>
      <c r="U2244" s="44"/>
      <c r="V2244" s="44"/>
      <c r="W2244" s="44"/>
      <c r="X2244" s="44"/>
      <c r="Y2244" s="44"/>
      <c r="Z2244" s="44"/>
      <c r="AA2244" s="35"/>
      <c r="AB2244" s="35"/>
      <c r="AC2244" s="35"/>
      <c r="AD2244" s="35"/>
      <c r="AE2244" s="35"/>
      <c r="AF2244" s="35"/>
      <c r="AG2244" s="35"/>
      <c r="AH2244" s="35"/>
      <c r="AI2244" s="35"/>
      <c r="AJ2244" s="35"/>
      <c r="AK2244" s="35"/>
    </row>
    <row r="2245" spans="7:37" s="13" customFormat="1" ht="13.9" customHeight="1" x14ac:dyDescent="0.3">
      <c r="G2245" s="44"/>
      <c r="H2245" s="44"/>
      <c r="I2245" s="44"/>
      <c r="J2245" s="44"/>
      <c r="K2245" s="44"/>
      <c r="L2245" s="44"/>
      <c r="M2245" s="44"/>
      <c r="N2245" s="44"/>
      <c r="O2245" s="44"/>
      <c r="P2245" s="44"/>
      <c r="Q2245" s="44"/>
      <c r="R2245" s="44"/>
      <c r="S2245" s="44"/>
      <c r="T2245" s="44"/>
      <c r="U2245" s="44"/>
      <c r="V2245" s="44"/>
      <c r="W2245" s="44"/>
      <c r="X2245" s="44"/>
      <c r="Y2245" s="44"/>
      <c r="Z2245" s="44"/>
      <c r="AA2245" s="35"/>
      <c r="AB2245" s="35"/>
      <c r="AC2245" s="35"/>
      <c r="AD2245" s="35"/>
      <c r="AE2245" s="35"/>
      <c r="AF2245" s="35"/>
      <c r="AG2245" s="35"/>
      <c r="AH2245" s="35"/>
      <c r="AI2245" s="35"/>
      <c r="AJ2245" s="35"/>
      <c r="AK2245" s="35"/>
    </row>
    <row r="2246" spans="7:37" s="13" customFormat="1" ht="13.9" customHeight="1" x14ac:dyDescent="0.3">
      <c r="G2246" s="44"/>
      <c r="H2246" s="44"/>
      <c r="I2246" s="44"/>
      <c r="J2246" s="44"/>
      <c r="K2246" s="44"/>
      <c r="L2246" s="44"/>
      <c r="M2246" s="44"/>
      <c r="N2246" s="44"/>
      <c r="O2246" s="44"/>
      <c r="P2246" s="44"/>
      <c r="Q2246" s="44"/>
      <c r="R2246" s="44"/>
      <c r="S2246" s="44"/>
      <c r="T2246" s="44"/>
      <c r="U2246" s="44"/>
      <c r="V2246" s="44"/>
      <c r="W2246" s="44"/>
      <c r="X2246" s="44"/>
      <c r="Y2246" s="44"/>
      <c r="Z2246" s="44"/>
      <c r="AA2246" s="35"/>
      <c r="AB2246" s="35"/>
      <c r="AC2246" s="35"/>
      <c r="AD2246" s="35"/>
      <c r="AE2246" s="35"/>
      <c r="AF2246" s="35"/>
      <c r="AG2246" s="35"/>
      <c r="AH2246" s="35"/>
      <c r="AI2246" s="35"/>
      <c r="AJ2246" s="35"/>
      <c r="AK2246" s="35"/>
    </row>
    <row r="2247" spans="7:37" s="13" customFormat="1" ht="13.9" customHeight="1" x14ac:dyDescent="0.3">
      <c r="G2247" s="44"/>
      <c r="H2247" s="44"/>
      <c r="I2247" s="44"/>
      <c r="J2247" s="44"/>
      <c r="K2247" s="44"/>
      <c r="L2247" s="44"/>
      <c r="M2247" s="44"/>
      <c r="N2247" s="44"/>
      <c r="O2247" s="44"/>
      <c r="P2247" s="44"/>
      <c r="Q2247" s="44"/>
      <c r="R2247" s="44"/>
      <c r="S2247" s="44"/>
      <c r="T2247" s="44"/>
      <c r="U2247" s="44"/>
      <c r="V2247" s="44"/>
      <c r="W2247" s="44"/>
      <c r="X2247" s="44"/>
      <c r="Y2247" s="44"/>
      <c r="Z2247" s="44"/>
      <c r="AA2247" s="35"/>
      <c r="AB2247" s="35"/>
      <c r="AC2247" s="35"/>
      <c r="AD2247" s="35"/>
      <c r="AE2247" s="35"/>
      <c r="AF2247" s="35"/>
      <c r="AG2247" s="35"/>
      <c r="AH2247" s="35"/>
      <c r="AI2247" s="35"/>
      <c r="AJ2247" s="35"/>
      <c r="AK2247" s="35"/>
    </row>
    <row r="2248" spans="7:37" s="13" customFormat="1" ht="13.9" customHeight="1" x14ac:dyDescent="0.3">
      <c r="G2248" s="44"/>
      <c r="H2248" s="44"/>
      <c r="I2248" s="44"/>
      <c r="J2248" s="44"/>
      <c r="K2248" s="44"/>
      <c r="L2248" s="44"/>
      <c r="M2248" s="44"/>
      <c r="N2248" s="44"/>
      <c r="O2248" s="44"/>
      <c r="P2248" s="44"/>
      <c r="Q2248" s="44"/>
      <c r="R2248" s="44"/>
      <c r="S2248" s="44"/>
      <c r="T2248" s="44"/>
      <c r="U2248" s="44"/>
      <c r="V2248" s="44"/>
      <c r="W2248" s="44"/>
      <c r="X2248" s="44"/>
      <c r="Y2248" s="44"/>
      <c r="Z2248" s="44"/>
      <c r="AA2248" s="35"/>
      <c r="AB2248" s="35"/>
      <c r="AC2248" s="35"/>
      <c r="AD2248" s="35"/>
      <c r="AE2248" s="35"/>
      <c r="AF2248" s="35"/>
      <c r="AG2248" s="35"/>
      <c r="AH2248" s="35"/>
      <c r="AI2248" s="35"/>
      <c r="AJ2248" s="35"/>
      <c r="AK2248" s="35"/>
    </row>
    <row r="2249" spans="7:37" s="13" customFormat="1" ht="13.9" customHeight="1" x14ac:dyDescent="0.3">
      <c r="G2249" s="44"/>
      <c r="H2249" s="44"/>
      <c r="I2249" s="44"/>
      <c r="J2249" s="44"/>
      <c r="K2249" s="44"/>
      <c r="L2249" s="44"/>
      <c r="M2249" s="44"/>
      <c r="N2249" s="44"/>
      <c r="O2249" s="44"/>
      <c r="P2249" s="44"/>
      <c r="Q2249" s="44"/>
      <c r="R2249" s="44"/>
      <c r="S2249" s="44"/>
      <c r="T2249" s="44"/>
      <c r="U2249" s="44"/>
      <c r="V2249" s="44"/>
      <c r="W2249" s="44"/>
      <c r="X2249" s="44"/>
      <c r="Y2249" s="44"/>
      <c r="Z2249" s="44"/>
      <c r="AA2249" s="35"/>
      <c r="AB2249" s="35"/>
      <c r="AC2249" s="35"/>
      <c r="AD2249" s="35"/>
      <c r="AE2249" s="35"/>
      <c r="AF2249" s="35"/>
      <c r="AG2249" s="35"/>
      <c r="AH2249" s="35"/>
      <c r="AI2249" s="35"/>
      <c r="AJ2249" s="35"/>
      <c r="AK2249" s="35"/>
    </row>
    <row r="2250" spans="7:37" s="13" customFormat="1" ht="13.9" customHeight="1" x14ac:dyDescent="0.3">
      <c r="G2250" s="44"/>
      <c r="H2250" s="44"/>
      <c r="I2250" s="44"/>
      <c r="J2250" s="44"/>
      <c r="K2250" s="44"/>
      <c r="L2250" s="44"/>
      <c r="M2250" s="44"/>
      <c r="N2250" s="44"/>
      <c r="O2250" s="44"/>
      <c r="P2250" s="44"/>
      <c r="Q2250" s="44"/>
      <c r="R2250" s="44"/>
      <c r="S2250" s="44"/>
      <c r="T2250" s="44"/>
      <c r="U2250" s="44"/>
      <c r="V2250" s="44"/>
      <c r="W2250" s="44"/>
      <c r="X2250" s="44"/>
      <c r="Y2250" s="44"/>
      <c r="Z2250" s="44"/>
      <c r="AA2250" s="35"/>
      <c r="AB2250" s="35"/>
      <c r="AC2250" s="35"/>
      <c r="AD2250" s="35"/>
      <c r="AE2250" s="35"/>
      <c r="AF2250" s="35"/>
      <c r="AG2250" s="35"/>
      <c r="AH2250" s="35"/>
      <c r="AI2250" s="35"/>
      <c r="AJ2250" s="35"/>
      <c r="AK2250" s="35"/>
    </row>
    <row r="2251" spans="7:37" s="13" customFormat="1" ht="13.9" customHeight="1" x14ac:dyDescent="0.3">
      <c r="G2251" s="44"/>
      <c r="H2251" s="44"/>
      <c r="I2251" s="44"/>
      <c r="J2251" s="44"/>
      <c r="K2251" s="44"/>
      <c r="L2251" s="44"/>
      <c r="M2251" s="44"/>
      <c r="N2251" s="44"/>
      <c r="O2251" s="44"/>
      <c r="P2251" s="44"/>
      <c r="Q2251" s="44"/>
      <c r="R2251" s="44"/>
      <c r="S2251" s="44"/>
      <c r="T2251" s="44"/>
      <c r="U2251" s="44"/>
      <c r="V2251" s="44"/>
      <c r="W2251" s="44"/>
      <c r="X2251" s="44"/>
      <c r="Y2251" s="44"/>
      <c r="Z2251" s="44"/>
      <c r="AA2251" s="35"/>
      <c r="AB2251" s="35"/>
      <c r="AC2251" s="35"/>
      <c r="AD2251" s="35"/>
      <c r="AE2251" s="35"/>
      <c r="AF2251" s="35"/>
      <c r="AG2251" s="35"/>
      <c r="AH2251" s="35"/>
      <c r="AI2251" s="35"/>
      <c r="AJ2251" s="35"/>
      <c r="AK2251" s="35"/>
    </row>
    <row r="2252" spans="7:37" s="13" customFormat="1" ht="13.9" customHeight="1" x14ac:dyDescent="0.3">
      <c r="G2252" s="44"/>
      <c r="H2252" s="44"/>
      <c r="I2252" s="44"/>
      <c r="J2252" s="44"/>
      <c r="K2252" s="44"/>
      <c r="L2252" s="44"/>
      <c r="M2252" s="44"/>
      <c r="N2252" s="44"/>
      <c r="O2252" s="44"/>
      <c r="P2252" s="44"/>
      <c r="Q2252" s="44"/>
      <c r="R2252" s="44"/>
      <c r="S2252" s="44"/>
      <c r="T2252" s="44"/>
      <c r="U2252" s="44"/>
      <c r="V2252" s="44"/>
      <c r="W2252" s="44"/>
      <c r="X2252" s="44"/>
      <c r="Y2252" s="44"/>
      <c r="Z2252" s="44"/>
      <c r="AA2252" s="35"/>
      <c r="AB2252" s="35"/>
      <c r="AC2252" s="35"/>
      <c r="AD2252" s="35"/>
      <c r="AE2252" s="35"/>
      <c r="AF2252" s="35"/>
      <c r="AG2252" s="35"/>
      <c r="AH2252" s="35"/>
      <c r="AI2252" s="35"/>
      <c r="AJ2252" s="35"/>
      <c r="AK2252" s="35"/>
    </row>
    <row r="2253" spans="7:37" s="13" customFormat="1" ht="13.9" customHeight="1" x14ac:dyDescent="0.3">
      <c r="G2253" s="44"/>
      <c r="H2253" s="44"/>
      <c r="I2253" s="44"/>
      <c r="J2253" s="44"/>
      <c r="K2253" s="44"/>
      <c r="L2253" s="44"/>
      <c r="M2253" s="44"/>
      <c r="N2253" s="44"/>
      <c r="O2253" s="44"/>
      <c r="P2253" s="44"/>
      <c r="Q2253" s="44"/>
      <c r="R2253" s="44"/>
      <c r="S2253" s="44"/>
      <c r="T2253" s="44"/>
      <c r="U2253" s="44"/>
      <c r="V2253" s="44"/>
      <c r="W2253" s="44"/>
      <c r="X2253" s="44"/>
      <c r="Y2253" s="44"/>
      <c r="Z2253" s="44"/>
      <c r="AA2253" s="35"/>
      <c r="AB2253" s="35"/>
      <c r="AC2253" s="35"/>
      <c r="AD2253" s="35"/>
      <c r="AE2253" s="35"/>
      <c r="AF2253" s="35"/>
      <c r="AG2253" s="35"/>
      <c r="AH2253" s="35"/>
      <c r="AI2253" s="35"/>
      <c r="AJ2253" s="35"/>
      <c r="AK2253" s="35"/>
    </row>
    <row r="2254" spans="7:37" s="13" customFormat="1" ht="13.9" customHeight="1" x14ac:dyDescent="0.3">
      <c r="G2254" s="44"/>
      <c r="H2254" s="44"/>
      <c r="I2254" s="44"/>
      <c r="J2254" s="44"/>
      <c r="K2254" s="44"/>
      <c r="L2254" s="44"/>
      <c r="M2254" s="44"/>
      <c r="N2254" s="44"/>
      <c r="O2254" s="44"/>
      <c r="P2254" s="44"/>
      <c r="Q2254" s="44"/>
      <c r="R2254" s="44"/>
      <c r="S2254" s="44"/>
      <c r="T2254" s="44"/>
      <c r="U2254" s="44"/>
      <c r="V2254" s="44"/>
      <c r="W2254" s="44"/>
      <c r="X2254" s="44"/>
      <c r="Y2254" s="44"/>
      <c r="Z2254" s="44"/>
      <c r="AA2254" s="35"/>
      <c r="AB2254" s="35"/>
      <c r="AC2254" s="35"/>
      <c r="AD2254" s="35"/>
      <c r="AE2254" s="35"/>
      <c r="AF2254" s="35"/>
      <c r="AG2254" s="35"/>
      <c r="AH2254" s="35"/>
      <c r="AI2254" s="35"/>
      <c r="AJ2254" s="35"/>
      <c r="AK2254" s="35"/>
    </row>
    <row r="2255" spans="7:37" s="13" customFormat="1" ht="13.9" customHeight="1" x14ac:dyDescent="0.3">
      <c r="G2255" s="44"/>
      <c r="H2255" s="44"/>
      <c r="I2255" s="44"/>
      <c r="J2255" s="44"/>
      <c r="K2255" s="44"/>
      <c r="L2255" s="44"/>
      <c r="M2255" s="44"/>
      <c r="N2255" s="44"/>
      <c r="O2255" s="44"/>
      <c r="P2255" s="44"/>
      <c r="Q2255" s="44"/>
      <c r="R2255" s="44"/>
      <c r="S2255" s="44"/>
      <c r="T2255" s="44"/>
      <c r="U2255" s="44"/>
      <c r="V2255" s="44"/>
      <c r="W2255" s="44"/>
      <c r="X2255" s="44"/>
      <c r="Y2255" s="44"/>
      <c r="Z2255" s="44"/>
      <c r="AA2255" s="35"/>
      <c r="AB2255" s="35"/>
      <c r="AC2255" s="35"/>
      <c r="AD2255" s="35"/>
      <c r="AE2255" s="35"/>
      <c r="AF2255" s="35"/>
      <c r="AG2255" s="35"/>
      <c r="AH2255" s="35"/>
      <c r="AI2255" s="35"/>
      <c r="AJ2255" s="35"/>
      <c r="AK2255" s="35"/>
    </row>
    <row r="2256" spans="7:37" s="13" customFormat="1" ht="13.9" customHeight="1" x14ac:dyDescent="0.3">
      <c r="G2256" s="44"/>
      <c r="H2256" s="44"/>
      <c r="I2256" s="44"/>
      <c r="J2256" s="44"/>
      <c r="K2256" s="44"/>
      <c r="L2256" s="44"/>
      <c r="M2256" s="44"/>
      <c r="N2256" s="44"/>
      <c r="O2256" s="44"/>
      <c r="P2256" s="44"/>
      <c r="Q2256" s="44"/>
      <c r="R2256" s="44"/>
      <c r="S2256" s="44"/>
      <c r="T2256" s="44"/>
      <c r="U2256" s="44"/>
      <c r="V2256" s="44"/>
      <c r="W2256" s="44"/>
      <c r="X2256" s="44"/>
      <c r="Y2256" s="44"/>
      <c r="Z2256" s="44"/>
      <c r="AA2256" s="35"/>
      <c r="AB2256" s="35"/>
      <c r="AC2256" s="35"/>
      <c r="AD2256" s="35"/>
      <c r="AE2256" s="35"/>
      <c r="AF2256" s="35"/>
      <c r="AG2256" s="35"/>
      <c r="AH2256" s="35"/>
      <c r="AI2256" s="35"/>
      <c r="AJ2256" s="35"/>
      <c r="AK2256" s="35"/>
    </row>
    <row r="2257" spans="7:37" s="13" customFormat="1" ht="13.9" customHeight="1" x14ac:dyDescent="0.3">
      <c r="G2257" s="44"/>
      <c r="H2257" s="44"/>
      <c r="I2257" s="44"/>
      <c r="J2257" s="44"/>
      <c r="K2257" s="44"/>
      <c r="L2257" s="44"/>
      <c r="M2257" s="44"/>
      <c r="N2257" s="44"/>
      <c r="O2257" s="44"/>
      <c r="P2257" s="44"/>
      <c r="Q2257" s="44"/>
      <c r="R2257" s="44"/>
      <c r="S2257" s="44"/>
      <c r="T2257" s="44"/>
      <c r="U2257" s="44"/>
      <c r="V2257" s="44"/>
      <c r="W2257" s="44"/>
      <c r="X2257" s="44"/>
      <c r="Y2257" s="44"/>
      <c r="Z2257" s="44"/>
      <c r="AA2257" s="35"/>
      <c r="AB2257" s="35"/>
      <c r="AC2257" s="35"/>
      <c r="AD2257" s="35"/>
      <c r="AE2257" s="35"/>
      <c r="AF2257" s="35"/>
      <c r="AG2257" s="35"/>
      <c r="AH2257" s="35"/>
      <c r="AI2257" s="35"/>
      <c r="AJ2257" s="35"/>
      <c r="AK2257" s="35"/>
    </row>
    <row r="2258" spans="7:37" s="13" customFormat="1" ht="13.9" customHeight="1" x14ac:dyDescent="0.3">
      <c r="G2258" s="44"/>
      <c r="H2258" s="44"/>
      <c r="I2258" s="44"/>
      <c r="J2258" s="44"/>
      <c r="K2258" s="44"/>
      <c r="L2258" s="44"/>
      <c r="M2258" s="44"/>
      <c r="N2258" s="44"/>
      <c r="O2258" s="44"/>
      <c r="P2258" s="44"/>
      <c r="Q2258" s="44"/>
      <c r="R2258" s="44"/>
      <c r="S2258" s="44"/>
      <c r="T2258" s="44"/>
      <c r="U2258" s="44"/>
      <c r="V2258" s="44"/>
      <c r="W2258" s="44"/>
      <c r="X2258" s="44"/>
      <c r="Y2258" s="44"/>
      <c r="Z2258" s="44"/>
      <c r="AA2258" s="35"/>
      <c r="AB2258" s="35"/>
      <c r="AC2258" s="35"/>
      <c r="AD2258" s="35"/>
      <c r="AE2258" s="35"/>
      <c r="AF2258" s="35"/>
      <c r="AG2258" s="35"/>
      <c r="AH2258" s="35"/>
      <c r="AI2258" s="35"/>
      <c r="AJ2258" s="35"/>
      <c r="AK2258" s="35"/>
    </row>
    <row r="2259" spans="7:37" s="13" customFormat="1" ht="13.9" customHeight="1" x14ac:dyDescent="0.3">
      <c r="G2259" s="44"/>
      <c r="H2259" s="44"/>
      <c r="I2259" s="44"/>
      <c r="J2259" s="44"/>
      <c r="K2259" s="44"/>
      <c r="L2259" s="44"/>
      <c r="M2259" s="44"/>
      <c r="N2259" s="44"/>
      <c r="O2259" s="44"/>
      <c r="P2259" s="44"/>
      <c r="Q2259" s="44"/>
      <c r="R2259" s="44"/>
      <c r="S2259" s="44"/>
      <c r="T2259" s="44"/>
      <c r="U2259" s="44"/>
      <c r="V2259" s="44"/>
      <c r="W2259" s="44"/>
      <c r="X2259" s="44"/>
      <c r="Y2259" s="44"/>
      <c r="Z2259" s="44"/>
      <c r="AA2259" s="35"/>
      <c r="AB2259" s="35"/>
      <c r="AC2259" s="35"/>
      <c r="AD2259" s="35"/>
      <c r="AE2259" s="35"/>
      <c r="AF2259" s="35"/>
      <c r="AG2259" s="35"/>
      <c r="AH2259" s="35"/>
      <c r="AI2259" s="35"/>
      <c r="AJ2259" s="35"/>
      <c r="AK2259" s="35"/>
    </row>
    <row r="2260" spans="7:37" s="13" customFormat="1" ht="13.9" customHeight="1" x14ac:dyDescent="0.3">
      <c r="G2260" s="44"/>
      <c r="H2260" s="44"/>
      <c r="I2260" s="44"/>
      <c r="J2260" s="44"/>
      <c r="K2260" s="44"/>
      <c r="L2260" s="44"/>
      <c r="M2260" s="44"/>
      <c r="N2260" s="44"/>
      <c r="O2260" s="44"/>
      <c r="P2260" s="44"/>
      <c r="Q2260" s="44"/>
      <c r="R2260" s="44"/>
      <c r="S2260" s="44"/>
      <c r="T2260" s="44"/>
      <c r="U2260" s="44"/>
      <c r="V2260" s="44"/>
      <c r="W2260" s="44"/>
      <c r="X2260" s="44"/>
      <c r="Y2260" s="44"/>
      <c r="Z2260" s="44"/>
      <c r="AA2260" s="35"/>
      <c r="AB2260" s="35"/>
      <c r="AC2260" s="35"/>
      <c r="AD2260" s="35"/>
      <c r="AE2260" s="35"/>
      <c r="AF2260" s="35"/>
      <c r="AG2260" s="35"/>
      <c r="AH2260" s="35"/>
      <c r="AI2260" s="35"/>
      <c r="AJ2260" s="35"/>
      <c r="AK2260" s="35"/>
    </row>
    <row r="2261" spans="7:37" s="13" customFormat="1" ht="13.9" customHeight="1" x14ac:dyDescent="0.3">
      <c r="G2261" s="44"/>
      <c r="H2261" s="44"/>
      <c r="I2261" s="44"/>
      <c r="J2261" s="44"/>
      <c r="K2261" s="44"/>
      <c r="L2261" s="44"/>
      <c r="M2261" s="44"/>
      <c r="N2261" s="44"/>
      <c r="O2261" s="44"/>
      <c r="P2261" s="44"/>
      <c r="Q2261" s="44"/>
      <c r="R2261" s="44"/>
      <c r="S2261" s="44"/>
      <c r="T2261" s="44"/>
      <c r="U2261" s="44"/>
      <c r="V2261" s="44"/>
      <c r="W2261" s="44"/>
      <c r="X2261" s="44"/>
      <c r="Y2261" s="44"/>
      <c r="Z2261" s="44"/>
      <c r="AA2261" s="35"/>
      <c r="AB2261" s="35"/>
      <c r="AC2261" s="35"/>
      <c r="AD2261" s="35"/>
      <c r="AE2261" s="35"/>
      <c r="AF2261" s="35"/>
      <c r="AG2261" s="35"/>
      <c r="AH2261" s="35"/>
      <c r="AI2261" s="35"/>
      <c r="AJ2261" s="35"/>
      <c r="AK2261" s="35"/>
    </row>
    <row r="2262" spans="7:37" s="13" customFormat="1" ht="13.9" customHeight="1" x14ac:dyDescent="0.3">
      <c r="G2262" s="44"/>
      <c r="H2262" s="44"/>
      <c r="I2262" s="44"/>
      <c r="J2262" s="44"/>
      <c r="K2262" s="44"/>
      <c r="L2262" s="44"/>
      <c r="M2262" s="44"/>
      <c r="N2262" s="44"/>
      <c r="O2262" s="44"/>
      <c r="P2262" s="44"/>
      <c r="Q2262" s="44"/>
      <c r="R2262" s="44"/>
      <c r="S2262" s="44"/>
      <c r="T2262" s="44"/>
      <c r="U2262" s="44"/>
      <c r="V2262" s="44"/>
      <c r="W2262" s="44"/>
      <c r="X2262" s="44"/>
      <c r="Y2262" s="44"/>
      <c r="Z2262" s="44"/>
      <c r="AA2262" s="35"/>
      <c r="AB2262" s="35"/>
      <c r="AC2262" s="35"/>
      <c r="AD2262" s="35"/>
      <c r="AE2262" s="35"/>
      <c r="AF2262" s="35"/>
      <c r="AG2262" s="35"/>
      <c r="AH2262" s="35"/>
      <c r="AI2262" s="35"/>
      <c r="AJ2262" s="35"/>
      <c r="AK2262" s="35"/>
    </row>
    <row r="2263" spans="7:37" s="13" customFormat="1" ht="13.9" customHeight="1" x14ac:dyDescent="0.3">
      <c r="G2263" s="44"/>
      <c r="H2263" s="44"/>
      <c r="I2263" s="44"/>
      <c r="J2263" s="44"/>
      <c r="K2263" s="44"/>
      <c r="L2263" s="44"/>
      <c r="M2263" s="44"/>
      <c r="N2263" s="44"/>
      <c r="O2263" s="44"/>
      <c r="P2263" s="44"/>
      <c r="Q2263" s="44"/>
      <c r="R2263" s="44"/>
      <c r="S2263" s="44"/>
      <c r="T2263" s="44"/>
      <c r="U2263" s="44"/>
      <c r="V2263" s="44"/>
      <c r="W2263" s="44"/>
      <c r="X2263" s="44"/>
      <c r="Y2263" s="44"/>
      <c r="Z2263" s="44"/>
      <c r="AA2263" s="35"/>
      <c r="AB2263" s="35"/>
      <c r="AC2263" s="35"/>
      <c r="AD2263" s="35"/>
      <c r="AE2263" s="35"/>
      <c r="AF2263" s="35"/>
      <c r="AG2263" s="35"/>
      <c r="AH2263" s="35"/>
      <c r="AI2263" s="35"/>
      <c r="AJ2263" s="35"/>
      <c r="AK2263" s="35"/>
    </row>
    <row r="2264" spans="7:37" s="13" customFormat="1" ht="13.9" customHeight="1" x14ac:dyDescent="0.3">
      <c r="G2264" s="44"/>
      <c r="H2264" s="44"/>
      <c r="I2264" s="44"/>
      <c r="J2264" s="44"/>
      <c r="K2264" s="44"/>
      <c r="L2264" s="44"/>
      <c r="M2264" s="44"/>
      <c r="N2264" s="44"/>
      <c r="O2264" s="44"/>
      <c r="P2264" s="44"/>
      <c r="Q2264" s="44"/>
      <c r="R2264" s="44"/>
      <c r="S2264" s="44"/>
      <c r="T2264" s="44"/>
      <c r="U2264" s="44"/>
      <c r="V2264" s="44"/>
      <c r="W2264" s="44"/>
      <c r="X2264" s="44"/>
      <c r="Y2264" s="44"/>
      <c r="Z2264" s="44"/>
      <c r="AA2264" s="35"/>
      <c r="AB2264" s="35"/>
      <c r="AC2264" s="35"/>
      <c r="AD2264" s="35"/>
      <c r="AE2264" s="35"/>
      <c r="AF2264" s="35"/>
      <c r="AG2264" s="35"/>
      <c r="AH2264" s="35"/>
      <c r="AI2264" s="35"/>
      <c r="AJ2264" s="35"/>
      <c r="AK2264" s="35"/>
    </row>
    <row r="2265" spans="7:37" s="13" customFormat="1" ht="13.9" customHeight="1" x14ac:dyDescent="0.3">
      <c r="G2265" s="44"/>
      <c r="H2265" s="44"/>
      <c r="I2265" s="44"/>
      <c r="J2265" s="44"/>
      <c r="K2265" s="44"/>
      <c r="L2265" s="44"/>
      <c r="M2265" s="44"/>
      <c r="N2265" s="44"/>
      <c r="O2265" s="44"/>
      <c r="P2265" s="44"/>
      <c r="Q2265" s="44"/>
      <c r="R2265" s="44"/>
      <c r="S2265" s="44"/>
      <c r="T2265" s="44"/>
      <c r="U2265" s="44"/>
      <c r="V2265" s="44"/>
      <c r="W2265" s="44"/>
      <c r="X2265" s="44"/>
      <c r="Y2265" s="44"/>
      <c r="Z2265" s="44"/>
      <c r="AA2265" s="35"/>
      <c r="AB2265" s="35"/>
      <c r="AC2265" s="35"/>
      <c r="AD2265" s="35"/>
      <c r="AE2265" s="35"/>
      <c r="AF2265" s="35"/>
      <c r="AG2265" s="35"/>
      <c r="AH2265" s="35"/>
      <c r="AI2265" s="35"/>
      <c r="AJ2265" s="35"/>
      <c r="AK2265" s="35"/>
    </row>
    <row r="2266" spans="7:37" s="13" customFormat="1" ht="13.9" customHeight="1" x14ac:dyDescent="0.3">
      <c r="G2266" s="44"/>
      <c r="H2266" s="44"/>
      <c r="I2266" s="44"/>
      <c r="J2266" s="44"/>
      <c r="K2266" s="44"/>
      <c r="L2266" s="44"/>
      <c r="M2266" s="44"/>
      <c r="N2266" s="44"/>
      <c r="O2266" s="44"/>
      <c r="P2266" s="44"/>
      <c r="Q2266" s="44"/>
      <c r="R2266" s="44"/>
      <c r="S2266" s="44"/>
      <c r="T2266" s="44"/>
      <c r="U2266" s="44"/>
      <c r="V2266" s="44"/>
      <c r="W2266" s="44"/>
      <c r="X2266" s="44"/>
      <c r="Y2266" s="44"/>
      <c r="Z2266" s="44"/>
      <c r="AA2266" s="35"/>
      <c r="AB2266" s="35"/>
      <c r="AC2266" s="35"/>
      <c r="AD2266" s="35"/>
      <c r="AE2266" s="35"/>
      <c r="AF2266" s="35"/>
      <c r="AG2266" s="35"/>
      <c r="AH2266" s="35"/>
      <c r="AI2266" s="35"/>
      <c r="AJ2266" s="35"/>
      <c r="AK2266" s="35"/>
    </row>
    <row r="2267" spans="7:37" s="13" customFormat="1" ht="13.9" customHeight="1" x14ac:dyDescent="0.3">
      <c r="G2267" s="44"/>
      <c r="H2267" s="44"/>
      <c r="I2267" s="44"/>
      <c r="J2267" s="44"/>
      <c r="K2267" s="44"/>
      <c r="L2267" s="44"/>
      <c r="M2267" s="44"/>
      <c r="N2267" s="44"/>
      <c r="O2267" s="44"/>
      <c r="P2267" s="44"/>
      <c r="Q2267" s="44"/>
      <c r="R2267" s="44"/>
      <c r="S2267" s="44"/>
      <c r="T2267" s="44"/>
      <c r="U2267" s="44"/>
      <c r="V2267" s="44"/>
      <c r="W2267" s="44"/>
      <c r="X2267" s="44"/>
      <c r="Y2267" s="44"/>
      <c r="Z2267" s="44"/>
      <c r="AA2267" s="35"/>
      <c r="AB2267" s="35"/>
      <c r="AC2267" s="35"/>
      <c r="AD2267" s="35"/>
      <c r="AE2267" s="35"/>
      <c r="AF2267" s="35"/>
      <c r="AG2267" s="35"/>
      <c r="AH2267" s="35"/>
      <c r="AI2267" s="35"/>
      <c r="AJ2267" s="35"/>
      <c r="AK2267" s="35"/>
    </row>
    <row r="2268" spans="7:37" s="13" customFormat="1" ht="13.9" customHeight="1" x14ac:dyDescent="0.3">
      <c r="G2268" s="44"/>
      <c r="H2268" s="44"/>
      <c r="I2268" s="44"/>
      <c r="J2268" s="44"/>
      <c r="K2268" s="44"/>
      <c r="L2268" s="44"/>
      <c r="M2268" s="44"/>
      <c r="N2268" s="44"/>
      <c r="O2268" s="44"/>
      <c r="P2268" s="44"/>
      <c r="Q2268" s="44"/>
      <c r="R2268" s="44"/>
      <c r="S2268" s="44"/>
      <c r="T2268" s="44"/>
      <c r="U2268" s="44"/>
      <c r="V2268" s="44"/>
      <c r="W2268" s="44"/>
      <c r="X2268" s="44"/>
      <c r="Y2268" s="44"/>
      <c r="Z2268" s="44"/>
      <c r="AA2268" s="35"/>
      <c r="AB2268" s="35"/>
      <c r="AC2268" s="35"/>
      <c r="AD2268" s="35"/>
      <c r="AE2268" s="35"/>
      <c r="AF2268" s="35"/>
      <c r="AG2268" s="35"/>
      <c r="AH2268" s="35"/>
      <c r="AI2268" s="35"/>
      <c r="AJ2268" s="35"/>
      <c r="AK2268" s="35"/>
    </row>
    <row r="2269" spans="7:37" s="13" customFormat="1" ht="13.9" customHeight="1" x14ac:dyDescent="0.3">
      <c r="G2269" s="44"/>
      <c r="H2269" s="44"/>
      <c r="I2269" s="44"/>
      <c r="J2269" s="44"/>
      <c r="K2269" s="44"/>
      <c r="L2269" s="44"/>
      <c r="M2269" s="44"/>
      <c r="N2269" s="44"/>
      <c r="O2269" s="44"/>
      <c r="P2269" s="44"/>
      <c r="Q2269" s="44"/>
      <c r="R2269" s="44"/>
      <c r="S2269" s="44"/>
      <c r="T2269" s="44"/>
      <c r="U2269" s="44"/>
      <c r="V2269" s="44"/>
      <c r="W2269" s="44"/>
      <c r="X2269" s="44"/>
      <c r="Y2269" s="44"/>
      <c r="Z2269" s="44"/>
      <c r="AA2269" s="35"/>
      <c r="AB2269" s="35"/>
      <c r="AC2269" s="35"/>
      <c r="AD2269" s="35"/>
      <c r="AE2269" s="35"/>
      <c r="AF2269" s="35"/>
      <c r="AG2269" s="35"/>
      <c r="AH2269" s="35"/>
      <c r="AI2269" s="35"/>
      <c r="AJ2269" s="35"/>
      <c r="AK2269" s="35"/>
    </row>
    <row r="2270" spans="7:37" s="13" customFormat="1" ht="13.9" customHeight="1" x14ac:dyDescent="0.3">
      <c r="G2270" s="44"/>
      <c r="H2270" s="44"/>
      <c r="I2270" s="44"/>
      <c r="J2270" s="44"/>
      <c r="K2270" s="44"/>
      <c r="L2270" s="44"/>
      <c r="M2270" s="44"/>
      <c r="N2270" s="44"/>
      <c r="O2270" s="44"/>
      <c r="P2270" s="44"/>
      <c r="Q2270" s="44"/>
      <c r="R2270" s="44"/>
      <c r="S2270" s="44"/>
      <c r="T2270" s="44"/>
      <c r="U2270" s="44"/>
      <c r="V2270" s="44"/>
      <c r="W2270" s="44"/>
      <c r="X2270" s="44"/>
      <c r="Y2270" s="44"/>
      <c r="Z2270" s="44"/>
      <c r="AA2270" s="35"/>
      <c r="AB2270" s="35"/>
      <c r="AC2270" s="35"/>
      <c r="AD2270" s="35"/>
      <c r="AE2270" s="35"/>
      <c r="AF2270" s="35"/>
      <c r="AG2270" s="35"/>
      <c r="AH2270" s="35"/>
      <c r="AI2270" s="35"/>
      <c r="AJ2270" s="35"/>
      <c r="AK2270" s="35"/>
    </row>
    <row r="2271" spans="7:37" s="13" customFormat="1" ht="13.9" customHeight="1" x14ac:dyDescent="0.3">
      <c r="G2271" s="44"/>
      <c r="H2271" s="44"/>
      <c r="I2271" s="44"/>
      <c r="J2271" s="44"/>
      <c r="K2271" s="44"/>
      <c r="L2271" s="44"/>
      <c r="M2271" s="44"/>
      <c r="N2271" s="44"/>
      <c r="O2271" s="44"/>
      <c r="P2271" s="44"/>
      <c r="Q2271" s="44"/>
      <c r="R2271" s="44"/>
      <c r="S2271" s="44"/>
      <c r="T2271" s="44"/>
      <c r="U2271" s="44"/>
      <c r="V2271" s="44"/>
      <c r="W2271" s="44"/>
      <c r="X2271" s="44"/>
      <c r="Y2271" s="44"/>
      <c r="Z2271" s="44"/>
      <c r="AA2271" s="35"/>
      <c r="AB2271" s="35"/>
      <c r="AC2271" s="35"/>
      <c r="AD2271" s="35"/>
      <c r="AE2271" s="35"/>
      <c r="AF2271" s="35"/>
      <c r="AG2271" s="35"/>
      <c r="AH2271" s="35"/>
      <c r="AI2271" s="35"/>
      <c r="AJ2271" s="35"/>
      <c r="AK2271" s="35"/>
    </row>
    <row r="2272" spans="7:37" s="13" customFormat="1" ht="13.9" customHeight="1" x14ac:dyDescent="0.3">
      <c r="G2272" s="44"/>
      <c r="H2272" s="44"/>
      <c r="I2272" s="44"/>
      <c r="J2272" s="44"/>
      <c r="K2272" s="44"/>
      <c r="L2272" s="44"/>
      <c r="M2272" s="44"/>
      <c r="N2272" s="44"/>
      <c r="O2272" s="44"/>
      <c r="P2272" s="44"/>
      <c r="Q2272" s="44"/>
      <c r="R2272" s="44"/>
      <c r="S2272" s="44"/>
      <c r="T2272" s="44"/>
      <c r="U2272" s="44"/>
      <c r="V2272" s="44"/>
      <c r="W2272" s="44"/>
      <c r="X2272" s="44"/>
      <c r="Y2272" s="44"/>
      <c r="Z2272" s="44"/>
      <c r="AA2272" s="35"/>
      <c r="AB2272" s="35"/>
      <c r="AC2272" s="35"/>
      <c r="AD2272" s="35"/>
      <c r="AE2272" s="35"/>
      <c r="AF2272" s="35"/>
      <c r="AG2272" s="35"/>
      <c r="AH2272" s="35"/>
      <c r="AI2272" s="35"/>
      <c r="AJ2272" s="35"/>
      <c r="AK2272" s="35"/>
    </row>
    <row r="2273" spans="7:37" s="13" customFormat="1" ht="13.9" customHeight="1" x14ac:dyDescent="0.3">
      <c r="G2273" s="44"/>
      <c r="H2273" s="44"/>
      <c r="I2273" s="44"/>
      <c r="J2273" s="44"/>
      <c r="K2273" s="44"/>
      <c r="L2273" s="44"/>
      <c r="M2273" s="44"/>
      <c r="N2273" s="44"/>
      <c r="O2273" s="44"/>
      <c r="P2273" s="44"/>
      <c r="Q2273" s="44"/>
      <c r="R2273" s="44"/>
      <c r="S2273" s="44"/>
      <c r="T2273" s="44"/>
      <c r="U2273" s="44"/>
      <c r="V2273" s="44"/>
      <c r="W2273" s="44"/>
      <c r="X2273" s="44"/>
      <c r="Y2273" s="44"/>
      <c r="Z2273" s="44"/>
      <c r="AA2273" s="35"/>
      <c r="AB2273" s="35"/>
      <c r="AC2273" s="35"/>
      <c r="AD2273" s="35"/>
      <c r="AE2273" s="35"/>
      <c r="AF2273" s="35"/>
      <c r="AG2273" s="35"/>
      <c r="AH2273" s="35"/>
      <c r="AI2273" s="35"/>
      <c r="AJ2273" s="35"/>
      <c r="AK2273" s="35"/>
    </row>
    <row r="2274" spans="7:37" s="13" customFormat="1" ht="13.9" customHeight="1" x14ac:dyDescent="0.3">
      <c r="G2274" s="44"/>
      <c r="H2274" s="44"/>
      <c r="I2274" s="44"/>
      <c r="J2274" s="44"/>
      <c r="K2274" s="44"/>
      <c r="L2274" s="44"/>
      <c r="M2274" s="44"/>
      <c r="N2274" s="44"/>
      <c r="O2274" s="44"/>
      <c r="P2274" s="44"/>
      <c r="Q2274" s="44"/>
      <c r="R2274" s="44"/>
      <c r="S2274" s="44"/>
      <c r="T2274" s="44"/>
      <c r="U2274" s="44"/>
      <c r="V2274" s="44"/>
      <c r="W2274" s="44"/>
      <c r="X2274" s="44"/>
      <c r="Y2274" s="44"/>
      <c r="Z2274" s="44"/>
      <c r="AA2274" s="35"/>
      <c r="AB2274" s="35"/>
      <c r="AC2274" s="35"/>
      <c r="AD2274" s="35"/>
      <c r="AE2274" s="35"/>
      <c r="AF2274" s="35"/>
      <c r="AG2274" s="35"/>
      <c r="AH2274" s="35"/>
      <c r="AI2274" s="35"/>
      <c r="AJ2274" s="35"/>
      <c r="AK2274" s="35"/>
    </row>
    <row r="2275" spans="7:37" s="13" customFormat="1" ht="13.9" customHeight="1" x14ac:dyDescent="0.3">
      <c r="G2275" s="44"/>
      <c r="H2275" s="44"/>
      <c r="I2275" s="44"/>
      <c r="J2275" s="44"/>
      <c r="K2275" s="44"/>
      <c r="L2275" s="44"/>
      <c r="M2275" s="44"/>
      <c r="N2275" s="44"/>
      <c r="O2275" s="44"/>
      <c r="P2275" s="44"/>
      <c r="Q2275" s="44"/>
      <c r="R2275" s="44"/>
      <c r="S2275" s="44"/>
      <c r="T2275" s="44"/>
      <c r="U2275" s="44"/>
      <c r="V2275" s="44"/>
      <c r="W2275" s="44"/>
      <c r="X2275" s="44"/>
      <c r="Y2275" s="44"/>
      <c r="Z2275" s="44"/>
      <c r="AA2275" s="35"/>
      <c r="AB2275" s="35"/>
      <c r="AC2275" s="35"/>
      <c r="AD2275" s="35"/>
      <c r="AE2275" s="35"/>
      <c r="AF2275" s="35"/>
      <c r="AG2275" s="35"/>
      <c r="AH2275" s="35"/>
      <c r="AI2275" s="35"/>
      <c r="AJ2275" s="35"/>
      <c r="AK2275" s="35"/>
    </row>
    <row r="2276" spans="7:37" s="13" customFormat="1" ht="13.9" customHeight="1" x14ac:dyDescent="0.3">
      <c r="G2276" s="44"/>
      <c r="H2276" s="44"/>
      <c r="I2276" s="44"/>
      <c r="J2276" s="44"/>
      <c r="K2276" s="44"/>
      <c r="L2276" s="44"/>
      <c r="M2276" s="44"/>
      <c r="N2276" s="44"/>
      <c r="O2276" s="44"/>
      <c r="P2276" s="44"/>
      <c r="Q2276" s="44"/>
      <c r="R2276" s="44"/>
      <c r="S2276" s="44"/>
      <c r="T2276" s="44"/>
      <c r="U2276" s="44"/>
      <c r="V2276" s="44"/>
      <c r="W2276" s="44"/>
      <c r="X2276" s="44"/>
      <c r="Y2276" s="44"/>
      <c r="Z2276" s="44"/>
      <c r="AA2276" s="35"/>
      <c r="AB2276" s="35"/>
      <c r="AC2276" s="35"/>
      <c r="AD2276" s="35"/>
      <c r="AE2276" s="35"/>
      <c r="AF2276" s="35"/>
      <c r="AG2276" s="35"/>
      <c r="AH2276" s="35"/>
      <c r="AI2276" s="35"/>
      <c r="AJ2276" s="35"/>
      <c r="AK2276" s="35"/>
    </row>
    <row r="2277" spans="7:37" s="13" customFormat="1" ht="13.9" customHeight="1" x14ac:dyDescent="0.3">
      <c r="G2277" s="44"/>
      <c r="H2277" s="44"/>
      <c r="I2277" s="44"/>
      <c r="J2277" s="44"/>
      <c r="K2277" s="44"/>
      <c r="L2277" s="44"/>
      <c r="M2277" s="44"/>
      <c r="N2277" s="44"/>
      <c r="O2277" s="44"/>
      <c r="P2277" s="44"/>
      <c r="Q2277" s="44"/>
      <c r="R2277" s="44"/>
      <c r="S2277" s="44"/>
      <c r="T2277" s="44"/>
      <c r="U2277" s="44"/>
      <c r="V2277" s="44"/>
      <c r="W2277" s="44"/>
      <c r="X2277" s="44"/>
      <c r="Y2277" s="44"/>
      <c r="Z2277" s="44"/>
      <c r="AA2277" s="35"/>
      <c r="AB2277" s="35"/>
      <c r="AC2277" s="35"/>
      <c r="AD2277" s="35"/>
      <c r="AE2277" s="35"/>
      <c r="AF2277" s="35"/>
      <c r="AG2277" s="35"/>
      <c r="AH2277" s="35"/>
      <c r="AI2277" s="35"/>
      <c r="AJ2277" s="35"/>
      <c r="AK2277" s="35"/>
    </row>
    <row r="2278" spans="7:37" s="13" customFormat="1" ht="13.9" customHeight="1" x14ac:dyDescent="0.3">
      <c r="G2278" s="44"/>
      <c r="H2278" s="44"/>
      <c r="I2278" s="44"/>
      <c r="J2278" s="44"/>
      <c r="K2278" s="44"/>
      <c r="L2278" s="44"/>
      <c r="M2278" s="44"/>
      <c r="N2278" s="44"/>
      <c r="O2278" s="44"/>
      <c r="P2278" s="44"/>
      <c r="Q2278" s="44"/>
      <c r="R2278" s="44"/>
      <c r="S2278" s="44"/>
      <c r="T2278" s="44"/>
      <c r="U2278" s="44"/>
      <c r="V2278" s="44"/>
      <c r="W2278" s="44"/>
      <c r="X2278" s="44"/>
      <c r="Y2278" s="44"/>
      <c r="Z2278" s="44"/>
      <c r="AA2278" s="35"/>
      <c r="AB2278" s="35"/>
      <c r="AC2278" s="35"/>
      <c r="AD2278" s="35"/>
      <c r="AE2278" s="35"/>
      <c r="AF2278" s="35"/>
      <c r="AG2278" s="35"/>
      <c r="AH2278" s="35"/>
      <c r="AI2278" s="35"/>
      <c r="AJ2278" s="35"/>
      <c r="AK2278" s="35"/>
    </row>
    <row r="2279" spans="7:37" s="13" customFormat="1" ht="13.9" customHeight="1" x14ac:dyDescent="0.3">
      <c r="G2279" s="44"/>
      <c r="H2279" s="44"/>
      <c r="I2279" s="44"/>
      <c r="J2279" s="44"/>
      <c r="K2279" s="44"/>
      <c r="L2279" s="44"/>
      <c r="M2279" s="44"/>
      <c r="N2279" s="44"/>
      <c r="O2279" s="44"/>
      <c r="P2279" s="44"/>
      <c r="Q2279" s="44"/>
      <c r="R2279" s="44"/>
      <c r="S2279" s="44"/>
      <c r="T2279" s="44"/>
      <c r="U2279" s="44"/>
      <c r="V2279" s="44"/>
      <c r="W2279" s="44"/>
      <c r="X2279" s="44"/>
      <c r="Y2279" s="44"/>
      <c r="Z2279" s="44"/>
      <c r="AA2279" s="35"/>
      <c r="AB2279" s="35"/>
      <c r="AC2279" s="35"/>
      <c r="AD2279" s="35"/>
      <c r="AE2279" s="35"/>
      <c r="AF2279" s="35"/>
      <c r="AG2279" s="35"/>
      <c r="AH2279" s="35"/>
      <c r="AI2279" s="35"/>
      <c r="AJ2279" s="35"/>
      <c r="AK2279" s="35"/>
    </row>
    <row r="2280" spans="7:37" s="13" customFormat="1" ht="13.9" customHeight="1" x14ac:dyDescent="0.3">
      <c r="G2280" s="44"/>
      <c r="H2280" s="44"/>
      <c r="I2280" s="44"/>
      <c r="J2280" s="44"/>
      <c r="K2280" s="44"/>
      <c r="L2280" s="44"/>
      <c r="M2280" s="44"/>
      <c r="N2280" s="44"/>
      <c r="O2280" s="44"/>
      <c r="P2280" s="44"/>
      <c r="Q2280" s="44"/>
      <c r="R2280" s="44"/>
      <c r="S2280" s="44"/>
      <c r="T2280" s="44"/>
      <c r="U2280" s="44"/>
      <c r="V2280" s="44"/>
      <c r="W2280" s="44"/>
      <c r="X2280" s="44"/>
      <c r="Y2280" s="44"/>
      <c r="Z2280" s="44"/>
      <c r="AA2280" s="35"/>
      <c r="AB2280" s="35"/>
      <c r="AC2280" s="35"/>
      <c r="AD2280" s="35"/>
      <c r="AE2280" s="35"/>
      <c r="AF2280" s="35"/>
      <c r="AG2280" s="35"/>
      <c r="AH2280" s="35"/>
      <c r="AI2280" s="35"/>
      <c r="AJ2280" s="35"/>
      <c r="AK2280" s="35"/>
    </row>
    <row r="2281" spans="7:37" s="13" customFormat="1" ht="13.9" customHeight="1" x14ac:dyDescent="0.3">
      <c r="G2281" s="44"/>
      <c r="H2281" s="44"/>
      <c r="I2281" s="44"/>
      <c r="J2281" s="44"/>
      <c r="K2281" s="44"/>
      <c r="L2281" s="44"/>
      <c r="M2281" s="44"/>
      <c r="N2281" s="44"/>
      <c r="O2281" s="44"/>
      <c r="P2281" s="44"/>
      <c r="Q2281" s="44"/>
      <c r="R2281" s="44"/>
      <c r="S2281" s="44"/>
      <c r="T2281" s="44"/>
      <c r="U2281" s="44"/>
      <c r="V2281" s="44"/>
      <c r="W2281" s="44"/>
      <c r="X2281" s="44"/>
      <c r="Y2281" s="44"/>
      <c r="Z2281" s="44"/>
      <c r="AA2281" s="35"/>
      <c r="AB2281" s="35"/>
      <c r="AC2281" s="35"/>
      <c r="AD2281" s="35"/>
      <c r="AE2281" s="35"/>
      <c r="AF2281" s="35"/>
      <c r="AG2281" s="35"/>
      <c r="AH2281" s="35"/>
      <c r="AI2281" s="35"/>
      <c r="AJ2281" s="35"/>
      <c r="AK2281" s="35"/>
    </row>
    <row r="2282" spans="7:37" s="13" customFormat="1" ht="13.9" customHeight="1" x14ac:dyDescent="0.3">
      <c r="G2282" s="44"/>
      <c r="H2282" s="44"/>
      <c r="I2282" s="44"/>
      <c r="J2282" s="44"/>
      <c r="K2282" s="44"/>
      <c r="L2282" s="44"/>
      <c r="M2282" s="44"/>
      <c r="N2282" s="44"/>
      <c r="O2282" s="44"/>
      <c r="P2282" s="44"/>
      <c r="Q2282" s="44"/>
      <c r="R2282" s="44"/>
      <c r="S2282" s="44"/>
      <c r="T2282" s="44"/>
      <c r="U2282" s="44"/>
      <c r="V2282" s="44"/>
      <c r="W2282" s="44"/>
      <c r="X2282" s="44"/>
      <c r="Y2282" s="44"/>
      <c r="Z2282" s="44"/>
      <c r="AA2282" s="35"/>
      <c r="AB2282" s="35"/>
      <c r="AC2282" s="35"/>
      <c r="AD2282" s="35"/>
      <c r="AE2282" s="35"/>
      <c r="AF2282" s="35"/>
      <c r="AG2282" s="35"/>
      <c r="AH2282" s="35"/>
      <c r="AI2282" s="35"/>
      <c r="AJ2282" s="35"/>
      <c r="AK2282" s="35"/>
    </row>
    <row r="2283" spans="7:37" s="13" customFormat="1" ht="13.9" customHeight="1" x14ac:dyDescent="0.3">
      <c r="G2283" s="44"/>
      <c r="H2283" s="44"/>
      <c r="I2283" s="44"/>
      <c r="J2283" s="44"/>
      <c r="K2283" s="44"/>
      <c r="L2283" s="44"/>
      <c r="M2283" s="44"/>
      <c r="N2283" s="44"/>
      <c r="O2283" s="44"/>
      <c r="P2283" s="44"/>
      <c r="Q2283" s="44"/>
      <c r="R2283" s="44"/>
      <c r="S2283" s="44"/>
      <c r="T2283" s="44"/>
      <c r="U2283" s="44"/>
      <c r="V2283" s="44"/>
      <c r="W2283" s="44"/>
      <c r="X2283" s="44"/>
      <c r="Y2283" s="44"/>
      <c r="Z2283" s="44"/>
      <c r="AA2283" s="35"/>
      <c r="AB2283" s="35"/>
      <c r="AC2283" s="35"/>
      <c r="AD2283" s="35"/>
      <c r="AE2283" s="35"/>
      <c r="AF2283" s="35"/>
      <c r="AG2283" s="35"/>
      <c r="AH2283" s="35"/>
      <c r="AI2283" s="35"/>
      <c r="AJ2283" s="35"/>
      <c r="AK2283" s="35"/>
    </row>
    <row r="2284" spans="7:37" s="13" customFormat="1" ht="13.9" customHeight="1" x14ac:dyDescent="0.3">
      <c r="G2284" s="44"/>
      <c r="H2284" s="44"/>
      <c r="I2284" s="44"/>
      <c r="J2284" s="44"/>
      <c r="K2284" s="44"/>
      <c r="L2284" s="44"/>
      <c r="M2284" s="44"/>
      <c r="N2284" s="44"/>
      <c r="O2284" s="44"/>
      <c r="P2284" s="44"/>
      <c r="Q2284" s="44"/>
      <c r="R2284" s="44"/>
      <c r="S2284" s="44"/>
      <c r="T2284" s="44"/>
      <c r="U2284" s="44"/>
      <c r="V2284" s="44"/>
      <c r="W2284" s="44"/>
      <c r="X2284" s="44"/>
      <c r="Y2284" s="44"/>
      <c r="Z2284" s="44"/>
      <c r="AA2284" s="35"/>
      <c r="AB2284" s="35"/>
      <c r="AC2284" s="35"/>
      <c r="AD2284" s="35"/>
      <c r="AE2284" s="35"/>
      <c r="AF2284" s="35"/>
      <c r="AG2284" s="35"/>
      <c r="AH2284" s="35"/>
      <c r="AI2284" s="35"/>
      <c r="AJ2284" s="35"/>
      <c r="AK2284" s="35"/>
    </row>
    <row r="2285" spans="7:37" s="13" customFormat="1" ht="13.9" customHeight="1" x14ac:dyDescent="0.3">
      <c r="G2285" s="44"/>
      <c r="H2285" s="44"/>
      <c r="I2285" s="44"/>
      <c r="J2285" s="44"/>
      <c r="K2285" s="44"/>
      <c r="L2285" s="44"/>
      <c r="M2285" s="44"/>
      <c r="N2285" s="44"/>
      <c r="O2285" s="44"/>
      <c r="P2285" s="44"/>
      <c r="Q2285" s="44"/>
      <c r="R2285" s="44"/>
      <c r="S2285" s="44"/>
      <c r="T2285" s="44"/>
      <c r="U2285" s="44"/>
      <c r="V2285" s="44"/>
      <c r="W2285" s="44"/>
      <c r="X2285" s="44"/>
      <c r="Y2285" s="44"/>
      <c r="Z2285" s="44"/>
      <c r="AA2285" s="35"/>
      <c r="AB2285" s="35"/>
      <c r="AC2285" s="35"/>
      <c r="AD2285" s="35"/>
      <c r="AE2285" s="35"/>
      <c r="AF2285" s="35"/>
      <c r="AG2285" s="35"/>
      <c r="AH2285" s="35"/>
      <c r="AI2285" s="35"/>
      <c r="AJ2285" s="35"/>
      <c r="AK2285" s="35"/>
    </row>
    <row r="2286" spans="7:37" s="13" customFormat="1" ht="13.9" customHeight="1" x14ac:dyDescent="0.3">
      <c r="G2286" s="44"/>
      <c r="H2286" s="44"/>
      <c r="I2286" s="44"/>
      <c r="J2286" s="44"/>
      <c r="K2286" s="44"/>
      <c r="L2286" s="44"/>
      <c r="M2286" s="44"/>
      <c r="N2286" s="44"/>
      <c r="O2286" s="44"/>
      <c r="P2286" s="44"/>
      <c r="Q2286" s="44"/>
      <c r="R2286" s="44"/>
      <c r="S2286" s="44"/>
      <c r="T2286" s="44"/>
      <c r="U2286" s="44"/>
      <c r="V2286" s="44"/>
      <c r="W2286" s="44"/>
      <c r="X2286" s="44"/>
      <c r="Y2286" s="44"/>
      <c r="Z2286" s="44"/>
      <c r="AA2286" s="35"/>
      <c r="AB2286" s="35"/>
      <c r="AC2286" s="35"/>
      <c r="AD2286" s="35"/>
      <c r="AE2286" s="35"/>
      <c r="AF2286" s="35"/>
      <c r="AG2286" s="35"/>
      <c r="AH2286" s="35"/>
      <c r="AI2286" s="35"/>
      <c r="AJ2286" s="35"/>
      <c r="AK2286" s="35"/>
    </row>
    <row r="2287" spans="7:37" s="13" customFormat="1" ht="13.9" customHeight="1" x14ac:dyDescent="0.3">
      <c r="G2287" s="44"/>
      <c r="H2287" s="44"/>
      <c r="I2287" s="44"/>
      <c r="J2287" s="44"/>
      <c r="K2287" s="44"/>
      <c r="L2287" s="44"/>
      <c r="M2287" s="44"/>
      <c r="N2287" s="44"/>
      <c r="O2287" s="44"/>
      <c r="P2287" s="44"/>
      <c r="Q2287" s="44"/>
      <c r="R2287" s="44"/>
      <c r="S2287" s="44"/>
      <c r="T2287" s="44"/>
      <c r="U2287" s="44"/>
      <c r="V2287" s="44"/>
      <c r="W2287" s="44"/>
      <c r="X2287" s="44"/>
      <c r="Y2287" s="44"/>
      <c r="Z2287" s="44"/>
      <c r="AA2287" s="35"/>
      <c r="AB2287" s="35"/>
      <c r="AC2287" s="35"/>
      <c r="AD2287" s="35"/>
      <c r="AE2287" s="35"/>
      <c r="AF2287" s="35"/>
      <c r="AG2287" s="35"/>
      <c r="AH2287" s="35"/>
      <c r="AI2287" s="35"/>
      <c r="AJ2287" s="35"/>
      <c r="AK2287" s="35"/>
    </row>
    <row r="2288" spans="7:37" s="13" customFormat="1" ht="13.9" customHeight="1" x14ac:dyDescent="0.3">
      <c r="G2288" s="44"/>
      <c r="H2288" s="44"/>
      <c r="I2288" s="44"/>
      <c r="J2288" s="44"/>
      <c r="K2288" s="44"/>
      <c r="L2288" s="44"/>
      <c r="M2288" s="44"/>
      <c r="N2288" s="44"/>
      <c r="O2288" s="44"/>
      <c r="P2288" s="44"/>
      <c r="Q2288" s="44"/>
      <c r="R2288" s="44"/>
      <c r="S2288" s="44"/>
      <c r="T2288" s="44"/>
      <c r="U2288" s="44"/>
      <c r="V2288" s="44"/>
      <c r="W2288" s="44"/>
      <c r="X2288" s="44"/>
      <c r="Y2288" s="44"/>
      <c r="Z2288" s="44"/>
      <c r="AA2288" s="35"/>
      <c r="AB2288" s="35"/>
      <c r="AC2288" s="35"/>
      <c r="AD2288" s="35"/>
      <c r="AE2288" s="35"/>
      <c r="AF2288" s="35"/>
      <c r="AG2288" s="35"/>
      <c r="AH2288" s="35"/>
      <c r="AI2288" s="35"/>
      <c r="AJ2288" s="35"/>
      <c r="AK2288" s="35"/>
    </row>
    <row r="2289" spans="7:37" s="13" customFormat="1" ht="13.9" customHeight="1" x14ac:dyDescent="0.3">
      <c r="G2289" s="44"/>
      <c r="H2289" s="44"/>
      <c r="I2289" s="44"/>
      <c r="J2289" s="44"/>
      <c r="K2289" s="44"/>
      <c r="L2289" s="44"/>
      <c r="M2289" s="44"/>
      <c r="N2289" s="44"/>
      <c r="O2289" s="44"/>
      <c r="P2289" s="44"/>
      <c r="Q2289" s="44"/>
      <c r="R2289" s="44"/>
      <c r="S2289" s="44"/>
      <c r="T2289" s="44"/>
      <c r="U2289" s="44"/>
      <c r="V2289" s="44"/>
      <c r="W2289" s="44"/>
      <c r="X2289" s="44"/>
      <c r="Y2289" s="44"/>
      <c r="Z2289" s="44"/>
      <c r="AA2289" s="35"/>
      <c r="AB2289" s="35"/>
      <c r="AC2289" s="35"/>
      <c r="AD2289" s="35"/>
      <c r="AE2289" s="35"/>
      <c r="AF2289" s="35"/>
      <c r="AG2289" s="35"/>
      <c r="AH2289" s="35"/>
      <c r="AI2289" s="35"/>
      <c r="AJ2289" s="35"/>
      <c r="AK2289" s="35"/>
    </row>
    <row r="2290" spans="7:37" s="13" customFormat="1" ht="13.9" customHeight="1" x14ac:dyDescent="0.3">
      <c r="G2290" s="44"/>
      <c r="H2290" s="44"/>
      <c r="I2290" s="44"/>
      <c r="J2290" s="44"/>
      <c r="K2290" s="44"/>
      <c r="L2290" s="44"/>
      <c r="M2290" s="44"/>
      <c r="N2290" s="44"/>
      <c r="O2290" s="44"/>
      <c r="P2290" s="44"/>
      <c r="Q2290" s="44"/>
      <c r="R2290" s="44"/>
      <c r="S2290" s="44"/>
      <c r="T2290" s="44"/>
      <c r="U2290" s="44"/>
      <c r="V2290" s="44"/>
      <c r="W2290" s="44"/>
      <c r="X2290" s="44"/>
      <c r="Y2290" s="44"/>
      <c r="Z2290" s="44"/>
      <c r="AA2290" s="35"/>
      <c r="AB2290" s="35"/>
      <c r="AC2290" s="35"/>
      <c r="AD2290" s="35"/>
      <c r="AE2290" s="35"/>
      <c r="AF2290" s="35"/>
      <c r="AG2290" s="35"/>
      <c r="AH2290" s="35"/>
      <c r="AI2290" s="35"/>
      <c r="AJ2290" s="35"/>
      <c r="AK2290" s="35"/>
    </row>
    <row r="2291" spans="7:37" s="13" customFormat="1" ht="13.9" customHeight="1" x14ac:dyDescent="0.3">
      <c r="G2291" s="44"/>
      <c r="H2291" s="44"/>
      <c r="I2291" s="44"/>
      <c r="J2291" s="44"/>
      <c r="K2291" s="44"/>
      <c r="L2291" s="44"/>
      <c r="M2291" s="44"/>
      <c r="N2291" s="44"/>
      <c r="O2291" s="44"/>
      <c r="P2291" s="44"/>
      <c r="Q2291" s="44"/>
      <c r="R2291" s="44"/>
      <c r="S2291" s="44"/>
      <c r="T2291" s="44"/>
      <c r="U2291" s="44"/>
      <c r="V2291" s="44"/>
      <c r="W2291" s="44"/>
      <c r="X2291" s="44"/>
      <c r="Y2291" s="44"/>
      <c r="Z2291" s="44"/>
      <c r="AA2291" s="35"/>
      <c r="AB2291" s="35"/>
      <c r="AC2291" s="35"/>
      <c r="AD2291" s="35"/>
      <c r="AE2291" s="35"/>
      <c r="AF2291" s="35"/>
      <c r="AG2291" s="35"/>
      <c r="AH2291" s="35"/>
      <c r="AI2291" s="35"/>
      <c r="AJ2291" s="35"/>
      <c r="AK2291" s="35"/>
    </row>
    <row r="2292" spans="7:37" s="13" customFormat="1" ht="13.9" customHeight="1" x14ac:dyDescent="0.3">
      <c r="G2292" s="44"/>
      <c r="H2292" s="44"/>
      <c r="I2292" s="44"/>
      <c r="J2292" s="44"/>
      <c r="K2292" s="44"/>
      <c r="L2292" s="44"/>
      <c r="M2292" s="44"/>
      <c r="N2292" s="44"/>
      <c r="O2292" s="44"/>
      <c r="P2292" s="44"/>
      <c r="Q2292" s="44"/>
      <c r="R2292" s="44"/>
      <c r="S2292" s="44"/>
      <c r="T2292" s="44"/>
      <c r="U2292" s="44"/>
      <c r="V2292" s="44"/>
      <c r="W2292" s="44"/>
      <c r="X2292" s="44"/>
      <c r="Y2292" s="44"/>
      <c r="Z2292" s="44"/>
      <c r="AA2292" s="35"/>
      <c r="AB2292" s="35"/>
      <c r="AC2292" s="35"/>
      <c r="AD2292" s="35"/>
      <c r="AE2292" s="35"/>
      <c r="AF2292" s="35"/>
      <c r="AG2292" s="35"/>
      <c r="AH2292" s="35"/>
      <c r="AI2292" s="35"/>
      <c r="AJ2292" s="35"/>
      <c r="AK2292" s="35"/>
    </row>
    <row r="2293" spans="7:37" s="13" customFormat="1" ht="13.9" customHeight="1" x14ac:dyDescent="0.3">
      <c r="G2293" s="44"/>
      <c r="H2293" s="44"/>
      <c r="I2293" s="44"/>
      <c r="J2293" s="44"/>
      <c r="K2293" s="44"/>
      <c r="L2293" s="44"/>
      <c r="M2293" s="44"/>
      <c r="N2293" s="44"/>
      <c r="O2293" s="44"/>
      <c r="P2293" s="44"/>
      <c r="Q2293" s="44"/>
      <c r="R2293" s="44"/>
      <c r="S2293" s="44"/>
      <c r="T2293" s="44"/>
      <c r="U2293" s="44"/>
      <c r="V2293" s="44"/>
      <c r="W2293" s="44"/>
      <c r="X2293" s="44"/>
      <c r="Y2293" s="44"/>
      <c r="Z2293" s="44"/>
      <c r="AA2293" s="35"/>
      <c r="AB2293" s="35"/>
      <c r="AC2293" s="35"/>
      <c r="AD2293" s="35"/>
      <c r="AE2293" s="35"/>
      <c r="AF2293" s="35"/>
      <c r="AG2293" s="35"/>
      <c r="AH2293" s="35"/>
      <c r="AI2293" s="35"/>
      <c r="AJ2293" s="35"/>
      <c r="AK2293" s="35"/>
    </row>
    <row r="2294" spans="7:37" s="13" customFormat="1" ht="13.9" customHeight="1" x14ac:dyDescent="0.3">
      <c r="G2294" s="44"/>
      <c r="H2294" s="44"/>
      <c r="I2294" s="44"/>
      <c r="J2294" s="44"/>
      <c r="K2294" s="44"/>
      <c r="L2294" s="44"/>
      <c r="M2294" s="44"/>
      <c r="N2294" s="44"/>
      <c r="O2294" s="44"/>
      <c r="P2294" s="44"/>
      <c r="Q2294" s="44"/>
      <c r="R2294" s="44"/>
      <c r="S2294" s="44"/>
      <c r="T2294" s="44"/>
      <c r="U2294" s="44"/>
      <c r="V2294" s="44"/>
      <c r="W2294" s="44"/>
      <c r="X2294" s="44"/>
      <c r="Y2294" s="44"/>
      <c r="Z2294" s="44"/>
      <c r="AA2294" s="35"/>
      <c r="AB2294" s="35"/>
      <c r="AC2294" s="35"/>
      <c r="AD2294" s="35"/>
      <c r="AE2294" s="35"/>
      <c r="AF2294" s="35"/>
      <c r="AG2294" s="35"/>
      <c r="AH2294" s="35"/>
      <c r="AI2294" s="35"/>
      <c r="AJ2294" s="35"/>
      <c r="AK2294" s="35"/>
    </row>
    <row r="2295" spans="7:37" s="13" customFormat="1" ht="13.9" customHeight="1" x14ac:dyDescent="0.3">
      <c r="G2295" s="44"/>
      <c r="H2295" s="44"/>
      <c r="I2295" s="44"/>
      <c r="J2295" s="44"/>
      <c r="K2295" s="44"/>
      <c r="L2295" s="44"/>
      <c r="M2295" s="44"/>
      <c r="N2295" s="44"/>
      <c r="O2295" s="44"/>
      <c r="P2295" s="44"/>
      <c r="Q2295" s="44"/>
      <c r="R2295" s="44"/>
      <c r="S2295" s="44"/>
      <c r="T2295" s="44"/>
      <c r="U2295" s="44"/>
      <c r="V2295" s="44"/>
      <c r="W2295" s="44"/>
      <c r="X2295" s="44"/>
      <c r="Y2295" s="44"/>
      <c r="Z2295" s="44"/>
      <c r="AA2295" s="35"/>
      <c r="AB2295" s="35"/>
      <c r="AC2295" s="35"/>
      <c r="AD2295" s="35"/>
      <c r="AE2295" s="35"/>
      <c r="AF2295" s="35"/>
      <c r="AG2295" s="35"/>
      <c r="AH2295" s="35"/>
      <c r="AI2295" s="35"/>
      <c r="AJ2295" s="35"/>
      <c r="AK2295" s="35"/>
    </row>
    <row r="2296" spans="7:37" s="13" customFormat="1" ht="13.9" customHeight="1" x14ac:dyDescent="0.3">
      <c r="G2296" s="44"/>
      <c r="H2296" s="44"/>
      <c r="I2296" s="44"/>
      <c r="J2296" s="44"/>
      <c r="K2296" s="44"/>
      <c r="L2296" s="44"/>
      <c r="M2296" s="44"/>
      <c r="N2296" s="44"/>
      <c r="O2296" s="44"/>
      <c r="P2296" s="44"/>
      <c r="Q2296" s="44"/>
      <c r="R2296" s="44"/>
      <c r="S2296" s="44"/>
      <c r="T2296" s="44"/>
      <c r="U2296" s="44"/>
      <c r="V2296" s="44"/>
      <c r="W2296" s="44"/>
      <c r="X2296" s="44"/>
      <c r="Y2296" s="44"/>
      <c r="Z2296" s="44"/>
      <c r="AA2296" s="35"/>
      <c r="AB2296" s="35"/>
      <c r="AC2296" s="35"/>
      <c r="AD2296" s="35"/>
      <c r="AE2296" s="35"/>
      <c r="AF2296" s="35"/>
      <c r="AG2296" s="35"/>
      <c r="AH2296" s="35"/>
      <c r="AI2296" s="35"/>
      <c r="AJ2296" s="35"/>
      <c r="AK2296" s="35"/>
    </row>
    <row r="2297" spans="7:37" s="13" customFormat="1" ht="13.9" customHeight="1" x14ac:dyDescent="0.3">
      <c r="G2297" s="44"/>
      <c r="H2297" s="44"/>
      <c r="I2297" s="44"/>
      <c r="J2297" s="44"/>
      <c r="K2297" s="44"/>
      <c r="L2297" s="44"/>
      <c r="M2297" s="44"/>
      <c r="N2297" s="44"/>
      <c r="O2297" s="44"/>
      <c r="P2297" s="44"/>
      <c r="Q2297" s="44"/>
      <c r="R2297" s="44"/>
      <c r="S2297" s="44"/>
      <c r="T2297" s="44"/>
      <c r="U2297" s="44"/>
      <c r="V2297" s="44"/>
      <c r="W2297" s="44"/>
      <c r="X2297" s="44"/>
      <c r="Y2297" s="44"/>
      <c r="Z2297" s="44"/>
      <c r="AA2297" s="35"/>
      <c r="AB2297" s="35"/>
      <c r="AC2297" s="35"/>
      <c r="AD2297" s="35"/>
      <c r="AE2297" s="35"/>
      <c r="AF2297" s="35"/>
      <c r="AG2297" s="35"/>
      <c r="AH2297" s="35"/>
      <c r="AI2297" s="35"/>
      <c r="AJ2297" s="35"/>
      <c r="AK2297" s="35"/>
    </row>
    <row r="2298" spans="7:37" s="13" customFormat="1" ht="13.9" customHeight="1" x14ac:dyDescent="0.3">
      <c r="G2298" s="44"/>
      <c r="H2298" s="44"/>
      <c r="I2298" s="44"/>
      <c r="J2298" s="44"/>
      <c r="K2298" s="44"/>
      <c r="L2298" s="44"/>
      <c r="M2298" s="44"/>
      <c r="N2298" s="44"/>
      <c r="O2298" s="44"/>
      <c r="P2298" s="44"/>
      <c r="Q2298" s="44"/>
      <c r="R2298" s="44"/>
      <c r="S2298" s="44"/>
      <c r="T2298" s="44"/>
      <c r="U2298" s="44"/>
      <c r="V2298" s="44"/>
      <c r="W2298" s="44"/>
      <c r="X2298" s="44"/>
      <c r="Y2298" s="44"/>
      <c r="Z2298" s="44"/>
      <c r="AA2298" s="35"/>
      <c r="AB2298" s="35"/>
      <c r="AC2298" s="35"/>
      <c r="AD2298" s="35"/>
      <c r="AE2298" s="35"/>
      <c r="AF2298" s="35"/>
      <c r="AG2298" s="35"/>
      <c r="AH2298" s="35"/>
      <c r="AI2298" s="35"/>
      <c r="AJ2298" s="35"/>
      <c r="AK2298" s="35"/>
    </row>
    <row r="2299" spans="7:37" s="13" customFormat="1" ht="13.9" customHeight="1" x14ac:dyDescent="0.3">
      <c r="G2299" s="44"/>
      <c r="H2299" s="44"/>
      <c r="I2299" s="44"/>
      <c r="J2299" s="44"/>
      <c r="K2299" s="44"/>
      <c r="L2299" s="44"/>
      <c r="M2299" s="44"/>
      <c r="N2299" s="44"/>
      <c r="O2299" s="44"/>
      <c r="P2299" s="44"/>
      <c r="Q2299" s="44"/>
      <c r="R2299" s="44"/>
      <c r="S2299" s="44"/>
      <c r="T2299" s="44"/>
      <c r="U2299" s="44"/>
      <c r="V2299" s="44"/>
      <c r="W2299" s="44"/>
      <c r="X2299" s="44"/>
      <c r="Y2299" s="44"/>
      <c r="Z2299" s="44"/>
      <c r="AA2299" s="35"/>
      <c r="AB2299" s="35"/>
      <c r="AC2299" s="35"/>
      <c r="AD2299" s="35"/>
      <c r="AE2299" s="35"/>
      <c r="AF2299" s="35"/>
      <c r="AG2299" s="35"/>
      <c r="AH2299" s="35"/>
      <c r="AI2299" s="35"/>
      <c r="AJ2299" s="35"/>
      <c r="AK2299" s="35"/>
    </row>
    <row r="2300" spans="7:37" s="13" customFormat="1" ht="13.9" customHeight="1" x14ac:dyDescent="0.3">
      <c r="G2300" s="44"/>
      <c r="H2300" s="44"/>
      <c r="I2300" s="44"/>
      <c r="J2300" s="44"/>
      <c r="K2300" s="44"/>
      <c r="L2300" s="44"/>
      <c r="M2300" s="44"/>
      <c r="N2300" s="44"/>
      <c r="O2300" s="44"/>
      <c r="P2300" s="44"/>
      <c r="Q2300" s="44"/>
      <c r="R2300" s="44"/>
      <c r="S2300" s="44"/>
      <c r="T2300" s="44"/>
      <c r="U2300" s="44"/>
      <c r="V2300" s="44"/>
      <c r="W2300" s="44"/>
      <c r="X2300" s="44"/>
      <c r="Y2300" s="44"/>
      <c r="Z2300" s="44"/>
      <c r="AA2300" s="35"/>
      <c r="AB2300" s="35"/>
      <c r="AC2300" s="35"/>
      <c r="AD2300" s="35"/>
      <c r="AE2300" s="35"/>
      <c r="AF2300" s="35"/>
      <c r="AG2300" s="35"/>
      <c r="AH2300" s="35"/>
      <c r="AI2300" s="35"/>
      <c r="AJ2300" s="35"/>
      <c r="AK2300" s="35"/>
    </row>
    <row r="2301" spans="7:37" s="13" customFormat="1" ht="13.9" customHeight="1" x14ac:dyDescent="0.3">
      <c r="G2301" s="44"/>
      <c r="H2301" s="44"/>
      <c r="I2301" s="44"/>
      <c r="J2301" s="44"/>
      <c r="K2301" s="44"/>
      <c r="L2301" s="44"/>
      <c r="M2301" s="44"/>
      <c r="N2301" s="44"/>
      <c r="O2301" s="44"/>
      <c r="P2301" s="44"/>
      <c r="Q2301" s="44"/>
      <c r="R2301" s="44"/>
      <c r="S2301" s="44"/>
      <c r="T2301" s="44"/>
      <c r="U2301" s="44"/>
      <c r="V2301" s="44"/>
      <c r="W2301" s="44"/>
      <c r="X2301" s="44"/>
      <c r="Y2301" s="44"/>
      <c r="Z2301" s="44"/>
      <c r="AA2301" s="35"/>
      <c r="AB2301" s="35"/>
      <c r="AC2301" s="35"/>
      <c r="AD2301" s="35"/>
      <c r="AE2301" s="35"/>
      <c r="AF2301" s="35"/>
      <c r="AG2301" s="35"/>
      <c r="AH2301" s="35"/>
      <c r="AI2301" s="35"/>
      <c r="AJ2301" s="35"/>
      <c r="AK2301" s="35"/>
    </row>
    <row r="2302" spans="7:37" s="13" customFormat="1" ht="13.9" customHeight="1" x14ac:dyDescent="0.3">
      <c r="G2302" s="44"/>
      <c r="H2302" s="44"/>
      <c r="I2302" s="44"/>
      <c r="J2302" s="44"/>
      <c r="K2302" s="44"/>
      <c r="L2302" s="44"/>
      <c r="M2302" s="44"/>
      <c r="N2302" s="44"/>
      <c r="O2302" s="44"/>
      <c r="P2302" s="44"/>
      <c r="Q2302" s="44"/>
      <c r="R2302" s="44"/>
      <c r="S2302" s="44"/>
      <c r="T2302" s="44"/>
      <c r="U2302" s="44"/>
      <c r="V2302" s="44"/>
      <c r="W2302" s="44"/>
      <c r="X2302" s="44"/>
      <c r="Y2302" s="44"/>
      <c r="Z2302" s="44"/>
      <c r="AA2302" s="35"/>
      <c r="AB2302" s="35"/>
      <c r="AC2302" s="35"/>
      <c r="AD2302" s="35"/>
      <c r="AE2302" s="35"/>
      <c r="AF2302" s="35"/>
      <c r="AG2302" s="35"/>
      <c r="AH2302" s="35"/>
      <c r="AI2302" s="35"/>
      <c r="AJ2302" s="35"/>
      <c r="AK2302" s="35"/>
    </row>
    <row r="2303" spans="7:37" s="13" customFormat="1" ht="13.9" customHeight="1" x14ac:dyDescent="0.3">
      <c r="G2303" s="44"/>
      <c r="H2303" s="44"/>
      <c r="I2303" s="44"/>
      <c r="J2303" s="44"/>
      <c r="K2303" s="44"/>
      <c r="L2303" s="44"/>
      <c r="M2303" s="44"/>
      <c r="N2303" s="44"/>
      <c r="O2303" s="44"/>
      <c r="P2303" s="44"/>
      <c r="Q2303" s="44"/>
      <c r="R2303" s="44"/>
      <c r="S2303" s="44"/>
      <c r="T2303" s="44"/>
      <c r="U2303" s="44"/>
      <c r="V2303" s="44"/>
      <c r="W2303" s="44"/>
      <c r="X2303" s="44"/>
      <c r="Y2303" s="44"/>
      <c r="Z2303" s="44"/>
      <c r="AA2303" s="35"/>
      <c r="AB2303" s="35"/>
      <c r="AC2303" s="35"/>
      <c r="AD2303" s="35"/>
      <c r="AE2303" s="35"/>
      <c r="AF2303" s="35"/>
      <c r="AG2303" s="35"/>
      <c r="AH2303" s="35"/>
      <c r="AI2303" s="35"/>
      <c r="AJ2303" s="35"/>
      <c r="AK2303" s="35"/>
    </row>
    <row r="2304" spans="7:37" s="13" customFormat="1" ht="13.9" customHeight="1" x14ac:dyDescent="0.3">
      <c r="G2304" s="44"/>
      <c r="H2304" s="44"/>
      <c r="I2304" s="44"/>
      <c r="J2304" s="44"/>
      <c r="K2304" s="44"/>
      <c r="L2304" s="44"/>
      <c r="M2304" s="44"/>
      <c r="N2304" s="44"/>
      <c r="O2304" s="44"/>
      <c r="P2304" s="44"/>
      <c r="Q2304" s="44"/>
      <c r="R2304" s="44"/>
      <c r="S2304" s="44"/>
      <c r="T2304" s="44"/>
      <c r="U2304" s="44"/>
      <c r="V2304" s="44"/>
      <c r="W2304" s="44"/>
      <c r="X2304" s="44"/>
      <c r="Y2304" s="44"/>
      <c r="Z2304" s="44"/>
      <c r="AA2304" s="35"/>
      <c r="AB2304" s="35"/>
      <c r="AC2304" s="35"/>
      <c r="AD2304" s="35"/>
      <c r="AE2304" s="35"/>
      <c r="AF2304" s="35"/>
      <c r="AG2304" s="35"/>
      <c r="AH2304" s="35"/>
      <c r="AI2304" s="35"/>
      <c r="AJ2304" s="35"/>
      <c r="AK2304" s="35"/>
    </row>
    <row r="2305" spans="7:37" s="13" customFormat="1" ht="13.9" customHeight="1" x14ac:dyDescent="0.3">
      <c r="G2305" s="44"/>
      <c r="H2305" s="44"/>
      <c r="I2305" s="44"/>
      <c r="J2305" s="44"/>
      <c r="K2305" s="44"/>
      <c r="L2305" s="44"/>
      <c r="M2305" s="44"/>
      <c r="N2305" s="44"/>
      <c r="O2305" s="44"/>
      <c r="P2305" s="44"/>
      <c r="Q2305" s="44"/>
      <c r="R2305" s="44"/>
      <c r="S2305" s="44"/>
      <c r="T2305" s="44"/>
      <c r="U2305" s="44"/>
      <c r="V2305" s="44"/>
      <c r="W2305" s="44"/>
      <c r="X2305" s="44"/>
      <c r="Y2305" s="44"/>
      <c r="Z2305" s="44"/>
      <c r="AA2305" s="35"/>
      <c r="AB2305" s="35"/>
      <c r="AC2305" s="35"/>
      <c r="AD2305" s="35"/>
      <c r="AE2305" s="35"/>
      <c r="AF2305" s="35"/>
      <c r="AG2305" s="35"/>
      <c r="AH2305" s="35"/>
      <c r="AI2305" s="35"/>
      <c r="AJ2305" s="35"/>
      <c r="AK2305" s="35"/>
    </row>
    <row r="2306" spans="7:37" s="13" customFormat="1" ht="13.9" customHeight="1" x14ac:dyDescent="0.3">
      <c r="G2306" s="44"/>
      <c r="H2306" s="44"/>
      <c r="I2306" s="44"/>
      <c r="J2306" s="44"/>
      <c r="K2306" s="44"/>
      <c r="L2306" s="44"/>
      <c r="M2306" s="44"/>
      <c r="N2306" s="44"/>
      <c r="O2306" s="44"/>
      <c r="P2306" s="44"/>
      <c r="Q2306" s="44"/>
      <c r="R2306" s="44"/>
      <c r="S2306" s="44"/>
      <c r="T2306" s="44"/>
      <c r="U2306" s="44"/>
      <c r="V2306" s="44"/>
      <c r="W2306" s="44"/>
      <c r="X2306" s="44"/>
      <c r="Y2306" s="44"/>
      <c r="Z2306" s="44"/>
      <c r="AA2306" s="35"/>
      <c r="AB2306" s="35"/>
      <c r="AC2306" s="35"/>
      <c r="AD2306" s="35"/>
      <c r="AE2306" s="35"/>
      <c r="AF2306" s="35"/>
      <c r="AG2306" s="35"/>
      <c r="AH2306" s="35"/>
      <c r="AI2306" s="35"/>
      <c r="AJ2306" s="35"/>
      <c r="AK2306" s="35"/>
    </row>
    <row r="2307" spans="7:37" s="13" customFormat="1" ht="13.9" customHeight="1" x14ac:dyDescent="0.3">
      <c r="G2307" s="44"/>
      <c r="H2307" s="44"/>
      <c r="I2307" s="44"/>
      <c r="J2307" s="44"/>
      <c r="K2307" s="44"/>
      <c r="L2307" s="44"/>
      <c r="M2307" s="44"/>
      <c r="N2307" s="44"/>
      <c r="O2307" s="44"/>
      <c r="P2307" s="44"/>
      <c r="Q2307" s="44"/>
      <c r="R2307" s="44"/>
      <c r="S2307" s="44"/>
      <c r="T2307" s="44"/>
      <c r="U2307" s="44"/>
      <c r="V2307" s="44"/>
      <c r="W2307" s="44"/>
      <c r="X2307" s="44"/>
      <c r="Y2307" s="44"/>
      <c r="Z2307" s="44"/>
      <c r="AA2307" s="35"/>
      <c r="AB2307" s="35"/>
      <c r="AC2307" s="35"/>
      <c r="AD2307" s="35"/>
      <c r="AE2307" s="35"/>
      <c r="AF2307" s="35"/>
      <c r="AG2307" s="35"/>
      <c r="AH2307" s="35"/>
      <c r="AI2307" s="35"/>
      <c r="AJ2307" s="35"/>
      <c r="AK2307" s="35"/>
    </row>
    <row r="2308" spans="7:37" s="13" customFormat="1" ht="13.9" customHeight="1" x14ac:dyDescent="0.3">
      <c r="G2308" s="44"/>
      <c r="H2308" s="44"/>
      <c r="I2308" s="44"/>
      <c r="J2308" s="44"/>
      <c r="K2308" s="44"/>
      <c r="L2308" s="44"/>
      <c r="M2308" s="44"/>
      <c r="N2308" s="44"/>
      <c r="O2308" s="44"/>
      <c r="P2308" s="44"/>
      <c r="Q2308" s="44"/>
      <c r="R2308" s="44"/>
      <c r="S2308" s="44"/>
      <c r="T2308" s="44"/>
      <c r="U2308" s="44"/>
      <c r="V2308" s="44"/>
      <c r="W2308" s="44"/>
      <c r="X2308" s="44"/>
      <c r="Y2308" s="44"/>
      <c r="Z2308" s="44"/>
      <c r="AA2308" s="35"/>
      <c r="AB2308" s="35"/>
      <c r="AC2308" s="35"/>
      <c r="AD2308" s="35"/>
      <c r="AE2308" s="35"/>
      <c r="AF2308" s="35"/>
      <c r="AG2308" s="35"/>
      <c r="AH2308" s="35"/>
      <c r="AI2308" s="35"/>
      <c r="AJ2308" s="35"/>
      <c r="AK2308" s="35"/>
    </row>
    <row r="2309" spans="7:37" s="13" customFormat="1" ht="13.9" customHeight="1" x14ac:dyDescent="0.3">
      <c r="G2309" s="44"/>
      <c r="H2309" s="44"/>
      <c r="I2309" s="44"/>
      <c r="J2309" s="44"/>
      <c r="K2309" s="44"/>
      <c r="L2309" s="44"/>
      <c r="M2309" s="44"/>
      <c r="N2309" s="44"/>
      <c r="O2309" s="44"/>
      <c r="P2309" s="44"/>
      <c r="Q2309" s="44"/>
      <c r="R2309" s="44"/>
      <c r="S2309" s="44"/>
      <c r="T2309" s="44"/>
      <c r="U2309" s="44"/>
      <c r="V2309" s="44"/>
      <c r="W2309" s="44"/>
      <c r="X2309" s="44"/>
      <c r="Y2309" s="44"/>
      <c r="Z2309" s="44"/>
      <c r="AA2309" s="35"/>
      <c r="AB2309" s="35"/>
      <c r="AC2309" s="35"/>
      <c r="AD2309" s="35"/>
      <c r="AE2309" s="35"/>
      <c r="AF2309" s="35"/>
      <c r="AG2309" s="35"/>
      <c r="AH2309" s="35"/>
      <c r="AI2309" s="35"/>
      <c r="AJ2309" s="35"/>
      <c r="AK2309" s="35"/>
    </row>
    <row r="2310" spans="7:37" s="13" customFormat="1" ht="13.9" customHeight="1" x14ac:dyDescent="0.3">
      <c r="G2310" s="44"/>
      <c r="H2310" s="44"/>
      <c r="I2310" s="44"/>
      <c r="J2310" s="44"/>
      <c r="K2310" s="44"/>
      <c r="L2310" s="44"/>
      <c r="M2310" s="44"/>
      <c r="N2310" s="44"/>
      <c r="O2310" s="44"/>
      <c r="P2310" s="44"/>
      <c r="Q2310" s="44"/>
      <c r="R2310" s="44"/>
      <c r="S2310" s="44"/>
      <c r="T2310" s="44"/>
      <c r="U2310" s="44"/>
      <c r="V2310" s="44"/>
      <c r="W2310" s="44"/>
      <c r="X2310" s="44"/>
      <c r="Y2310" s="44"/>
      <c r="Z2310" s="44"/>
      <c r="AA2310" s="35"/>
      <c r="AB2310" s="35"/>
      <c r="AC2310" s="35"/>
      <c r="AD2310" s="35"/>
      <c r="AE2310" s="35"/>
      <c r="AF2310" s="35"/>
      <c r="AG2310" s="35"/>
      <c r="AH2310" s="35"/>
      <c r="AI2310" s="35"/>
      <c r="AJ2310" s="35"/>
      <c r="AK2310" s="35"/>
    </row>
    <row r="2311" spans="7:37" s="13" customFormat="1" ht="13.9" customHeight="1" x14ac:dyDescent="0.3">
      <c r="G2311" s="44"/>
      <c r="H2311" s="44"/>
      <c r="I2311" s="44"/>
      <c r="J2311" s="44"/>
      <c r="K2311" s="44"/>
      <c r="L2311" s="44"/>
      <c r="M2311" s="44"/>
      <c r="N2311" s="44"/>
      <c r="O2311" s="44"/>
      <c r="P2311" s="44"/>
      <c r="Q2311" s="44"/>
      <c r="R2311" s="44"/>
      <c r="S2311" s="44"/>
      <c r="T2311" s="44"/>
      <c r="U2311" s="44"/>
      <c r="V2311" s="44"/>
      <c r="W2311" s="44"/>
      <c r="X2311" s="44"/>
      <c r="Y2311" s="44"/>
      <c r="Z2311" s="44"/>
      <c r="AA2311" s="35"/>
      <c r="AB2311" s="35"/>
      <c r="AC2311" s="35"/>
      <c r="AD2311" s="35"/>
      <c r="AE2311" s="35"/>
      <c r="AF2311" s="35"/>
      <c r="AG2311" s="35"/>
      <c r="AH2311" s="35"/>
      <c r="AI2311" s="35"/>
      <c r="AJ2311" s="35"/>
      <c r="AK2311" s="35"/>
    </row>
    <row r="2312" spans="7:37" s="13" customFormat="1" ht="13.9" customHeight="1" x14ac:dyDescent="0.3">
      <c r="G2312" s="44"/>
      <c r="H2312" s="44"/>
      <c r="I2312" s="44"/>
      <c r="J2312" s="44"/>
      <c r="K2312" s="44"/>
      <c r="L2312" s="44"/>
      <c r="M2312" s="44"/>
      <c r="N2312" s="44"/>
      <c r="O2312" s="44"/>
      <c r="P2312" s="44"/>
      <c r="Q2312" s="44"/>
      <c r="R2312" s="44"/>
      <c r="S2312" s="44"/>
      <c r="T2312" s="44"/>
      <c r="U2312" s="44"/>
      <c r="V2312" s="44"/>
      <c r="W2312" s="44"/>
      <c r="X2312" s="44"/>
      <c r="Y2312" s="44"/>
      <c r="Z2312" s="44"/>
      <c r="AA2312" s="35"/>
      <c r="AB2312" s="35"/>
      <c r="AC2312" s="35"/>
      <c r="AD2312" s="35"/>
      <c r="AE2312" s="35"/>
      <c r="AF2312" s="35"/>
      <c r="AG2312" s="35"/>
      <c r="AH2312" s="35"/>
      <c r="AI2312" s="35"/>
      <c r="AJ2312" s="35"/>
      <c r="AK2312" s="35"/>
    </row>
    <row r="2313" spans="7:37" s="13" customFormat="1" ht="13.9" customHeight="1" x14ac:dyDescent="0.3">
      <c r="G2313" s="44"/>
      <c r="H2313" s="44"/>
      <c r="I2313" s="44"/>
      <c r="J2313" s="44"/>
      <c r="K2313" s="44"/>
      <c r="L2313" s="44"/>
      <c r="M2313" s="44"/>
      <c r="N2313" s="44"/>
      <c r="O2313" s="44"/>
      <c r="P2313" s="44"/>
      <c r="Q2313" s="44"/>
      <c r="R2313" s="44"/>
      <c r="S2313" s="44"/>
      <c r="T2313" s="44"/>
      <c r="U2313" s="44"/>
      <c r="V2313" s="44"/>
      <c r="W2313" s="44"/>
      <c r="X2313" s="44"/>
      <c r="Y2313" s="44"/>
      <c r="Z2313" s="44"/>
      <c r="AA2313" s="35"/>
      <c r="AB2313" s="35"/>
      <c r="AC2313" s="35"/>
      <c r="AD2313" s="35"/>
      <c r="AE2313" s="35"/>
      <c r="AF2313" s="35"/>
      <c r="AG2313" s="35"/>
      <c r="AH2313" s="35"/>
      <c r="AI2313" s="35"/>
      <c r="AJ2313" s="35"/>
      <c r="AK2313" s="35"/>
    </row>
    <row r="2314" spans="7:37" s="13" customFormat="1" ht="13.9" customHeight="1" x14ac:dyDescent="0.3">
      <c r="G2314" s="44"/>
      <c r="H2314" s="44"/>
      <c r="I2314" s="44"/>
      <c r="J2314" s="44"/>
      <c r="K2314" s="44"/>
      <c r="L2314" s="44"/>
      <c r="M2314" s="44"/>
      <c r="N2314" s="44"/>
      <c r="O2314" s="44"/>
      <c r="P2314" s="44"/>
      <c r="Q2314" s="44"/>
      <c r="R2314" s="44"/>
      <c r="S2314" s="44"/>
      <c r="T2314" s="44"/>
      <c r="U2314" s="44"/>
      <c r="V2314" s="44"/>
      <c r="W2314" s="44"/>
      <c r="X2314" s="44"/>
      <c r="Y2314" s="44"/>
      <c r="Z2314" s="44"/>
      <c r="AA2314" s="35"/>
      <c r="AB2314" s="35"/>
      <c r="AC2314" s="35"/>
      <c r="AD2314" s="35"/>
      <c r="AE2314" s="35"/>
      <c r="AF2314" s="35"/>
      <c r="AG2314" s="35"/>
      <c r="AH2314" s="35"/>
      <c r="AI2314" s="35"/>
      <c r="AJ2314" s="35"/>
      <c r="AK2314" s="35"/>
    </row>
    <row r="2315" spans="7:37" s="13" customFormat="1" ht="13.9" customHeight="1" x14ac:dyDescent="0.3">
      <c r="G2315" s="44"/>
      <c r="H2315" s="44"/>
      <c r="I2315" s="44"/>
      <c r="J2315" s="44"/>
      <c r="K2315" s="44"/>
      <c r="L2315" s="44"/>
      <c r="M2315" s="44"/>
      <c r="N2315" s="44"/>
      <c r="O2315" s="44"/>
      <c r="P2315" s="44"/>
      <c r="Q2315" s="44"/>
      <c r="R2315" s="44"/>
      <c r="S2315" s="44"/>
      <c r="T2315" s="44"/>
      <c r="U2315" s="44"/>
      <c r="V2315" s="44"/>
      <c r="W2315" s="44"/>
      <c r="X2315" s="44"/>
      <c r="Y2315" s="44"/>
      <c r="Z2315" s="44"/>
      <c r="AA2315" s="35"/>
      <c r="AB2315" s="35"/>
      <c r="AC2315" s="35"/>
      <c r="AD2315" s="35"/>
      <c r="AE2315" s="35"/>
      <c r="AF2315" s="35"/>
      <c r="AG2315" s="35"/>
      <c r="AH2315" s="35"/>
      <c r="AI2315" s="35"/>
      <c r="AJ2315" s="35"/>
      <c r="AK2315" s="35"/>
    </row>
    <row r="2316" spans="7:37" s="13" customFormat="1" ht="13.9" customHeight="1" x14ac:dyDescent="0.3">
      <c r="G2316" s="44"/>
      <c r="H2316" s="44"/>
      <c r="I2316" s="44"/>
      <c r="J2316" s="44"/>
      <c r="K2316" s="44"/>
      <c r="L2316" s="44"/>
      <c r="M2316" s="44"/>
      <c r="N2316" s="44"/>
      <c r="O2316" s="44"/>
      <c r="P2316" s="44"/>
      <c r="Q2316" s="44"/>
      <c r="R2316" s="44"/>
      <c r="S2316" s="44"/>
      <c r="T2316" s="44"/>
      <c r="U2316" s="44"/>
      <c r="V2316" s="44"/>
      <c r="W2316" s="44"/>
      <c r="X2316" s="44"/>
      <c r="Y2316" s="44"/>
      <c r="Z2316" s="44"/>
      <c r="AA2316" s="35"/>
      <c r="AB2316" s="35"/>
      <c r="AC2316" s="35"/>
      <c r="AD2316" s="35"/>
      <c r="AE2316" s="35"/>
      <c r="AF2316" s="35"/>
      <c r="AG2316" s="35"/>
      <c r="AH2316" s="35"/>
      <c r="AI2316" s="35"/>
      <c r="AJ2316" s="35"/>
      <c r="AK2316" s="35"/>
    </row>
    <row r="2317" spans="7:37" s="13" customFormat="1" ht="13.9" customHeight="1" x14ac:dyDescent="0.3">
      <c r="G2317" s="44"/>
      <c r="H2317" s="44"/>
      <c r="I2317" s="44"/>
      <c r="J2317" s="44"/>
      <c r="K2317" s="44"/>
      <c r="L2317" s="44"/>
      <c r="M2317" s="44"/>
      <c r="N2317" s="44"/>
      <c r="O2317" s="44"/>
      <c r="P2317" s="44"/>
      <c r="Q2317" s="44"/>
      <c r="R2317" s="44"/>
      <c r="S2317" s="44"/>
      <c r="T2317" s="44"/>
      <c r="U2317" s="44"/>
      <c r="V2317" s="44"/>
      <c r="W2317" s="44"/>
      <c r="X2317" s="44"/>
      <c r="Y2317" s="44"/>
      <c r="Z2317" s="44"/>
      <c r="AA2317" s="35"/>
      <c r="AB2317" s="35"/>
      <c r="AC2317" s="35"/>
      <c r="AD2317" s="35"/>
      <c r="AE2317" s="35"/>
      <c r="AF2317" s="35"/>
      <c r="AG2317" s="35"/>
      <c r="AH2317" s="35"/>
      <c r="AI2317" s="35"/>
      <c r="AJ2317" s="35"/>
      <c r="AK2317" s="35"/>
    </row>
    <row r="2318" spans="7:37" s="13" customFormat="1" ht="13.9" customHeight="1" x14ac:dyDescent="0.3">
      <c r="G2318" s="44"/>
      <c r="H2318" s="44"/>
      <c r="I2318" s="44"/>
      <c r="J2318" s="44"/>
      <c r="K2318" s="44"/>
      <c r="L2318" s="44"/>
      <c r="M2318" s="44"/>
      <c r="N2318" s="44"/>
      <c r="O2318" s="44"/>
      <c r="P2318" s="44"/>
      <c r="Q2318" s="44"/>
      <c r="R2318" s="44"/>
      <c r="S2318" s="44"/>
      <c r="T2318" s="44"/>
      <c r="U2318" s="44"/>
      <c r="V2318" s="44"/>
      <c r="W2318" s="44"/>
      <c r="X2318" s="44"/>
      <c r="Y2318" s="44"/>
      <c r="Z2318" s="44"/>
      <c r="AA2318" s="35"/>
      <c r="AB2318" s="35"/>
      <c r="AC2318" s="35"/>
      <c r="AD2318" s="35"/>
      <c r="AE2318" s="35"/>
      <c r="AF2318" s="35"/>
      <c r="AG2318" s="35"/>
      <c r="AH2318" s="35"/>
      <c r="AI2318" s="35"/>
      <c r="AJ2318" s="35"/>
      <c r="AK2318" s="35"/>
    </row>
    <row r="2319" spans="7:37" s="13" customFormat="1" ht="13.9" customHeight="1" x14ac:dyDescent="0.3">
      <c r="G2319" s="44"/>
      <c r="H2319" s="44"/>
      <c r="I2319" s="44"/>
      <c r="J2319" s="44"/>
      <c r="K2319" s="44"/>
      <c r="L2319" s="44"/>
      <c r="M2319" s="44"/>
      <c r="N2319" s="44"/>
      <c r="O2319" s="44"/>
      <c r="P2319" s="44"/>
      <c r="Q2319" s="44"/>
      <c r="R2319" s="44"/>
      <c r="S2319" s="44"/>
      <c r="T2319" s="44"/>
      <c r="U2319" s="44"/>
      <c r="V2319" s="44"/>
      <c r="W2319" s="44"/>
      <c r="X2319" s="44"/>
      <c r="Y2319" s="44"/>
      <c r="Z2319" s="44"/>
      <c r="AA2319" s="35"/>
      <c r="AB2319" s="35"/>
      <c r="AC2319" s="35"/>
      <c r="AD2319" s="35"/>
      <c r="AE2319" s="35"/>
      <c r="AF2319" s="35"/>
      <c r="AG2319" s="35"/>
      <c r="AH2319" s="35"/>
      <c r="AI2319" s="35"/>
      <c r="AJ2319" s="35"/>
      <c r="AK2319" s="35"/>
    </row>
    <row r="2320" spans="7:37" s="13" customFormat="1" ht="13.9" customHeight="1" x14ac:dyDescent="0.3">
      <c r="G2320" s="44"/>
      <c r="H2320" s="44"/>
      <c r="I2320" s="44"/>
      <c r="J2320" s="44"/>
      <c r="K2320" s="44"/>
      <c r="L2320" s="44"/>
      <c r="M2320" s="44"/>
      <c r="N2320" s="44"/>
      <c r="O2320" s="44"/>
      <c r="P2320" s="44"/>
      <c r="Q2320" s="44"/>
      <c r="R2320" s="44"/>
      <c r="S2320" s="44"/>
      <c r="T2320" s="44"/>
      <c r="U2320" s="44"/>
      <c r="V2320" s="44"/>
      <c r="W2320" s="44"/>
      <c r="X2320" s="44"/>
      <c r="Y2320" s="44"/>
      <c r="Z2320" s="44"/>
      <c r="AA2320" s="35"/>
      <c r="AB2320" s="35"/>
      <c r="AC2320" s="35"/>
      <c r="AD2320" s="35"/>
      <c r="AE2320" s="35"/>
      <c r="AF2320" s="35"/>
      <c r="AG2320" s="35"/>
      <c r="AH2320" s="35"/>
      <c r="AI2320" s="35"/>
      <c r="AJ2320" s="35"/>
      <c r="AK2320" s="35"/>
    </row>
    <row r="2321" spans="7:37" s="13" customFormat="1" ht="13.9" customHeight="1" x14ac:dyDescent="0.3">
      <c r="G2321" s="44"/>
      <c r="H2321" s="44"/>
      <c r="I2321" s="44"/>
      <c r="J2321" s="44"/>
      <c r="K2321" s="44"/>
      <c r="L2321" s="44"/>
      <c r="M2321" s="44"/>
      <c r="N2321" s="44"/>
      <c r="O2321" s="44"/>
      <c r="P2321" s="44"/>
      <c r="Q2321" s="44"/>
      <c r="R2321" s="44"/>
      <c r="S2321" s="44"/>
      <c r="T2321" s="44"/>
      <c r="U2321" s="44"/>
      <c r="V2321" s="44"/>
      <c r="W2321" s="44"/>
      <c r="X2321" s="44"/>
      <c r="Y2321" s="44"/>
      <c r="Z2321" s="44"/>
      <c r="AA2321" s="35"/>
      <c r="AB2321" s="35"/>
      <c r="AC2321" s="35"/>
      <c r="AD2321" s="35"/>
      <c r="AE2321" s="35"/>
      <c r="AF2321" s="35"/>
      <c r="AG2321" s="35"/>
      <c r="AH2321" s="35"/>
      <c r="AI2321" s="35"/>
      <c r="AJ2321" s="35"/>
      <c r="AK2321" s="35"/>
    </row>
    <row r="2322" spans="7:37" s="13" customFormat="1" ht="13.9" customHeight="1" x14ac:dyDescent="0.3">
      <c r="G2322" s="44"/>
      <c r="H2322" s="44"/>
      <c r="I2322" s="44"/>
      <c r="J2322" s="44"/>
      <c r="K2322" s="44"/>
      <c r="L2322" s="44"/>
      <c r="M2322" s="44"/>
      <c r="N2322" s="44"/>
      <c r="O2322" s="44"/>
      <c r="P2322" s="44"/>
      <c r="Q2322" s="44"/>
      <c r="R2322" s="44"/>
      <c r="S2322" s="44"/>
      <c r="T2322" s="44"/>
      <c r="U2322" s="44"/>
      <c r="V2322" s="44"/>
      <c r="W2322" s="44"/>
      <c r="X2322" s="44"/>
      <c r="Y2322" s="44"/>
      <c r="Z2322" s="44"/>
      <c r="AA2322" s="35"/>
      <c r="AB2322" s="35"/>
      <c r="AC2322" s="35"/>
      <c r="AD2322" s="35"/>
      <c r="AE2322" s="35"/>
      <c r="AF2322" s="35"/>
      <c r="AG2322" s="35"/>
      <c r="AH2322" s="35"/>
      <c r="AI2322" s="35"/>
      <c r="AJ2322" s="35"/>
      <c r="AK2322" s="35"/>
    </row>
    <row r="2323" spans="7:37" s="13" customFormat="1" ht="13.9" customHeight="1" x14ac:dyDescent="0.3">
      <c r="G2323" s="44"/>
      <c r="H2323" s="44"/>
      <c r="I2323" s="44"/>
      <c r="J2323" s="44"/>
      <c r="K2323" s="44"/>
      <c r="L2323" s="44"/>
      <c r="M2323" s="44"/>
      <c r="N2323" s="44"/>
      <c r="O2323" s="44"/>
      <c r="P2323" s="44"/>
      <c r="Q2323" s="44"/>
      <c r="R2323" s="44"/>
      <c r="S2323" s="44"/>
      <c r="T2323" s="44"/>
      <c r="U2323" s="44"/>
      <c r="V2323" s="44"/>
      <c r="W2323" s="44"/>
      <c r="X2323" s="44"/>
      <c r="Y2323" s="44"/>
      <c r="Z2323" s="44"/>
      <c r="AA2323" s="35"/>
      <c r="AB2323" s="35"/>
      <c r="AC2323" s="35"/>
      <c r="AD2323" s="35"/>
      <c r="AE2323" s="35"/>
      <c r="AF2323" s="35"/>
      <c r="AG2323" s="35"/>
      <c r="AH2323" s="35"/>
      <c r="AI2323" s="35"/>
      <c r="AJ2323" s="35"/>
      <c r="AK2323" s="35"/>
    </row>
    <row r="2324" spans="7:37" s="13" customFormat="1" ht="13.9" customHeight="1" x14ac:dyDescent="0.3">
      <c r="G2324" s="44"/>
      <c r="H2324" s="44"/>
      <c r="I2324" s="44"/>
      <c r="J2324" s="44"/>
      <c r="K2324" s="44"/>
      <c r="L2324" s="44"/>
      <c r="M2324" s="44"/>
      <c r="N2324" s="44"/>
      <c r="O2324" s="44"/>
      <c r="P2324" s="44"/>
      <c r="Q2324" s="44"/>
      <c r="R2324" s="44"/>
      <c r="S2324" s="44"/>
      <c r="T2324" s="44"/>
      <c r="U2324" s="44"/>
      <c r="V2324" s="44"/>
      <c r="W2324" s="44"/>
      <c r="X2324" s="44"/>
      <c r="Y2324" s="44"/>
      <c r="Z2324" s="44"/>
      <c r="AA2324" s="35"/>
      <c r="AB2324" s="35"/>
      <c r="AC2324" s="35"/>
      <c r="AD2324" s="35"/>
      <c r="AE2324" s="35"/>
      <c r="AF2324" s="35"/>
      <c r="AG2324" s="35"/>
      <c r="AH2324" s="35"/>
      <c r="AI2324" s="35"/>
      <c r="AJ2324" s="35"/>
      <c r="AK2324" s="35"/>
    </row>
    <row r="2325" spans="7:37" s="13" customFormat="1" ht="13.9" customHeight="1" x14ac:dyDescent="0.3">
      <c r="G2325" s="44"/>
      <c r="H2325" s="44"/>
      <c r="I2325" s="44"/>
      <c r="J2325" s="44"/>
      <c r="K2325" s="44"/>
      <c r="L2325" s="44"/>
      <c r="M2325" s="44"/>
      <c r="N2325" s="44"/>
      <c r="O2325" s="44"/>
      <c r="P2325" s="44"/>
      <c r="Q2325" s="44"/>
      <c r="R2325" s="44"/>
      <c r="S2325" s="44"/>
      <c r="T2325" s="44"/>
      <c r="U2325" s="44"/>
      <c r="V2325" s="44"/>
      <c r="W2325" s="44"/>
      <c r="X2325" s="44"/>
      <c r="Y2325" s="44"/>
      <c r="Z2325" s="44"/>
      <c r="AA2325" s="35"/>
      <c r="AB2325" s="35"/>
      <c r="AC2325" s="35"/>
      <c r="AD2325" s="35"/>
      <c r="AE2325" s="35"/>
      <c r="AF2325" s="35"/>
      <c r="AG2325" s="35"/>
      <c r="AH2325" s="35"/>
      <c r="AI2325" s="35"/>
      <c r="AJ2325" s="35"/>
      <c r="AK2325" s="35"/>
    </row>
    <row r="2326" spans="7:37" s="13" customFormat="1" ht="13.9" customHeight="1" x14ac:dyDescent="0.3">
      <c r="G2326" s="44"/>
      <c r="H2326" s="44"/>
      <c r="I2326" s="44"/>
      <c r="J2326" s="44"/>
      <c r="K2326" s="44"/>
      <c r="L2326" s="44"/>
      <c r="M2326" s="44"/>
      <c r="N2326" s="44"/>
      <c r="O2326" s="44"/>
      <c r="P2326" s="44"/>
      <c r="Q2326" s="44"/>
      <c r="R2326" s="44"/>
      <c r="S2326" s="44"/>
      <c r="T2326" s="44"/>
      <c r="U2326" s="44"/>
      <c r="V2326" s="44"/>
      <c r="W2326" s="44"/>
      <c r="X2326" s="44"/>
      <c r="Y2326" s="44"/>
      <c r="Z2326" s="44"/>
      <c r="AA2326" s="35"/>
      <c r="AB2326" s="35"/>
      <c r="AC2326" s="35"/>
      <c r="AD2326" s="35"/>
      <c r="AE2326" s="35"/>
      <c r="AF2326" s="35"/>
      <c r="AG2326" s="35"/>
      <c r="AH2326" s="35"/>
      <c r="AI2326" s="35"/>
      <c r="AJ2326" s="35"/>
      <c r="AK2326" s="35"/>
    </row>
    <row r="2327" spans="7:37" s="13" customFormat="1" ht="13.9" customHeight="1" x14ac:dyDescent="0.3">
      <c r="G2327" s="44"/>
      <c r="H2327" s="44"/>
      <c r="I2327" s="44"/>
      <c r="J2327" s="44"/>
      <c r="K2327" s="44"/>
      <c r="L2327" s="44"/>
      <c r="M2327" s="44"/>
      <c r="N2327" s="44"/>
      <c r="O2327" s="44"/>
      <c r="P2327" s="44"/>
      <c r="Q2327" s="44"/>
      <c r="R2327" s="44"/>
      <c r="S2327" s="44"/>
      <c r="T2327" s="44"/>
      <c r="U2327" s="44"/>
      <c r="V2327" s="44"/>
      <c r="W2327" s="44"/>
      <c r="X2327" s="44"/>
      <c r="Y2327" s="44"/>
      <c r="Z2327" s="44"/>
      <c r="AA2327" s="35"/>
      <c r="AB2327" s="35"/>
      <c r="AC2327" s="35"/>
      <c r="AD2327" s="35"/>
      <c r="AE2327" s="35"/>
      <c r="AF2327" s="35"/>
      <c r="AG2327" s="35"/>
      <c r="AH2327" s="35"/>
      <c r="AI2327" s="35"/>
      <c r="AJ2327" s="35"/>
      <c r="AK2327" s="35"/>
    </row>
    <row r="2328" spans="7:37" s="13" customFormat="1" ht="13.9" customHeight="1" x14ac:dyDescent="0.3">
      <c r="G2328" s="44"/>
      <c r="H2328" s="44"/>
      <c r="I2328" s="44"/>
      <c r="J2328" s="44"/>
      <c r="K2328" s="44"/>
      <c r="L2328" s="44"/>
      <c r="M2328" s="44"/>
      <c r="N2328" s="44"/>
      <c r="O2328" s="44"/>
      <c r="P2328" s="44"/>
      <c r="Q2328" s="44"/>
      <c r="R2328" s="44"/>
      <c r="S2328" s="44"/>
      <c r="T2328" s="44"/>
      <c r="U2328" s="44"/>
      <c r="V2328" s="44"/>
      <c r="W2328" s="44"/>
      <c r="X2328" s="44"/>
      <c r="Y2328" s="44"/>
      <c r="Z2328" s="44"/>
      <c r="AA2328" s="35"/>
      <c r="AB2328" s="35"/>
      <c r="AC2328" s="35"/>
      <c r="AD2328" s="35"/>
      <c r="AE2328" s="35"/>
      <c r="AF2328" s="35"/>
      <c r="AG2328" s="35"/>
      <c r="AH2328" s="35"/>
      <c r="AI2328" s="35"/>
      <c r="AJ2328" s="35"/>
      <c r="AK2328" s="35"/>
    </row>
    <row r="2329" spans="7:37" s="13" customFormat="1" ht="13.9" customHeight="1" x14ac:dyDescent="0.3">
      <c r="G2329" s="44"/>
      <c r="H2329" s="44"/>
      <c r="I2329" s="44"/>
      <c r="J2329" s="44"/>
      <c r="K2329" s="44"/>
      <c r="L2329" s="44"/>
      <c r="M2329" s="44"/>
      <c r="N2329" s="44"/>
      <c r="O2329" s="44"/>
      <c r="P2329" s="44"/>
      <c r="Q2329" s="44"/>
      <c r="R2329" s="44"/>
      <c r="S2329" s="44"/>
      <c r="T2329" s="44"/>
      <c r="U2329" s="44"/>
      <c r="V2329" s="44"/>
      <c r="W2329" s="44"/>
      <c r="X2329" s="44"/>
      <c r="Y2329" s="44"/>
      <c r="Z2329" s="44"/>
      <c r="AA2329" s="35"/>
      <c r="AB2329" s="35"/>
      <c r="AC2329" s="35"/>
      <c r="AD2329" s="35"/>
      <c r="AE2329" s="35"/>
      <c r="AF2329" s="35"/>
      <c r="AG2329" s="35"/>
      <c r="AH2329" s="35"/>
      <c r="AI2329" s="35"/>
      <c r="AJ2329" s="35"/>
      <c r="AK2329" s="35"/>
    </row>
    <row r="2330" spans="7:37" s="13" customFormat="1" ht="13.9" customHeight="1" x14ac:dyDescent="0.3">
      <c r="G2330" s="44"/>
      <c r="H2330" s="44"/>
      <c r="I2330" s="44"/>
      <c r="J2330" s="44"/>
      <c r="K2330" s="44"/>
      <c r="L2330" s="44"/>
      <c r="M2330" s="44"/>
      <c r="N2330" s="44"/>
      <c r="O2330" s="44"/>
      <c r="P2330" s="44"/>
      <c r="Q2330" s="44"/>
      <c r="R2330" s="44"/>
      <c r="S2330" s="44"/>
      <c r="T2330" s="44"/>
      <c r="U2330" s="44"/>
      <c r="V2330" s="44"/>
      <c r="W2330" s="44"/>
      <c r="X2330" s="44"/>
      <c r="Y2330" s="44"/>
      <c r="Z2330" s="44"/>
      <c r="AA2330" s="35"/>
      <c r="AB2330" s="35"/>
      <c r="AC2330" s="35"/>
      <c r="AD2330" s="35"/>
      <c r="AE2330" s="35"/>
      <c r="AF2330" s="35"/>
      <c r="AG2330" s="35"/>
      <c r="AH2330" s="35"/>
      <c r="AI2330" s="35"/>
      <c r="AJ2330" s="35"/>
      <c r="AK2330" s="35"/>
    </row>
    <row r="2331" spans="7:37" s="13" customFormat="1" ht="13.9" customHeight="1" x14ac:dyDescent="0.3">
      <c r="G2331" s="44"/>
      <c r="H2331" s="44"/>
      <c r="I2331" s="44"/>
      <c r="J2331" s="44"/>
      <c r="K2331" s="44"/>
      <c r="L2331" s="44"/>
      <c r="M2331" s="44"/>
      <c r="N2331" s="44"/>
      <c r="O2331" s="44"/>
      <c r="P2331" s="44"/>
      <c r="Q2331" s="44"/>
      <c r="R2331" s="44"/>
      <c r="S2331" s="44"/>
      <c r="T2331" s="44"/>
      <c r="U2331" s="44"/>
      <c r="V2331" s="44"/>
      <c r="W2331" s="44"/>
      <c r="X2331" s="44"/>
      <c r="Y2331" s="44"/>
      <c r="Z2331" s="44"/>
      <c r="AA2331" s="35"/>
      <c r="AB2331" s="35"/>
      <c r="AC2331" s="35"/>
      <c r="AD2331" s="35"/>
      <c r="AE2331" s="35"/>
      <c r="AF2331" s="35"/>
      <c r="AG2331" s="35"/>
      <c r="AH2331" s="35"/>
      <c r="AI2331" s="35"/>
      <c r="AJ2331" s="35"/>
      <c r="AK2331" s="35"/>
    </row>
    <row r="2332" spans="7:37" s="13" customFormat="1" ht="13.9" customHeight="1" x14ac:dyDescent="0.3">
      <c r="G2332" s="44"/>
      <c r="H2332" s="44"/>
      <c r="I2332" s="44"/>
      <c r="J2332" s="44"/>
      <c r="K2332" s="44"/>
      <c r="L2332" s="44"/>
      <c r="M2332" s="44"/>
      <c r="N2332" s="44"/>
      <c r="O2332" s="44"/>
      <c r="P2332" s="44"/>
      <c r="Q2332" s="44"/>
      <c r="R2332" s="44"/>
      <c r="S2332" s="44"/>
      <c r="T2332" s="44"/>
      <c r="U2332" s="44"/>
      <c r="V2332" s="44"/>
      <c r="W2332" s="44"/>
      <c r="X2332" s="44"/>
      <c r="Y2332" s="44"/>
      <c r="Z2332" s="44"/>
      <c r="AA2332" s="35"/>
      <c r="AB2332" s="35"/>
      <c r="AC2332" s="35"/>
      <c r="AD2332" s="35"/>
      <c r="AE2332" s="35"/>
      <c r="AF2332" s="35"/>
      <c r="AG2332" s="35"/>
      <c r="AH2332" s="35"/>
      <c r="AI2332" s="35"/>
      <c r="AJ2332" s="35"/>
      <c r="AK2332" s="35"/>
    </row>
    <row r="2333" spans="7:37" s="13" customFormat="1" ht="13.9" customHeight="1" x14ac:dyDescent="0.3">
      <c r="G2333" s="44"/>
      <c r="H2333" s="44"/>
      <c r="I2333" s="44"/>
      <c r="J2333" s="44"/>
      <c r="K2333" s="44"/>
      <c r="L2333" s="44"/>
      <c r="M2333" s="44"/>
      <c r="N2333" s="44"/>
      <c r="O2333" s="44"/>
      <c r="P2333" s="44"/>
      <c r="Q2333" s="44"/>
      <c r="R2333" s="44"/>
      <c r="S2333" s="44"/>
      <c r="T2333" s="44"/>
      <c r="U2333" s="44"/>
      <c r="V2333" s="44"/>
      <c r="W2333" s="44"/>
      <c r="X2333" s="44"/>
      <c r="Y2333" s="44"/>
      <c r="Z2333" s="44"/>
      <c r="AA2333" s="35"/>
      <c r="AB2333" s="35"/>
      <c r="AC2333" s="35"/>
      <c r="AD2333" s="35"/>
      <c r="AE2333" s="35"/>
      <c r="AF2333" s="35"/>
      <c r="AG2333" s="35"/>
      <c r="AH2333" s="35"/>
      <c r="AI2333" s="35"/>
      <c r="AJ2333" s="35"/>
      <c r="AK2333" s="35"/>
    </row>
    <row r="2334" spans="7:37" s="13" customFormat="1" ht="13.9" customHeight="1" x14ac:dyDescent="0.3">
      <c r="G2334" s="44"/>
      <c r="H2334" s="44"/>
      <c r="I2334" s="44"/>
      <c r="J2334" s="44"/>
      <c r="K2334" s="44"/>
      <c r="L2334" s="44"/>
      <c r="M2334" s="44"/>
      <c r="N2334" s="44"/>
      <c r="O2334" s="44"/>
      <c r="P2334" s="44"/>
      <c r="Q2334" s="44"/>
      <c r="R2334" s="44"/>
      <c r="S2334" s="44"/>
      <c r="T2334" s="44"/>
      <c r="U2334" s="44"/>
      <c r="V2334" s="44"/>
      <c r="W2334" s="44"/>
      <c r="X2334" s="44"/>
      <c r="Y2334" s="44"/>
      <c r="Z2334" s="44"/>
      <c r="AA2334" s="35"/>
      <c r="AB2334" s="35"/>
      <c r="AC2334" s="35"/>
      <c r="AD2334" s="35"/>
      <c r="AE2334" s="35"/>
      <c r="AF2334" s="35"/>
      <c r="AG2334" s="35"/>
      <c r="AH2334" s="35"/>
      <c r="AI2334" s="35"/>
      <c r="AJ2334" s="35"/>
      <c r="AK2334" s="35"/>
    </row>
    <row r="2335" spans="7:37" s="13" customFormat="1" ht="13.9" customHeight="1" x14ac:dyDescent="0.3">
      <c r="G2335" s="44"/>
      <c r="H2335" s="44"/>
      <c r="I2335" s="44"/>
      <c r="J2335" s="44"/>
      <c r="K2335" s="44"/>
      <c r="L2335" s="44"/>
      <c r="M2335" s="44"/>
      <c r="N2335" s="44"/>
      <c r="O2335" s="44"/>
      <c r="P2335" s="44"/>
      <c r="Q2335" s="44"/>
      <c r="R2335" s="44"/>
      <c r="S2335" s="44"/>
      <c r="T2335" s="44"/>
      <c r="U2335" s="44"/>
      <c r="V2335" s="44"/>
      <c r="W2335" s="44"/>
      <c r="X2335" s="44"/>
      <c r="Y2335" s="44"/>
      <c r="Z2335" s="44"/>
      <c r="AA2335" s="35"/>
      <c r="AB2335" s="35"/>
      <c r="AC2335" s="35"/>
      <c r="AD2335" s="35"/>
      <c r="AE2335" s="35"/>
      <c r="AF2335" s="35"/>
      <c r="AG2335" s="35"/>
      <c r="AH2335" s="35"/>
      <c r="AI2335" s="35"/>
      <c r="AJ2335" s="35"/>
      <c r="AK2335" s="35"/>
    </row>
    <row r="2336" spans="7:37" s="13" customFormat="1" ht="13.9" customHeight="1" x14ac:dyDescent="0.3">
      <c r="G2336" s="44"/>
      <c r="H2336" s="44"/>
      <c r="I2336" s="44"/>
      <c r="J2336" s="44"/>
      <c r="K2336" s="44"/>
      <c r="L2336" s="44"/>
      <c r="M2336" s="44"/>
      <c r="N2336" s="44"/>
      <c r="O2336" s="44"/>
      <c r="P2336" s="44"/>
      <c r="Q2336" s="44"/>
      <c r="R2336" s="44"/>
      <c r="S2336" s="44"/>
      <c r="T2336" s="44"/>
      <c r="U2336" s="44"/>
      <c r="V2336" s="44"/>
      <c r="W2336" s="44"/>
      <c r="X2336" s="44"/>
      <c r="Y2336" s="44"/>
      <c r="Z2336" s="44"/>
      <c r="AA2336" s="35"/>
      <c r="AB2336" s="35"/>
      <c r="AC2336" s="35"/>
      <c r="AD2336" s="35"/>
      <c r="AE2336" s="35"/>
      <c r="AF2336" s="35"/>
      <c r="AG2336" s="35"/>
      <c r="AH2336" s="35"/>
      <c r="AI2336" s="35"/>
      <c r="AJ2336" s="35"/>
      <c r="AK2336" s="35"/>
    </row>
    <row r="2337" spans="7:37" s="13" customFormat="1" ht="13.9" customHeight="1" x14ac:dyDescent="0.3">
      <c r="G2337" s="44"/>
      <c r="H2337" s="44"/>
      <c r="I2337" s="44"/>
      <c r="J2337" s="44"/>
      <c r="K2337" s="44"/>
      <c r="L2337" s="44"/>
      <c r="M2337" s="44"/>
      <c r="N2337" s="44"/>
      <c r="O2337" s="44"/>
      <c r="P2337" s="44"/>
      <c r="Q2337" s="44"/>
      <c r="R2337" s="44"/>
      <c r="S2337" s="44"/>
      <c r="T2337" s="44"/>
      <c r="U2337" s="44"/>
      <c r="V2337" s="44"/>
      <c r="W2337" s="44"/>
      <c r="X2337" s="44"/>
      <c r="Y2337" s="44"/>
      <c r="Z2337" s="44"/>
      <c r="AA2337" s="35"/>
      <c r="AB2337" s="35"/>
      <c r="AC2337" s="35"/>
      <c r="AD2337" s="35"/>
      <c r="AE2337" s="35"/>
      <c r="AF2337" s="35"/>
      <c r="AG2337" s="35"/>
      <c r="AH2337" s="35"/>
      <c r="AI2337" s="35"/>
      <c r="AJ2337" s="35"/>
      <c r="AK2337" s="35"/>
    </row>
    <row r="2338" spans="7:37" s="13" customFormat="1" ht="13.9" customHeight="1" x14ac:dyDescent="0.3">
      <c r="G2338" s="44"/>
      <c r="H2338" s="44"/>
      <c r="I2338" s="44"/>
      <c r="J2338" s="44"/>
      <c r="K2338" s="44"/>
      <c r="L2338" s="44"/>
      <c r="M2338" s="44"/>
      <c r="N2338" s="44"/>
      <c r="O2338" s="44"/>
      <c r="P2338" s="44"/>
      <c r="Q2338" s="44"/>
      <c r="R2338" s="44"/>
      <c r="S2338" s="44"/>
      <c r="T2338" s="44"/>
      <c r="U2338" s="44"/>
      <c r="V2338" s="44"/>
      <c r="W2338" s="44"/>
      <c r="X2338" s="44"/>
      <c r="Y2338" s="44"/>
      <c r="Z2338" s="44"/>
      <c r="AA2338" s="35"/>
      <c r="AB2338" s="35"/>
      <c r="AC2338" s="35"/>
      <c r="AD2338" s="35"/>
      <c r="AE2338" s="35"/>
      <c r="AF2338" s="35"/>
      <c r="AG2338" s="35"/>
      <c r="AH2338" s="35"/>
      <c r="AI2338" s="35"/>
      <c r="AJ2338" s="35"/>
      <c r="AK2338" s="35"/>
    </row>
    <row r="2339" spans="7:37" s="13" customFormat="1" ht="13.9" customHeight="1" x14ac:dyDescent="0.3">
      <c r="G2339" s="44"/>
      <c r="H2339" s="44"/>
      <c r="I2339" s="44"/>
      <c r="J2339" s="44"/>
      <c r="K2339" s="44"/>
      <c r="L2339" s="44"/>
      <c r="M2339" s="44"/>
      <c r="N2339" s="44"/>
      <c r="O2339" s="44"/>
      <c r="P2339" s="44"/>
      <c r="Q2339" s="44"/>
      <c r="R2339" s="44"/>
      <c r="S2339" s="44"/>
      <c r="T2339" s="44"/>
      <c r="U2339" s="44"/>
      <c r="V2339" s="44"/>
      <c r="W2339" s="44"/>
      <c r="X2339" s="44"/>
      <c r="Y2339" s="44"/>
      <c r="Z2339" s="44"/>
      <c r="AA2339" s="35"/>
      <c r="AB2339" s="35"/>
      <c r="AC2339" s="35"/>
      <c r="AD2339" s="35"/>
      <c r="AE2339" s="35"/>
      <c r="AF2339" s="35"/>
      <c r="AG2339" s="35"/>
      <c r="AH2339" s="35"/>
      <c r="AI2339" s="35"/>
      <c r="AJ2339" s="35"/>
      <c r="AK2339" s="35"/>
    </row>
    <row r="2340" spans="7:37" s="13" customFormat="1" ht="13.9" customHeight="1" x14ac:dyDescent="0.3">
      <c r="G2340" s="44"/>
      <c r="H2340" s="44"/>
      <c r="I2340" s="44"/>
      <c r="J2340" s="44"/>
      <c r="K2340" s="44"/>
      <c r="L2340" s="44"/>
      <c r="M2340" s="44"/>
      <c r="N2340" s="44"/>
      <c r="O2340" s="44"/>
      <c r="P2340" s="44"/>
      <c r="Q2340" s="44"/>
      <c r="R2340" s="44"/>
      <c r="S2340" s="44"/>
      <c r="T2340" s="44"/>
      <c r="U2340" s="44"/>
      <c r="V2340" s="44"/>
      <c r="W2340" s="44"/>
      <c r="X2340" s="44"/>
      <c r="Y2340" s="44"/>
      <c r="Z2340" s="44"/>
      <c r="AA2340" s="35"/>
      <c r="AB2340" s="35"/>
      <c r="AC2340" s="35"/>
      <c r="AD2340" s="35"/>
      <c r="AE2340" s="35"/>
      <c r="AF2340" s="35"/>
      <c r="AG2340" s="35"/>
      <c r="AH2340" s="35"/>
      <c r="AI2340" s="35"/>
      <c r="AJ2340" s="35"/>
      <c r="AK2340" s="35"/>
    </row>
    <row r="2341" spans="7:37" s="13" customFormat="1" ht="13.9" customHeight="1" x14ac:dyDescent="0.3">
      <c r="G2341" s="44"/>
      <c r="H2341" s="44"/>
      <c r="I2341" s="44"/>
      <c r="J2341" s="44"/>
      <c r="K2341" s="44"/>
      <c r="L2341" s="44"/>
      <c r="M2341" s="44"/>
      <c r="N2341" s="44"/>
      <c r="O2341" s="44"/>
      <c r="P2341" s="44"/>
      <c r="Q2341" s="44"/>
      <c r="R2341" s="44"/>
      <c r="S2341" s="44"/>
      <c r="T2341" s="44"/>
      <c r="U2341" s="44"/>
      <c r="V2341" s="44"/>
      <c r="W2341" s="44"/>
      <c r="X2341" s="44"/>
      <c r="Y2341" s="44"/>
      <c r="Z2341" s="44"/>
      <c r="AA2341" s="35"/>
      <c r="AB2341" s="35"/>
      <c r="AC2341" s="35"/>
      <c r="AD2341" s="35"/>
      <c r="AE2341" s="35"/>
      <c r="AF2341" s="35"/>
      <c r="AG2341" s="35"/>
      <c r="AH2341" s="35"/>
      <c r="AI2341" s="35"/>
      <c r="AJ2341" s="35"/>
      <c r="AK2341" s="35"/>
    </row>
    <row r="2342" spans="7:37" s="13" customFormat="1" ht="13.9" customHeight="1" x14ac:dyDescent="0.3">
      <c r="G2342" s="44"/>
      <c r="H2342" s="44"/>
      <c r="I2342" s="44"/>
      <c r="J2342" s="44"/>
      <c r="K2342" s="44"/>
      <c r="L2342" s="44"/>
      <c r="M2342" s="44"/>
      <c r="N2342" s="44"/>
      <c r="O2342" s="44"/>
      <c r="P2342" s="44"/>
      <c r="Q2342" s="44"/>
      <c r="R2342" s="44"/>
      <c r="S2342" s="44"/>
      <c r="T2342" s="44"/>
      <c r="U2342" s="44"/>
      <c r="V2342" s="44"/>
      <c r="W2342" s="44"/>
      <c r="X2342" s="44"/>
      <c r="Y2342" s="44"/>
      <c r="Z2342" s="44"/>
      <c r="AA2342" s="35"/>
      <c r="AB2342" s="35"/>
      <c r="AC2342" s="35"/>
      <c r="AD2342" s="35"/>
      <c r="AE2342" s="35"/>
      <c r="AF2342" s="35"/>
      <c r="AG2342" s="35"/>
      <c r="AH2342" s="35"/>
      <c r="AI2342" s="35"/>
      <c r="AJ2342" s="35"/>
      <c r="AK2342" s="35"/>
    </row>
    <row r="2343" spans="7:37" s="13" customFormat="1" ht="13.9" customHeight="1" x14ac:dyDescent="0.3">
      <c r="G2343" s="44"/>
      <c r="H2343" s="44"/>
      <c r="I2343" s="44"/>
      <c r="J2343" s="44"/>
      <c r="K2343" s="44"/>
      <c r="L2343" s="44"/>
      <c r="M2343" s="44"/>
      <c r="N2343" s="44"/>
      <c r="O2343" s="44"/>
      <c r="P2343" s="44"/>
      <c r="Q2343" s="44"/>
      <c r="R2343" s="44"/>
      <c r="S2343" s="44"/>
      <c r="T2343" s="44"/>
      <c r="U2343" s="44"/>
      <c r="V2343" s="44"/>
      <c r="W2343" s="44"/>
      <c r="X2343" s="44"/>
      <c r="Y2343" s="44"/>
      <c r="Z2343" s="44"/>
      <c r="AA2343" s="35"/>
      <c r="AB2343" s="35"/>
      <c r="AC2343" s="35"/>
      <c r="AD2343" s="35"/>
      <c r="AE2343" s="35"/>
      <c r="AF2343" s="35"/>
      <c r="AG2343" s="35"/>
      <c r="AH2343" s="35"/>
      <c r="AI2343" s="35"/>
      <c r="AJ2343" s="35"/>
      <c r="AK2343" s="35"/>
    </row>
    <row r="2344" spans="7:37" s="13" customFormat="1" ht="13.9" customHeight="1" x14ac:dyDescent="0.3">
      <c r="G2344" s="44"/>
      <c r="H2344" s="44"/>
      <c r="I2344" s="44"/>
      <c r="J2344" s="44"/>
      <c r="K2344" s="44"/>
      <c r="L2344" s="44"/>
      <c r="M2344" s="44"/>
      <c r="N2344" s="44"/>
      <c r="O2344" s="44"/>
      <c r="P2344" s="44"/>
      <c r="Q2344" s="44"/>
      <c r="R2344" s="44"/>
      <c r="S2344" s="44"/>
      <c r="T2344" s="44"/>
      <c r="U2344" s="44"/>
      <c r="V2344" s="44"/>
      <c r="W2344" s="44"/>
      <c r="X2344" s="44"/>
      <c r="Y2344" s="44"/>
      <c r="Z2344" s="44"/>
      <c r="AA2344" s="35"/>
      <c r="AB2344" s="35"/>
      <c r="AC2344" s="35"/>
      <c r="AD2344" s="35"/>
      <c r="AE2344" s="35"/>
      <c r="AF2344" s="35"/>
      <c r="AG2344" s="35"/>
      <c r="AH2344" s="35"/>
      <c r="AI2344" s="35"/>
      <c r="AJ2344" s="35"/>
      <c r="AK2344" s="35"/>
    </row>
    <row r="2345" spans="7:37" s="13" customFormat="1" ht="13.9" customHeight="1" x14ac:dyDescent="0.3">
      <c r="G2345" s="44"/>
      <c r="H2345" s="44"/>
      <c r="I2345" s="44"/>
      <c r="J2345" s="44"/>
      <c r="K2345" s="44"/>
      <c r="L2345" s="44"/>
      <c r="M2345" s="44"/>
      <c r="N2345" s="44"/>
      <c r="O2345" s="44"/>
      <c r="P2345" s="44"/>
      <c r="Q2345" s="44"/>
      <c r="R2345" s="44"/>
      <c r="S2345" s="44"/>
      <c r="T2345" s="44"/>
      <c r="U2345" s="44"/>
      <c r="V2345" s="44"/>
      <c r="W2345" s="44"/>
      <c r="X2345" s="44"/>
      <c r="Y2345" s="44"/>
      <c r="Z2345" s="44"/>
      <c r="AA2345" s="35"/>
      <c r="AB2345" s="35"/>
      <c r="AC2345" s="35"/>
      <c r="AD2345" s="35"/>
      <c r="AE2345" s="35"/>
      <c r="AF2345" s="35"/>
      <c r="AG2345" s="35"/>
      <c r="AH2345" s="35"/>
      <c r="AI2345" s="35"/>
      <c r="AJ2345" s="35"/>
      <c r="AK2345" s="35"/>
    </row>
    <row r="2346" spans="7:37" s="13" customFormat="1" ht="13.9" customHeight="1" x14ac:dyDescent="0.3">
      <c r="G2346" s="44"/>
      <c r="H2346" s="44"/>
      <c r="I2346" s="44"/>
      <c r="J2346" s="44"/>
      <c r="K2346" s="44"/>
      <c r="L2346" s="44"/>
      <c r="M2346" s="44"/>
      <c r="N2346" s="44"/>
      <c r="O2346" s="44"/>
      <c r="P2346" s="44"/>
      <c r="Q2346" s="44"/>
      <c r="R2346" s="44"/>
      <c r="S2346" s="44"/>
      <c r="T2346" s="44"/>
      <c r="U2346" s="44"/>
      <c r="V2346" s="44"/>
      <c r="W2346" s="44"/>
      <c r="X2346" s="44"/>
      <c r="Y2346" s="44"/>
      <c r="Z2346" s="44"/>
      <c r="AA2346" s="35"/>
      <c r="AB2346" s="35"/>
      <c r="AC2346" s="35"/>
      <c r="AD2346" s="35"/>
      <c r="AE2346" s="35"/>
      <c r="AF2346" s="35"/>
      <c r="AG2346" s="35"/>
      <c r="AH2346" s="35"/>
      <c r="AI2346" s="35"/>
      <c r="AJ2346" s="35"/>
      <c r="AK2346" s="35"/>
    </row>
    <row r="2347" spans="7:37" s="13" customFormat="1" ht="13.9" customHeight="1" x14ac:dyDescent="0.3">
      <c r="G2347" s="44"/>
      <c r="H2347" s="44"/>
      <c r="I2347" s="44"/>
      <c r="J2347" s="44"/>
      <c r="K2347" s="44"/>
      <c r="L2347" s="44"/>
      <c r="M2347" s="44"/>
      <c r="N2347" s="44"/>
      <c r="O2347" s="44"/>
      <c r="P2347" s="44"/>
      <c r="Q2347" s="44"/>
      <c r="R2347" s="44"/>
      <c r="S2347" s="44"/>
      <c r="T2347" s="44"/>
      <c r="U2347" s="44"/>
      <c r="V2347" s="44"/>
      <c r="W2347" s="44"/>
      <c r="X2347" s="44"/>
      <c r="Y2347" s="44"/>
      <c r="Z2347" s="44"/>
      <c r="AA2347" s="35"/>
      <c r="AB2347" s="35"/>
      <c r="AC2347" s="35"/>
      <c r="AD2347" s="35"/>
      <c r="AE2347" s="35"/>
      <c r="AF2347" s="35"/>
      <c r="AG2347" s="35"/>
      <c r="AH2347" s="35"/>
      <c r="AI2347" s="35"/>
      <c r="AJ2347" s="35"/>
      <c r="AK2347" s="35"/>
    </row>
    <row r="2348" spans="7:37" s="13" customFormat="1" ht="13.9" customHeight="1" x14ac:dyDescent="0.3">
      <c r="G2348" s="44"/>
      <c r="H2348" s="44"/>
      <c r="I2348" s="44"/>
      <c r="J2348" s="44"/>
      <c r="K2348" s="44"/>
      <c r="L2348" s="44"/>
      <c r="M2348" s="44"/>
      <c r="N2348" s="44"/>
      <c r="O2348" s="44"/>
      <c r="P2348" s="44"/>
      <c r="Q2348" s="44"/>
      <c r="R2348" s="44"/>
      <c r="S2348" s="44"/>
      <c r="T2348" s="44"/>
      <c r="U2348" s="44"/>
      <c r="V2348" s="44"/>
      <c r="W2348" s="44"/>
      <c r="X2348" s="44"/>
      <c r="Y2348" s="44"/>
      <c r="Z2348" s="44"/>
      <c r="AA2348" s="35"/>
      <c r="AB2348" s="35"/>
      <c r="AC2348" s="35"/>
      <c r="AD2348" s="35"/>
      <c r="AE2348" s="35"/>
      <c r="AF2348" s="35"/>
      <c r="AG2348" s="35"/>
      <c r="AH2348" s="35"/>
      <c r="AI2348" s="35"/>
      <c r="AJ2348" s="35"/>
      <c r="AK2348" s="35"/>
    </row>
    <row r="2349" spans="7:37" s="13" customFormat="1" ht="13.9" customHeight="1" x14ac:dyDescent="0.3">
      <c r="G2349" s="44"/>
      <c r="H2349" s="44"/>
      <c r="I2349" s="44"/>
      <c r="J2349" s="44"/>
      <c r="K2349" s="44"/>
      <c r="L2349" s="44"/>
      <c r="M2349" s="44"/>
      <c r="N2349" s="44"/>
      <c r="O2349" s="44"/>
      <c r="P2349" s="44"/>
      <c r="Q2349" s="44"/>
      <c r="R2349" s="44"/>
      <c r="S2349" s="44"/>
      <c r="T2349" s="44"/>
      <c r="U2349" s="44"/>
      <c r="V2349" s="44"/>
      <c r="W2349" s="44"/>
      <c r="X2349" s="44"/>
      <c r="Y2349" s="44"/>
      <c r="Z2349" s="44"/>
      <c r="AA2349" s="35"/>
      <c r="AB2349" s="35"/>
      <c r="AC2349" s="35"/>
      <c r="AD2349" s="35"/>
      <c r="AE2349" s="35"/>
      <c r="AF2349" s="35"/>
      <c r="AG2349" s="35"/>
      <c r="AH2349" s="35"/>
      <c r="AI2349" s="35"/>
      <c r="AJ2349" s="35"/>
      <c r="AK2349" s="35"/>
    </row>
    <row r="2350" spans="7:37" s="13" customFormat="1" ht="13.9" customHeight="1" x14ac:dyDescent="0.3">
      <c r="G2350" s="44"/>
      <c r="H2350" s="44"/>
      <c r="I2350" s="44"/>
      <c r="J2350" s="44"/>
      <c r="K2350" s="44"/>
      <c r="L2350" s="44"/>
      <c r="M2350" s="44"/>
      <c r="N2350" s="44"/>
      <c r="O2350" s="44"/>
      <c r="P2350" s="44"/>
      <c r="Q2350" s="44"/>
      <c r="R2350" s="44"/>
      <c r="S2350" s="44"/>
      <c r="T2350" s="44"/>
      <c r="U2350" s="44"/>
      <c r="V2350" s="44"/>
      <c r="W2350" s="44"/>
      <c r="X2350" s="44"/>
      <c r="Y2350" s="44"/>
      <c r="Z2350" s="44"/>
      <c r="AA2350" s="35"/>
      <c r="AB2350" s="35"/>
      <c r="AC2350" s="35"/>
      <c r="AD2350" s="35"/>
      <c r="AE2350" s="35"/>
      <c r="AF2350" s="35"/>
      <c r="AG2350" s="35"/>
      <c r="AH2350" s="35"/>
      <c r="AI2350" s="35"/>
      <c r="AJ2350" s="35"/>
      <c r="AK2350" s="35"/>
    </row>
    <row r="2351" spans="7:37" s="13" customFormat="1" ht="13.9" customHeight="1" x14ac:dyDescent="0.3">
      <c r="G2351" s="44"/>
      <c r="H2351" s="44"/>
      <c r="I2351" s="44"/>
      <c r="J2351" s="44"/>
      <c r="K2351" s="44"/>
      <c r="L2351" s="44"/>
      <c r="M2351" s="44"/>
      <c r="N2351" s="44"/>
      <c r="O2351" s="44"/>
      <c r="P2351" s="44"/>
      <c r="Q2351" s="44"/>
      <c r="R2351" s="44"/>
      <c r="S2351" s="44"/>
      <c r="T2351" s="44"/>
      <c r="U2351" s="44"/>
      <c r="V2351" s="44"/>
      <c r="W2351" s="44"/>
      <c r="X2351" s="44"/>
      <c r="Y2351" s="44"/>
      <c r="Z2351" s="44"/>
      <c r="AA2351" s="35"/>
      <c r="AB2351" s="35"/>
      <c r="AC2351" s="35"/>
      <c r="AD2351" s="35"/>
      <c r="AE2351" s="35"/>
      <c r="AF2351" s="35"/>
      <c r="AG2351" s="35"/>
      <c r="AH2351" s="35"/>
      <c r="AI2351" s="35"/>
      <c r="AJ2351" s="35"/>
      <c r="AK2351" s="35"/>
    </row>
    <row r="2352" spans="7:37" s="13" customFormat="1" ht="13.9" customHeight="1" x14ac:dyDescent="0.3">
      <c r="G2352" s="44"/>
      <c r="H2352" s="44"/>
      <c r="I2352" s="44"/>
      <c r="J2352" s="44"/>
      <c r="K2352" s="44"/>
      <c r="L2352" s="44"/>
      <c r="M2352" s="44"/>
      <c r="N2352" s="44"/>
      <c r="O2352" s="44"/>
      <c r="P2352" s="44"/>
      <c r="Q2352" s="44"/>
      <c r="R2352" s="44"/>
      <c r="S2352" s="44"/>
      <c r="T2352" s="44"/>
      <c r="U2352" s="44"/>
      <c r="V2352" s="44"/>
      <c r="W2352" s="44"/>
      <c r="X2352" s="44"/>
      <c r="Y2352" s="44"/>
      <c r="Z2352" s="44"/>
      <c r="AA2352" s="35"/>
      <c r="AB2352" s="35"/>
      <c r="AC2352" s="35"/>
      <c r="AD2352" s="35"/>
      <c r="AE2352" s="35"/>
      <c r="AF2352" s="35"/>
      <c r="AG2352" s="35"/>
      <c r="AH2352" s="35"/>
      <c r="AI2352" s="35"/>
      <c r="AJ2352" s="35"/>
      <c r="AK2352" s="35"/>
    </row>
    <row r="2353" spans="7:37" s="13" customFormat="1" ht="13.9" customHeight="1" x14ac:dyDescent="0.3">
      <c r="G2353" s="44"/>
      <c r="H2353" s="44"/>
      <c r="I2353" s="44"/>
      <c r="J2353" s="44"/>
      <c r="K2353" s="44"/>
      <c r="L2353" s="44"/>
      <c r="M2353" s="44"/>
      <c r="N2353" s="44"/>
      <c r="O2353" s="44"/>
      <c r="P2353" s="44"/>
      <c r="Q2353" s="44"/>
      <c r="R2353" s="44"/>
      <c r="S2353" s="44"/>
      <c r="T2353" s="44"/>
      <c r="U2353" s="44"/>
      <c r="V2353" s="44"/>
      <c r="W2353" s="44"/>
      <c r="X2353" s="44"/>
      <c r="Y2353" s="44"/>
      <c r="Z2353" s="44"/>
      <c r="AA2353" s="35"/>
      <c r="AB2353" s="35"/>
      <c r="AC2353" s="35"/>
      <c r="AD2353" s="35"/>
      <c r="AE2353" s="35"/>
      <c r="AF2353" s="35"/>
      <c r="AG2353" s="35"/>
      <c r="AH2353" s="35"/>
      <c r="AI2353" s="35"/>
      <c r="AJ2353" s="35"/>
      <c r="AK2353" s="35"/>
    </row>
    <row r="2354" spans="7:37" s="13" customFormat="1" ht="13.9" customHeight="1" x14ac:dyDescent="0.3">
      <c r="G2354" s="44"/>
      <c r="H2354" s="44"/>
      <c r="I2354" s="44"/>
      <c r="J2354" s="44"/>
      <c r="K2354" s="44"/>
      <c r="L2354" s="44"/>
      <c r="M2354" s="44"/>
      <c r="N2354" s="44"/>
      <c r="O2354" s="44"/>
      <c r="P2354" s="44"/>
      <c r="Q2354" s="44"/>
      <c r="R2354" s="44"/>
      <c r="S2354" s="44"/>
      <c r="T2354" s="44"/>
      <c r="U2354" s="44"/>
      <c r="V2354" s="44"/>
      <c r="W2354" s="44"/>
      <c r="X2354" s="44"/>
      <c r="Y2354" s="44"/>
      <c r="Z2354" s="44"/>
      <c r="AA2354" s="35"/>
      <c r="AB2354" s="35"/>
      <c r="AC2354" s="35"/>
      <c r="AD2354" s="35"/>
      <c r="AE2354" s="35"/>
      <c r="AF2354" s="35"/>
      <c r="AG2354" s="35"/>
      <c r="AH2354" s="35"/>
      <c r="AI2354" s="35"/>
      <c r="AJ2354" s="35"/>
      <c r="AK2354" s="35"/>
    </row>
    <row r="2355" spans="7:37" s="13" customFormat="1" ht="13.9" customHeight="1" x14ac:dyDescent="0.3">
      <c r="G2355" s="44"/>
      <c r="H2355" s="44"/>
      <c r="I2355" s="44"/>
      <c r="J2355" s="44"/>
      <c r="K2355" s="44"/>
      <c r="L2355" s="44"/>
      <c r="M2355" s="44"/>
      <c r="N2355" s="44"/>
      <c r="O2355" s="44"/>
      <c r="P2355" s="44"/>
      <c r="Q2355" s="44"/>
      <c r="R2355" s="44"/>
      <c r="S2355" s="44"/>
      <c r="T2355" s="44"/>
      <c r="U2355" s="44"/>
      <c r="V2355" s="44"/>
      <c r="W2355" s="44"/>
      <c r="X2355" s="44"/>
      <c r="Y2355" s="44"/>
      <c r="Z2355" s="44"/>
      <c r="AA2355" s="35"/>
      <c r="AB2355" s="35"/>
      <c r="AC2355" s="35"/>
      <c r="AD2355" s="35"/>
      <c r="AE2355" s="35"/>
      <c r="AF2355" s="35"/>
      <c r="AG2355" s="35"/>
      <c r="AH2355" s="35"/>
      <c r="AI2355" s="35"/>
      <c r="AJ2355" s="35"/>
      <c r="AK2355" s="35"/>
    </row>
    <row r="2356" spans="7:37" s="13" customFormat="1" ht="13.9" customHeight="1" x14ac:dyDescent="0.3">
      <c r="G2356" s="44"/>
      <c r="H2356" s="44"/>
      <c r="I2356" s="44"/>
      <c r="J2356" s="44"/>
      <c r="K2356" s="44"/>
      <c r="L2356" s="44"/>
      <c r="M2356" s="44"/>
      <c r="N2356" s="44"/>
      <c r="O2356" s="44"/>
      <c r="P2356" s="44"/>
      <c r="Q2356" s="44"/>
      <c r="R2356" s="44"/>
      <c r="S2356" s="44"/>
      <c r="T2356" s="44"/>
      <c r="U2356" s="44"/>
      <c r="V2356" s="44"/>
      <c r="W2356" s="44"/>
      <c r="X2356" s="44"/>
      <c r="Y2356" s="44"/>
      <c r="Z2356" s="44"/>
      <c r="AA2356" s="35"/>
      <c r="AB2356" s="35"/>
      <c r="AC2356" s="35"/>
      <c r="AD2356" s="35"/>
      <c r="AE2356" s="35"/>
      <c r="AF2356" s="35"/>
      <c r="AG2356" s="35"/>
      <c r="AH2356" s="35"/>
      <c r="AI2356" s="35"/>
      <c r="AJ2356" s="35"/>
      <c r="AK2356" s="35"/>
    </row>
    <row r="2357" spans="7:37" s="13" customFormat="1" ht="13.9" customHeight="1" x14ac:dyDescent="0.3">
      <c r="G2357" s="44"/>
      <c r="H2357" s="44"/>
      <c r="I2357" s="44"/>
      <c r="J2357" s="44"/>
      <c r="K2357" s="44"/>
      <c r="L2357" s="44"/>
      <c r="M2357" s="44"/>
      <c r="N2357" s="44"/>
      <c r="O2357" s="44"/>
      <c r="P2357" s="44"/>
      <c r="Q2357" s="44"/>
      <c r="R2357" s="44"/>
      <c r="S2357" s="44"/>
      <c r="T2357" s="44"/>
      <c r="U2357" s="44"/>
      <c r="V2357" s="44"/>
      <c r="W2357" s="44"/>
      <c r="X2357" s="44"/>
      <c r="Y2357" s="44"/>
      <c r="Z2357" s="44"/>
      <c r="AA2357" s="35"/>
      <c r="AB2357" s="35"/>
      <c r="AC2357" s="35"/>
      <c r="AD2357" s="35"/>
      <c r="AE2357" s="35"/>
      <c r="AF2357" s="35"/>
      <c r="AG2357" s="35"/>
      <c r="AH2357" s="35"/>
      <c r="AI2357" s="35"/>
      <c r="AJ2357" s="35"/>
      <c r="AK2357" s="35"/>
    </row>
    <row r="2358" spans="7:37" s="13" customFormat="1" ht="13.9" customHeight="1" x14ac:dyDescent="0.3">
      <c r="G2358" s="44"/>
      <c r="H2358" s="44"/>
      <c r="I2358" s="44"/>
      <c r="J2358" s="44"/>
      <c r="K2358" s="44"/>
      <c r="L2358" s="44"/>
      <c r="M2358" s="44"/>
      <c r="N2358" s="44"/>
      <c r="O2358" s="44"/>
      <c r="P2358" s="44"/>
      <c r="Q2358" s="44"/>
      <c r="R2358" s="44"/>
      <c r="S2358" s="44"/>
      <c r="T2358" s="44"/>
      <c r="U2358" s="44"/>
      <c r="V2358" s="44"/>
      <c r="W2358" s="44"/>
      <c r="X2358" s="44"/>
      <c r="Y2358" s="44"/>
      <c r="Z2358" s="44"/>
      <c r="AA2358" s="35"/>
      <c r="AB2358" s="35"/>
      <c r="AC2358" s="35"/>
      <c r="AD2358" s="35"/>
      <c r="AE2358" s="35"/>
      <c r="AF2358" s="35"/>
      <c r="AG2358" s="35"/>
      <c r="AH2358" s="35"/>
      <c r="AI2358" s="35"/>
      <c r="AJ2358" s="35"/>
      <c r="AK2358" s="35"/>
    </row>
    <row r="2359" spans="7:37" s="13" customFormat="1" ht="13.9" customHeight="1" x14ac:dyDescent="0.3">
      <c r="G2359" s="44"/>
      <c r="H2359" s="44"/>
      <c r="I2359" s="44"/>
      <c r="J2359" s="44"/>
      <c r="K2359" s="44"/>
      <c r="L2359" s="44"/>
      <c r="M2359" s="44"/>
      <c r="N2359" s="44"/>
      <c r="O2359" s="44"/>
      <c r="P2359" s="44"/>
      <c r="Q2359" s="44"/>
      <c r="R2359" s="44"/>
      <c r="S2359" s="44"/>
      <c r="T2359" s="44"/>
      <c r="U2359" s="44"/>
      <c r="V2359" s="44"/>
      <c r="W2359" s="44"/>
      <c r="X2359" s="44"/>
      <c r="Y2359" s="44"/>
      <c r="Z2359" s="44"/>
      <c r="AA2359" s="35"/>
      <c r="AB2359" s="35"/>
      <c r="AC2359" s="35"/>
      <c r="AD2359" s="35"/>
      <c r="AE2359" s="35"/>
      <c r="AF2359" s="35"/>
      <c r="AG2359" s="35"/>
      <c r="AH2359" s="35"/>
      <c r="AI2359" s="35"/>
      <c r="AJ2359" s="35"/>
      <c r="AK2359" s="35"/>
    </row>
    <row r="2360" spans="7:37" s="13" customFormat="1" ht="13.9" customHeight="1" x14ac:dyDescent="0.3">
      <c r="G2360" s="44"/>
      <c r="H2360" s="44"/>
      <c r="I2360" s="44"/>
      <c r="J2360" s="44"/>
      <c r="K2360" s="44"/>
      <c r="L2360" s="44"/>
      <c r="M2360" s="44"/>
      <c r="N2360" s="44"/>
      <c r="O2360" s="44"/>
      <c r="P2360" s="44"/>
      <c r="Q2360" s="44"/>
      <c r="R2360" s="44"/>
      <c r="S2360" s="44"/>
      <c r="T2360" s="44"/>
      <c r="U2360" s="44"/>
      <c r="V2360" s="44"/>
      <c r="W2360" s="44"/>
      <c r="X2360" s="44"/>
      <c r="Y2360" s="44"/>
      <c r="Z2360" s="44"/>
      <c r="AA2360" s="35"/>
      <c r="AB2360" s="35"/>
      <c r="AC2360" s="35"/>
      <c r="AD2360" s="35"/>
      <c r="AE2360" s="35"/>
      <c r="AF2360" s="35"/>
      <c r="AG2360" s="35"/>
      <c r="AH2360" s="35"/>
      <c r="AI2360" s="35"/>
      <c r="AJ2360" s="35"/>
      <c r="AK2360" s="35"/>
    </row>
    <row r="2361" spans="7:37" s="13" customFormat="1" ht="13.9" customHeight="1" x14ac:dyDescent="0.3">
      <c r="G2361" s="44"/>
      <c r="H2361" s="44"/>
      <c r="I2361" s="44"/>
      <c r="J2361" s="44"/>
      <c r="K2361" s="44"/>
      <c r="L2361" s="44"/>
      <c r="M2361" s="44"/>
      <c r="N2361" s="44"/>
      <c r="O2361" s="44"/>
      <c r="P2361" s="44"/>
      <c r="Q2361" s="44"/>
      <c r="R2361" s="44"/>
      <c r="S2361" s="44"/>
      <c r="T2361" s="44"/>
      <c r="U2361" s="44"/>
      <c r="V2361" s="44"/>
      <c r="W2361" s="44"/>
      <c r="X2361" s="44"/>
      <c r="Y2361" s="44"/>
      <c r="Z2361" s="44"/>
      <c r="AA2361" s="35"/>
      <c r="AB2361" s="35"/>
      <c r="AC2361" s="35"/>
      <c r="AD2361" s="35"/>
      <c r="AE2361" s="35"/>
      <c r="AF2361" s="35"/>
      <c r="AG2361" s="35"/>
      <c r="AH2361" s="35"/>
      <c r="AI2361" s="35"/>
      <c r="AJ2361" s="35"/>
      <c r="AK2361" s="35"/>
    </row>
    <row r="2362" spans="7:37" s="13" customFormat="1" ht="13.9" customHeight="1" x14ac:dyDescent="0.3">
      <c r="G2362" s="44"/>
      <c r="H2362" s="44"/>
      <c r="I2362" s="44"/>
      <c r="J2362" s="44"/>
      <c r="K2362" s="44"/>
      <c r="L2362" s="44"/>
      <c r="M2362" s="44"/>
      <c r="N2362" s="44"/>
      <c r="O2362" s="44"/>
      <c r="P2362" s="44"/>
      <c r="Q2362" s="44"/>
      <c r="R2362" s="44"/>
      <c r="S2362" s="44"/>
      <c r="T2362" s="44"/>
      <c r="U2362" s="44"/>
      <c r="V2362" s="44"/>
      <c r="W2362" s="44"/>
      <c r="X2362" s="44"/>
      <c r="Y2362" s="44"/>
      <c r="Z2362" s="44"/>
      <c r="AA2362" s="35"/>
      <c r="AB2362" s="35"/>
      <c r="AC2362" s="35"/>
      <c r="AD2362" s="35"/>
      <c r="AE2362" s="35"/>
      <c r="AF2362" s="35"/>
      <c r="AG2362" s="35"/>
      <c r="AH2362" s="35"/>
      <c r="AI2362" s="35"/>
      <c r="AJ2362" s="35"/>
      <c r="AK2362" s="35"/>
    </row>
    <row r="2363" spans="7:37" s="13" customFormat="1" ht="13.9" customHeight="1" x14ac:dyDescent="0.3">
      <c r="G2363" s="44"/>
      <c r="H2363" s="44"/>
      <c r="I2363" s="44"/>
      <c r="J2363" s="44"/>
      <c r="K2363" s="44"/>
      <c r="L2363" s="44"/>
      <c r="M2363" s="44"/>
      <c r="N2363" s="44"/>
      <c r="O2363" s="44"/>
      <c r="P2363" s="44"/>
      <c r="Q2363" s="44"/>
      <c r="R2363" s="44"/>
      <c r="S2363" s="44"/>
      <c r="T2363" s="44"/>
      <c r="U2363" s="44"/>
      <c r="V2363" s="44"/>
      <c r="W2363" s="44"/>
      <c r="X2363" s="44"/>
      <c r="Y2363" s="44"/>
      <c r="Z2363" s="44"/>
      <c r="AA2363" s="35"/>
      <c r="AB2363" s="35"/>
      <c r="AC2363" s="35"/>
      <c r="AD2363" s="35"/>
      <c r="AE2363" s="35"/>
      <c r="AF2363" s="35"/>
      <c r="AG2363" s="35"/>
      <c r="AH2363" s="35"/>
      <c r="AI2363" s="35"/>
      <c r="AJ2363" s="35"/>
      <c r="AK2363" s="35"/>
    </row>
    <row r="2364" spans="7:37" s="13" customFormat="1" ht="13.9" customHeight="1" x14ac:dyDescent="0.3">
      <c r="G2364" s="44"/>
      <c r="H2364" s="44"/>
      <c r="I2364" s="44"/>
      <c r="J2364" s="44"/>
      <c r="K2364" s="44"/>
      <c r="L2364" s="44"/>
      <c r="M2364" s="44"/>
      <c r="N2364" s="44"/>
      <c r="O2364" s="44"/>
      <c r="P2364" s="44"/>
      <c r="Q2364" s="44"/>
      <c r="R2364" s="44"/>
      <c r="S2364" s="44"/>
      <c r="T2364" s="44"/>
      <c r="U2364" s="44"/>
      <c r="V2364" s="44"/>
      <c r="W2364" s="44"/>
      <c r="X2364" s="44"/>
      <c r="Y2364" s="44"/>
      <c r="Z2364" s="44"/>
      <c r="AA2364" s="35"/>
      <c r="AB2364" s="35"/>
      <c r="AC2364" s="35"/>
      <c r="AD2364" s="35"/>
      <c r="AE2364" s="35"/>
      <c r="AF2364" s="35"/>
      <c r="AG2364" s="35"/>
      <c r="AH2364" s="35"/>
      <c r="AI2364" s="35"/>
      <c r="AJ2364" s="35"/>
      <c r="AK2364" s="35"/>
    </row>
    <row r="2365" spans="7:37" s="13" customFormat="1" ht="13.9" customHeight="1" x14ac:dyDescent="0.3">
      <c r="G2365" s="44"/>
      <c r="H2365" s="44"/>
      <c r="I2365" s="44"/>
      <c r="J2365" s="44"/>
      <c r="K2365" s="44"/>
      <c r="L2365" s="44"/>
      <c r="M2365" s="44"/>
      <c r="N2365" s="44"/>
      <c r="O2365" s="44"/>
      <c r="P2365" s="44"/>
      <c r="Q2365" s="44"/>
      <c r="R2365" s="44"/>
      <c r="S2365" s="44"/>
      <c r="T2365" s="44"/>
      <c r="U2365" s="44"/>
      <c r="V2365" s="44"/>
      <c r="W2365" s="44"/>
      <c r="X2365" s="44"/>
      <c r="Y2365" s="44"/>
      <c r="Z2365" s="44"/>
      <c r="AA2365" s="35"/>
      <c r="AB2365" s="35"/>
      <c r="AC2365" s="35"/>
      <c r="AD2365" s="35"/>
      <c r="AE2365" s="35"/>
      <c r="AF2365" s="35"/>
      <c r="AG2365" s="35"/>
      <c r="AH2365" s="35"/>
      <c r="AI2365" s="35"/>
      <c r="AJ2365" s="35"/>
      <c r="AK2365" s="35"/>
    </row>
    <row r="2366" spans="7:37" s="13" customFormat="1" ht="13.9" customHeight="1" x14ac:dyDescent="0.3">
      <c r="G2366" s="44"/>
      <c r="H2366" s="44"/>
      <c r="I2366" s="44"/>
      <c r="J2366" s="44"/>
      <c r="K2366" s="44"/>
      <c r="L2366" s="44"/>
      <c r="M2366" s="44"/>
      <c r="N2366" s="44"/>
      <c r="O2366" s="44"/>
      <c r="P2366" s="44"/>
      <c r="Q2366" s="44"/>
      <c r="R2366" s="44"/>
      <c r="S2366" s="44"/>
      <c r="T2366" s="44"/>
      <c r="U2366" s="44"/>
      <c r="V2366" s="44"/>
      <c r="W2366" s="44"/>
      <c r="X2366" s="44"/>
      <c r="Y2366" s="44"/>
      <c r="Z2366" s="44"/>
      <c r="AA2366" s="35"/>
      <c r="AB2366" s="35"/>
      <c r="AC2366" s="35"/>
      <c r="AD2366" s="35"/>
      <c r="AE2366" s="35"/>
      <c r="AF2366" s="35"/>
      <c r="AG2366" s="35"/>
      <c r="AH2366" s="35"/>
      <c r="AI2366" s="35"/>
      <c r="AJ2366" s="35"/>
      <c r="AK2366" s="35"/>
    </row>
    <row r="2367" spans="7:37" s="13" customFormat="1" ht="13.9" customHeight="1" x14ac:dyDescent="0.3">
      <c r="G2367" s="44"/>
      <c r="H2367" s="44"/>
      <c r="I2367" s="44"/>
      <c r="J2367" s="44"/>
      <c r="K2367" s="44"/>
      <c r="L2367" s="44"/>
      <c r="M2367" s="44"/>
      <c r="N2367" s="44"/>
      <c r="O2367" s="44"/>
      <c r="P2367" s="44"/>
      <c r="Q2367" s="44"/>
      <c r="R2367" s="44"/>
      <c r="S2367" s="44"/>
      <c r="T2367" s="44"/>
      <c r="U2367" s="44"/>
      <c r="V2367" s="44"/>
      <c r="W2367" s="44"/>
      <c r="X2367" s="44"/>
      <c r="Y2367" s="44"/>
      <c r="Z2367" s="44"/>
      <c r="AA2367" s="35"/>
      <c r="AB2367" s="35"/>
      <c r="AC2367" s="35"/>
      <c r="AD2367" s="35"/>
      <c r="AE2367" s="35"/>
      <c r="AF2367" s="35"/>
      <c r="AG2367" s="35"/>
      <c r="AH2367" s="35"/>
      <c r="AI2367" s="35"/>
      <c r="AJ2367" s="35"/>
      <c r="AK2367" s="35"/>
    </row>
    <row r="2368" spans="7:37" s="13" customFormat="1" ht="13.9" customHeight="1" x14ac:dyDescent="0.3">
      <c r="G2368" s="44"/>
      <c r="H2368" s="44"/>
      <c r="I2368" s="44"/>
      <c r="J2368" s="44"/>
      <c r="K2368" s="44"/>
      <c r="L2368" s="44"/>
      <c r="M2368" s="44"/>
      <c r="N2368" s="44"/>
      <c r="O2368" s="44"/>
      <c r="P2368" s="44"/>
      <c r="Q2368" s="44"/>
      <c r="R2368" s="44"/>
      <c r="S2368" s="44"/>
      <c r="T2368" s="44"/>
      <c r="U2368" s="44"/>
      <c r="V2368" s="44"/>
      <c r="W2368" s="44"/>
      <c r="X2368" s="44"/>
      <c r="Y2368" s="44"/>
      <c r="Z2368" s="44"/>
      <c r="AA2368" s="35"/>
      <c r="AB2368" s="35"/>
      <c r="AC2368" s="35"/>
      <c r="AD2368" s="35"/>
      <c r="AE2368" s="35"/>
      <c r="AF2368" s="35"/>
      <c r="AG2368" s="35"/>
      <c r="AH2368" s="35"/>
      <c r="AI2368" s="35"/>
      <c r="AJ2368" s="35"/>
      <c r="AK2368" s="35"/>
    </row>
    <row r="2369" spans="7:37" s="13" customFormat="1" ht="13.9" customHeight="1" x14ac:dyDescent="0.3">
      <c r="G2369" s="44"/>
      <c r="H2369" s="44"/>
      <c r="I2369" s="44"/>
      <c r="J2369" s="44"/>
      <c r="K2369" s="44"/>
      <c r="L2369" s="44"/>
      <c r="M2369" s="44"/>
      <c r="N2369" s="44"/>
      <c r="O2369" s="44"/>
      <c r="P2369" s="44"/>
      <c r="Q2369" s="44"/>
      <c r="R2369" s="44"/>
      <c r="S2369" s="44"/>
      <c r="T2369" s="44"/>
      <c r="U2369" s="44"/>
      <c r="V2369" s="44"/>
      <c r="W2369" s="44"/>
      <c r="X2369" s="44"/>
      <c r="Y2369" s="44"/>
      <c r="Z2369" s="44"/>
      <c r="AA2369" s="35"/>
      <c r="AB2369" s="35"/>
      <c r="AC2369" s="35"/>
      <c r="AD2369" s="35"/>
      <c r="AE2369" s="35"/>
      <c r="AF2369" s="35"/>
      <c r="AG2369" s="35"/>
      <c r="AH2369" s="35"/>
      <c r="AI2369" s="35"/>
      <c r="AJ2369" s="35"/>
      <c r="AK2369" s="35"/>
    </row>
    <row r="2370" spans="7:37" s="13" customFormat="1" ht="13.9" customHeight="1" x14ac:dyDescent="0.3">
      <c r="G2370" s="44"/>
      <c r="H2370" s="44"/>
      <c r="I2370" s="44"/>
      <c r="J2370" s="44"/>
      <c r="K2370" s="44"/>
      <c r="L2370" s="44"/>
      <c r="M2370" s="44"/>
      <c r="N2370" s="44"/>
      <c r="O2370" s="44"/>
      <c r="P2370" s="44"/>
      <c r="Q2370" s="44"/>
      <c r="R2370" s="44"/>
      <c r="S2370" s="44"/>
      <c r="T2370" s="44"/>
      <c r="U2370" s="44"/>
      <c r="V2370" s="44"/>
      <c r="W2370" s="44"/>
      <c r="X2370" s="44"/>
      <c r="Y2370" s="44"/>
      <c r="Z2370" s="44"/>
      <c r="AA2370" s="35"/>
      <c r="AB2370" s="35"/>
      <c r="AC2370" s="35"/>
      <c r="AD2370" s="35"/>
      <c r="AE2370" s="35"/>
      <c r="AF2370" s="35"/>
      <c r="AG2370" s="35"/>
      <c r="AH2370" s="35"/>
      <c r="AI2370" s="35"/>
      <c r="AJ2370" s="35"/>
      <c r="AK2370" s="35"/>
    </row>
    <row r="2371" spans="7:37" s="13" customFormat="1" ht="13.9" customHeight="1" x14ac:dyDescent="0.3">
      <c r="G2371" s="44"/>
      <c r="H2371" s="44"/>
      <c r="I2371" s="44"/>
      <c r="J2371" s="44"/>
      <c r="K2371" s="44"/>
      <c r="L2371" s="44"/>
      <c r="M2371" s="44"/>
      <c r="N2371" s="44"/>
      <c r="O2371" s="44"/>
      <c r="P2371" s="44"/>
      <c r="Q2371" s="44"/>
      <c r="R2371" s="44"/>
      <c r="S2371" s="44"/>
      <c r="T2371" s="44"/>
      <c r="U2371" s="44"/>
      <c r="V2371" s="44"/>
      <c r="W2371" s="44"/>
      <c r="X2371" s="44"/>
      <c r="Y2371" s="44"/>
      <c r="Z2371" s="44"/>
      <c r="AA2371" s="35"/>
      <c r="AB2371" s="35"/>
      <c r="AC2371" s="35"/>
      <c r="AD2371" s="35"/>
      <c r="AE2371" s="35"/>
      <c r="AF2371" s="35"/>
      <c r="AG2371" s="35"/>
      <c r="AH2371" s="35"/>
      <c r="AI2371" s="35"/>
      <c r="AJ2371" s="35"/>
      <c r="AK2371" s="35"/>
    </row>
    <row r="2372" spans="7:37" s="13" customFormat="1" ht="13.9" customHeight="1" x14ac:dyDescent="0.3">
      <c r="G2372" s="44"/>
      <c r="H2372" s="44"/>
      <c r="I2372" s="44"/>
      <c r="J2372" s="44"/>
      <c r="K2372" s="44"/>
      <c r="L2372" s="44"/>
      <c r="M2372" s="44"/>
      <c r="N2372" s="44"/>
      <c r="O2372" s="44"/>
      <c r="P2372" s="44"/>
      <c r="Q2372" s="44"/>
      <c r="R2372" s="44"/>
      <c r="S2372" s="44"/>
      <c r="T2372" s="44"/>
      <c r="U2372" s="44"/>
      <c r="V2372" s="44"/>
      <c r="W2372" s="44"/>
      <c r="X2372" s="44"/>
      <c r="Y2372" s="44"/>
      <c r="Z2372" s="44"/>
      <c r="AA2372" s="35"/>
      <c r="AB2372" s="35"/>
      <c r="AC2372" s="35"/>
      <c r="AD2372" s="35"/>
      <c r="AE2372" s="35"/>
      <c r="AF2372" s="35"/>
      <c r="AG2372" s="35"/>
      <c r="AH2372" s="35"/>
      <c r="AI2372" s="35"/>
      <c r="AJ2372" s="35"/>
      <c r="AK2372" s="35"/>
    </row>
    <row r="2373" spans="7:37" s="13" customFormat="1" ht="13.9" customHeight="1" x14ac:dyDescent="0.3">
      <c r="G2373" s="44"/>
      <c r="H2373" s="44"/>
      <c r="I2373" s="44"/>
      <c r="J2373" s="44"/>
      <c r="K2373" s="44"/>
      <c r="L2373" s="44"/>
      <c r="M2373" s="44"/>
      <c r="N2373" s="44"/>
      <c r="O2373" s="44"/>
      <c r="P2373" s="44"/>
      <c r="Q2373" s="44"/>
      <c r="R2373" s="44"/>
      <c r="S2373" s="44"/>
      <c r="T2373" s="44"/>
      <c r="U2373" s="44"/>
      <c r="V2373" s="44"/>
      <c r="W2373" s="44"/>
      <c r="X2373" s="44"/>
      <c r="Y2373" s="44"/>
      <c r="Z2373" s="44"/>
      <c r="AA2373" s="35"/>
      <c r="AB2373" s="35"/>
      <c r="AC2373" s="35"/>
      <c r="AD2373" s="35"/>
      <c r="AE2373" s="35"/>
      <c r="AF2373" s="35"/>
      <c r="AG2373" s="35"/>
      <c r="AH2373" s="35"/>
      <c r="AI2373" s="35"/>
      <c r="AJ2373" s="35"/>
      <c r="AK2373" s="35"/>
    </row>
    <row r="2374" spans="7:37" s="13" customFormat="1" ht="13.9" customHeight="1" x14ac:dyDescent="0.3">
      <c r="G2374" s="44"/>
      <c r="H2374" s="44"/>
      <c r="I2374" s="44"/>
      <c r="J2374" s="44"/>
      <c r="K2374" s="44"/>
      <c r="L2374" s="44"/>
      <c r="M2374" s="44"/>
      <c r="N2374" s="44"/>
      <c r="O2374" s="44"/>
      <c r="P2374" s="44"/>
      <c r="Q2374" s="44"/>
      <c r="R2374" s="44"/>
      <c r="S2374" s="44"/>
      <c r="T2374" s="44"/>
      <c r="U2374" s="44"/>
      <c r="V2374" s="44"/>
      <c r="W2374" s="44"/>
      <c r="X2374" s="44"/>
      <c r="Y2374" s="44"/>
      <c r="Z2374" s="44"/>
      <c r="AA2374" s="35"/>
      <c r="AB2374" s="35"/>
      <c r="AC2374" s="35"/>
      <c r="AD2374" s="35"/>
      <c r="AE2374" s="35"/>
      <c r="AF2374" s="35"/>
      <c r="AG2374" s="35"/>
      <c r="AH2374" s="35"/>
      <c r="AI2374" s="35"/>
      <c r="AJ2374" s="35"/>
      <c r="AK2374" s="35"/>
    </row>
    <row r="2375" spans="7:37" s="13" customFormat="1" ht="13.9" customHeight="1" x14ac:dyDescent="0.3">
      <c r="G2375" s="44"/>
      <c r="H2375" s="44"/>
      <c r="I2375" s="44"/>
      <c r="J2375" s="44"/>
      <c r="K2375" s="44"/>
      <c r="L2375" s="44"/>
      <c r="M2375" s="44"/>
      <c r="N2375" s="44"/>
      <c r="O2375" s="44"/>
      <c r="P2375" s="44"/>
      <c r="Q2375" s="44"/>
      <c r="R2375" s="44"/>
      <c r="S2375" s="44"/>
      <c r="T2375" s="44"/>
      <c r="U2375" s="44"/>
      <c r="V2375" s="44"/>
      <c r="W2375" s="44"/>
      <c r="X2375" s="44"/>
      <c r="Y2375" s="44"/>
      <c r="Z2375" s="44"/>
      <c r="AA2375" s="35"/>
      <c r="AB2375" s="35"/>
      <c r="AC2375" s="35"/>
      <c r="AD2375" s="35"/>
      <c r="AE2375" s="35"/>
      <c r="AF2375" s="35"/>
      <c r="AG2375" s="35"/>
      <c r="AH2375" s="35"/>
      <c r="AI2375" s="35"/>
      <c r="AJ2375" s="35"/>
      <c r="AK2375" s="35"/>
    </row>
    <row r="2376" spans="7:37" s="13" customFormat="1" ht="13.9" customHeight="1" x14ac:dyDescent="0.3">
      <c r="G2376" s="44"/>
      <c r="H2376" s="44"/>
      <c r="I2376" s="44"/>
      <c r="J2376" s="44"/>
      <c r="K2376" s="44"/>
      <c r="L2376" s="44"/>
      <c r="M2376" s="44"/>
      <c r="N2376" s="44"/>
      <c r="O2376" s="44"/>
      <c r="P2376" s="44"/>
      <c r="Q2376" s="44"/>
      <c r="R2376" s="44"/>
      <c r="S2376" s="44"/>
      <c r="T2376" s="44"/>
      <c r="U2376" s="44"/>
      <c r="V2376" s="44"/>
      <c r="W2376" s="44"/>
      <c r="X2376" s="44"/>
      <c r="Y2376" s="44"/>
      <c r="Z2376" s="44"/>
      <c r="AA2376" s="35"/>
      <c r="AB2376" s="35"/>
      <c r="AC2376" s="35"/>
      <c r="AD2376" s="35"/>
      <c r="AE2376" s="35"/>
      <c r="AF2376" s="35"/>
      <c r="AG2376" s="35"/>
      <c r="AH2376" s="35"/>
      <c r="AI2376" s="35"/>
      <c r="AJ2376" s="35"/>
      <c r="AK2376" s="35"/>
    </row>
    <row r="2377" spans="7:37" s="13" customFormat="1" ht="13.9" customHeight="1" x14ac:dyDescent="0.3">
      <c r="G2377" s="44"/>
      <c r="H2377" s="44"/>
      <c r="I2377" s="44"/>
      <c r="J2377" s="44"/>
      <c r="K2377" s="44"/>
      <c r="L2377" s="44"/>
      <c r="M2377" s="44"/>
      <c r="N2377" s="44"/>
      <c r="O2377" s="44"/>
      <c r="P2377" s="44"/>
      <c r="Q2377" s="44"/>
      <c r="R2377" s="44"/>
      <c r="S2377" s="44"/>
      <c r="T2377" s="44"/>
      <c r="U2377" s="44"/>
      <c r="V2377" s="44"/>
      <c r="W2377" s="44"/>
      <c r="X2377" s="44"/>
      <c r="Y2377" s="44"/>
      <c r="Z2377" s="44"/>
      <c r="AA2377" s="35"/>
      <c r="AB2377" s="35"/>
      <c r="AC2377" s="35"/>
      <c r="AD2377" s="35"/>
      <c r="AE2377" s="35"/>
      <c r="AF2377" s="35"/>
      <c r="AG2377" s="35"/>
      <c r="AH2377" s="35"/>
      <c r="AI2377" s="35"/>
      <c r="AJ2377" s="35"/>
      <c r="AK2377" s="35"/>
    </row>
    <row r="2378" spans="7:37" s="13" customFormat="1" ht="13.9" customHeight="1" x14ac:dyDescent="0.3">
      <c r="G2378" s="44"/>
      <c r="H2378" s="44"/>
      <c r="I2378" s="44"/>
      <c r="J2378" s="44"/>
      <c r="K2378" s="44"/>
      <c r="L2378" s="44"/>
      <c r="M2378" s="44"/>
      <c r="N2378" s="44"/>
      <c r="O2378" s="44"/>
      <c r="P2378" s="44"/>
      <c r="Q2378" s="44"/>
      <c r="R2378" s="44"/>
      <c r="S2378" s="44"/>
      <c r="T2378" s="44"/>
      <c r="U2378" s="44"/>
      <c r="V2378" s="44"/>
      <c r="W2378" s="44"/>
      <c r="X2378" s="44"/>
      <c r="Y2378" s="44"/>
      <c r="Z2378" s="44"/>
      <c r="AA2378" s="35"/>
      <c r="AB2378" s="35"/>
      <c r="AC2378" s="35"/>
      <c r="AD2378" s="35"/>
      <c r="AE2378" s="35"/>
      <c r="AF2378" s="35"/>
      <c r="AG2378" s="35"/>
      <c r="AH2378" s="35"/>
      <c r="AI2378" s="35"/>
      <c r="AJ2378" s="35"/>
      <c r="AK2378" s="35"/>
    </row>
    <row r="2379" spans="7:37" s="13" customFormat="1" ht="13.9" customHeight="1" x14ac:dyDescent="0.3">
      <c r="G2379" s="44"/>
      <c r="H2379" s="44"/>
      <c r="I2379" s="44"/>
      <c r="J2379" s="44"/>
      <c r="K2379" s="44"/>
      <c r="L2379" s="44"/>
      <c r="M2379" s="44"/>
      <c r="N2379" s="44"/>
      <c r="O2379" s="44"/>
      <c r="P2379" s="44"/>
      <c r="Q2379" s="44"/>
      <c r="R2379" s="44"/>
      <c r="S2379" s="44"/>
      <c r="T2379" s="44"/>
      <c r="U2379" s="44"/>
      <c r="V2379" s="44"/>
      <c r="W2379" s="44"/>
      <c r="X2379" s="44"/>
      <c r="Y2379" s="44"/>
      <c r="Z2379" s="44"/>
      <c r="AA2379" s="35"/>
      <c r="AB2379" s="35"/>
      <c r="AC2379" s="35"/>
      <c r="AD2379" s="35"/>
      <c r="AE2379" s="35"/>
      <c r="AF2379" s="35"/>
      <c r="AG2379" s="35"/>
      <c r="AH2379" s="35"/>
      <c r="AI2379" s="35"/>
      <c r="AJ2379" s="35"/>
      <c r="AK2379" s="35"/>
    </row>
    <row r="2380" spans="7:37" s="13" customFormat="1" ht="13.9" customHeight="1" x14ac:dyDescent="0.3">
      <c r="G2380" s="44"/>
      <c r="H2380" s="44"/>
      <c r="I2380" s="44"/>
      <c r="J2380" s="44"/>
      <c r="K2380" s="44"/>
      <c r="L2380" s="44"/>
      <c r="M2380" s="44"/>
      <c r="N2380" s="44"/>
      <c r="O2380" s="44"/>
      <c r="P2380" s="44"/>
      <c r="Q2380" s="44"/>
      <c r="R2380" s="44"/>
      <c r="S2380" s="44"/>
      <c r="T2380" s="44"/>
      <c r="U2380" s="44"/>
      <c r="V2380" s="44"/>
      <c r="W2380" s="44"/>
      <c r="X2380" s="44"/>
      <c r="Y2380" s="44"/>
      <c r="Z2380" s="44"/>
      <c r="AA2380" s="35"/>
      <c r="AB2380" s="35"/>
      <c r="AC2380" s="35"/>
      <c r="AD2380" s="35"/>
      <c r="AE2380" s="35"/>
      <c r="AF2380" s="35"/>
      <c r="AG2380" s="35"/>
      <c r="AH2380" s="35"/>
      <c r="AI2380" s="35"/>
      <c r="AJ2380" s="35"/>
      <c r="AK2380" s="35"/>
    </row>
    <row r="2381" spans="7:37" s="13" customFormat="1" ht="13.9" customHeight="1" x14ac:dyDescent="0.3">
      <c r="G2381" s="44"/>
      <c r="H2381" s="44"/>
      <c r="I2381" s="44"/>
      <c r="J2381" s="44"/>
      <c r="K2381" s="44"/>
      <c r="L2381" s="44"/>
      <c r="M2381" s="44"/>
      <c r="N2381" s="44"/>
      <c r="O2381" s="44"/>
      <c r="P2381" s="44"/>
      <c r="Q2381" s="44"/>
      <c r="R2381" s="44"/>
      <c r="S2381" s="44"/>
      <c r="T2381" s="44"/>
      <c r="U2381" s="44"/>
      <c r="V2381" s="44"/>
      <c r="W2381" s="44"/>
      <c r="X2381" s="44"/>
      <c r="Y2381" s="44"/>
      <c r="Z2381" s="44"/>
      <c r="AA2381" s="35"/>
      <c r="AB2381" s="35"/>
      <c r="AC2381" s="35"/>
      <c r="AD2381" s="35"/>
      <c r="AE2381" s="35"/>
      <c r="AF2381" s="35"/>
      <c r="AG2381" s="35"/>
      <c r="AH2381" s="35"/>
      <c r="AI2381" s="35"/>
      <c r="AJ2381" s="35"/>
      <c r="AK2381" s="35"/>
    </row>
    <row r="2382" spans="7:37" s="13" customFormat="1" ht="13.9" customHeight="1" x14ac:dyDescent="0.3">
      <c r="G2382" s="44"/>
      <c r="H2382" s="44"/>
      <c r="I2382" s="44"/>
      <c r="J2382" s="44"/>
      <c r="K2382" s="44"/>
      <c r="L2382" s="44"/>
      <c r="M2382" s="44"/>
      <c r="N2382" s="44"/>
      <c r="O2382" s="44"/>
      <c r="P2382" s="44"/>
      <c r="Q2382" s="44"/>
      <c r="R2382" s="44"/>
      <c r="S2382" s="44"/>
      <c r="T2382" s="44"/>
      <c r="U2382" s="44"/>
      <c r="V2382" s="44"/>
      <c r="W2382" s="44"/>
      <c r="X2382" s="44"/>
      <c r="Y2382" s="44"/>
      <c r="Z2382" s="44"/>
      <c r="AA2382" s="35"/>
      <c r="AB2382" s="35"/>
      <c r="AC2382" s="35"/>
      <c r="AD2382" s="35"/>
      <c r="AE2382" s="35"/>
      <c r="AF2382" s="35"/>
      <c r="AG2382" s="35"/>
      <c r="AH2382" s="35"/>
      <c r="AI2382" s="35"/>
      <c r="AJ2382" s="35"/>
      <c r="AK2382" s="35"/>
    </row>
    <row r="2383" spans="7:37" s="13" customFormat="1" ht="13.9" customHeight="1" x14ac:dyDescent="0.3">
      <c r="G2383" s="44"/>
      <c r="H2383" s="44"/>
      <c r="I2383" s="44"/>
      <c r="J2383" s="44"/>
      <c r="K2383" s="44"/>
      <c r="L2383" s="44"/>
      <c r="M2383" s="44"/>
      <c r="N2383" s="44"/>
      <c r="O2383" s="44"/>
      <c r="P2383" s="44"/>
      <c r="Q2383" s="44"/>
      <c r="R2383" s="44"/>
      <c r="S2383" s="44"/>
      <c r="T2383" s="44"/>
      <c r="U2383" s="44"/>
      <c r="V2383" s="44"/>
      <c r="W2383" s="44"/>
      <c r="X2383" s="44"/>
      <c r="Y2383" s="44"/>
      <c r="Z2383" s="44"/>
      <c r="AA2383" s="35"/>
      <c r="AB2383" s="35"/>
      <c r="AC2383" s="35"/>
      <c r="AD2383" s="35"/>
      <c r="AE2383" s="35"/>
      <c r="AF2383" s="35"/>
      <c r="AG2383" s="35"/>
      <c r="AH2383" s="35"/>
      <c r="AI2383" s="35"/>
      <c r="AJ2383" s="35"/>
      <c r="AK2383" s="35"/>
    </row>
    <row r="2384" spans="7:37" s="13" customFormat="1" ht="13.9" customHeight="1" x14ac:dyDescent="0.3">
      <c r="G2384" s="44"/>
      <c r="H2384" s="44"/>
      <c r="I2384" s="44"/>
      <c r="J2384" s="44"/>
      <c r="K2384" s="44"/>
      <c r="L2384" s="44"/>
      <c r="M2384" s="44"/>
      <c r="N2384" s="44"/>
      <c r="O2384" s="44"/>
      <c r="P2384" s="44"/>
      <c r="Q2384" s="44"/>
      <c r="R2384" s="44"/>
      <c r="S2384" s="44"/>
      <c r="T2384" s="44"/>
      <c r="U2384" s="44"/>
      <c r="V2384" s="44"/>
      <c r="W2384" s="44"/>
      <c r="X2384" s="44"/>
      <c r="Y2384" s="44"/>
      <c r="Z2384" s="44"/>
      <c r="AA2384" s="35"/>
      <c r="AB2384" s="35"/>
      <c r="AC2384" s="35"/>
      <c r="AD2384" s="35"/>
      <c r="AE2384" s="35"/>
      <c r="AF2384" s="35"/>
      <c r="AG2384" s="35"/>
      <c r="AH2384" s="35"/>
      <c r="AI2384" s="35"/>
      <c r="AJ2384" s="35"/>
      <c r="AK2384" s="35"/>
    </row>
    <row r="2385" spans="7:37" s="13" customFormat="1" ht="13.9" customHeight="1" x14ac:dyDescent="0.3">
      <c r="G2385" s="44"/>
      <c r="H2385" s="44"/>
      <c r="I2385" s="44"/>
      <c r="J2385" s="44"/>
      <c r="K2385" s="44"/>
      <c r="L2385" s="44"/>
      <c r="M2385" s="44"/>
      <c r="N2385" s="44"/>
      <c r="O2385" s="44"/>
      <c r="P2385" s="44"/>
      <c r="Q2385" s="44"/>
      <c r="R2385" s="44"/>
      <c r="S2385" s="44"/>
      <c r="T2385" s="44"/>
      <c r="U2385" s="44"/>
      <c r="V2385" s="44"/>
      <c r="W2385" s="44"/>
      <c r="X2385" s="44"/>
      <c r="Y2385" s="44"/>
      <c r="Z2385" s="44"/>
      <c r="AA2385" s="35"/>
      <c r="AB2385" s="35"/>
      <c r="AC2385" s="35"/>
      <c r="AD2385" s="35"/>
      <c r="AE2385" s="35"/>
      <c r="AF2385" s="35"/>
      <c r="AG2385" s="35"/>
      <c r="AH2385" s="35"/>
      <c r="AI2385" s="35"/>
      <c r="AJ2385" s="35"/>
      <c r="AK2385" s="35"/>
    </row>
    <row r="2386" spans="7:37" s="13" customFormat="1" ht="13.9" customHeight="1" x14ac:dyDescent="0.3">
      <c r="G2386" s="44"/>
      <c r="H2386" s="44"/>
      <c r="I2386" s="44"/>
      <c r="J2386" s="44"/>
      <c r="K2386" s="44"/>
      <c r="L2386" s="44"/>
      <c r="M2386" s="44"/>
      <c r="N2386" s="44"/>
      <c r="O2386" s="44"/>
      <c r="P2386" s="44"/>
      <c r="Q2386" s="44"/>
      <c r="R2386" s="44"/>
      <c r="S2386" s="44"/>
      <c r="T2386" s="44"/>
      <c r="U2386" s="44"/>
      <c r="V2386" s="44"/>
      <c r="W2386" s="44"/>
      <c r="X2386" s="44"/>
      <c r="Y2386" s="44"/>
      <c r="Z2386" s="44"/>
      <c r="AA2386" s="35"/>
      <c r="AB2386" s="35"/>
      <c r="AC2386" s="35"/>
      <c r="AD2386" s="35"/>
      <c r="AE2386" s="35"/>
      <c r="AF2386" s="35"/>
      <c r="AG2386" s="35"/>
      <c r="AH2386" s="35"/>
      <c r="AI2386" s="35"/>
      <c r="AJ2386" s="35"/>
      <c r="AK2386" s="35"/>
    </row>
    <row r="2387" spans="7:37" s="13" customFormat="1" ht="13.9" customHeight="1" x14ac:dyDescent="0.3">
      <c r="G2387" s="44"/>
      <c r="H2387" s="44"/>
      <c r="I2387" s="44"/>
      <c r="J2387" s="44"/>
      <c r="K2387" s="44"/>
      <c r="L2387" s="44"/>
      <c r="M2387" s="44"/>
      <c r="N2387" s="44"/>
      <c r="O2387" s="44"/>
      <c r="P2387" s="44"/>
      <c r="Q2387" s="44"/>
      <c r="R2387" s="44"/>
      <c r="S2387" s="44"/>
      <c r="T2387" s="44"/>
      <c r="U2387" s="44"/>
      <c r="V2387" s="44"/>
      <c r="W2387" s="44"/>
      <c r="X2387" s="44"/>
      <c r="Y2387" s="44"/>
      <c r="Z2387" s="44"/>
      <c r="AA2387" s="35"/>
      <c r="AB2387" s="35"/>
      <c r="AC2387" s="35"/>
      <c r="AD2387" s="35"/>
      <c r="AE2387" s="35"/>
      <c r="AF2387" s="35"/>
      <c r="AG2387" s="35"/>
      <c r="AH2387" s="35"/>
      <c r="AI2387" s="35"/>
      <c r="AJ2387" s="35"/>
      <c r="AK2387" s="35"/>
    </row>
    <row r="2388" spans="7:37" s="13" customFormat="1" ht="13.9" customHeight="1" x14ac:dyDescent="0.3">
      <c r="G2388" s="44"/>
      <c r="H2388" s="44"/>
      <c r="I2388" s="44"/>
      <c r="J2388" s="44"/>
      <c r="K2388" s="44"/>
      <c r="L2388" s="44"/>
      <c r="M2388" s="44"/>
      <c r="N2388" s="44"/>
      <c r="O2388" s="44"/>
      <c r="P2388" s="44"/>
      <c r="Q2388" s="44"/>
      <c r="R2388" s="44"/>
      <c r="S2388" s="44"/>
      <c r="T2388" s="44"/>
      <c r="U2388" s="44"/>
      <c r="V2388" s="44"/>
      <c r="W2388" s="44"/>
      <c r="X2388" s="44"/>
      <c r="Y2388" s="44"/>
      <c r="Z2388" s="44"/>
      <c r="AA2388" s="35"/>
      <c r="AB2388" s="35"/>
      <c r="AC2388" s="35"/>
      <c r="AD2388" s="35"/>
      <c r="AE2388" s="35"/>
      <c r="AF2388" s="35"/>
      <c r="AG2388" s="35"/>
      <c r="AH2388" s="35"/>
      <c r="AI2388" s="35"/>
      <c r="AJ2388" s="35"/>
      <c r="AK2388" s="35"/>
    </row>
    <row r="2389" spans="7:37" s="13" customFormat="1" ht="13.9" customHeight="1" x14ac:dyDescent="0.3">
      <c r="G2389" s="44"/>
      <c r="H2389" s="44"/>
      <c r="I2389" s="44"/>
      <c r="J2389" s="44"/>
      <c r="K2389" s="44"/>
      <c r="L2389" s="44"/>
      <c r="M2389" s="44"/>
      <c r="N2389" s="44"/>
      <c r="O2389" s="44"/>
      <c r="P2389" s="44"/>
      <c r="Q2389" s="44"/>
      <c r="R2389" s="44"/>
      <c r="S2389" s="44"/>
      <c r="T2389" s="44"/>
      <c r="U2389" s="44"/>
      <c r="V2389" s="44"/>
      <c r="W2389" s="44"/>
      <c r="X2389" s="44"/>
      <c r="Y2389" s="44"/>
      <c r="Z2389" s="44"/>
      <c r="AA2389" s="35"/>
      <c r="AB2389" s="35"/>
      <c r="AC2389" s="35"/>
      <c r="AD2389" s="35"/>
      <c r="AE2389" s="35"/>
      <c r="AF2389" s="35"/>
      <c r="AG2389" s="35"/>
      <c r="AH2389" s="35"/>
      <c r="AI2389" s="35"/>
      <c r="AJ2389" s="35"/>
      <c r="AK2389" s="35"/>
    </row>
    <row r="2390" spans="7:37" s="13" customFormat="1" ht="13.9" customHeight="1" x14ac:dyDescent="0.3">
      <c r="G2390" s="44"/>
      <c r="H2390" s="44"/>
      <c r="I2390" s="44"/>
      <c r="J2390" s="44"/>
      <c r="K2390" s="44"/>
      <c r="L2390" s="44"/>
      <c r="M2390" s="44"/>
      <c r="N2390" s="44"/>
      <c r="O2390" s="44"/>
      <c r="P2390" s="44"/>
      <c r="Q2390" s="44"/>
      <c r="R2390" s="44"/>
      <c r="S2390" s="44"/>
      <c r="T2390" s="44"/>
      <c r="U2390" s="44"/>
      <c r="V2390" s="44"/>
      <c r="W2390" s="44"/>
      <c r="X2390" s="44"/>
      <c r="Y2390" s="44"/>
      <c r="Z2390" s="44"/>
      <c r="AA2390" s="35"/>
      <c r="AB2390" s="35"/>
      <c r="AC2390" s="35"/>
      <c r="AD2390" s="35"/>
      <c r="AE2390" s="35"/>
      <c r="AF2390" s="35"/>
      <c r="AG2390" s="35"/>
      <c r="AH2390" s="35"/>
      <c r="AI2390" s="35"/>
      <c r="AJ2390" s="35"/>
      <c r="AK2390" s="35"/>
    </row>
    <row r="2391" spans="7:37" s="13" customFormat="1" ht="13.9" customHeight="1" x14ac:dyDescent="0.3">
      <c r="G2391" s="44"/>
      <c r="H2391" s="44"/>
      <c r="I2391" s="44"/>
      <c r="J2391" s="44"/>
      <c r="K2391" s="44"/>
      <c r="L2391" s="44"/>
      <c r="M2391" s="44"/>
      <c r="N2391" s="44"/>
      <c r="O2391" s="44"/>
      <c r="P2391" s="44"/>
      <c r="Q2391" s="44"/>
      <c r="R2391" s="44"/>
      <c r="S2391" s="44"/>
      <c r="T2391" s="44"/>
      <c r="U2391" s="44"/>
      <c r="V2391" s="44"/>
      <c r="W2391" s="44"/>
      <c r="X2391" s="44"/>
      <c r="Y2391" s="44"/>
      <c r="Z2391" s="44"/>
      <c r="AA2391" s="35"/>
      <c r="AB2391" s="35"/>
      <c r="AC2391" s="35"/>
      <c r="AD2391" s="35"/>
      <c r="AE2391" s="35"/>
      <c r="AF2391" s="35"/>
      <c r="AG2391" s="35"/>
      <c r="AH2391" s="35"/>
      <c r="AI2391" s="35"/>
      <c r="AJ2391" s="35"/>
      <c r="AK2391" s="35"/>
    </row>
    <row r="2392" spans="7:37" s="13" customFormat="1" ht="13.9" customHeight="1" x14ac:dyDescent="0.3">
      <c r="G2392" s="44"/>
      <c r="H2392" s="44"/>
      <c r="I2392" s="44"/>
      <c r="J2392" s="44"/>
      <c r="K2392" s="44"/>
      <c r="L2392" s="44"/>
      <c r="M2392" s="44"/>
      <c r="N2392" s="44"/>
      <c r="O2392" s="44"/>
      <c r="P2392" s="44"/>
      <c r="Q2392" s="44"/>
      <c r="R2392" s="44"/>
      <c r="S2392" s="44"/>
      <c r="T2392" s="44"/>
      <c r="U2392" s="44"/>
      <c r="V2392" s="44"/>
      <c r="W2392" s="44"/>
      <c r="X2392" s="44"/>
      <c r="Y2392" s="44"/>
      <c r="Z2392" s="44"/>
      <c r="AA2392" s="35"/>
      <c r="AB2392" s="35"/>
      <c r="AC2392" s="35"/>
      <c r="AD2392" s="35"/>
      <c r="AE2392" s="35"/>
      <c r="AF2392" s="35"/>
      <c r="AG2392" s="35"/>
      <c r="AH2392" s="35"/>
      <c r="AI2392" s="35"/>
      <c r="AJ2392" s="35"/>
      <c r="AK2392" s="35"/>
    </row>
    <row r="2393" spans="7:37" s="13" customFormat="1" ht="13.9" customHeight="1" x14ac:dyDescent="0.3">
      <c r="G2393" s="44"/>
      <c r="H2393" s="44"/>
      <c r="I2393" s="44"/>
      <c r="J2393" s="44"/>
      <c r="K2393" s="44"/>
      <c r="L2393" s="44"/>
      <c r="M2393" s="44"/>
      <c r="N2393" s="44"/>
      <c r="O2393" s="44"/>
      <c r="P2393" s="44"/>
      <c r="Q2393" s="44"/>
      <c r="R2393" s="44"/>
      <c r="S2393" s="44"/>
      <c r="T2393" s="44"/>
      <c r="U2393" s="44"/>
      <c r="V2393" s="44"/>
      <c r="W2393" s="44"/>
      <c r="X2393" s="44"/>
      <c r="Y2393" s="44"/>
      <c r="Z2393" s="44"/>
      <c r="AA2393" s="35"/>
      <c r="AB2393" s="35"/>
      <c r="AC2393" s="35"/>
      <c r="AD2393" s="35"/>
      <c r="AE2393" s="35"/>
      <c r="AF2393" s="35"/>
      <c r="AG2393" s="35"/>
      <c r="AH2393" s="35"/>
      <c r="AI2393" s="35"/>
      <c r="AJ2393" s="35"/>
      <c r="AK2393" s="35"/>
    </row>
    <row r="2394" spans="7:37" s="13" customFormat="1" ht="13.9" customHeight="1" x14ac:dyDescent="0.3">
      <c r="G2394" s="44"/>
      <c r="H2394" s="44"/>
      <c r="I2394" s="44"/>
      <c r="J2394" s="44"/>
      <c r="K2394" s="44"/>
      <c r="L2394" s="44"/>
      <c r="M2394" s="44"/>
      <c r="N2394" s="44"/>
      <c r="O2394" s="44"/>
      <c r="P2394" s="44"/>
      <c r="Q2394" s="44"/>
      <c r="R2394" s="44"/>
      <c r="S2394" s="44"/>
      <c r="T2394" s="44"/>
      <c r="U2394" s="44"/>
      <c r="V2394" s="44"/>
      <c r="W2394" s="44"/>
      <c r="X2394" s="44"/>
      <c r="Y2394" s="44"/>
      <c r="Z2394" s="44"/>
      <c r="AA2394" s="35"/>
      <c r="AB2394" s="35"/>
      <c r="AC2394" s="35"/>
      <c r="AD2394" s="35"/>
      <c r="AE2394" s="35"/>
      <c r="AF2394" s="35"/>
      <c r="AG2394" s="35"/>
      <c r="AH2394" s="35"/>
      <c r="AI2394" s="35"/>
      <c r="AJ2394" s="35"/>
      <c r="AK2394" s="35"/>
    </row>
    <row r="2395" spans="7:37" s="13" customFormat="1" ht="13.9" customHeight="1" x14ac:dyDescent="0.3">
      <c r="G2395" s="44"/>
      <c r="H2395" s="44"/>
      <c r="I2395" s="44"/>
      <c r="J2395" s="44"/>
      <c r="K2395" s="44"/>
      <c r="L2395" s="44"/>
      <c r="M2395" s="44"/>
      <c r="N2395" s="44"/>
      <c r="O2395" s="44"/>
      <c r="P2395" s="44"/>
      <c r="Q2395" s="44"/>
      <c r="R2395" s="44"/>
      <c r="S2395" s="44"/>
      <c r="T2395" s="44"/>
      <c r="U2395" s="44"/>
      <c r="V2395" s="44"/>
      <c r="W2395" s="44"/>
      <c r="X2395" s="44"/>
      <c r="Y2395" s="44"/>
      <c r="Z2395" s="44"/>
      <c r="AA2395" s="35"/>
      <c r="AB2395" s="35"/>
      <c r="AC2395" s="35"/>
      <c r="AD2395" s="35"/>
      <c r="AE2395" s="35"/>
      <c r="AF2395" s="35"/>
      <c r="AG2395" s="35"/>
      <c r="AH2395" s="35"/>
      <c r="AI2395" s="35"/>
      <c r="AJ2395" s="35"/>
      <c r="AK2395" s="35"/>
    </row>
    <row r="2396" spans="7:37" s="13" customFormat="1" ht="13.9" customHeight="1" x14ac:dyDescent="0.3">
      <c r="G2396" s="44"/>
      <c r="H2396" s="44"/>
      <c r="I2396" s="44"/>
      <c r="J2396" s="44"/>
      <c r="K2396" s="44"/>
      <c r="L2396" s="44"/>
      <c r="M2396" s="44"/>
      <c r="N2396" s="44"/>
      <c r="O2396" s="44"/>
      <c r="P2396" s="44"/>
      <c r="Q2396" s="44"/>
      <c r="R2396" s="44"/>
      <c r="S2396" s="44"/>
      <c r="T2396" s="44"/>
      <c r="U2396" s="44"/>
      <c r="V2396" s="44"/>
      <c r="W2396" s="44"/>
      <c r="X2396" s="44"/>
      <c r="Y2396" s="44"/>
      <c r="Z2396" s="44"/>
      <c r="AA2396" s="35"/>
      <c r="AB2396" s="35"/>
      <c r="AC2396" s="35"/>
      <c r="AD2396" s="35"/>
      <c r="AE2396" s="35"/>
      <c r="AF2396" s="35"/>
      <c r="AG2396" s="35"/>
      <c r="AH2396" s="35"/>
      <c r="AI2396" s="35"/>
      <c r="AJ2396" s="35"/>
      <c r="AK2396" s="35"/>
    </row>
    <row r="2397" spans="7:37" s="13" customFormat="1" ht="13.9" customHeight="1" x14ac:dyDescent="0.3">
      <c r="G2397" s="44"/>
      <c r="H2397" s="44"/>
      <c r="I2397" s="44"/>
      <c r="J2397" s="44"/>
      <c r="K2397" s="44"/>
      <c r="L2397" s="44"/>
      <c r="M2397" s="44"/>
      <c r="N2397" s="44"/>
      <c r="O2397" s="44"/>
      <c r="P2397" s="44"/>
      <c r="Q2397" s="44"/>
      <c r="R2397" s="44"/>
      <c r="S2397" s="44"/>
      <c r="T2397" s="44"/>
      <c r="U2397" s="44"/>
      <c r="V2397" s="44"/>
      <c r="W2397" s="44"/>
      <c r="X2397" s="44"/>
      <c r="Y2397" s="44"/>
      <c r="Z2397" s="44"/>
      <c r="AA2397" s="35"/>
      <c r="AB2397" s="35"/>
      <c r="AC2397" s="35"/>
      <c r="AD2397" s="35"/>
      <c r="AE2397" s="35"/>
      <c r="AF2397" s="35"/>
      <c r="AG2397" s="35"/>
      <c r="AH2397" s="35"/>
      <c r="AI2397" s="35"/>
      <c r="AJ2397" s="35"/>
      <c r="AK2397" s="35"/>
    </row>
    <row r="2398" spans="7:37" s="13" customFormat="1" ht="13.9" customHeight="1" x14ac:dyDescent="0.3">
      <c r="G2398" s="44"/>
      <c r="H2398" s="44"/>
      <c r="I2398" s="44"/>
      <c r="J2398" s="44"/>
      <c r="K2398" s="44"/>
      <c r="L2398" s="44"/>
      <c r="M2398" s="44"/>
      <c r="N2398" s="44"/>
      <c r="O2398" s="44"/>
      <c r="P2398" s="44"/>
      <c r="Q2398" s="44"/>
      <c r="R2398" s="44"/>
      <c r="S2398" s="44"/>
      <c r="T2398" s="44"/>
      <c r="U2398" s="44"/>
      <c r="V2398" s="44"/>
      <c r="W2398" s="44"/>
      <c r="X2398" s="44"/>
      <c r="Y2398" s="44"/>
      <c r="Z2398" s="44"/>
      <c r="AA2398" s="35"/>
      <c r="AB2398" s="35"/>
      <c r="AC2398" s="35"/>
      <c r="AD2398" s="35"/>
      <c r="AE2398" s="35"/>
      <c r="AF2398" s="35"/>
      <c r="AG2398" s="35"/>
      <c r="AH2398" s="35"/>
      <c r="AI2398" s="35"/>
      <c r="AJ2398" s="35"/>
      <c r="AK2398" s="35"/>
    </row>
    <row r="2399" spans="7:37" s="13" customFormat="1" ht="13.9" customHeight="1" x14ac:dyDescent="0.3">
      <c r="G2399" s="44"/>
      <c r="H2399" s="44"/>
      <c r="I2399" s="44"/>
      <c r="J2399" s="44"/>
      <c r="K2399" s="44"/>
      <c r="L2399" s="44"/>
      <c r="M2399" s="44"/>
      <c r="N2399" s="44"/>
      <c r="O2399" s="44"/>
      <c r="P2399" s="44"/>
      <c r="Q2399" s="44"/>
      <c r="R2399" s="44"/>
      <c r="S2399" s="44"/>
      <c r="T2399" s="44"/>
      <c r="U2399" s="44"/>
      <c r="V2399" s="44"/>
      <c r="W2399" s="44"/>
      <c r="X2399" s="44"/>
      <c r="Y2399" s="44"/>
      <c r="Z2399" s="44"/>
      <c r="AA2399" s="35"/>
      <c r="AB2399" s="35"/>
      <c r="AC2399" s="35"/>
      <c r="AD2399" s="35"/>
      <c r="AE2399" s="35"/>
      <c r="AF2399" s="35"/>
      <c r="AG2399" s="35"/>
      <c r="AH2399" s="35"/>
      <c r="AI2399" s="35"/>
      <c r="AJ2399" s="35"/>
      <c r="AK2399" s="35"/>
    </row>
    <row r="2400" spans="7:37" s="13" customFormat="1" ht="13.9" customHeight="1" x14ac:dyDescent="0.3">
      <c r="G2400" s="44"/>
      <c r="H2400" s="44"/>
      <c r="I2400" s="44"/>
      <c r="J2400" s="44"/>
      <c r="K2400" s="44"/>
      <c r="L2400" s="44"/>
      <c r="M2400" s="44"/>
      <c r="N2400" s="44"/>
      <c r="O2400" s="44"/>
      <c r="P2400" s="44"/>
      <c r="Q2400" s="44"/>
      <c r="R2400" s="44"/>
      <c r="S2400" s="44"/>
      <c r="T2400" s="44"/>
      <c r="U2400" s="44"/>
      <c r="V2400" s="44"/>
      <c r="W2400" s="44"/>
      <c r="X2400" s="44"/>
      <c r="Y2400" s="44"/>
      <c r="Z2400" s="44"/>
      <c r="AA2400" s="35"/>
      <c r="AB2400" s="35"/>
      <c r="AC2400" s="35"/>
      <c r="AD2400" s="35"/>
      <c r="AE2400" s="35"/>
      <c r="AF2400" s="35"/>
      <c r="AG2400" s="35"/>
      <c r="AH2400" s="35"/>
      <c r="AI2400" s="35"/>
      <c r="AJ2400" s="35"/>
      <c r="AK2400" s="35"/>
    </row>
    <row r="2401" spans="7:37" s="13" customFormat="1" ht="13.9" customHeight="1" x14ac:dyDescent="0.3">
      <c r="G2401" s="44"/>
      <c r="H2401" s="44"/>
      <c r="I2401" s="44"/>
      <c r="J2401" s="44"/>
      <c r="K2401" s="44"/>
      <c r="L2401" s="44"/>
      <c r="M2401" s="44"/>
      <c r="N2401" s="44"/>
      <c r="O2401" s="44"/>
      <c r="P2401" s="44"/>
      <c r="Q2401" s="44"/>
      <c r="R2401" s="44"/>
      <c r="S2401" s="44"/>
      <c r="T2401" s="44"/>
      <c r="U2401" s="44"/>
      <c r="V2401" s="44"/>
      <c r="W2401" s="44"/>
      <c r="X2401" s="44"/>
      <c r="Y2401" s="44"/>
      <c r="Z2401" s="44"/>
      <c r="AA2401" s="35"/>
      <c r="AB2401" s="35"/>
      <c r="AC2401" s="35"/>
      <c r="AD2401" s="35"/>
      <c r="AE2401" s="35"/>
      <c r="AF2401" s="35"/>
      <c r="AG2401" s="35"/>
      <c r="AH2401" s="35"/>
      <c r="AI2401" s="35"/>
      <c r="AJ2401" s="35"/>
      <c r="AK2401" s="35"/>
    </row>
    <row r="2402" spans="7:37" s="13" customFormat="1" ht="13.9" customHeight="1" x14ac:dyDescent="0.3">
      <c r="G2402" s="44"/>
      <c r="H2402" s="44"/>
      <c r="I2402" s="44"/>
      <c r="J2402" s="44"/>
      <c r="K2402" s="44"/>
      <c r="L2402" s="44"/>
      <c r="M2402" s="44"/>
      <c r="N2402" s="44"/>
      <c r="O2402" s="44"/>
      <c r="P2402" s="44"/>
      <c r="Q2402" s="44"/>
      <c r="R2402" s="44"/>
      <c r="S2402" s="44"/>
      <c r="T2402" s="44"/>
      <c r="U2402" s="44"/>
      <c r="V2402" s="44"/>
      <c r="W2402" s="44"/>
      <c r="X2402" s="44"/>
      <c r="Y2402" s="44"/>
      <c r="Z2402" s="44"/>
      <c r="AA2402" s="35"/>
      <c r="AB2402" s="35"/>
      <c r="AC2402" s="35"/>
      <c r="AD2402" s="35"/>
      <c r="AE2402" s="35"/>
      <c r="AF2402" s="35"/>
      <c r="AG2402" s="35"/>
      <c r="AH2402" s="35"/>
      <c r="AI2402" s="35"/>
      <c r="AJ2402" s="35"/>
      <c r="AK2402" s="35"/>
    </row>
    <row r="2403" spans="7:37" s="13" customFormat="1" ht="13.9" customHeight="1" x14ac:dyDescent="0.3">
      <c r="G2403" s="44"/>
      <c r="H2403" s="44"/>
      <c r="I2403" s="44"/>
      <c r="J2403" s="44"/>
      <c r="K2403" s="44"/>
      <c r="L2403" s="44"/>
      <c r="M2403" s="44"/>
      <c r="N2403" s="44"/>
      <c r="O2403" s="44"/>
      <c r="P2403" s="44"/>
      <c r="Q2403" s="44"/>
      <c r="R2403" s="44"/>
      <c r="S2403" s="44"/>
      <c r="T2403" s="44"/>
      <c r="U2403" s="44"/>
      <c r="V2403" s="44"/>
      <c r="W2403" s="44"/>
      <c r="X2403" s="44"/>
      <c r="Y2403" s="44"/>
      <c r="Z2403" s="44"/>
      <c r="AA2403" s="35"/>
      <c r="AB2403" s="35"/>
      <c r="AC2403" s="35"/>
      <c r="AD2403" s="35"/>
      <c r="AE2403" s="35"/>
      <c r="AF2403" s="35"/>
      <c r="AG2403" s="35"/>
      <c r="AH2403" s="35"/>
      <c r="AI2403" s="35"/>
      <c r="AJ2403" s="35"/>
      <c r="AK2403" s="35"/>
    </row>
    <row r="2404" spans="7:37" s="13" customFormat="1" ht="13.9" customHeight="1" x14ac:dyDescent="0.3">
      <c r="G2404" s="44"/>
      <c r="H2404" s="44"/>
      <c r="I2404" s="44"/>
      <c r="J2404" s="44"/>
      <c r="K2404" s="44"/>
      <c r="L2404" s="44"/>
      <c r="M2404" s="44"/>
      <c r="N2404" s="44"/>
      <c r="O2404" s="44"/>
      <c r="P2404" s="44"/>
      <c r="Q2404" s="44"/>
      <c r="R2404" s="44"/>
      <c r="S2404" s="44"/>
      <c r="T2404" s="44"/>
      <c r="U2404" s="44"/>
      <c r="V2404" s="44"/>
      <c r="W2404" s="44"/>
      <c r="X2404" s="44"/>
      <c r="Y2404" s="44"/>
      <c r="Z2404" s="44"/>
      <c r="AA2404" s="35"/>
      <c r="AB2404" s="35"/>
      <c r="AC2404" s="35"/>
      <c r="AD2404" s="35"/>
      <c r="AE2404" s="35"/>
      <c r="AF2404" s="35"/>
      <c r="AG2404" s="35"/>
      <c r="AH2404" s="35"/>
      <c r="AI2404" s="35"/>
      <c r="AJ2404" s="35"/>
      <c r="AK2404" s="35"/>
    </row>
    <row r="2405" spans="7:37" s="13" customFormat="1" ht="13.9" customHeight="1" x14ac:dyDescent="0.3">
      <c r="G2405" s="44"/>
      <c r="H2405" s="44"/>
      <c r="I2405" s="44"/>
      <c r="J2405" s="44"/>
      <c r="K2405" s="44"/>
      <c r="L2405" s="44"/>
      <c r="M2405" s="44"/>
      <c r="N2405" s="44"/>
      <c r="O2405" s="44"/>
      <c r="P2405" s="44"/>
      <c r="Q2405" s="44"/>
      <c r="R2405" s="44"/>
      <c r="S2405" s="44"/>
      <c r="T2405" s="44"/>
      <c r="U2405" s="44"/>
      <c r="V2405" s="44"/>
      <c r="W2405" s="44"/>
      <c r="X2405" s="44"/>
      <c r="Y2405" s="44"/>
      <c r="Z2405" s="44"/>
      <c r="AA2405" s="35"/>
      <c r="AB2405" s="35"/>
      <c r="AC2405" s="35"/>
      <c r="AD2405" s="35"/>
      <c r="AE2405" s="35"/>
      <c r="AF2405" s="35"/>
      <c r="AG2405" s="35"/>
      <c r="AH2405" s="35"/>
      <c r="AI2405" s="35"/>
      <c r="AJ2405" s="35"/>
      <c r="AK2405" s="35"/>
    </row>
    <row r="2406" spans="7:37" s="13" customFormat="1" ht="13.9" customHeight="1" x14ac:dyDescent="0.3">
      <c r="G2406" s="44"/>
      <c r="H2406" s="44"/>
      <c r="I2406" s="44"/>
      <c r="J2406" s="44"/>
      <c r="K2406" s="44"/>
      <c r="L2406" s="44"/>
      <c r="M2406" s="44"/>
      <c r="N2406" s="44"/>
      <c r="O2406" s="44"/>
      <c r="P2406" s="44"/>
      <c r="Q2406" s="44"/>
      <c r="R2406" s="44"/>
      <c r="S2406" s="44"/>
      <c r="T2406" s="44"/>
      <c r="U2406" s="44"/>
      <c r="V2406" s="44"/>
      <c r="W2406" s="44"/>
      <c r="X2406" s="44"/>
      <c r="Y2406" s="44"/>
      <c r="Z2406" s="44"/>
      <c r="AA2406" s="35"/>
      <c r="AB2406" s="35"/>
      <c r="AC2406" s="35"/>
      <c r="AD2406" s="35"/>
      <c r="AE2406" s="35"/>
      <c r="AF2406" s="35"/>
      <c r="AG2406" s="35"/>
      <c r="AH2406" s="35"/>
      <c r="AI2406" s="35"/>
      <c r="AJ2406" s="35"/>
      <c r="AK2406" s="35"/>
    </row>
    <row r="2407" spans="7:37" s="13" customFormat="1" ht="13.9" customHeight="1" x14ac:dyDescent="0.3">
      <c r="G2407" s="44"/>
      <c r="H2407" s="44"/>
      <c r="I2407" s="44"/>
      <c r="J2407" s="44"/>
      <c r="K2407" s="44"/>
      <c r="L2407" s="44"/>
      <c r="M2407" s="44"/>
      <c r="N2407" s="44"/>
      <c r="O2407" s="44"/>
      <c r="P2407" s="44"/>
      <c r="Q2407" s="44"/>
      <c r="R2407" s="44"/>
      <c r="S2407" s="44"/>
      <c r="T2407" s="44"/>
      <c r="U2407" s="44"/>
      <c r="V2407" s="44"/>
      <c r="W2407" s="44"/>
      <c r="X2407" s="44"/>
      <c r="Y2407" s="44"/>
      <c r="Z2407" s="44"/>
      <c r="AA2407" s="35"/>
      <c r="AB2407" s="35"/>
      <c r="AC2407" s="35"/>
      <c r="AD2407" s="35"/>
      <c r="AE2407" s="35"/>
      <c r="AF2407" s="35"/>
      <c r="AG2407" s="35"/>
      <c r="AH2407" s="35"/>
      <c r="AI2407" s="35"/>
      <c r="AJ2407" s="35"/>
      <c r="AK2407" s="35"/>
    </row>
    <row r="2408" spans="7:37" s="13" customFormat="1" ht="13.9" customHeight="1" x14ac:dyDescent="0.3">
      <c r="G2408" s="44"/>
      <c r="H2408" s="44"/>
      <c r="I2408" s="44"/>
      <c r="J2408" s="44"/>
      <c r="K2408" s="44"/>
      <c r="L2408" s="44"/>
      <c r="M2408" s="44"/>
      <c r="N2408" s="44"/>
      <c r="O2408" s="44"/>
      <c r="P2408" s="44"/>
      <c r="Q2408" s="44"/>
      <c r="R2408" s="44"/>
      <c r="S2408" s="44"/>
      <c r="T2408" s="44"/>
      <c r="U2408" s="44"/>
      <c r="V2408" s="44"/>
      <c r="W2408" s="44"/>
      <c r="X2408" s="44"/>
      <c r="Y2408" s="44"/>
      <c r="Z2408" s="44"/>
      <c r="AA2408" s="35"/>
      <c r="AB2408" s="35"/>
      <c r="AC2408" s="35"/>
      <c r="AD2408" s="35"/>
      <c r="AE2408" s="35"/>
      <c r="AF2408" s="35"/>
      <c r="AG2408" s="35"/>
      <c r="AH2408" s="35"/>
      <c r="AI2408" s="35"/>
      <c r="AJ2408" s="35"/>
      <c r="AK2408" s="35"/>
    </row>
    <row r="2409" spans="7:37" s="13" customFormat="1" ht="13.9" customHeight="1" x14ac:dyDescent="0.3">
      <c r="G2409" s="44"/>
      <c r="H2409" s="44"/>
      <c r="I2409" s="44"/>
      <c r="J2409" s="44"/>
      <c r="K2409" s="44"/>
      <c r="L2409" s="44"/>
      <c r="M2409" s="44"/>
      <c r="N2409" s="44"/>
      <c r="O2409" s="44"/>
      <c r="P2409" s="44"/>
      <c r="Q2409" s="44"/>
      <c r="R2409" s="44"/>
      <c r="S2409" s="44"/>
      <c r="T2409" s="44"/>
      <c r="U2409" s="44"/>
      <c r="V2409" s="44"/>
      <c r="W2409" s="44"/>
      <c r="X2409" s="44"/>
      <c r="Y2409" s="44"/>
      <c r="Z2409" s="44"/>
      <c r="AA2409" s="35"/>
      <c r="AB2409" s="35"/>
      <c r="AC2409" s="35"/>
      <c r="AD2409" s="35"/>
      <c r="AE2409" s="35"/>
      <c r="AF2409" s="35"/>
      <c r="AG2409" s="35"/>
      <c r="AH2409" s="35"/>
      <c r="AI2409" s="35"/>
      <c r="AJ2409" s="35"/>
      <c r="AK2409" s="35"/>
    </row>
    <row r="2410" spans="7:37" s="13" customFormat="1" ht="13.9" customHeight="1" x14ac:dyDescent="0.3">
      <c r="G2410" s="44"/>
      <c r="H2410" s="44"/>
      <c r="I2410" s="44"/>
      <c r="J2410" s="44"/>
      <c r="K2410" s="44"/>
      <c r="L2410" s="44"/>
      <c r="M2410" s="44"/>
      <c r="N2410" s="44"/>
      <c r="O2410" s="44"/>
      <c r="P2410" s="44"/>
      <c r="Q2410" s="44"/>
      <c r="R2410" s="44"/>
      <c r="S2410" s="44"/>
      <c r="T2410" s="44"/>
      <c r="U2410" s="44"/>
      <c r="V2410" s="44"/>
      <c r="W2410" s="44"/>
      <c r="X2410" s="44"/>
      <c r="Y2410" s="44"/>
      <c r="Z2410" s="44"/>
      <c r="AA2410" s="35"/>
      <c r="AB2410" s="35"/>
      <c r="AC2410" s="35"/>
      <c r="AD2410" s="35"/>
      <c r="AE2410" s="35"/>
      <c r="AF2410" s="35"/>
      <c r="AG2410" s="35"/>
      <c r="AH2410" s="35"/>
      <c r="AI2410" s="35"/>
      <c r="AJ2410" s="35"/>
      <c r="AK2410" s="35"/>
    </row>
    <row r="2411" spans="7:37" s="13" customFormat="1" ht="13.9" customHeight="1" x14ac:dyDescent="0.3">
      <c r="G2411" s="44"/>
      <c r="H2411" s="44"/>
      <c r="I2411" s="44"/>
      <c r="J2411" s="44"/>
      <c r="K2411" s="44"/>
      <c r="L2411" s="44"/>
      <c r="M2411" s="44"/>
      <c r="N2411" s="44"/>
      <c r="O2411" s="44"/>
      <c r="P2411" s="44"/>
      <c r="Q2411" s="44"/>
      <c r="R2411" s="44"/>
      <c r="S2411" s="44"/>
      <c r="T2411" s="44"/>
      <c r="U2411" s="44"/>
      <c r="V2411" s="44"/>
      <c r="W2411" s="44"/>
      <c r="X2411" s="44"/>
      <c r="Y2411" s="44"/>
      <c r="Z2411" s="44"/>
      <c r="AA2411" s="35"/>
      <c r="AB2411" s="35"/>
      <c r="AC2411" s="35"/>
      <c r="AD2411" s="35"/>
      <c r="AE2411" s="35"/>
      <c r="AF2411" s="35"/>
      <c r="AG2411" s="35"/>
      <c r="AH2411" s="35"/>
      <c r="AI2411" s="35"/>
      <c r="AJ2411" s="35"/>
      <c r="AK2411" s="35"/>
    </row>
    <row r="2412" spans="7:37" s="13" customFormat="1" ht="13.9" customHeight="1" x14ac:dyDescent="0.3">
      <c r="G2412" s="44"/>
      <c r="H2412" s="44"/>
      <c r="I2412" s="44"/>
      <c r="J2412" s="44"/>
      <c r="K2412" s="44"/>
      <c r="L2412" s="44"/>
      <c r="M2412" s="44"/>
      <c r="N2412" s="44"/>
      <c r="O2412" s="44"/>
      <c r="P2412" s="44"/>
      <c r="Q2412" s="44"/>
      <c r="R2412" s="44"/>
      <c r="S2412" s="44"/>
      <c r="T2412" s="44"/>
      <c r="U2412" s="44"/>
      <c r="V2412" s="44"/>
      <c r="W2412" s="44"/>
      <c r="X2412" s="44"/>
      <c r="Y2412" s="44"/>
      <c r="Z2412" s="44"/>
      <c r="AA2412" s="35"/>
      <c r="AB2412" s="35"/>
      <c r="AC2412" s="35"/>
      <c r="AD2412" s="35"/>
      <c r="AE2412" s="35"/>
      <c r="AF2412" s="35"/>
      <c r="AG2412" s="35"/>
      <c r="AH2412" s="35"/>
      <c r="AI2412" s="35"/>
      <c r="AJ2412" s="35"/>
      <c r="AK2412" s="35"/>
    </row>
    <row r="2413" spans="7:37" s="13" customFormat="1" ht="13.9" customHeight="1" x14ac:dyDescent="0.3">
      <c r="G2413" s="44"/>
      <c r="H2413" s="44"/>
      <c r="I2413" s="44"/>
      <c r="J2413" s="44"/>
      <c r="K2413" s="44"/>
      <c r="L2413" s="44"/>
      <c r="M2413" s="44"/>
      <c r="N2413" s="44"/>
      <c r="O2413" s="44"/>
      <c r="P2413" s="44"/>
      <c r="Q2413" s="44"/>
      <c r="R2413" s="44"/>
      <c r="S2413" s="44"/>
      <c r="T2413" s="44"/>
      <c r="U2413" s="44"/>
      <c r="V2413" s="44"/>
      <c r="W2413" s="44"/>
      <c r="X2413" s="44"/>
      <c r="Y2413" s="44"/>
      <c r="Z2413" s="44"/>
      <c r="AA2413" s="35"/>
      <c r="AB2413" s="35"/>
      <c r="AC2413" s="35"/>
      <c r="AD2413" s="35"/>
      <c r="AE2413" s="35"/>
      <c r="AF2413" s="35"/>
      <c r="AG2413" s="35"/>
      <c r="AH2413" s="35"/>
      <c r="AI2413" s="35"/>
      <c r="AJ2413" s="35"/>
      <c r="AK2413" s="35"/>
    </row>
    <row r="2414" spans="7:37" s="13" customFormat="1" ht="13.9" customHeight="1" x14ac:dyDescent="0.3">
      <c r="G2414" s="44"/>
      <c r="H2414" s="44"/>
      <c r="I2414" s="44"/>
      <c r="J2414" s="44"/>
      <c r="K2414" s="44"/>
      <c r="L2414" s="44"/>
      <c r="M2414" s="44"/>
      <c r="N2414" s="44"/>
      <c r="O2414" s="44"/>
      <c r="P2414" s="44"/>
      <c r="Q2414" s="44"/>
      <c r="R2414" s="44"/>
      <c r="S2414" s="44"/>
      <c r="T2414" s="44"/>
      <c r="U2414" s="44"/>
      <c r="V2414" s="44"/>
      <c r="W2414" s="44"/>
      <c r="X2414" s="44"/>
      <c r="Y2414" s="44"/>
      <c r="Z2414" s="44"/>
      <c r="AA2414" s="35"/>
      <c r="AB2414" s="35"/>
      <c r="AC2414" s="35"/>
      <c r="AD2414" s="35"/>
      <c r="AE2414" s="35"/>
      <c r="AF2414" s="35"/>
      <c r="AG2414" s="35"/>
      <c r="AH2414" s="35"/>
      <c r="AI2414" s="35"/>
      <c r="AJ2414" s="35"/>
      <c r="AK2414" s="35"/>
    </row>
    <row r="2415" spans="7:37" s="13" customFormat="1" ht="13.9" customHeight="1" x14ac:dyDescent="0.3">
      <c r="G2415" s="44"/>
      <c r="H2415" s="44"/>
      <c r="I2415" s="44"/>
      <c r="J2415" s="44"/>
      <c r="K2415" s="44"/>
      <c r="L2415" s="44"/>
      <c r="M2415" s="44"/>
      <c r="N2415" s="44"/>
      <c r="O2415" s="44"/>
      <c r="P2415" s="44"/>
      <c r="Q2415" s="44"/>
      <c r="R2415" s="44"/>
      <c r="S2415" s="44"/>
      <c r="T2415" s="44"/>
      <c r="U2415" s="44"/>
      <c r="V2415" s="44"/>
      <c r="W2415" s="44"/>
      <c r="X2415" s="44"/>
      <c r="Y2415" s="44"/>
      <c r="Z2415" s="44"/>
      <c r="AA2415" s="35"/>
      <c r="AB2415" s="35"/>
      <c r="AC2415" s="35"/>
      <c r="AD2415" s="35"/>
      <c r="AE2415" s="35"/>
      <c r="AF2415" s="35"/>
      <c r="AG2415" s="35"/>
      <c r="AH2415" s="35"/>
      <c r="AI2415" s="35"/>
      <c r="AJ2415" s="35"/>
      <c r="AK2415" s="35"/>
    </row>
    <row r="2416" spans="7:37" s="13" customFormat="1" ht="13.9" customHeight="1" x14ac:dyDescent="0.3">
      <c r="G2416" s="44"/>
      <c r="H2416" s="44"/>
      <c r="I2416" s="44"/>
      <c r="J2416" s="44"/>
      <c r="K2416" s="44"/>
      <c r="L2416" s="44"/>
      <c r="M2416" s="44"/>
      <c r="N2416" s="44"/>
      <c r="O2416" s="44"/>
      <c r="P2416" s="44"/>
      <c r="Q2416" s="44"/>
      <c r="R2416" s="44"/>
      <c r="S2416" s="44"/>
      <c r="T2416" s="44"/>
      <c r="U2416" s="44"/>
      <c r="V2416" s="44"/>
      <c r="W2416" s="44"/>
      <c r="X2416" s="44"/>
      <c r="Y2416" s="44"/>
      <c r="Z2416" s="44"/>
      <c r="AA2416" s="35"/>
      <c r="AB2416" s="35"/>
      <c r="AC2416" s="35"/>
      <c r="AD2416" s="35"/>
      <c r="AE2416" s="35"/>
      <c r="AF2416" s="35"/>
      <c r="AG2416" s="35"/>
      <c r="AH2416" s="35"/>
      <c r="AI2416" s="35"/>
      <c r="AJ2416" s="35"/>
      <c r="AK2416" s="35"/>
    </row>
    <row r="2417" spans="7:37" s="13" customFormat="1" ht="13.9" customHeight="1" x14ac:dyDescent="0.3">
      <c r="G2417" s="44"/>
      <c r="H2417" s="44"/>
      <c r="I2417" s="44"/>
      <c r="J2417" s="44"/>
      <c r="K2417" s="44"/>
      <c r="L2417" s="44"/>
      <c r="M2417" s="44"/>
      <c r="N2417" s="44"/>
      <c r="O2417" s="44"/>
      <c r="P2417" s="44"/>
      <c r="Q2417" s="44"/>
      <c r="R2417" s="44"/>
      <c r="S2417" s="44"/>
      <c r="T2417" s="44"/>
      <c r="U2417" s="44"/>
      <c r="V2417" s="44"/>
      <c r="W2417" s="44"/>
      <c r="X2417" s="44"/>
      <c r="Y2417" s="44"/>
      <c r="Z2417" s="44"/>
      <c r="AA2417" s="35"/>
      <c r="AB2417" s="35"/>
      <c r="AC2417" s="35"/>
      <c r="AD2417" s="35"/>
      <c r="AE2417" s="35"/>
      <c r="AF2417" s="35"/>
      <c r="AG2417" s="35"/>
      <c r="AH2417" s="35"/>
      <c r="AI2417" s="35"/>
      <c r="AJ2417" s="35"/>
      <c r="AK2417" s="35"/>
    </row>
    <row r="2418" spans="7:37" s="13" customFormat="1" ht="13.9" customHeight="1" x14ac:dyDescent="0.3">
      <c r="G2418" s="44"/>
      <c r="H2418" s="44"/>
      <c r="I2418" s="44"/>
      <c r="J2418" s="44"/>
      <c r="K2418" s="44"/>
      <c r="L2418" s="44"/>
      <c r="M2418" s="44"/>
      <c r="N2418" s="44"/>
      <c r="O2418" s="44"/>
      <c r="P2418" s="44"/>
      <c r="Q2418" s="44"/>
      <c r="R2418" s="44"/>
      <c r="S2418" s="44"/>
      <c r="T2418" s="44"/>
      <c r="U2418" s="44"/>
      <c r="V2418" s="44"/>
      <c r="W2418" s="44"/>
      <c r="X2418" s="44"/>
      <c r="Y2418" s="44"/>
      <c r="Z2418" s="44"/>
      <c r="AA2418" s="35"/>
      <c r="AB2418" s="35"/>
      <c r="AC2418" s="35"/>
      <c r="AD2418" s="35"/>
      <c r="AE2418" s="35"/>
      <c r="AF2418" s="35"/>
      <c r="AG2418" s="35"/>
      <c r="AH2418" s="35"/>
      <c r="AI2418" s="35"/>
      <c r="AJ2418" s="35"/>
      <c r="AK2418" s="35"/>
    </row>
    <row r="2419" spans="7:37" s="13" customFormat="1" ht="13.9" customHeight="1" x14ac:dyDescent="0.3">
      <c r="G2419" s="44"/>
      <c r="H2419" s="44"/>
      <c r="I2419" s="44"/>
      <c r="J2419" s="44"/>
      <c r="K2419" s="44"/>
      <c r="L2419" s="44"/>
      <c r="M2419" s="44"/>
      <c r="N2419" s="44"/>
      <c r="O2419" s="44"/>
      <c r="P2419" s="44"/>
      <c r="Q2419" s="44"/>
      <c r="R2419" s="44"/>
      <c r="S2419" s="44"/>
      <c r="T2419" s="44"/>
      <c r="U2419" s="44"/>
      <c r="V2419" s="44"/>
      <c r="W2419" s="44"/>
      <c r="X2419" s="44"/>
      <c r="Y2419" s="44"/>
      <c r="Z2419" s="44"/>
      <c r="AA2419" s="35"/>
      <c r="AB2419" s="35"/>
      <c r="AC2419" s="35"/>
      <c r="AD2419" s="35"/>
      <c r="AE2419" s="35"/>
      <c r="AF2419" s="35"/>
      <c r="AG2419" s="35"/>
      <c r="AH2419" s="35"/>
      <c r="AI2419" s="35"/>
      <c r="AJ2419" s="35"/>
      <c r="AK2419" s="35"/>
    </row>
    <row r="2420" spans="7:37" s="13" customFormat="1" ht="13.9" customHeight="1" x14ac:dyDescent="0.3">
      <c r="G2420" s="44"/>
      <c r="H2420" s="44"/>
      <c r="I2420" s="44"/>
      <c r="J2420" s="44"/>
      <c r="K2420" s="44"/>
      <c r="L2420" s="44"/>
      <c r="M2420" s="44"/>
      <c r="N2420" s="44"/>
      <c r="O2420" s="44"/>
      <c r="P2420" s="44"/>
      <c r="Q2420" s="44"/>
      <c r="R2420" s="44"/>
      <c r="S2420" s="44"/>
      <c r="T2420" s="44"/>
      <c r="U2420" s="44"/>
      <c r="V2420" s="44"/>
      <c r="W2420" s="44"/>
      <c r="X2420" s="44"/>
      <c r="Y2420" s="44"/>
      <c r="Z2420" s="44"/>
      <c r="AA2420" s="35"/>
      <c r="AB2420" s="35"/>
      <c r="AC2420" s="35"/>
      <c r="AD2420" s="35"/>
      <c r="AE2420" s="35"/>
      <c r="AF2420" s="35"/>
      <c r="AG2420" s="35"/>
      <c r="AH2420" s="35"/>
      <c r="AI2420" s="35"/>
      <c r="AJ2420" s="35"/>
      <c r="AK2420" s="35"/>
    </row>
    <row r="2421" spans="7:37" s="13" customFormat="1" ht="13.9" customHeight="1" x14ac:dyDescent="0.3">
      <c r="G2421" s="44"/>
      <c r="H2421" s="44"/>
      <c r="I2421" s="44"/>
      <c r="J2421" s="44"/>
      <c r="K2421" s="44"/>
      <c r="L2421" s="44"/>
      <c r="M2421" s="44"/>
      <c r="N2421" s="44"/>
      <c r="O2421" s="44"/>
      <c r="P2421" s="44"/>
      <c r="Q2421" s="44"/>
      <c r="R2421" s="44"/>
      <c r="S2421" s="44"/>
      <c r="T2421" s="44"/>
      <c r="U2421" s="44"/>
      <c r="V2421" s="44"/>
      <c r="W2421" s="44"/>
      <c r="X2421" s="44"/>
      <c r="Y2421" s="44"/>
      <c r="Z2421" s="44"/>
      <c r="AA2421" s="35"/>
      <c r="AB2421" s="35"/>
      <c r="AC2421" s="35"/>
      <c r="AD2421" s="35"/>
      <c r="AE2421" s="35"/>
      <c r="AF2421" s="35"/>
      <c r="AG2421" s="35"/>
      <c r="AH2421" s="35"/>
      <c r="AI2421" s="35"/>
      <c r="AJ2421" s="35"/>
      <c r="AK2421" s="35"/>
    </row>
    <row r="2422" spans="7:37" s="13" customFormat="1" ht="13.9" customHeight="1" x14ac:dyDescent="0.3">
      <c r="G2422" s="44"/>
      <c r="H2422" s="44"/>
      <c r="I2422" s="44"/>
      <c r="J2422" s="44"/>
      <c r="K2422" s="44"/>
      <c r="L2422" s="44"/>
      <c r="M2422" s="44"/>
      <c r="N2422" s="44"/>
      <c r="O2422" s="44"/>
      <c r="P2422" s="44"/>
      <c r="Q2422" s="44"/>
      <c r="R2422" s="44"/>
      <c r="S2422" s="44"/>
      <c r="T2422" s="44"/>
      <c r="U2422" s="44"/>
      <c r="V2422" s="44"/>
      <c r="W2422" s="44"/>
      <c r="X2422" s="44"/>
      <c r="Y2422" s="44"/>
      <c r="Z2422" s="44"/>
      <c r="AA2422" s="35"/>
      <c r="AB2422" s="35"/>
      <c r="AC2422" s="35"/>
      <c r="AD2422" s="35"/>
      <c r="AE2422" s="35"/>
      <c r="AF2422" s="35"/>
      <c r="AG2422" s="35"/>
      <c r="AH2422" s="35"/>
      <c r="AI2422" s="35"/>
      <c r="AJ2422" s="35"/>
      <c r="AK2422" s="35"/>
    </row>
    <row r="2423" spans="7:37" s="13" customFormat="1" ht="13.9" customHeight="1" x14ac:dyDescent="0.3">
      <c r="G2423" s="44"/>
      <c r="H2423" s="44"/>
      <c r="I2423" s="44"/>
      <c r="J2423" s="44"/>
      <c r="K2423" s="44"/>
      <c r="L2423" s="44"/>
      <c r="M2423" s="44"/>
      <c r="N2423" s="44"/>
      <c r="O2423" s="44"/>
      <c r="P2423" s="44"/>
      <c r="Q2423" s="44"/>
      <c r="R2423" s="44"/>
      <c r="S2423" s="44"/>
      <c r="T2423" s="44"/>
      <c r="U2423" s="44"/>
      <c r="V2423" s="44"/>
      <c r="W2423" s="44"/>
      <c r="X2423" s="44"/>
      <c r="Y2423" s="44"/>
      <c r="Z2423" s="44"/>
      <c r="AA2423" s="35"/>
      <c r="AB2423" s="35"/>
      <c r="AC2423" s="35"/>
      <c r="AD2423" s="35"/>
      <c r="AE2423" s="35"/>
      <c r="AF2423" s="35"/>
      <c r="AG2423" s="35"/>
      <c r="AH2423" s="35"/>
      <c r="AI2423" s="35"/>
      <c r="AJ2423" s="35"/>
      <c r="AK2423" s="35"/>
    </row>
    <row r="2424" spans="7:37" s="13" customFormat="1" ht="13.9" customHeight="1" x14ac:dyDescent="0.3">
      <c r="G2424" s="44"/>
      <c r="H2424" s="44"/>
      <c r="I2424" s="44"/>
      <c r="J2424" s="44"/>
      <c r="K2424" s="44"/>
      <c r="L2424" s="44"/>
      <c r="M2424" s="44"/>
      <c r="N2424" s="44"/>
      <c r="O2424" s="44"/>
      <c r="P2424" s="44"/>
      <c r="Q2424" s="44"/>
      <c r="R2424" s="44"/>
      <c r="S2424" s="44"/>
      <c r="T2424" s="44"/>
      <c r="U2424" s="44"/>
      <c r="V2424" s="44"/>
      <c r="W2424" s="44"/>
      <c r="X2424" s="44"/>
      <c r="Y2424" s="44"/>
      <c r="Z2424" s="44"/>
      <c r="AA2424" s="35"/>
      <c r="AB2424" s="35"/>
      <c r="AC2424" s="35"/>
      <c r="AD2424" s="35"/>
      <c r="AE2424" s="35"/>
      <c r="AF2424" s="35"/>
      <c r="AG2424" s="35"/>
      <c r="AH2424" s="35"/>
      <c r="AI2424" s="35"/>
      <c r="AJ2424" s="35"/>
      <c r="AK2424" s="35"/>
    </row>
    <row r="2425" spans="7:37" s="13" customFormat="1" ht="13.9" customHeight="1" x14ac:dyDescent="0.3">
      <c r="G2425" s="44"/>
      <c r="H2425" s="44"/>
      <c r="I2425" s="44"/>
      <c r="J2425" s="44"/>
      <c r="K2425" s="44"/>
      <c r="L2425" s="44"/>
      <c r="M2425" s="44"/>
      <c r="N2425" s="44"/>
      <c r="O2425" s="44"/>
      <c r="P2425" s="44"/>
      <c r="Q2425" s="44"/>
      <c r="R2425" s="44"/>
      <c r="S2425" s="44"/>
      <c r="T2425" s="44"/>
      <c r="U2425" s="44"/>
      <c r="V2425" s="44"/>
      <c r="W2425" s="44"/>
      <c r="X2425" s="44"/>
      <c r="Y2425" s="44"/>
      <c r="Z2425" s="44"/>
      <c r="AA2425" s="35"/>
      <c r="AB2425" s="35"/>
      <c r="AC2425" s="35"/>
      <c r="AD2425" s="35"/>
      <c r="AE2425" s="35"/>
      <c r="AF2425" s="35"/>
      <c r="AG2425" s="35"/>
      <c r="AH2425" s="35"/>
      <c r="AI2425" s="35"/>
      <c r="AJ2425" s="35"/>
      <c r="AK2425" s="35"/>
    </row>
    <row r="2426" spans="7:37" s="13" customFormat="1" ht="13.9" customHeight="1" x14ac:dyDescent="0.3">
      <c r="G2426" s="44"/>
      <c r="H2426" s="44"/>
      <c r="I2426" s="44"/>
      <c r="J2426" s="44"/>
      <c r="K2426" s="44"/>
      <c r="L2426" s="44"/>
      <c r="M2426" s="44"/>
      <c r="N2426" s="44"/>
      <c r="O2426" s="44"/>
      <c r="P2426" s="44"/>
      <c r="Q2426" s="44"/>
      <c r="R2426" s="44"/>
      <c r="S2426" s="44"/>
      <c r="T2426" s="44"/>
      <c r="U2426" s="44"/>
      <c r="V2426" s="44"/>
      <c r="W2426" s="44"/>
      <c r="X2426" s="44"/>
      <c r="Y2426" s="44"/>
      <c r="Z2426" s="44"/>
      <c r="AA2426" s="35"/>
      <c r="AB2426" s="35"/>
      <c r="AC2426" s="35"/>
      <c r="AD2426" s="35"/>
      <c r="AE2426" s="35"/>
      <c r="AF2426" s="35"/>
      <c r="AG2426" s="35"/>
      <c r="AH2426" s="35"/>
      <c r="AI2426" s="35"/>
      <c r="AJ2426" s="35"/>
      <c r="AK2426" s="35"/>
    </row>
    <row r="2427" spans="7:37" s="13" customFormat="1" ht="13.9" customHeight="1" x14ac:dyDescent="0.3">
      <c r="G2427" s="44"/>
      <c r="H2427" s="44"/>
      <c r="I2427" s="44"/>
      <c r="J2427" s="44"/>
      <c r="K2427" s="44"/>
      <c r="L2427" s="44"/>
      <c r="M2427" s="44"/>
      <c r="N2427" s="44"/>
      <c r="O2427" s="44"/>
      <c r="P2427" s="44"/>
      <c r="Q2427" s="44"/>
      <c r="R2427" s="44"/>
      <c r="S2427" s="44"/>
      <c r="T2427" s="44"/>
      <c r="U2427" s="44"/>
      <c r="V2427" s="44"/>
      <c r="W2427" s="44"/>
      <c r="X2427" s="44"/>
      <c r="Y2427" s="44"/>
      <c r="Z2427" s="44"/>
      <c r="AA2427" s="35"/>
      <c r="AB2427" s="35"/>
      <c r="AC2427" s="35"/>
      <c r="AD2427" s="35"/>
      <c r="AE2427" s="35"/>
      <c r="AF2427" s="35"/>
      <c r="AG2427" s="35"/>
      <c r="AH2427" s="35"/>
      <c r="AI2427" s="35"/>
      <c r="AJ2427" s="35"/>
      <c r="AK2427" s="35"/>
    </row>
    <row r="2428" spans="7:37" s="13" customFormat="1" ht="13.9" customHeight="1" x14ac:dyDescent="0.3">
      <c r="G2428" s="44"/>
      <c r="H2428" s="44"/>
      <c r="I2428" s="44"/>
      <c r="J2428" s="44"/>
      <c r="K2428" s="44"/>
      <c r="L2428" s="44"/>
      <c r="M2428" s="44"/>
      <c r="N2428" s="44"/>
      <c r="O2428" s="44"/>
      <c r="P2428" s="44"/>
      <c r="Q2428" s="44"/>
      <c r="R2428" s="44"/>
      <c r="S2428" s="44"/>
      <c r="T2428" s="44"/>
      <c r="U2428" s="44"/>
      <c r="V2428" s="44"/>
      <c r="W2428" s="44"/>
      <c r="X2428" s="44"/>
      <c r="Y2428" s="44"/>
      <c r="Z2428" s="44"/>
      <c r="AA2428" s="35"/>
      <c r="AB2428" s="35"/>
      <c r="AC2428" s="35"/>
      <c r="AD2428" s="35"/>
      <c r="AE2428" s="35"/>
      <c r="AF2428" s="35"/>
      <c r="AG2428" s="35"/>
      <c r="AH2428" s="35"/>
      <c r="AI2428" s="35"/>
      <c r="AJ2428" s="35"/>
      <c r="AK2428" s="35"/>
    </row>
    <row r="2429" spans="7:37" s="13" customFormat="1" ht="13.9" customHeight="1" x14ac:dyDescent="0.3">
      <c r="G2429" s="44"/>
      <c r="H2429" s="44"/>
      <c r="I2429" s="44"/>
      <c r="J2429" s="44"/>
      <c r="K2429" s="44"/>
      <c r="L2429" s="44"/>
      <c r="M2429" s="44"/>
      <c r="N2429" s="44"/>
      <c r="O2429" s="44"/>
      <c r="P2429" s="44"/>
      <c r="Q2429" s="44"/>
      <c r="R2429" s="44"/>
      <c r="S2429" s="44"/>
      <c r="T2429" s="44"/>
      <c r="U2429" s="44"/>
      <c r="V2429" s="44"/>
      <c r="W2429" s="44"/>
      <c r="X2429" s="44"/>
      <c r="Y2429" s="44"/>
      <c r="Z2429" s="44"/>
      <c r="AA2429" s="35"/>
      <c r="AB2429" s="35"/>
      <c r="AC2429" s="35"/>
      <c r="AD2429" s="35"/>
      <c r="AE2429" s="35"/>
      <c r="AF2429" s="35"/>
      <c r="AG2429" s="35"/>
      <c r="AH2429" s="35"/>
      <c r="AI2429" s="35"/>
      <c r="AJ2429" s="35"/>
      <c r="AK2429" s="35"/>
    </row>
    <row r="2430" spans="7:37" s="13" customFormat="1" ht="13.9" customHeight="1" x14ac:dyDescent="0.3">
      <c r="G2430" s="44"/>
      <c r="H2430" s="44"/>
      <c r="I2430" s="44"/>
      <c r="J2430" s="44"/>
      <c r="K2430" s="44"/>
      <c r="L2430" s="44"/>
      <c r="M2430" s="44"/>
      <c r="N2430" s="44"/>
      <c r="O2430" s="44"/>
      <c r="P2430" s="44"/>
      <c r="Q2430" s="44"/>
      <c r="R2430" s="44"/>
      <c r="S2430" s="44"/>
      <c r="T2430" s="44"/>
      <c r="U2430" s="44"/>
      <c r="V2430" s="44"/>
      <c r="W2430" s="44"/>
      <c r="X2430" s="44"/>
      <c r="Y2430" s="44"/>
      <c r="Z2430" s="44"/>
      <c r="AA2430" s="35"/>
      <c r="AB2430" s="35"/>
      <c r="AC2430" s="35"/>
      <c r="AD2430" s="35"/>
      <c r="AE2430" s="35"/>
      <c r="AF2430" s="35"/>
      <c r="AG2430" s="35"/>
      <c r="AH2430" s="35"/>
      <c r="AI2430" s="35"/>
      <c r="AJ2430" s="35"/>
      <c r="AK2430" s="35"/>
    </row>
    <row r="2431" spans="7:37" s="13" customFormat="1" ht="13.9" customHeight="1" x14ac:dyDescent="0.3">
      <c r="G2431" s="44"/>
      <c r="H2431" s="44"/>
      <c r="I2431" s="44"/>
      <c r="J2431" s="44"/>
      <c r="K2431" s="44"/>
      <c r="L2431" s="44"/>
      <c r="M2431" s="44"/>
      <c r="N2431" s="44"/>
      <c r="O2431" s="44"/>
      <c r="P2431" s="44"/>
      <c r="Q2431" s="44"/>
      <c r="R2431" s="44"/>
      <c r="S2431" s="44"/>
      <c r="T2431" s="44"/>
      <c r="U2431" s="44"/>
      <c r="V2431" s="44"/>
      <c r="W2431" s="44"/>
      <c r="X2431" s="44"/>
      <c r="Y2431" s="44"/>
      <c r="Z2431" s="44"/>
      <c r="AA2431" s="35"/>
      <c r="AB2431" s="35"/>
      <c r="AC2431" s="35"/>
      <c r="AD2431" s="35"/>
      <c r="AE2431" s="35"/>
      <c r="AF2431" s="35"/>
      <c r="AG2431" s="35"/>
      <c r="AH2431" s="35"/>
      <c r="AI2431" s="35"/>
      <c r="AJ2431" s="35"/>
      <c r="AK2431" s="35"/>
    </row>
    <row r="2432" spans="7:37" s="13" customFormat="1" ht="13.9" customHeight="1" x14ac:dyDescent="0.3">
      <c r="G2432" s="44"/>
      <c r="H2432" s="44"/>
      <c r="I2432" s="44"/>
      <c r="J2432" s="44"/>
      <c r="K2432" s="44"/>
      <c r="L2432" s="44"/>
      <c r="M2432" s="44"/>
      <c r="N2432" s="44"/>
      <c r="O2432" s="44"/>
      <c r="P2432" s="44"/>
      <c r="Q2432" s="44"/>
      <c r="R2432" s="44"/>
      <c r="S2432" s="44"/>
      <c r="T2432" s="44"/>
      <c r="U2432" s="44"/>
      <c r="V2432" s="44"/>
      <c r="W2432" s="44"/>
      <c r="X2432" s="44"/>
      <c r="Y2432" s="44"/>
      <c r="Z2432" s="44"/>
      <c r="AA2432" s="35"/>
      <c r="AB2432" s="35"/>
      <c r="AC2432" s="35"/>
      <c r="AD2432" s="35"/>
      <c r="AE2432" s="35"/>
      <c r="AF2432" s="35"/>
      <c r="AG2432" s="35"/>
      <c r="AH2432" s="35"/>
      <c r="AI2432" s="35"/>
      <c r="AJ2432" s="35"/>
      <c r="AK2432" s="35"/>
    </row>
    <row r="2433" spans="7:37" s="13" customFormat="1" ht="13.9" customHeight="1" x14ac:dyDescent="0.3">
      <c r="G2433" s="44"/>
      <c r="H2433" s="44"/>
      <c r="I2433" s="44"/>
      <c r="J2433" s="44"/>
      <c r="K2433" s="44"/>
      <c r="L2433" s="44"/>
      <c r="M2433" s="44"/>
      <c r="N2433" s="44"/>
      <c r="O2433" s="44"/>
      <c r="P2433" s="44"/>
      <c r="Q2433" s="44"/>
      <c r="R2433" s="44"/>
      <c r="S2433" s="44"/>
      <c r="T2433" s="44"/>
      <c r="U2433" s="44"/>
      <c r="V2433" s="44"/>
      <c r="W2433" s="44"/>
      <c r="X2433" s="44"/>
      <c r="Y2433" s="44"/>
      <c r="Z2433" s="44"/>
      <c r="AA2433" s="35"/>
      <c r="AB2433" s="35"/>
      <c r="AC2433" s="35"/>
      <c r="AD2433" s="35"/>
      <c r="AE2433" s="35"/>
      <c r="AF2433" s="35"/>
      <c r="AG2433" s="35"/>
      <c r="AH2433" s="35"/>
      <c r="AI2433" s="35"/>
      <c r="AJ2433" s="35"/>
      <c r="AK2433" s="35"/>
    </row>
    <row r="2434" spans="7:37" s="13" customFormat="1" ht="13.9" customHeight="1" x14ac:dyDescent="0.3">
      <c r="G2434" s="44"/>
      <c r="H2434" s="44"/>
      <c r="I2434" s="44"/>
      <c r="J2434" s="44"/>
      <c r="K2434" s="44"/>
      <c r="L2434" s="44"/>
      <c r="M2434" s="44"/>
      <c r="N2434" s="44"/>
      <c r="O2434" s="44"/>
      <c r="P2434" s="44"/>
      <c r="Q2434" s="44"/>
      <c r="R2434" s="44"/>
      <c r="S2434" s="44"/>
      <c r="T2434" s="44"/>
      <c r="U2434" s="44"/>
      <c r="V2434" s="44"/>
      <c r="W2434" s="44"/>
      <c r="X2434" s="44"/>
      <c r="Y2434" s="44"/>
      <c r="Z2434" s="44"/>
      <c r="AA2434" s="35"/>
      <c r="AB2434" s="35"/>
      <c r="AC2434" s="35"/>
      <c r="AD2434" s="35"/>
      <c r="AE2434" s="35"/>
      <c r="AF2434" s="35"/>
      <c r="AG2434" s="35"/>
      <c r="AH2434" s="35"/>
      <c r="AI2434" s="35"/>
      <c r="AJ2434" s="35"/>
      <c r="AK2434" s="35"/>
    </row>
    <row r="2435" spans="7:37" s="13" customFormat="1" ht="13.9" customHeight="1" x14ac:dyDescent="0.3">
      <c r="G2435" s="44"/>
      <c r="H2435" s="44"/>
      <c r="I2435" s="44"/>
      <c r="J2435" s="44"/>
      <c r="K2435" s="44"/>
      <c r="L2435" s="44"/>
      <c r="M2435" s="44"/>
      <c r="N2435" s="44"/>
      <c r="O2435" s="44"/>
      <c r="P2435" s="44"/>
      <c r="Q2435" s="44"/>
      <c r="R2435" s="44"/>
      <c r="S2435" s="44"/>
      <c r="T2435" s="44"/>
      <c r="U2435" s="44"/>
      <c r="V2435" s="44"/>
      <c r="W2435" s="44"/>
      <c r="X2435" s="44"/>
      <c r="Y2435" s="44"/>
      <c r="Z2435" s="44"/>
      <c r="AA2435" s="35"/>
      <c r="AB2435" s="35"/>
      <c r="AC2435" s="35"/>
      <c r="AD2435" s="35"/>
      <c r="AE2435" s="35"/>
      <c r="AF2435" s="35"/>
      <c r="AG2435" s="35"/>
      <c r="AH2435" s="35"/>
      <c r="AI2435" s="35"/>
      <c r="AJ2435" s="35"/>
      <c r="AK2435" s="35"/>
    </row>
    <row r="2436" spans="7:37" s="13" customFormat="1" ht="13.9" customHeight="1" x14ac:dyDescent="0.3">
      <c r="G2436" s="44"/>
      <c r="H2436" s="44"/>
      <c r="I2436" s="44"/>
      <c r="J2436" s="44"/>
      <c r="K2436" s="44"/>
      <c r="L2436" s="44"/>
      <c r="M2436" s="44"/>
      <c r="N2436" s="44"/>
      <c r="O2436" s="44"/>
      <c r="P2436" s="44"/>
      <c r="Q2436" s="44"/>
      <c r="R2436" s="44"/>
      <c r="S2436" s="44"/>
      <c r="T2436" s="44"/>
      <c r="U2436" s="44"/>
      <c r="V2436" s="44"/>
      <c r="W2436" s="44"/>
      <c r="X2436" s="44"/>
      <c r="Y2436" s="44"/>
      <c r="Z2436" s="44"/>
      <c r="AA2436" s="35"/>
      <c r="AB2436" s="35"/>
      <c r="AC2436" s="35"/>
      <c r="AD2436" s="35"/>
      <c r="AE2436" s="35"/>
      <c r="AF2436" s="35"/>
      <c r="AG2436" s="35"/>
      <c r="AH2436" s="35"/>
      <c r="AI2436" s="35"/>
      <c r="AJ2436" s="35"/>
      <c r="AK2436" s="35"/>
    </row>
    <row r="2437" spans="7:37" s="13" customFormat="1" ht="13.9" customHeight="1" x14ac:dyDescent="0.3">
      <c r="G2437" s="44"/>
      <c r="H2437" s="44"/>
      <c r="I2437" s="44"/>
      <c r="J2437" s="44"/>
      <c r="K2437" s="44"/>
      <c r="L2437" s="44"/>
      <c r="M2437" s="44"/>
      <c r="N2437" s="44"/>
      <c r="O2437" s="44"/>
      <c r="P2437" s="44"/>
      <c r="Q2437" s="44"/>
      <c r="R2437" s="44"/>
      <c r="S2437" s="44"/>
      <c r="T2437" s="44"/>
      <c r="U2437" s="44"/>
      <c r="V2437" s="44"/>
      <c r="W2437" s="44"/>
      <c r="X2437" s="44"/>
      <c r="Y2437" s="44"/>
      <c r="Z2437" s="44"/>
      <c r="AA2437" s="35"/>
      <c r="AB2437" s="35"/>
      <c r="AC2437" s="35"/>
      <c r="AD2437" s="35"/>
      <c r="AE2437" s="35"/>
      <c r="AF2437" s="35"/>
      <c r="AG2437" s="35"/>
      <c r="AH2437" s="35"/>
      <c r="AI2437" s="35"/>
      <c r="AJ2437" s="35"/>
      <c r="AK2437" s="35"/>
    </row>
    <row r="2438" spans="7:37" s="13" customFormat="1" ht="13.9" customHeight="1" x14ac:dyDescent="0.3">
      <c r="G2438" s="44"/>
      <c r="H2438" s="44"/>
      <c r="I2438" s="44"/>
      <c r="J2438" s="44"/>
      <c r="K2438" s="44"/>
      <c r="L2438" s="44"/>
      <c r="M2438" s="44"/>
      <c r="N2438" s="44"/>
      <c r="O2438" s="44"/>
      <c r="P2438" s="44"/>
      <c r="Q2438" s="44"/>
      <c r="R2438" s="44"/>
      <c r="S2438" s="44"/>
      <c r="T2438" s="44"/>
      <c r="U2438" s="44"/>
      <c r="V2438" s="44"/>
      <c r="W2438" s="44"/>
      <c r="X2438" s="44"/>
      <c r="Y2438" s="44"/>
      <c r="Z2438" s="44"/>
      <c r="AA2438" s="35"/>
      <c r="AB2438" s="35"/>
      <c r="AC2438" s="35"/>
      <c r="AD2438" s="35"/>
      <c r="AE2438" s="35"/>
      <c r="AF2438" s="35"/>
      <c r="AG2438" s="35"/>
      <c r="AH2438" s="35"/>
      <c r="AI2438" s="35"/>
      <c r="AJ2438" s="35"/>
      <c r="AK2438" s="35"/>
    </row>
    <row r="2439" spans="7:37" s="13" customFormat="1" ht="13.9" customHeight="1" x14ac:dyDescent="0.3">
      <c r="G2439" s="44"/>
      <c r="H2439" s="44"/>
      <c r="I2439" s="44"/>
      <c r="J2439" s="44"/>
      <c r="K2439" s="44"/>
      <c r="L2439" s="44"/>
      <c r="M2439" s="44"/>
      <c r="N2439" s="44"/>
      <c r="O2439" s="44"/>
      <c r="P2439" s="44"/>
      <c r="Q2439" s="44"/>
      <c r="R2439" s="44"/>
      <c r="S2439" s="44"/>
      <c r="T2439" s="44"/>
      <c r="U2439" s="44"/>
      <c r="V2439" s="44"/>
      <c r="W2439" s="44"/>
      <c r="X2439" s="44"/>
      <c r="Y2439" s="44"/>
      <c r="Z2439" s="44"/>
      <c r="AA2439" s="35"/>
      <c r="AB2439" s="35"/>
      <c r="AC2439" s="35"/>
      <c r="AD2439" s="35"/>
      <c r="AE2439" s="35"/>
      <c r="AF2439" s="35"/>
      <c r="AG2439" s="35"/>
      <c r="AH2439" s="35"/>
      <c r="AI2439" s="35"/>
      <c r="AJ2439" s="35"/>
      <c r="AK2439" s="35"/>
    </row>
    <row r="2440" spans="7:37" s="13" customFormat="1" ht="13.9" customHeight="1" x14ac:dyDescent="0.3">
      <c r="G2440" s="44"/>
      <c r="H2440" s="44"/>
      <c r="I2440" s="44"/>
      <c r="J2440" s="44"/>
      <c r="K2440" s="44"/>
      <c r="L2440" s="44"/>
      <c r="M2440" s="44"/>
      <c r="N2440" s="44"/>
      <c r="O2440" s="44"/>
      <c r="P2440" s="44"/>
      <c r="Q2440" s="44"/>
      <c r="R2440" s="44"/>
      <c r="S2440" s="44"/>
      <c r="T2440" s="44"/>
      <c r="U2440" s="44"/>
      <c r="V2440" s="44"/>
      <c r="W2440" s="44"/>
      <c r="X2440" s="44"/>
      <c r="Y2440" s="44"/>
      <c r="Z2440" s="44"/>
      <c r="AA2440" s="35"/>
      <c r="AB2440" s="35"/>
      <c r="AC2440" s="35"/>
      <c r="AD2440" s="35"/>
      <c r="AE2440" s="35"/>
      <c r="AF2440" s="35"/>
      <c r="AG2440" s="35"/>
      <c r="AH2440" s="35"/>
      <c r="AI2440" s="35"/>
      <c r="AJ2440" s="35"/>
      <c r="AK2440" s="35"/>
    </row>
    <row r="2441" spans="7:37" s="13" customFormat="1" ht="13.9" customHeight="1" x14ac:dyDescent="0.3">
      <c r="G2441" s="44"/>
      <c r="H2441" s="44"/>
      <c r="I2441" s="44"/>
      <c r="J2441" s="44"/>
      <c r="K2441" s="44"/>
      <c r="L2441" s="44"/>
      <c r="M2441" s="44"/>
      <c r="N2441" s="44"/>
      <c r="O2441" s="44"/>
      <c r="P2441" s="44"/>
      <c r="Q2441" s="44"/>
      <c r="R2441" s="44"/>
      <c r="S2441" s="44"/>
      <c r="T2441" s="44"/>
      <c r="U2441" s="44"/>
      <c r="V2441" s="44"/>
      <c r="W2441" s="44"/>
      <c r="X2441" s="44"/>
      <c r="Y2441" s="44"/>
      <c r="Z2441" s="44"/>
      <c r="AA2441" s="35"/>
      <c r="AB2441" s="35"/>
      <c r="AC2441" s="35"/>
      <c r="AD2441" s="35"/>
      <c r="AE2441" s="35"/>
      <c r="AF2441" s="35"/>
      <c r="AG2441" s="35"/>
      <c r="AH2441" s="35"/>
      <c r="AI2441" s="35"/>
      <c r="AJ2441" s="35"/>
      <c r="AK2441" s="35"/>
    </row>
    <row r="2442" spans="7:37" s="13" customFormat="1" ht="13.9" customHeight="1" x14ac:dyDescent="0.3">
      <c r="G2442" s="44"/>
      <c r="H2442" s="44"/>
      <c r="I2442" s="44"/>
      <c r="J2442" s="44"/>
      <c r="K2442" s="44"/>
      <c r="L2442" s="44"/>
      <c r="M2442" s="44"/>
      <c r="N2442" s="44"/>
      <c r="O2442" s="44"/>
      <c r="P2442" s="44"/>
      <c r="Q2442" s="44"/>
      <c r="R2442" s="44"/>
      <c r="S2442" s="44"/>
      <c r="T2442" s="44"/>
      <c r="U2442" s="44"/>
      <c r="V2442" s="44"/>
      <c r="W2442" s="44"/>
      <c r="X2442" s="44"/>
      <c r="Y2442" s="44"/>
      <c r="Z2442" s="44"/>
      <c r="AA2442" s="35"/>
      <c r="AB2442" s="35"/>
      <c r="AC2442" s="35"/>
      <c r="AD2442" s="35"/>
      <c r="AE2442" s="35"/>
      <c r="AF2442" s="35"/>
      <c r="AG2442" s="35"/>
      <c r="AH2442" s="35"/>
      <c r="AI2442" s="35"/>
      <c r="AJ2442" s="35"/>
      <c r="AK2442" s="35"/>
    </row>
    <row r="2443" spans="7:37" s="13" customFormat="1" ht="13.9" customHeight="1" x14ac:dyDescent="0.3">
      <c r="G2443" s="44"/>
      <c r="H2443" s="44"/>
      <c r="I2443" s="44"/>
      <c r="J2443" s="44"/>
      <c r="K2443" s="44"/>
      <c r="L2443" s="44"/>
      <c r="M2443" s="44"/>
      <c r="N2443" s="44"/>
      <c r="O2443" s="44"/>
      <c r="P2443" s="44"/>
      <c r="Q2443" s="44"/>
      <c r="R2443" s="44"/>
      <c r="S2443" s="44"/>
      <c r="T2443" s="44"/>
      <c r="U2443" s="44"/>
      <c r="V2443" s="44"/>
      <c r="W2443" s="44"/>
      <c r="X2443" s="44"/>
      <c r="Y2443" s="44"/>
      <c r="Z2443" s="44"/>
      <c r="AA2443" s="35"/>
      <c r="AB2443" s="35"/>
      <c r="AC2443" s="35"/>
      <c r="AD2443" s="35"/>
      <c r="AE2443" s="35"/>
      <c r="AF2443" s="35"/>
      <c r="AG2443" s="35"/>
      <c r="AH2443" s="35"/>
      <c r="AI2443" s="35"/>
      <c r="AJ2443" s="35"/>
      <c r="AK2443" s="35"/>
    </row>
    <row r="2444" spans="7:37" s="13" customFormat="1" ht="13.9" customHeight="1" x14ac:dyDescent="0.3">
      <c r="G2444" s="44"/>
      <c r="H2444" s="44"/>
      <c r="I2444" s="44"/>
      <c r="J2444" s="44"/>
      <c r="K2444" s="44"/>
      <c r="L2444" s="44"/>
      <c r="M2444" s="44"/>
      <c r="N2444" s="44"/>
      <c r="O2444" s="44"/>
      <c r="P2444" s="44"/>
      <c r="Q2444" s="44"/>
      <c r="R2444" s="44"/>
      <c r="S2444" s="44"/>
      <c r="T2444" s="44"/>
      <c r="U2444" s="44"/>
      <c r="V2444" s="44"/>
      <c r="W2444" s="44"/>
      <c r="X2444" s="44"/>
      <c r="Y2444" s="44"/>
      <c r="Z2444" s="44"/>
      <c r="AA2444" s="35"/>
      <c r="AB2444" s="35"/>
      <c r="AC2444" s="35"/>
      <c r="AD2444" s="35"/>
      <c r="AE2444" s="35"/>
      <c r="AF2444" s="35"/>
      <c r="AG2444" s="35"/>
      <c r="AH2444" s="35"/>
      <c r="AI2444" s="35"/>
      <c r="AJ2444" s="35"/>
      <c r="AK2444" s="35"/>
    </row>
    <row r="2445" spans="7:37" s="13" customFormat="1" ht="13.9" customHeight="1" x14ac:dyDescent="0.3">
      <c r="G2445" s="44"/>
      <c r="H2445" s="44"/>
      <c r="I2445" s="44"/>
      <c r="J2445" s="44"/>
      <c r="K2445" s="44"/>
      <c r="L2445" s="44"/>
      <c r="M2445" s="44"/>
      <c r="N2445" s="44"/>
      <c r="O2445" s="44"/>
      <c r="P2445" s="44"/>
      <c r="Q2445" s="44"/>
      <c r="R2445" s="44"/>
      <c r="S2445" s="44"/>
      <c r="T2445" s="44"/>
      <c r="U2445" s="44"/>
      <c r="V2445" s="44"/>
      <c r="W2445" s="44"/>
      <c r="X2445" s="44"/>
      <c r="Y2445" s="44"/>
      <c r="Z2445" s="44"/>
      <c r="AA2445" s="35"/>
      <c r="AB2445" s="35"/>
      <c r="AC2445" s="35"/>
      <c r="AD2445" s="35"/>
      <c r="AE2445" s="35"/>
      <c r="AF2445" s="35"/>
      <c r="AG2445" s="35"/>
      <c r="AH2445" s="35"/>
      <c r="AI2445" s="35"/>
      <c r="AJ2445" s="35"/>
      <c r="AK2445" s="35"/>
    </row>
    <row r="2446" spans="7:37" s="13" customFormat="1" ht="13.9" customHeight="1" x14ac:dyDescent="0.3">
      <c r="G2446" s="44"/>
      <c r="H2446" s="44"/>
      <c r="I2446" s="44"/>
      <c r="J2446" s="44"/>
      <c r="K2446" s="44"/>
      <c r="L2446" s="44"/>
      <c r="M2446" s="44"/>
      <c r="N2446" s="44"/>
      <c r="O2446" s="44"/>
      <c r="P2446" s="44"/>
      <c r="Q2446" s="44"/>
      <c r="R2446" s="44"/>
      <c r="S2446" s="44"/>
      <c r="T2446" s="44"/>
      <c r="U2446" s="44"/>
      <c r="V2446" s="44"/>
      <c r="W2446" s="44"/>
      <c r="X2446" s="44"/>
      <c r="Y2446" s="44"/>
      <c r="Z2446" s="44"/>
      <c r="AA2446" s="35"/>
      <c r="AB2446" s="35"/>
      <c r="AC2446" s="35"/>
      <c r="AD2446" s="35"/>
      <c r="AE2446" s="35"/>
      <c r="AF2446" s="35"/>
      <c r="AG2446" s="35"/>
      <c r="AH2446" s="35"/>
      <c r="AI2446" s="35"/>
      <c r="AJ2446" s="35"/>
      <c r="AK2446" s="35"/>
    </row>
    <row r="2447" spans="7:37" s="13" customFormat="1" ht="13.9" customHeight="1" x14ac:dyDescent="0.3">
      <c r="G2447" s="44"/>
      <c r="H2447" s="44"/>
      <c r="I2447" s="44"/>
      <c r="J2447" s="44"/>
      <c r="K2447" s="44"/>
      <c r="L2447" s="44"/>
      <c r="M2447" s="44"/>
      <c r="N2447" s="44"/>
      <c r="O2447" s="44"/>
      <c r="P2447" s="44"/>
      <c r="Q2447" s="44"/>
      <c r="R2447" s="44"/>
      <c r="S2447" s="44"/>
      <c r="T2447" s="44"/>
      <c r="U2447" s="44"/>
      <c r="V2447" s="44"/>
      <c r="W2447" s="44"/>
      <c r="X2447" s="44"/>
      <c r="Y2447" s="44"/>
      <c r="Z2447" s="44"/>
      <c r="AA2447" s="35"/>
      <c r="AB2447" s="35"/>
      <c r="AC2447" s="35"/>
      <c r="AD2447" s="35"/>
      <c r="AE2447" s="35"/>
      <c r="AF2447" s="35"/>
      <c r="AG2447" s="35"/>
      <c r="AH2447" s="35"/>
      <c r="AI2447" s="35"/>
      <c r="AJ2447" s="35"/>
      <c r="AK2447" s="35"/>
    </row>
    <row r="2448" spans="7:37" s="13" customFormat="1" ht="13.9" customHeight="1" x14ac:dyDescent="0.3">
      <c r="G2448" s="44"/>
      <c r="H2448" s="44"/>
      <c r="I2448" s="44"/>
      <c r="J2448" s="44"/>
      <c r="K2448" s="44"/>
      <c r="L2448" s="44"/>
      <c r="M2448" s="44"/>
      <c r="N2448" s="44"/>
      <c r="O2448" s="44"/>
      <c r="P2448" s="44"/>
      <c r="Q2448" s="44"/>
      <c r="R2448" s="44"/>
      <c r="S2448" s="44"/>
      <c r="T2448" s="44"/>
      <c r="U2448" s="44"/>
      <c r="V2448" s="44"/>
      <c r="W2448" s="44"/>
      <c r="X2448" s="44"/>
      <c r="Y2448" s="44"/>
      <c r="Z2448" s="44"/>
      <c r="AA2448" s="35"/>
      <c r="AB2448" s="35"/>
      <c r="AC2448" s="35"/>
      <c r="AD2448" s="35"/>
      <c r="AE2448" s="35"/>
      <c r="AF2448" s="35"/>
      <c r="AG2448" s="35"/>
      <c r="AH2448" s="35"/>
      <c r="AI2448" s="35"/>
      <c r="AJ2448" s="35"/>
      <c r="AK2448" s="35"/>
    </row>
    <row r="2449" spans="7:37" s="13" customFormat="1" ht="13.9" customHeight="1" x14ac:dyDescent="0.3">
      <c r="G2449" s="44"/>
      <c r="H2449" s="44"/>
      <c r="I2449" s="44"/>
      <c r="J2449" s="44"/>
      <c r="K2449" s="44"/>
      <c r="L2449" s="44"/>
      <c r="M2449" s="44"/>
      <c r="N2449" s="44"/>
      <c r="O2449" s="44"/>
      <c r="P2449" s="44"/>
      <c r="Q2449" s="44"/>
      <c r="R2449" s="44"/>
      <c r="S2449" s="44"/>
      <c r="T2449" s="44"/>
      <c r="U2449" s="44"/>
      <c r="V2449" s="44"/>
      <c r="W2449" s="44"/>
      <c r="X2449" s="44"/>
      <c r="Y2449" s="44"/>
      <c r="Z2449" s="44"/>
      <c r="AA2449" s="35"/>
      <c r="AB2449" s="35"/>
      <c r="AC2449" s="35"/>
      <c r="AD2449" s="35"/>
      <c r="AE2449" s="35"/>
      <c r="AF2449" s="35"/>
      <c r="AG2449" s="35"/>
      <c r="AH2449" s="35"/>
      <c r="AI2449" s="35"/>
      <c r="AJ2449" s="35"/>
      <c r="AK2449" s="35"/>
    </row>
    <row r="2450" spans="7:37" s="13" customFormat="1" ht="13.9" customHeight="1" x14ac:dyDescent="0.3">
      <c r="G2450" s="44"/>
      <c r="H2450" s="44"/>
      <c r="I2450" s="44"/>
      <c r="J2450" s="44"/>
      <c r="K2450" s="44"/>
      <c r="L2450" s="44"/>
      <c r="M2450" s="44"/>
      <c r="N2450" s="44"/>
      <c r="O2450" s="44"/>
      <c r="P2450" s="44"/>
      <c r="Q2450" s="44"/>
      <c r="R2450" s="44"/>
      <c r="S2450" s="44"/>
      <c r="T2450" s="44"/>
      <c r="U2450" s="44"/>
      <c r="V2450" s="44"/>
      <c r="W2450" s="44"/>
      <c r="X2450" s="44"/>
      <c r="Y2450" s="44"/>
      <c r="Z2450" s="44"/>
      <c r="AA2450" s="35"/>
      <c r="AB2450" s="35"/>
      <c r="AC2450" s="35"/>
      <c r="AD2450" s="35"/>
      <c r="AE2450" s="35"/>
      <c r="AF2450" s="35"/>
      <c r="AG2450" s="35"/>
      <c r="AH2450" s="35"/>
      <c r="AI2450" s="35"/>
      <c r="AJ2450" s="35"/>
      <c r="AK2450" s="35"/>
    </row>
    <row r="2451" spans="7:37" s="13" customFormat="1" ht="13.9" customHeight="1" x14ac:dyDescent="0.3">
      <c r="G2451" s="44"/>
      <c r="H2451" s="44"/>
      <c r="I2451" s="44"/>
      <c r="J2451" s="44"/>
      <c r="K2451" s="44"/>
      <c r="L2451" s="44"/>
      <c r="M2451" s="44"/>
      <c r="N2451" s="44"/>
      <c r="O2451" s="44"/>
      <c r="P2451" s="44"/>
      <c r="Q2451" s="44"/>
      <c r="R2451" s="44"/>
      <c r="S2451" s="44"/>
      <c r="T2451" s="44"/>
      <c r="U2451" s="44"/>
      <c r="V2451" s="44"/>
      <c r="W2451" s="44"/>
      <c r="X2451" s="44"/>
      <c r="Y2451" s="44"/>
      <c r="Z2451" s="44"/>
      <c r="AA2451" s="35"/>
      <c r="AB2451" s="35"/>
      <c r="AC2451" s="35"/>
      <c r="AD2451" s="35"/>
      <c r="AE2451" s="35"/>
      <c r="AF2451" s="35"/>
      <c r="AG2451" s="35"/>
      <c r="AH2451" s="35"/>
      <c r="AI2451" s="35"/>
      <c r="AJ2451" s="35"/>
      <c r="AK2451" s="35"/>
    </row>
    <row r="2452" spans="7:37" s="13" customFormat="1" ht="13.9" customHeight="1" x14ac:dyDescent="0.3">
      <c r="G2452" s="44"/>
      <c r="H2452" s="44"/>
      <c r="I2452" s="44"/>
      <c r="J2452" s="44"/>
      <c r="K2452" s="44"/>
      <c r="L2452" s="44"/>
      <c r="M2452" s="44"/>
      <c r="N2452" s="44"/>
      <c r="O2452" s="44"/>
      <c r="P2452" s="44"/>
      <c r="Q2452" s="44"/>
      <c r="R2452" s="44"/>
      <c r="S2452" s="44"/>
      <c r="T2452" s="44"/>
      <c r="U2452" s="44"/>
      <c r="V2452" s="44"/>
      <c r="W2452" s="44"/>
      <c r="X2452" s="44"/>
      <c r="Y2452" s="44"/>
      <c r="Z2452" s="44"/>
      <c r="AA2452" s="35"/>
      <c r="AB2452" s="35"/>
      <c r="AC2452" s="35"/>
      <c r="AD2452" s="35"/>
      <c r="AE2452" s="35"/>
      <c r="AF2452" s="35"/>
      <c r="AG2452" s="35"/>
      <c r="AH2452" s="35"/>
      <c r="AI2452" s="35"/>
      <c r="AJ2452" s="35"/>
      <c r="AK2452" s="35"/>
    </row>
    <row r="2453" spans="7:37" s="13" customFormat="1" ht="13.9" customHeight="1" x14ac:dyDescent="0.3">
      <c r="G2453" s="44"/>
      <c r="H2453" s="44"/>
      <c r="I2453" s="44"/>
      <c r="J2453" s="44"/>
      <c r="K2453" s="44"/>
      <c r="L2453" s="44"/>
      <c r="M2453" s="44"/>
      <c r="N2453" s="44"/>
      <c r="O2453" s="44"/>
      <c r="P2453" s="44"/>
      <c r="Q2453" s="44"/>
      <c r="R2453" s="44"/>
      <c r="S2453" s="44"/>
      <c r="T2453" s="44"/>
      <c r="U2453" s="44"/>
      <c r="V2453" s="44"/>
      <c r="W2453" s="44"/>
      <c r="X2453" s="44"/>
      <c r="Y2453" s="44"/>
      <c r="Z2453" s="44"/>
      <c r="AA2453" s="35"/>
      <c r="AB2453" s="35"/>
      <c r="AC2453" s="35"/>
      <c r="AD2453" s="35"/>
      <c r="AE2453" s="35"/>
      <c r="AF2453" s="35"/>
      <c r="AG2453" s="35"/>
      <c r="AH2453" s="35"/>
      <c r="AI2453" s="35"/>
      <c r="AJ2453" s="35"/>
      <c r="AK2453" s="35"/>
    </row>
    <row r="2454" spans="7:37" s="13" customFormat="1" ht="13.9" customHeight="1" x14ac:dyDescent="0.3">
      <c r="G2454" s="44"/>
      <c r="H2454" s="44"/>
      <c r="I2454" s="44"/>
      <c r="J2454" s="44"/>
      <c r="K2454" s="44"/>
      <c r="L2454" s="44"/>
      <c r="M2454" s="44"/>
      <c r="N2454" s="44"/>
      <c r="O2454" s="44"/>
      <c r="P2454" s="44"/>
      <c r="Q2454" s="44"/>
      <c r="R2454" s="44"/>
      <c r="S2454" s="44"/>
      <c r="T2454" s="44"/>
      <c r="U2454" s="44"/>
      <c r="V2454" s="44"/>
      <c r="W2454" s="44"/>
      <c r="X2454" s="44"/>
      <c r="Y2454" s="44"/>
      <c r="Z2454" s="44"/>
      <c r="AA2454" s="35"/>
      <c r="AB2454" s="35"/>
      <c r="AC2454" s="35"/>
      <c r="AD2454" s="35"/>
      <c r="AE2454" s="35"/>
      <c r="AF2454" s="35"/>
      <c r="AG2454" s="35"/>
      <c r="AH2454" s="35"/>
      <c r="AI2454" s="35"/>
      <c r="AJ2454" s="35"/>
      <c r="AK2454" s="35"/>
    </row>
    <row r="2455" spans="7:37" s="13" customFormat="1" ht="13.9" customHeight="1" x14ac:dyDescent="0.3">
      <c r="G2455" s="44"/>
      <c r="H2455" s="44"/>
      <c r="I2455" s="44"/>
      <c r="J2455" s="44"/>
      <c r="K2455" s="44"/>
      <c r="L2455" s="44"/>
      <c r="M2455" s="44"/>
      <c r="N2455" s="44"/>
      <c r="O2455" s="44"/>
      <c r="P2455" s="44"/>
      <c r="Q2455" s="44"/>
      <c r="R2455" s="44"/>
      <c r="S2455" s="44"/>
      <c r="T2455" s="44"/>
      <c r="U2455" s="44"/>
      <c r="V2455" s="44"/>
      <c r="W2455" s="44"/>
      <c r="X2455" s="44"/>
      <c r="Y2455" s="44"/>
      <c r="Z2455" s="44"/>
      <c r="AA2455" s="35"/>
      <c r="AB2455" s="35"/>
      <c r="AC2455" s="35"/>
      <c r="AD2455" s="35"/>
      <c r="AE2455" s="35"/>
      <c r="AF2455" s="35"/>
      <c r="AG2455" s="35"/>
      <c r="AH2455" s="35"/>
      <c r="AI2455" s="35"/>
      <c r="AJ2455" s="35"/>
      <c r="AK2455" s="35"/>
    </row>
    <row r="2456" spans="7:37" s="13" customFormat="1" ht="13.9" customHeight="1" x14ac:dyDescent="0.3">
      <c r="G2456" s="44"/>
      <c r="H2456" s="44"/>
      <c r="I2456" s="44"/>
      <c r="J2456" s="44"/>
      <c r="K2456" s="44"/>
      <c r="L2456" s="44"/>
      <c r="M2456" s="44"/>
      <c r="N2456" s="44"/>
      <c r="O2456" s="44"/>
      <c r="P2456" s="44"/>
      <c r="Q2456" s="44"/>
      <c r="R2456" s="44"/>
      <c r="S2456" s="44"/>
      <c r="T2456" s="44"/>
      <c r="U2456" s="44"/>
      <c r="V2456" s="44"/>
      <c r="W2456" s="44"/>
      <c r="X2456" s="44"/>
      <c r="Y2456" s="44"/>
      <c r="Z2456" s="44"/>
      <c r="AA2456" s="35"/>
      <c r="AB2456" s="35"/>
      <c r="AC2456" s="35"/>
      <c r="AD2456" s="35"/>
      <c r="AE2456" s="35"/>
      <c r="AF2456" s="35"/>
      <c r="AG2456" s="35"/>
      <c r="AH2456" s="35"/>
      <c r="AI2456" s="35"/>
      <c r="AJ2456" s="35"/>
      <c r="AK2456" s="35"/>
    </row>
    <row r="2457" spans="7:37" s="13" customFormat="1" ht="13.9" customHeight="1" x14ac:dyDescent="0.3">
      <c r="G2457" s="44"/>
      <c r="H2457" s="44"/>
      <c r="I2457" s="44"/>
      <c r="J2457" s="44"/>
      <c r="K2457" s="44"/>
      <c r="L2457" s="44"/>
      <c r="M2457" s="44"/>
      <c r="N2457" s="44"/>
      <c r="O2457" s="44"/>
      <c r="P2457" s="44"/>
      <c r="Q2457" s="44"/>
      <c r="R2457" s="44"/>
      <c r="S2457" s="44"/>
      <c r="T2457" s="44"/>
      <c r="U2457" s="44"/>
      <c r="V2457" s="44"/>
      <c r="W2457" s="44"/>
      <c r="X2457" s="44"/>
      <c r="Y2457" s="44"/>
      <c r="Z2457" s="44"/>
      <c r="AA2457" s="35"/>
      <c r="AB2457" s="35"/>
      <c r="AC2457" s="35"/>
      <c r="AD2457" s="35"/>
      <c r="AE2457" s="35"/>
      <c r="AF2457" s="35"/>
      <c r="AG2457" s="35"/>
      <c r="AH2457" s="35"/>
      <c r="AI2457" s="35"/>
      <c r="AJ2457" s="35"/>
      <c r="AK2457" s="35"/>
    </row>
    <row r="2458" spans="7:37" s="13" customFormat="1" ht="13.9" customHeight="1" x14ac:dyDescent="0.3">
      <c r="G2458" s="44"/>
      <c r="H2458" s="44"/>
      <c r="I2458" s="44"/>
      <c r="J2458" s="44"/>
      <c r="K2458" s="44"/>
      <c r="L2458" s="44"/>
      <c r="M2458" s="44"/>
      <c r="N2458" s="44"/>
      <c r="O2458" s="44"/>
      <c r="P2458" s="44"/>
      <c r="Q2458" s="44"/>
      <c r="R2458" s="44"/>
      <c r="S2458" s="44"/>
      <c r="T2458" s="44"/>
      <c r="U2458" s="44"/>
      <c r="V2458" s="44"/>
      <c r="W2458" s="44"/>
      <c r="X2458" s="44"/>
      <c r="Y2458" s="44"/>
      <c r="Z2458" s="44"/>
      <c r="AA2458" s="35"/>
      <c r="AB2458" s="35"/>
      <c r="AC2458" s="35"/>
      <c r="AD2458" s="35"/>
      <c r="AE2458" s="35"/>
      <c r="AF2458" s="35"/>
      <c r="AG2458" s="35"/>
      <c r="AH2458" s="35"/>
      <c r="AI2458" s="35"/>
      <c r="AJ2458" s="35"/>
      <c r="AK2458" s="35"/>
    </row>
    <row r="2459" spans="7:37" s="13" customFormat="1" ht="13.9" customHeight="1" x14ac:dyDescent="0.3">
      <c r="G2459" s="44"/>
      <c r="H2459" s="44"/>
      <c r="I2459" s="44"/>
      <c r="J2459" s="44"/>
      <c r="K2459" s="44"/>
      <c r="L2459" s="44"/>
      <c r="M2459" s="44"/>
      <c r="N2459" s="44"/>
      <c r="O2459" s="44"/>
      <c r="P2459" s="44"/>
      <c r="Q2459" s="44"/>
      <c r="R2459" s="44"/>
      <c r="S2459" s="44"/>
      <c r="T2459" s="44"/>
      <c r="U2459" s="44"/>
      <c r="V2459" s="44"/>
      <c r="W2459" s="44"/>
      <c r="X2459" s="44"/>
      <c r="Y2459" s="44"/>
      <c r="Z2459" s="44"/>
      <c r="AA2459" s="35"/>
      <c r="AB2459" s="35"/>
      <c r="AC2459" s="35"/>
      <c r="AD2459" s="35"/>
      <c r="AE2459" s="35"/>
      <c r="AF2459" s="35"/>
      <c r="AG2459" s="35"/>
      <c r="AH2459" s="35"/>
      <c r="AI2459" s="35"/>
      <c r="AJ2459" s="35"/>
      <c r="AK2459" s="35"/>
    </row>
    <row r="2460" spans="7:37" s="13" customFormat="1" ht="13.9" customHeight="1" x14ac:dyDescent="0.3">
      <c r="G2460" s="44"/>
      <c r="H2460" s="44"/>
      <c r="I2460" s="44"/>
      <c r="J2460" s="44"/>
      <c r="K2460" s="44"/>
      <c r="L2460" s="44"/>
      <c r="M2460" s="44"/>
      <c r="N2460" s="44"/>
      <c r="O2460" s="44"/>
      <c r="P2460" s="44"/>
      <c r="Q2460" s="44"/>
      <c r="R2460" s="44"/>
      <c r="S2460" s="44"/>
      <c r="T2460" s="44"/>
      <c r="U2460" s="44"/>
      <c r="V2460" s="44"/>
      <c r="W2460" s="44"/>
      <c r="X2460" s="44"/>
      <c r="Y2460" s="44"/>
      <c r="Z2460" s="44"/>
      <c r="AA2460" s="35"/>
      <c r="AB2460" s="35"/>
      <c r="AC2460" s="35"/>
      <c r="AD2460" s="35"/>
      <c r="AE2460" s="35"/>
      <c r="AF2460" s="35"/>
      <c r="AG2460" s="35"/>
      <c r="AH2460" s="35"/>
      <c r="AI2460" s="35"/>
      <c r="AJ2460" s="35"/>
      <c r="AK2460" s="35"/>
    </row>
    <row r="2461" spans="7:37" s="13" customFormat="1" ht="13.9" customHeight="1" x14ac:dyDescent="0.3">
      <c r="G2461" s="44"/>
      <c r="H2461" s="44"/>
      <c r="I2461" s="44"/>
      <c r="J2461" s="44"/>
      <c r="K2461" s="44"/>
      <c r="L2461" s="44"/>
      <c r="M2461" s="44"/>
      <c r="N2461" s="44"/>
      <c r="O2461" s="44"/>
      <c r="P2461" s="44"/>
      <c r="Q2461" s="44"/>
      <c r="R2461" s="44"/>
      <c r="S2461" s="44"/>
      <c r="T2461" s="44"/>
      <c r="U2461" s="44"/>
      <c r="V2461" s="44"/>
      <c r="W2461" s="44"/>
      <c r="X2461" s="44"/>
      <c r="Y2461" s="44"/>
      <c r="Z2461" s="44"/>
      <c r="AA2461" s="35"/>
      <c r="AB2461" s="35"/>
      <c r="AC2461" s="35"/>
      <c r="AD2461" s="35"/>
      <c r="AE2461" s="35"/>
      <c r="AF2461" s="35"/>
      <c r="AG2461" s="35"/>
      <c r="AH2461" s="35"/>
      <c r="AI2461" s="35"/>
      <c r="AJ2461" s="35"/>
      <c r="AK2461" s="35"/>
    </row>
    <row r="2462" spans="7:37" s="13" customFormat="1" ht="13.9" customHeight="1" x14ac:dyDescent="0.3">
      <c r="G2462" s="44"/>
      <c r="H2462" s="44"/>
      <c r="I2462" s="44"/>
      <c r="J2462" s="44"/>
      <c r="K2462" s="44"/>
      <c r="L2462" s="44"/>
      <c r="M2462" s="44"/>
      <c r="N2462" s="44"/>
      <c r="O2462" s="44"/>
      <c r="P2462" s="44"/>
      <c r="Q2462" s="44"/>
      <c r="R2462" s="44"/>
      <c r="S2462" s="44"/>
      <c r="T2462" s="44"/>
      <c r="U2462" s="44"/>
      <c r="V2462" s="44"/>
      <c r="W2462" s="44"/>
      <c r="X2462" s="44"/>
      <c r="Y2462" s="44"/>
      <c r="Z2462" s="44"/>
      <c r="AA2462" s="35"/>
      <c r="AB2462" s="35"/>
      <c r="AC2462" s="35"/>
      <c r="AD2462" s="35"/>
      <c r="AE2462" s="35"/>
      <c r="AF2462" s="35"/>
      <c r="AG2462" s="35"/>
      <c r="AH2462" s="35"/>
      <c r="AI2462" s="35"/>
      <c r="AJ2462" s="35"/>
      <c r="AK2462" s="35"/>
    </row>
    <row r="2463" spans="7:37" s="13" customFormat="1" ht="13.9" customHeight="1" x14ac:dyDescent="0.3">
      <c r="G2463" s="44"/>
      <c r="H2463" s="44"/>
      <c r="I2463" s="44"/>
      <c r="J2463" s="44"/>
      <c r="K2463" s="44"/>
      <c r="L2463" s="44"/>
      <c r="M2463" s="44"/>
      <c r="N2463" s="44"/>
      <c r="O2463" s="44"/>
      <c r="P2463" s="44"/>
      <c r="Q2463" s="44"/>
      <c r="R2463" s="44"/>
      <c r="S2463" s="44"/>
      <c r="T2463" s="44"/>
      <c r="U2463" s="44"/>
      <c r="V2463" s="44"/>
      <c r="W2463" s="44"/>
      <c r="X2463" s="44"/>
      <c r="Y2463" s="44"/>
      <c r="Z2463" s="44"/>
      <c r="AA2463" s="35"/>
      <c r="AB2463" s="35"/>
      <c r="AC2463" s="35"/>
      <c r="AD2463" s="35"/>
      <c r="AE2463" s="35"/>
      <c r="AF2463" s="35"/>
      <c r="AG2463" s="35"/>
      <c r="AH2463" s="35"/>
      <c r="AI2463" s="35"/>
      <c r="AJ2463" s="35"/>
      <c r="AK2463" s="35"/>
    </row>
    <row r="2464" spans="7:37" s="13" customFormat="1" ht="13.9" customHeight="1" x14ac:dyDescent="0.3">
      <c r="G2464" s="44"/>
      <c r="H2464" s="44"/>
      <c r="I2464" s="44"/>
      <c r="J2464" s="44"/>
      <c r="K2464" s="44"/>
      <c r="L2464" s="44"/>
      <c r="M2464" s="44"/>
      <c r="N2464" s="44"/>
      <c r="O2464" s="44"/>
      <c r="P2464" s="44"/>
      <c r="Q2464" s="44"/>
      <c r="R2464" s="44"/>
      <c r="S2464" s="44"/>
      <c r="T2464" s="44"/>
      <c r="U2464" s="44"/>
      <c r="V2464" s="44"/>
      <c r="W2464" s="44"/>
      <c r="X2464" s="44"/>
      <c r="Y2464" s="44"/>
      <c r="Z2464" s="44"/>
      <c r="AA2464" s="35"/>
      <c r="AB2464" s="35"/>
      <c r="AC2464" s="35"/>
      <c r="AD2464" s="35"/>
      <c r="AE2464" s="35"/>
      <c r="AF2464" s="35"/>
      <c r="AG2464" s="35"/>
      <c r="AH2464" s="35"/>
      <c r="AI2464" s="35"/>
      <c r="AJ2464" s="35"/>
      <c r="AK2464" s="35"/>
    </row>
    <row r="2465" spans="7:37" s="13" customFormat="1" ht="13.9" customHeight="1" x14ac:dyDescent="0.3">
      <c r="G2465" s="44"/>
      <c r="H2465" s="44"/>
      <c r="I2465" s="44"/>
      <c r="J2465" s="44"/>
      <c r="K2465" s="44"/>
      <c r="L2465" s="44"/>
      <c r="M2465" s="44"/>
      <c r="N2465" s="44"/>
      <c r="O2465" s="44"/>
      <c r="P2465" s="44"/>
      <c r="Q2465" s="44"/>
      <c r="R2465" s="44"/>
      <c r="S2465" s="44"/>
      <c r="T2465" s="44"/>
      <c r="U2465" s="44"/>
      <c r="V2465" s="44"/>
      <c r="W2465" s="44"/>
      <c r="X2465" s="44"/>
      <c r="Y2465" s="44"/>
      <c r="Z2465" s="44"/>
      <c r="AA2465" s="35"/>
      <c r="AB2465" s="35"/>
      <c r="AC2465" s="35"/>
      <c r="AD2465" s="35"/>
      <c r="AE2465" s="35"/>
      <c r="AF2465" s="35"/>
      <c r="AG2465" s="35"/>
      <c r="AH2465" s="35"/>
      <c r="AI2465" s="35"/>
      <c r="AJ2465" s="35"/>
      <c r="AK2465" s="35"/>
    </row>
    <row r="2466" spans="7:37" s="13" customFormat="1" ht="13.9" customHeight="1" x14ac:dyDescent="0.3">
      <c r="G2466" s="44"/>
      <c r="H2466" s="44"/>
      <c r="I2466" s="44"/>
      <c r="J2466" s="44"/>
      <c r="K2466" s="44"/>
      <c r="L2466" s="44"/>
      <c r="M2466" s="44"/>
      <c r="N2466" s="44"/>
      <c r="O2466" s="44"/>
      <c r="P2466" s="44"/>
      <c r="Q2466" s="44"/>
      <c r="R2466" s="44"/>
      <c r="S2466" s="44"/>
      <c r="T2466" s="44"/>
      <c r="U2466" s="44"/>
      <c r="V2466" s="44"/>
      <c r="W2466" s="44"/>
      <c r="X2466" s="44"/>
      <c r="Y2466" s="44"/>
      <c r="Z2466" s="44"/>
      <c r="AA2466" s="35"/>
      <c r="AB2466" s="35"/>
      <c r="AC2466" s="35"/>
      <c r="AD2466" s="35"/>
      <c r="AE2466" s="35"/>
      <c r="AF2466" s="35"/>
      <c r="AG2466" s="35"/>
      <c r="AH2466" s="35"/>
      <c r="AI2466" s="35"/>
      <c r="AJ2466" s="35"/>
      <c r="AK2466" s="35"/>
    </row>
    <row r="2467" spans="7:37" s="13" customFormat="1" ht="13.9" customHeight="1" x14ac:dyDescent="0.3">
      <c r="G2467" s="44"/>
      <c r="H2467" s="44"/>
      <c r="I2467" s="44"/>
      <c r="J2467" s="44"/>
      <c r="K2467" s="44"/>
      <c r="L2467" s="44"/>
      <c r="M2467" s="44"/>
      <c r="N2467" s="44"/>
      <c r="O2467" s="44"/>
      <c r="P2467" s="44"/>
      <c r="Q2467" s="44"/>
      <c r="R2467" s="44"/>
      <c r="S2467" s="44"/>
      <c r="T2467" s="44"/>
      <c r="U2467" s="44"/>
      <c r="V2467" s="44"/>
      <c r="W2467" s="44"/>
      <c r="X2467" s="44"/>
      <c r="Y2467" s="44"/>
      <c r="Z2467" s="44"/>
      <c r="AA2467" s="35"/>
      <c r="AB2467" s="35"/>
      <c r="AC2467" s="35"/>
      <c r="AD2467" s="35"/>
      <c r="AE2467" s="35"/>
      <c r="AF2467" s="35"/>
      <c r="AG2467" s="35"/>
      <c r="AH2467" s="35"/>
      <c r="AI2467" s="35"/>
      <c r="AJ2467" s="35"/>
      <c r="AK2467" s="35"/>
    </row>
    <row r="2468" spans="7:37" s="13" customFormat="1" ht="13.9" customHeight="1" x14ac:dyDescent="0.3">
      <c r="G2468" s="44"/>
      <c r="H2468" s="44"/>
      <c r="I2468" s="44"/>
      <c r="J2468" s="44"/>
      <c r="K2468" s="44"/>
      <c r="L2468" s="44"/>
      <c r="M2468" s="44"/>
      <c r="N2468" s="44"/>
      <c r="O2468" s="44"/>
      <c r="P2468" s="44"/>
      <c r="Q2468" s="44"/>
      <c r="R2468" s="44"/>
      <c r="S2468" s="44"/>
      <c r="T2468" s="44"/>
      <c r="U2468" s="44"/>
      <c r="V2468" s="44"/>
      <c r="W2468" s="44"/>
      <c r="X2468" s="44"/>
      <c r="Y2468" s="44"/>
      <c r="Z2468" s="44"/>
      <c r="AA2468" s="35"/>
      <c r="AB2468" s="35"/>
      <c r="AC2468" s="35"/>
      <c r="AD2468" s="35"/>
      <c r="AE2468" s="35"/>
      <c r="AF2468" s="35"/>
      <c r="AG2468" s="35"/>
      <c r="AH2468" s="35"/>
      <c r="AI2468" s="35"/>
      <c r="AJ2468" s="35"/>
      <c r="AK2468" s="35"/>
    </row>
    <row r="2469" spans="7:37" s="13" customFormat="1" ht="13.9" customHeight="1" x14ac:dyDescent="0.3">
      <c r="G2469" s="44"/>
      <c r="H2469" s="44"/>
      <c r="I2469" s="44"/>
      <c r="J2469" s="44"/>
      <c r="K2469" s="44"/>
      <c r="L2469" s="44"/>
      <c r="M2469" s="44"/>
      <c r="N2469" s="44"/>
      <c r="O2469" s="44"/>
      <c r="P2469" s="44"/>
      <c r="Q2469" s="44"/>
      <c r="R2469" s="44"/>
      <c r="S2469" s="44"/>
      <c r="T2469" s="44"/>
      <c r="U2469" s="44"/>
      <c r="V2469" s="44"/>
      <c r="W2469" s="44"/>
      <c r="X2469" s="44"/>
      <c r="Y2469" s="44"/>
      <c r="Z2469" s="44"/>
      <c r="AA2469" s="35"/>
      <c r="AB2469" s="35"/>
      <c r="AC2469" s="35"/>
      <c r="AD2469" s="35"/>
      <c r="AE2469" s="35"/>
      <c r="AF2469" s="35"/>
      <c r="AG2469" s="35"/>
      <c r="AH2469" s="35"/>
      <c r="AI2469" s="35"/>
      <c r="AJ2469" s="35"/>
      <c r="AK2469" s="35"/>
    </row>
    <row r="2470" spans="7:37" s="13" customFormat="1" ht="13.9" customHeight="1" x14ac:dyDescent="0.3">
      <c r="G2470" s="44"/>
      <c r="H2470" s="44"/>
      <c r="I2470" s="44"/>
      <c r="J2470" s="44"/>
      <c r="K2470" s="44"/>
      <c r="L2470" s="44"/>
      <c r="M2470" s="44"/>
      <c r="N2470" s="44"/>
      <c r="O2470" s="44"/>
      <c r="P2470" s="44"/>
      <c r="Q2470" s="44"/>
      <c r="R2470" s="44"/>
      <c r="S2470" s="44"/>
      <c r="T2470" s="44"/>
      <c r="U2470" s="44"/>
      <c r="V2470" s="44"/>
      <c r="W2470" s="44"/>
      <c r="X2470" s="44"/>
      <c r="Y2470" s="44"/>
      <c r="Z2470" s="44"/>
      <c r="AA2470" s="35"/>
      <c r="AB2470" s="35"/>
      <c r="AC2470" s="35"/>
      <c r="AD2470" s="35"/>
      <c r="AE2470" s="35"/>
      <c r="AF2470" s="35"/>
      <c r="AG2470" s="35"/>
      <c r="AH2470" s="35"/>
      <c r="AI2470" s="35"/>
      <c r="AJ2470" s="35"/>
      <c r="AK2470" s="35"/>
    </row>
    <row r="2471" spans="7:37" s="13" customFormat="1" ht="13.9" customHeight="1" x14ac:dyDescent="0.3">
      <c r="G2471" s="44"/>
      <c r="H2471" s="44"/>
      <c r="I2471" s="44"/>
      <c r="J2471" s="44"/>
      <c r="K2471" s="44"/>
      <c r="L2471" s="44"/>
      <c r="M2471" s="44"/>
      <c r="N2471" s="44"/>
      <c r="O2471" s="44"/>
      <c r="P2471" s="44"/>
      <c r="Q2471" s="44"/>
      <c r="R2471" s="44"/>
      <c r="S2471" s="44"/>
      <c r="T2471" s="44"/>
      <c r="U2471" s="44"/>
      <c r="V2471" s="44"/>
      <c r="W2471" s="44"/>
      <c r="X2471" s="44"/>
      <c r="Y2471" s="44"/>
      <c r="Z2471" s="44"/>
      <c r="AA2471" s="35"/>
      <c r="AB2471" s="35"/>
      <c r="AC2471" s="35"/>
      <c r="AD2471" s="35"/>
      <c r="AE2471" s="35"/>
      <c r="AF2471" s="35"/>
      <c r="AG2471" s="35"/>
      <c r="AH2471" s="35"/>
      <c r="AI2471" s="35"/>
      <c r="AJ2471" s="35"/>
      <c r="AK2471" s="35"/>
    </row>
    <row r="2472" spans="7:37" s="13" customFormat="1" ht="13.9" customHeight="1" x14ac:dyDescent="0.3">
      <c r="G2472" s="44"/>
      <c r="H2472" s="44"/>
      <c r="I2472" s="44"/>
      <c r="J2472" s="44"/>
      <c r="K2472" s="44"/>
      <c r="L2472" s="44"/>
      <c r="M2472" s="44"/>
      <c r="N2472" s="44"/>
      <c r="O2472" s="44"/>
      <c r="P2472" s="44"/>
      <c r="Q2472" s="44"/>
      <c r="R2472" s="44"/>
      <c r="S2472" s="44"/>
      <c r="T2472" s="44"/>
      <c r="U2472" s="44"/>
      <c r="V2472" s="44"/>
      <c r="W2472" s="44"/>
      <c r="X2472" s="44"/>
      <c r="Y2472" s="44"/>
      <c r="Z2472" s="44"/>
      <c r="AA2472" s="35"/>
      <c r="AB2472" s="35"/>
      <c r="AC2472" s="35"/>
      <c r="AD2472" s="35"/>
      <c r="AE2472" s="35"/>
      <c r="AF2472" s="35"/>
      <c r="AG2472" s="35"/>
      <c r="AH2472" s="35"/>
      <c r="AI2472" s="35"/>
      <c r="AJ2472" s="35"/>
      <c r="AK2472" s="35"/>
    </row>
    <row r="2473" spans="7:37" s="13" customFormat="1" ht="13.9" customHeight="1" x14ac:dyDescent="0.3">
      <c r="G2473" s="44"/>
      <c r="H2473" s="44"/>
      <c r="I2473" s="44"/>
      <c r="J2473" s="44"/>
      <c r="K2473" s="44"/>
      <c r="L2473" s="44"/>
      <c r="M2473" s="44"/>
      <c r="N2473" s="44"/>
      <c r="O2473" s="44"/>
      <c r="P2473" s="44"/>
      <c r="Q2473" s="44"/>
      <c r="R2473" s="44"/>
      <c r="S2473" s="44"/>
      <c r="T2473" s="44"/>
      <c r="U2473" s="44"/>
      <c r="V2473" s="44"/>
      <c r="W2473" s="44"/>
      <c r="X2473" s="44"/>
      <c r="Y2473" s="44"/>
      <c r="Z2473" s="44"/>
      <c r="AA2473" s="35"/>
      <c r="AB2473" s="35"/>
      <c r="AC2473" s="35"/>
      <c r="AD2473" s="35"/>
      <c r="AE2473" s="35"/>
      <c r="AF2473" s="35"/>
      <c r="AG2473" s="35"/>
      <c r="AH2473" s="35"/>
      <c r="AI2473" s="35"/>
      <c r="AJ2473" s="35"/>
      <c r="AK2473" s="35"/>
    </row>
    <row r="2474" spans="7:37" s="13" customFormat="1" ht="13.9" customHeight="1" x14ac:dyDescent="0.3">
      <c r="G2474" s="44"/>
      <c r="H2474" s="44"/>
      <c r="I2474" s="44"/>
      <c r="J2474" s="44"/>
      <c r="K2474" s="44"/>
      <c r="L2474" s="44"/>
      <c r="M2474" s="44"/>
      <c r="N2474" s="44"/>
      <c r="O2474" s="44"/>
      <c r="P2474" s="44"/>
      <c r="Q2474" s="44"/>
      <c r="R2474" s="44"/>
      <c r="S2474" s="44"/>
      <c r="T2474" s="44"/>
      <c r="U2474" s="44"/>
      <c r="V2474" s="44"/>
      <c r="W2474" s="44"/>
      <c r="X2474" s="44"/>
      <c r="Y2474" s="44"/>
      <c r="Z2474" s="44"/>
      <c r="AA2474" s="35"/>
      <c r="AB2474" s="35"/>
      <c r="AC2474" s="35"/>
      <c r="AD2474" s="35"/>
      <c r="AE2474" s="35"/>
      <c r="AF2474" s="35"/>
      <c r="AG2474" s="35"/>
      <c r="AH2474" s="35"/>
      <c r="AI2474" s="35"/>
      <c r="AJ2474" s="35"/>
      <c r="AK2474" s="35"/>
    </row>
    <row r="2475" spans="7:37" s="13" customFormat="1" ht="13.9" customHeight="1" x14ac:dyDescent="0.3">
      <c r="G2475" s="44"/>
      <c r="H2475" s="44"/>
      <c r="I2475" s="44"/>
      <c r="J2475" s="44"/>
      <c r="K2475" s="44"/>
      <c r="L2475" s="44"/>
      <c r="M2475" s="44"/>
      <c r="N2475" s="44"/>
      <c r="O2475" s="44"/>
      <c r="P2475" s="44"/>
      <c r="Q2475" s="44"/>
      <c r="R2475" s="44"/>
      <c r="S2475" s="44"/>
      <c r="T2475" s="44"/>
      <c r="U2475" s="44"/>
      <c r="V2475" s="44"/>
      <c r="W2475" s="44"/>
      <c r="X2475" s="44"/>
      <c r="Y2475" s="44"/>
      <c r="Z2475" s="44"/>
      <c r="AA2475" s="35"/>
      <c r="AB2475" s="35"/>
      <c r="AC2475" s="35"/>
      <c r="AD2475" s="35"/>
      <c r="AE2475" s="35"/>
      <c r="AF2475" s="35"/>
      <c r="AG2475" s="35"/>
      <c r="AH2475" s="35"/>
      <c r="AI2475" s="35"/>
      <c r="AJ2475" s="35"/>
      <c r="AK2475" s="35"/>
    </row>
    <row r="2476" spans="7:37" s="13" customFormat="1" ht="13.9" customHeight="1" x14ac:dyDescent="0.3">
      <c r="G2476" s="44"/>
      <c r="H2476" s="44"/>
      <c r="I2476" s="44"/>
      <c r="J2476" s="44"/>
      <c r="K2476" s="44"/>
      <c r="L2476" s="44"/>
      <c r="M2476" s="44"/>
      <c r="N2476" s="44"/>
      <c r="O2476" s="44"/>
      <c r="P2476" s="44"/>
      <c r="Q2476" s="44"/>
      <c r="R2476" s="44"/>
      <c r="S2476" s="44"/>
      <c r="T2476" s="44"/>
      <c r="U2476" s="44"/>
      <c r="V2476" s="44"/>
      <c r="W2476" s="44"/>
      <c r="X2476" s="44"/>
      <c r="Y2476" s="44"/>
      <c r="Z2476" s="44"/>
      <c r="AA2476" s="35"/>
      <c r="AB2476" s="35"/>
      <c r="AC2476" s="35"/>
      <c r="AD2476" s="35"/>
      <c r="AE2476" s="35"/>
      <c r="AF2476" s="35"/>
      <c r="AG2476" s="35"/>
      <c r="AH2476" s="35"/>
      <c r="AI2476" s="35"/>
      <c r="AJ2476" s="35"/>
      <c r="AK2476" s="35"/>
    </row>
    <row r="2477" spans="7:37" s="13" customFormat="1" ht="13.9" customHeight="1" x14ac:dyDescent="0.3">
      <c r="G2477" s="44"/>
      <c r="H2477" s="44"/>
      <c r="I2477" s="44"/>
      <c r="J2477" s="44"/>
      <c r="K2477" s="44"/>
      <c r="L2477" s="44"/>
      <c r="M2477" s="44"/>
      <c r="N2477" s="44"/>
      <c r="O2477" s="44"/>
      <c r="P2477" s="44"/>
      <c r="Q2477" s="44"/>
      <c r="R2477" s="44"/>
      <c r="S2477" s="44"/>
      <c r="T2477" s="44"/>
      <c r="U2477" s="44"/>
      <c r="V2477" s="44"/>
      <c r="W2477" s="44"/>
      <c r="X2477" s="44"/>
      <c r="Y2477" s="44"/>
      <c r="Z2477" s="44"/>
      <c r="AA2477" s="35"/>
      <c r="AB2477" s="35"/>
      <c r="AC2477" s="35"/>
      <c r="AD2477" s="35"/>
      <c r="AE2477" s="35"/>
      <c r="AF2477" s="35"/>
      <c r="AG2477" s="35"/>
      <c r="AH2477" s="35"/>
      <c r="AI2477" s="35"/>
      <c r="AJ2477" s="35"/>
      <c r="AK2477" s="35"/>
    </row>
    <row r="2478" spans="7:37" s="13" customFormat="1" ht="13.9" customHeight="1" x14ac:dyDescent="0.3">
      <c r="G2478" s="44"/>
      <c r="H2478" s="44"/>
      <c r="I2478" s="44"/>
      <c r="J2478" s="44"/>
      <c r="K2478" s="44"/>
      <c r="L2478" s="44"/>
      <c r="M2478" s="44"/>
      <c r="N2478" s="44"/>
      <c r="O2478" s="44"/>
      <c r="P2478" s="44"/>
      <c r="Q2478" s="44"/>
      <c r="R2478" s="44"/>
      <c r="S2478" s="44"/>
      <c r="T2478" s="44"/>
      <c r="U2478" s="44"/>
      <c r="V2478" s="44"/>
      <c r="W2478" s="44"/>
      <c r="X2478" s="44"/>
      <c r="Y2478" s="44"/>
      <c r="Z2478" s="44"/>
      <c r="AA2478" s="35"/>
      <c r="AB2478" s="35"/>
      <c r="AC2478" s="35"/>
      <c r="AD2478" s="35"/>
      <c r="AE2478" s="35"/>
      <c r="AF2478" s="35"/>
      <c r="AG2478" s="35"/>
      <c r="AH2478" s="35"/>
      <c r="AI2478" s="35"/>
      <c r="AJ2478" s="35"/>
      <c r="AK2478" s="35"/>
    </row>
    <row r="2479" spans="7:37" s="13" customFormat="1" ht="13.9" customHeight="1" x14ac:dyDescent="0.3">
      <c r="G2479" s="44"/>
      <c r="H2479" s="44"/>
      <c r="I2479" s="44"/>
      <c r="J2479" s="44"/>
      <c r="K2479" s="44"/>
      <c r="L2479" s="44"/>
      <c r="M2479" s="44"/>
      <c r="N2479" s="44"/>
      <c r="O2479" s="44"/>
      <c r="P2479" s="44"/>
      <c r="Q2479" s="44"/>
      <c r="R2479" s="44"/>
      <c r="S2479" s="44"/>
      <c r="T2479" s="44"/>
      <c r="U2479" s="44"/>
      <c r="V2479" s="44"/>
      <c r="W2479" s="44"/>
      <c r="X2479" s="44"/>
      <c r="Y2479" s="44"/>
      <c r="Z2479" s="44"/>
      <c r="AA2479" s="35"/>
      <c r="AB2479" s="35"/>
      <c r="AC2479" s="35"/>
      <c r="AD2479" s="35"/>
      <c r="AE2479" s="35"/>
      <c r="AF2479" s="35"/>
      <c r="AG2479" s="35"/>
      <c r="AH2479" s="35"/>
      <c r="AI2479" s="35"/>
      <c r="AJ2479" s="35"/>
      <c r="AK2479" s="35"/>
    </row>
    <row r="2480" spans="7:37" s="13" customFormat="1" ht="13.9" customHeight="1" x14ac:dyDescent="0.3">
      <c r="G2480" s="44"/>
      <c r="H2480" s="44"/>
      <c r="I2480" s="44"/>
      <c r="J2480" s="44"/>
      <c r="K2480" s="44"/>
      <c r="L2480" s="44"/>
      <c r="M2480" s="44"/>
      <c r="N2480" s="44"/>
      <c r="O2480" s="44"/>
      <c r="P2480" s="44"/>
      <c r="Q2480" s="44"/>
      <c r="R2480" s="44"/>
      <c r="S2480" s="44"/>
      <c r="T2480" s="44"/>
      <c r="U2480" s="44"/>
      <c r="V2480" s="44"/>
      <c r="W2480" s="44"/>
      <c r="X2480" s="44"/>
      <c r="Y2480" s="44"/>
      <c r="Z2480" s="44"/>
      <c r="AA2480" s="35"/>
      <c r="AB2480" s="35"/>
      <c r="AC2480" s="35"/>
      <c r="AD2480" s="35"/>
      <c r="AE2480" s="35"/>
      <c r="AF2480" s="35"/>
      <c r="AG2480" s="35"/>
      <c r="AH2480" s="35"/>
      <c r="AI2480" s="35"/>
      <c r="AJ2480" s="35"/>
      <c r="AK2480" s="35"/>
    </row>
    <row r="2481" spans="7:37" s="13" customFormat="1" ht="13.9" customHeight="1" x14ac:dyDescent="0.3">
      <c r="G2481" s="44"/>
      <c r="H2481" s="44"/>
      <c r="I2481" s="44"/>
      <c r="J2481" s="44"/>
      <c r="K2481" s="44"/>
      <c r="L2481" s="44"/>
      <c r="M2481" s="44"/>
      <c r="N2481" s="44"/>
      <c r="O2481" s="44"/>
      <c r="P2481" s="44"/>
      <c r="Q2481" s="44"/>
      <c r="R2481" s="44"/>
      <c r="S2481" s="44"/>
      <c r="T2481" s="44"/>
      <c r="U2481" s="44"/>
      <c r="V2481" s="44"/>
      <c r="W2481" s="44"/>
      <c r="X2481" s="44"/>
      <c r="Y2481" s="44"/>
      <c r="Z2481" s="44"/>
      <c r="AA2481" s="35"/>
      <c r="AB2481" s="35"/>
      <c r="AC2481" s="35"/>
      <c r="AD2481" s="35"/>
      <c r="AE2481" s="35"/>
      <c r="AF2481" s="35"/>
      <c r="AG2481" s="35"/>
      <c r="AH2481" s="35"/>
      <c r="AI2481" s="35"/>
      <c r="AJ2481" s="35"/>
      <c r="AK2481" s="35"/>
    </row>
    <row r="2482" spans="7:37" s="13" customFormat="1" ht="13.9" customHeight="1" x14ac:dyDescent="0.3">
      <c r="G2482" s="44"/>
      <c r="H2482" s="44"/>
      <c r="I2482" s="44"/>
      <c r="J2482" s="44"/>
      <c r="K2482" s="44"/>
      <c r="L2482" s="44"/>
      <c r="M2482" s="44"/>
      <c r="N2482" s="44"/>
      <c r="O2482" s="44"/>
      <c r="P2482" s="44"/>
      <c r="Q2482" s="44"/>
      <c r="R2482" s="44"/>
      <c r="S2482" s="44"/>
      <c r="T2482" s="44"/>
      <c r="U2482" s="44"/>
      <c r="V2482" s="44"/>
      <c r="W2482" s="44"/>
      <c r="X2482" s="44"/>
      <c r="Y2482" s="44"/>
      <c r="Z2482" s="44"/>
      <c r="AA2482" s="35"/>
      <c r="AB2482" s="35"/>
      <c r="AC2482" s="35"/>
      <c r="AD2482" s="35"/>
      <c r="AE2482" s="35"/>
      <c r="AF2482" s="35"/>
      <c r="AG2482" s="35"/>
      <c r="AH2482" s="35"/>
      <c r="AI2482" s="35"/>
      <c r="AJ2482" s="35"/>
      <c r="AK2482" s="35"/>
    </row>
    <row r="2483" spans="7:37" s="13" customFormat="1" ht="13.9" customHeight="1" x14ac:dyDescent="0.3">
      <c r="G2483" s="44"/>
      <c r="H2483" s="44"/>
      <c r="I2483" s="44"/>
      <c r="J2483" s="44"/>
      <c r="K2483" s="44"/>
      <c r="L2483" s="44"/>
      <c r="M2483" s="44"/>
      <c r="N2483" s="44"/>
      <c r="O2483" s="44"/>
      <c r="P2483" s="44"/>
      <c r="Q2483" s="44"/>
      <c r="R2483" s="44"/>
      <c r="S2483" s="44"/>
      <c r="T2483" s="44"/>
      <c r="U2483" s="44"/>
      <c r="V2483" s="44"/>
      <c r="W2483" s="44"/>
      <c r="X2483" s="44"/>
      <c r="Y2483" s="44"/>
      <c r="Z2483" s="44"/>
      <c r="AA2483" s="35"/>
      <c r="AB2483" s="35"/>
      <c r="AC2483" s="35"/>
      <c r="AD2483" s="35"/>
      <c r="AE2483" s="35"/>
      <c r="AF2483" s="35"/>
      <c r="AG2483" s="35"/>
      <c r="AH2483" s="35"/>
      <c r="AI2483" s="35"/>
      <c r="AJ2483" s="35"/>
      <c r="AK2483" s="35"/>
    </row>
    <row r="2484" spans="7:37" s="13" customFormat="1" ht="13.9" customHeight="1" x14ac:dyDescent="0.3">
      <c r="G2484" s="44"/>
      <c r="H2484" s="44"/>
      <c r="I2484" s="44"/>
      <c r="J2484" s="44"/>
      <c r="K2484" s="44"/>
      <c r="L2484" s="44"/>
      <c r="M2484" s="44"/>
      <c r="N2484" s="44"/>
      <c r="O2484" s="44"/>
      <c r="P2484" s="44"/>
      <c r="Q2484" s="44"/>
      <c r="R2484" s="44"/>
      <c r="S2484" s="44"/>
      <c r="T2484" s="44"/>
      <c r="U2484" s="44"/>
      <c r="V2484" s="44"/>
      <c r="W2484" s="44"/>
      <c r="X2484" s="44"/>
      <c r="Y2484" s="44"/>
      <c r="Z2484" s="44"/>
      <c r="AA2484" s="35"/>
      <c r="AB2484" s="35"/>
      <c r="AC2484" s="35"/>
      <c r="AD2484" s="35"/>
      <c r="AE2484" s="35"/>
      <c r="AF2484" s="35"/>
      <c r="AG2484" s="35"/>
      <c r="AH2484" s="35"/>
      <c r="AI2484" s="35"/>
      <c r="AJ2484" s="35"/>
      <c r="AK2484" s="35"/>
    </row>
    <row r="2485" spans="7:37" s="13" customFormat="1" ht="13.9" customHeight="1" x14ac:dyDescent="0.3">
      <c r="G2485" s="44"/>
      <c r="H2485" s="44"/>
      <c r="I2485" s="44"/>
      <c r="J2485" s="44"/>
      <c r="K2485" s="44"/>
      <c r="L2485" s="44"/>
      <c r="M2485" s="44"/>
      <c r="N2485" s="44"/>
      <c r="O2485" s="44"/>
      <c r="P2485" s="44"/>
      <c r="Q2485" s="44"/>
      <c r="R2485" s="44"/>
      <c r="S2485" s="44"/>
      <c r="T2485" s="44"/>
      <c r="U2485" s="44"/>
      <c r="V2485" s="44"/>
      <c r="W2485" s="44"/>
      <c r="X2485" s="44"/>
      <c r="Y2485" s="44"/>
      <c r="Z2485" s="44"/>
      <c r="AA2485" s="35"/>
      <c r="AB2485" s="35"/>
      <c r="AC2485" s="35"/>
      <c r="AD2485" s="35"/>
      <c r="AE2485" s="35"/>
      <c r="AF2485" s="35"/>
      <c r="AG2485" s="35"/>
      <c r="AH2485" s="35"/>
      <c r="AI2485" s="35"/>
      <c r="AJ2485" s="35"/>
      <c r="AK2485" s="35"/>
    </row>
    <row r="2486" spans="7:37" s="13" customFormat="1" ht="13.9" customHeight="1" x14ac:dyDescent="0.3">
      <c r="G2486" s="44"/>
      <c r="H2486" s="44"/>
      <c r="I2486" s="44"/>
      <c r="J2486" s="44"/>
      <c r="K2486" s="44"/>
      <c r="L2486" s="44"/>
      <c r="M2486" s="44"/>
      <c r="N2486" s="44"/>
      <c r="O2486" s="44"/>
      <c r="P2486" s="44"/>
      <c r="Q2486" s="44"/>
      <c r="R2486" s="44"/>
      <c r="S2486" s="44"/>
      <c r="T2486" s="44"/>
      <c r="U2486" s="44"/>
      <c r="V2486" s="44"/>
      <c r="W2486" s="44"/>
      <c r="X2486" s="44"/>
      <c r="Y2486" s="44"/>
      <c r="Z2486" s="44"/>
      <c r="AA2486" s="35"/>
      <c r="AB2486" s="35"/>
      <c r="AC2486" s="35"/>
      <c r="AD2486" s="35"/>
      <c r="AE2486" s="35"/>
      <c r="AF2486" s="35"/>
      <c r="AG2486" s="35"/>
      <c r="AH2486" s="35"/>
      <c r="AI2486" s="35"/>
      <c r="AJ2486" s="35"/>
      <c r="AK2486" s="35"/>
    </row>
    <row r="2487" spans="7:37" s="13" customFormat="1" ht="13.9" customHeight="1" x14ac:dyDescent="0.3">
      <c r="G2487" s="44"/>
      <c r="H2487" s="44"/>
      <c r="I2487" s="44"/>
      <c r="J2487" s="44"/>
      <c r="K2487" s="44"/>
      <c r="L2487" s="44"/>
      <c r="M2487" s="44"/>
      <c r="N2487" s="44"/>
      <c r="O2487" s="44"/>
      <c r="P2487" s="44"/>
      <c r="Q2487" s="44"/>
      <c r="R2487" s="44"/>
      <c r="S2487" s="44"/>
      <c r="T2487" s="44"/>
      <c r="U2487" s="44"/>
      <c r="V2487" s="44"/>
      <c r="W2487" s="44"/>
      <c r="X2487" s="44"/>
      <c r="Y2487" s="44"/>
      <c r="Z2487" s="44"/>
      <c r="AA2487" s="35"/>
      <c r="AB2487" s="35"/>
      <c r="AC2487" s="35"/>
      <c r="AD2487" s="35"/>
      <c r="AE2487" s="35"/>
      <c r="AF2487" s="35"/>
      <c r="AG2487" s="35"/>
      <c r="AH2487" s="35"/>
      <c r="AI2487" s="35"/>
      <c r="AJ2487" s="35"/>
      <c r="AK2487" s="35"/>
    </row>
    <row r="2488" spans="7:37" s="13" customFormat="1" ht="13.9" customHeight="1" x14ac:dyDescent="0.3">
      <c r="G2488" s="44"/>
      <c r="H2488" s="44"/>
      <c r="I2488" s="44"/>
      <c r="J2488" s="44"/>
      <c r="K2488" s="44"/>
      <c r="L2488" s="44"/>
      <c r="M2488" s="44"/>
      <c r="N2488" s="44"/>
      <c r="O2488" s="44"/>
      <c r="P2488" s="44"/>
      <c r="Q2488" s="44"/>
      <c r="R2488" s="44"/>
      <c r="S2488" s="44"/>
      <c r="T2488" s="44"/>
      <c r="U2488" s="44"/>
      <c r="V2488" s="44"/>
      <c r="W2488" s="44"/>
      <c r="X2488" s="44"/>
      <c r="Y2488" s="44"/>
      <c r="Z2488" s="44"/>
      <c r="AA2488" s="35"/>
      <c r="AB2488" s="35"/>
      <c r="AC2488" s="35"/>
      <c r="AD2488" s="35"/>
      <c r="AE2488" s="35"/>
      <c r="AF2488" s="35"/>
      <c r="AG2488" s="35"/>
      <c r="AH2488" s="35"/>
      <c r="AI2488" s="35"/>
      <c r="AJ2488" s="35"/>
      <c r="AK2488" s="35"/>
    </row>
    <row r="2489" spans="7:37" s="13" customFormat="1" ht="13.9" customHeight="1" x14ac:dyDescent="0.3">
      <c r="G2489" s="44"/>
      <c r="H2489" s="44"/>
      <c r="I2489" s="44"/>
      <c r="J2489" s="44"/>
      <c r="K2489" s="44"/>
      <c r="L2489" s="44"/>
      <c r="M2489" s="44"/>
      <c r="N2489" s="44"/>
      <c r="O2489" s="44"/>
      <c r="P2489" s="44"/>
      <c r="Q2489" s="44"/>
      <c r="R2489" s="44"/>
      <c r="S2489" s="44"/>
      <c r="T2489" s="44"/>
      <c r="U2489" s="44"/>
      <c r="V2489" s="44"/>
      <c r="W2489" s="44"/>
      <c r="X2489" s="44"/>
      <c r="Y2489" s="44"/>
      <c r="Z2489" s="44"/>
      <c r="AA2489" s="35"/>
      <c r="AB2489" s="35"/>
      <c r="AC2489" s="35"/>
      <c r="AD2489" s="35"/>
      <c r="AE2489" s="35"/>
      <c r="AF2489" s="35"/>
      <c r="AG2489" s="35"/>
      <c r="AH2489" s="35"/>
      <c r="AI2489" s="35"/>
      <c r="AJ2489" s="35"/>
      <c r="AK2489" s="35"/>
    </row>
    <row r="2490" spans="7:37" s="13" customFormat="1" ht="13.9" customHeight="1" x14ac:dyDescent="0.3">
      <c r="G2490" s="44"/>
      <c r="H2490" s="44"/>
      <c r="I2490" s="44"/>
      <c r="J2490" s="44"/>
      <c r="K2490" s="44"/>
      <c r="L2490" s="44"/>
      <c r="M2490" s="44"/>
      <c r="N2490" s="44"/>
      <c r="O2490" s="44"/>
      <c r="P2490" s="44"/>
      <c r="Q2490" s="44"/>
      <c r="R2490" s="44"/>
      <c r="S2490" s="44"/>
      <c r="T2490" s="44"/>
      <c r="U2490" s="44"/>
      <c r="V2490" s="44"/>
      <c r="W2490" s="44"/>
      <c r="X2490" s="44"/>
      <c r="Y2490" s="44"/>
      <c r="Z2490" s="44"/>
      <c r="AA2490" s="35"/>
      <c r="AB2490" s="35"/>
      <c r="AC2490" s="35"/>
      <c r="AD2490" s="35"/>
      <c r="AE2490" s="35"/>
      <c r="AF2490" s="35"/>
      <c r="AG2490" s="35"/>
      <c r="AH2490" s="35"/>
      <c r="AI2490" s="35"/>
      <c r="AJ2490" s="35"/>
      <c r="AK2490" s="35"/>
    </row>
    <row r="2491" spans="7:37" s="13" customFormat="1" ht="13.9" customHeight="1" x14ac:dyDescent="0.3">
      <c r="G2491" s="44"/>
      <c r="H2491" s="44"/>
      <c r="I2491" s="44"/>
      <c r="J2491" s="44"/>
      <c r="K2491" s="44"/>
      <c r="L2491" s="44"/>
      <c r="M2491" s="44"/>
      <c r="N2491" s="44"/>
      <c r="O2491" s="44"/>
      <c r="P2491" s="44"/>
      <c r="Q2491" s="44"/>
      <c r="R2491" s="44"/>
      <c r="S2491" s="44"/>
      <c r="T2491" s="44"/>
      <c r="U2491" s="44"/>
      <c r="V2491" s="44"/>
      <c r="W2491" s="44"/>
      <c r="X2491" s="44"/>
      <c r="Y2491" s="44"/>
      <c r="Z2491" s="44"/>
      <c r="AA2491" s="35"/>
      <c r="AB2491" s="35"/>
      <c r="AC2491" s="35"/>
      <c r="AD2491" s="35"/>
      <c r="AE2491" s="35"/>
      <c r="AF2491" s="35"/>
      <c r="AG2491" s="35"/>
      <c r="AH2491" s="35"/>
      <c r="AI2491" s="35"/>
      <c r="AJ2491" s="35"/>
      <c r="AK2491" s="35"/>
    </row>
    <row r="2492" spans="7:37" s="13" customFormat="1" ht="13.9" customHeight="1" x14ac:dyDescent="0.3">
      <c r="G2492" s="44"/>
      <c r="H2492" s="44"/>
      <c r="I2492" s="44"/>
      <c r="J2492" s="44"/>
      <c r="K2492" s="44"/>
      <c r="L2492" s="44"/>
      <c r="M2492" s="44"/>
      <c r="N2492" s="44"/>
      <c r="O2492" s="44"/>
      <c r="P2492" s="44"/>
      <c r="Q2492" s="44"/>
      <c r="R2492" s="44"/>
      <c r="S2492" s="44"/>
      <c r="T2492" s="44"/>
      <c r="U2492" s="44"/>
      <c r="V2492" s="44"/>
      <c r="W2492" s="44"/>
      <c r="X2492" s="44"/>
      <c r="Y2492" s="44"/>
      <c r="Z2492" s="44"/>
      <c r="AA2492" s="35"/>
      <c r="AB2492" s="35"/>
      <c r="AC2492" s="35"/>
      <c r="AD2492" s="35"/>
      <c r="AE2492" s="35"/>
      <c r="AF2492" s="35"/>
      <c r="AG2492" s="35"/>
      <c r="AH2492" s="35"/>
      <c r="AI2492" s="35"/>
      <c r="AJ2492" s="35"/>
      <c r="AK2492" s="35"/>
    </row>
    <row r="2493" spans="7:37" s="13" customFormat="1" ht="13.9" customHeight="1" x14ac:dyDescent="0.3">
      <c r="G2493" s="44"/>
      <c r="H2493" s="44"/>
      <c r="I2493" s="44"/>
      <c r="J2493" s="44"/>
      <c r="K2493" s="44"/>
      <c r="L2493" s="44"/>
      <c r="M2493" s="44"/>
      <c r="N2493" s="44"/>
      <c r="O2493" s="44"/>
      <c r="P2493" s="44"/>
      <c r="Q2493" s="44"/>
      <c r="R2493" s="44"/>
      <c r="S2493" s="44"/>
      <c r="T2493" s="44"/>
      <c r="U2493" s="44"/>
      <c r="V2493" s="44"/>
      <c r="W2493" s="44"/>
      <c r="X2493" s="44"/>
      <c r="Y2493" s="44"/>
      <c r="Z2493" s="44"/>
      <c r="AA2493" s="35"/>
      <c r="AB2493" s="35"/>
      <c r="AC2493" s="35"/>
      <c r="AD2493" s="35"/>
      <c r="AE2493" s="35"/>
      <c r="AF2493" s="35"/>
      <c r="AG2493" s="35"/>
      <c r="AH2493" s="35"/>
      <c r="AI2493" s="35"/>
      <c r="AJ2493" s="35"/>
      <c r="AK2493" s="35"/>
    </row>
    <row r="2494" spans="7:37" s="13" customFormat="1" ht="13.9" customHeight="1" x14ac:dyDescent="0.3">
      <c r="G2494" s="44"/>
      <c r="H2494" s="44"/>
      <c r="I2494" s="44"/>
      <c r="J2494" s="44"/>
      <c r="K2494" s="44"/>
      <c r="L2494" s="44"/>
      <c r="M2494" s="44"/>
      <c r="N2494" s="44"/>
      <c r="O2494" s="44"/>
      <c r="P2494" s="44"/>
      <c r="Q2494" s="44"/>
      <c r="R2494" s="44"/>
      <c r="S2494" s="44"/>
      <c r="T2494" s="44"/>
      <c r="U2494" s="44"/>
      <c r="V2494" s="44"/>
      <c r="W2494" s="44"/>
      <c r="X2494" s="44"/>
      <c r="Y2494" s="44"/>
      <c r="Z2494" s="44"/>
      <c r="AA2494" s="35"/>
      <c r="AB2494" s="35"/>
      <c r="AC2494" s="35"/>
      <c r="AD2494" s="35"/>
      <c r="AE2494" s="35"/>
      <c r="AF2494" s="35"/>
      <c r="AG2494" s="35"/>
      <c r="AH2494" s="35"/>
      <c r="AI2494" s="35"/>
      <c r="AJ2494" s="35"/>
      <c r="AK2494" s="35"/>
    </row>
    <row r="2495" spans="7:37" s="13" customFormat="1" ht="13.9" customHeight="1" x14ac:dyDescent="0.3">
      <c r="G2495" s="44"/>
      <c r="H2495" s="44"/>
      <c r="I2495" s="44"/>
      <c r="J2495" s="44"/>
      <c r="K2495" s="44"/>
      <c r="L2495" s="44"/>
      <c r="M2495" s="44"/>
      <c r="N2495" s="44"/>
      <c r="O2495" s="44"/>
      <c r="P2495" s="44"/>
      <c r="Q2495" s="44"/>
      <c r="R2495" s="44"/>
      <c r="S2495" s="44"/>
      <c r="T2495" s="44"/>
      <c r="U2495" s="44"/>
      <c r="V2495" s="44"/>
      <c r="W2495" s="44"/>
      <c r="X2495" s="44"/>
      <c r="Y2495" s="44"/>
      <c r="Z2495" s="44"/>
      <c r="AA2495" s="35"/>
      <c r="AB2495" s="35"/>
      <c r="AC2495" s="35"/>
      <c r="AD2495" s="35"/>
      <c r="AE2495" s="35"/>
      <c r="AF2495" s="35"/>
      <c r="AG2495" s="35"/>
      <c r="AH2495" s="35"/>
      <c r="AI2495" s="35"/>
      <c r="AJ2495" s="35"/>
      <c r="AK2495" s="35"/>
    </row>
    <row r="2496" spans="7:37" s="13" customFormat="1" ht="13.9" customHeight="1" x14ac:dyDescent="0.3">
      <c r="G2496" s="44"/>
      <c r="H2496" s="44"/>
      <c r="I2496" s="44"/>
      <c r="J2496" s="44"/>
      <c r="K2496" s="44"/>
      <c r="L2496" s="44"/>
      <c r="M2496" s="44"/>
      <c r="N2496" s="44"/>
      <c r="O2496" s="44"/>
      <c r="P2496" s="44"/>
      <c r="Q2496" s="44"/>
      <c r="R2496" s="44"/>
      <c r="S2496" s="44"/>
      <c r="T2496" s="44"/>
      <c r="U2496" s="44"/>
      <c r="V2496" s="44"/>
      <c r="W2496" s="44"/>
      <c r="X2496" s="44"/>
      <c r="Y2496" s="44"/>
      <c r="Z2496" s="44"/>
      <c r="AA2496" s="35"/>
      <c r="AB2496" s="35"/>
      <c r="AC2496" s="35"/>
      <c r="AD2496" s="35"/>
      <c r="AE2496" s="35"/>
      <c r="AF2496" s="35"/>
      <c r="AG2496" s="35"/>
      <c r="AH2496" s="35"/>
      <c r="AI2496" s="35"/>
      <c r="AJ2496" s="35"/>
      <c r="AK2496" s="35"/>
    </row>
    <row r="2497" spans="7:37" s="13" customFormat="1" ht="13.9" customHeight="1" x14ac:dyDescent="0.3">
      <c r="G2497" s="44"/>
      <c r="H2497" s="44"/>
      <c r="I2497" s="44"/>
      <c r="J2497" s="44"/>
      <c r="K2497" s="44"/>
      <c r="L2497" s="44"/>
      <c r="M2497" s="44"/>
      <c r="N2497" s="44"/>
      <c r="O2497" s="44"/>
      <c r="P2497" s="44"/>
      <c r="Q2497" s="44"/>
      <c r="R2497" s="44"/>
      <c r="S2497" s="44"/>
      <c r="T2497" s="44"/>
      <c r="U2497" s="44"/>
      <c r="V2497" s="44"/>
      <c r="W2497" s="44"/>
      <c r="X2497" s="44"/>
      <c r="Y2497" s="44"/>
      <c r="Z2497" s="44"/>
      <c r="AA2497" s="35"/>
      <c r="AB2497" s="35"/>
      <c r="AC2497" s="35"/>
      <c r="AD2497" s="35"/>
      <c r="AE2497" s="35"/>
      <c r="AF2497" s="35"/>
      <c r="AG2497" s="35"/>
      <c r="AH2497" s="35"/>
      <c r="AI2497" s="35"/>
      <c r="AJ2497" s="35"/>
      <c r="AK2497" s="35"/>
    </row>
    <row r="2498" spans="7:37" s="13" customFormat="1" ht="13.9" customHeight="1" x14ac:dyDescent="0.3">
      <c r="G2498" s="44"/>
      <c r="H2498" s="44"/>
      <c r="I2498" s="44"/>
      <c r="J2498" s="44"/>
      <c r="K2498" s="44"/>
      <c r="L2498" s="44"/>
      <c r="M2498" s="44"/>
      <c r="N2498" s="44"/>
      <c r="O2498" s="44"/>
      <c r="P2498" s="44"/>
      <c r="Q2498" s="44"/>
      <c r="R2498" s="44"/>
      <c r="S2498" s="44"/>
      <c r="T2498" s="44"/>
      <c r="U2498" s="44"/>
      <c r="V2498" s="44"/>
      <c r="W2498" s="44"/>
      <c r="X2498" s="44"/>
      <c r="Y2498" s="44"/>
      <c r="Z2498" s="44"/>
      <c r="AA2498" s="35"/>
      <c r="AB2498" s="35"/>
      <c r="AC2498" s="35"/>
      <c r="AD2498" s="35"/>
      <c r="AE2498" s="35"/>
      <c r="AF2498" s="35"/>
      <c r="AG2498" s="35"/>
      <c r="AH2498" s="35"/>
      <c r="AI2498" s="35"/>
      <c r="AJ2498" s="35"/>
      <c r="AK2498" s="35"/>
    </row>
    <row r="2499" spans="7:37" s="13" customFormat="1" ht="13.9" customHeight="1" x14ac:dyDescent="0.3">
      <c r="G2499" s="44"/>
      <c r="H2499" s="44"/>
      <c r="I2499" s="44"/>
      <c r="J2499" s="44"/>
      <c r="K2499" s="44"/>
      <c r="L2499" s="44"/>
      <c r="M2499" s="44"/>
      <c r="N2499" s="44"/>
      <c r="O2499" s="44"/>
      <c r="P2499" s="44"/>
      <c r="Q2499" s="44"/>
      <c r="R2499" s="44"/>
      <c r="S2499" s="44"/>
      <c r="T2499" s="44"/>
      <c r="U2499" s="44"/>
      <c r="V2499" s="44"/>
      <c r="W2499" s="44"/>
      <c r="X2499" s="44"/>
      <c r="Y2499" s="44"/>
      <c r="Z2499" s="44"/>
      <c r="AA2499" s="35"/>
      <c r="AB2499" s="35"/>
      <c r="AC2499" s="35"/>
      <c r="AD2499" s="35"/>
      <c r="AE2499" s="35"/>
      <c r="AF2499" s="35"/>
      <c r="AG2499" s="35"/>
      <c r="AH2499" s="35"/>
      <c r="AI2499" s="35"/>
      <c r="AJ2499" s="35"/>
      <c r="AK2499" s="35"/>
    </row>
    <row r="2500" spans="7:37" s="13" customFormat="1" ht="13.9" customHeight="1" x14ac:dyDescent="0.3">
      <c r="G2500" s="44"/>
      <c r="H2500" s="44"/>
      <c r="I2500" s="44"/>
      <c r="J2500" s="44"/>
      <c r="K2500" s="44"/>
      <c r="L2500" s="44"/>
      <c r="M2500" s="44"/>
      <c r="N2500" s="44"/>
      <c r="O2500" s="44"/>
      <c r="P2500" s="44"/>
      <c r="Q2500" s="44"/>
      <c r="R2500" s="44"/>
      <c r="S2500" s="44"/>
      <c r="T2500" s="44"/>
      <c r="U2500" s="44"/>
      <c r="V2500" s="44"/>
      <c r="W2500" s="44"/>
      <c r="X2500" s="44"/>
      <c r="Y2500" s="44"/>
      <c r="Z2500" s="44"/>
      <c r="AA2500" s="35"/>
      <c r="AB2500" s="35"/>
      <c r="AC2500" s="35"/>
      <c r="AD2500" s="35"/>
      <c r="AE2500" s="35"/>
      <c r="AF2500" s="35"/>
      <c r="AG2500" s="35"/>
      <c r="AH2500" s="35"/>
      <c r="AI2500" s="35"/>
      <c r="AJ2500" s="35"/>
      <c r="AK2500" s="35"/>
    </row>
    <row r="2501" spans="7:37" s="13" customFormat="1" ht="13.9" customHeight="1" x14ac:dyDescent="0.3">
      <c r="G2501" s="44"/>
      <c r="H2501" s="44"/>
      <c r="I2501" s="44"/>
      <c r="J2501" s="44"/>
      <c r="K2501" s="44"/>
      <c r="L2501" s="44"/>
      <c r="M2501" s="44"/>
      <c r="N2501" s="44"/>
      <c r="O2501" s="44"/>
      <c r="P2501" s="44"/>
      <c r="Q2501" s="44"/>
      <c r="R2501" s="44"/>
      <c r="S2501" s="44"/>
      <c r="T2501" s="44"/>
      <c r="U2501" s="44"/>
      <c r="V2501" s="44"/>
      <c r="W2501" s="44"/>
      <c r="X2501" s="44"/>
      <c r="Y2501" s="44"/>
      <c r="Z2501" s="44"/>
      <c r="AA2501" s="35"/>
      <c r="AB2501" s="35"/>
      <c r="AC2501" s="35"/>
      <c r="AD2501" s="35"/>
      <c r="AE2501" s="35"/>
      <c r="AF2501" s="35"/>
      <c r="AG2501" s="35"/>
      <c r="AH2501" s="35"/>
      <c r="AI2501" s="35"/>
      <c r="AJ2501" s="35"/>
      <c r="AK2501" s="35"/>
    </row>
    <row r="2502" spans="7:37" s="13" customFormat="1" ht="13.9" customHeight="1" x14ac:dyDescent="0.3">
      <c r="G2502" s="44"/>
      <c r="H2502" s="44"/>
      <c r="I2502" s="44"/>
      <c r="J2502" s="44"/>
      <c r="K2502" s="44"/>
      <c r="L2502" s="44"/>
      <c r="M2502" s="44"/>
      <c r="N2502" s="44"/>
      <c r="O2502" s="44"/>
      <c r="P2502" s="44"/>
      <c r="Q2502" s="44"/>
      <c r="R2502" s="44"/>
      <c r="S2502" s="44"/>
      <c r="T2502" s="44"/>
      <c r="U2502" s="44"/>
      <c r="V2502" s="44"/>
      <c r="W2502" s="44"/>
      <c r="X2502" s="44"/>
      <c r="Y2502" s="44"/>
      <c r="Z2502" s="44"/>
      <c r="AA2502" s="35"/>
      <c r="AB2502" s="35"/>
      <c r="AC2502" s="35"/>
      <c r="AD2502" s="35"/>
      <c r="AE2502" s="35"/>
      <c r="AF2502" s="35"/>
      <c r="AG2502" s="35"/>
      <c r="AH2502" s="35"/>
      <c r="AI2502" s="35"/>
      <c r="AJ2502" s="35"/>
      <c r="AK2502" s="35"/>
    </row>
    <row r="2503" spans="7:37" s="13" customFormat="1" ht="13.9" customHeight="1" x14ac:dyDescent="0.3">
      <c r="G2503" s="44"/>
      <c r="H2503" s="44"/>
      <c r="I2503" s="44"/>
      <c r="J2503" s="44"/>
      <c r="K2503" s="44"/>
      <c r="L2503" s="44"/>
      <c r="M2503" s="44"/>
      <c r="N2503" s="44"/>
      <c r="O2503" s="44"/>
      <c r="P2503" s="44"/>
      <c r="Q2503" s="44"/>
      <c r="R2503" s="44"/>
      <c r="S2503" s="44"/>
      <c r="T2503" s="44"/>
      <c r="U2503" s="44"/>
      <c r="V2503" s="44"/>
      <c r="W2503" s="44"/>
      <c r="X2503" s="44"/>
      <c r="Y2503" s="44"/>
      <c r="Z2503" s="44"/>
      <c r="AA2503" s="35"/>
      <c r="AB2503" s="35"/>
      <c r="AC2503" s="35"/>
      <c r="AD2503" s="35"/>
      <c r="AE2503" s="35"/>
      <c r="AF2503" s="35"/>
      <c r="AG2503" s="35"/>
      <c r="AH2503" s="35"/>
      <c r="AI2503" s="35"/>
      <c r="AJ2503" s="35"/>
      <c r="AK2503" s="35"/>
    </row>
    <row r="2504" spans="7:37" s="13" customFormat="1" ht="13.9" customHeight="1" x14ac:dyDescent="0.3">
      <c r="G2504" s="44"/>
      <c r="H2504" s="44"/>
      <c r="I2504" s="44"/>
      <c r="J2504" s="44"/>
      <c r="K2504" s="44"/>
      <c r="L2504" s="44"/>
      <c r="M2504" s="44"/>
      <c r="N2504" s="44"/>
      <c r="O2504" s="44"/>
      <c r="P2504" s="44"/>
      <c r="Q2504" s="44"/>
      <c r="R2504" s="44"/>
      <c r="S2504" s="44"/>
      <c r="T2504" s="44"/>
      <c r="U2504" s="44"/>
      <c r="V2504" s="44"/>
      <c r="W2504" s="44"/>
      <c r="X2504" s="44"/>
      <c r="Y2504" s="44"/>
      <c r="Z2504" s="44"/>
      <c r="AA2504" s="35"/>
      <c r="AB2504" s="35"/>
      <c r="AC2504" s="35"/>
      <c r="AD2504" s="35"/>
      <c r="AE2504" s="35"/>
      <c r="AF2504" s="35"/>
      <c r="AG2504" s="35"/>
      <c r="AH2504" s="35"/>
      <c r="AI2504" s="35"/>
      <c r="AJ2504" s="35"/>
      <c r="AK2504" s="35"/>
    </row>
    <row r="2505" spans="7:37" s="13" customFormat="1" ht="13.9" customHeight="1" x14ac:dyDescent="0.3">
      <c r="G2505" s="44"/>
      <c r="H2505" s="44"/>
      <c r="I2505" s="44"/>
      <c r="J2505" s="44"/>
      <c r="K2505" s="44"/>
      <c r="L2505" s="44"/>
      <c r="M2505" s="44"/>
      <c r="N2505" s="44"/>
      <c r="O2505" s="44"/>
      <c r="P2505" s="44"/>
      <c r="Q2505" s="44"/>
      <c r="R2505" s="44"/>
      <c r="S2505" s="44"/>
      <c r="T2505" s="44"/>
      <c r="U2505" s="44"/>
      <c r="V2505" s="44"/>
      <c r="W2505" s="44"/>
      <c r="X2505" s="44"/>
      <c r="Y2505" s="44"/>
      <c r="Z2505" s="44"/>
      <c r="AA2505" s="35"/>
      <c r="AB2505" s="35"/>
      <c r="AC2505" s="35"/>
      <c r="AD2505" s="35"/>
      <c r="AE2505" s="35"/>
      <c r="AF2505" s="35"/>
      <c r="AG2505" s="35"/>
      <c r="AH2505" s="35"/>
      <c r="AI2505" s="35"/>
      <c r="AJ2505" s="35"/>
      <c r="AK2505" s="35"/>
    </row>
    <row r="2506" spans="7:37" s="13" customFormat="1" ht="13.9" customHeight="1" x14ac:dyDescent="0.3">
      <c r="G2506" s="44"/>
      <c r="H2506" s="44"/>
      <c r="I2506" s="44"/>
      <c r="J2506" s="44"/>
      <c r="K2506" s="44"/>
      <c r="L2506" s="44"/>
      <c r="M2506" s="44"/>
      <c r="N2506" s="44"/>
      <c r="O2506" s="44"/>
      <c r="P2506" s="44"/>
      <c r="Q2506" s="44"/>
      <c r="R2506" s="44"/>
      <c r="S2506" s="44"/>
      <c r="T2506" s="44"/>
      <c r="U2506" s="44"/>
      <c r="V2506" s="44"/>
      <c r="W2506" s="44"/>
      <c r="X2506" s="44"/>
      <c r="Y2506" s="44"/>
      <c r="Z2506" s="44"/>
      <c r="AA2506" s="35"/>
      <c r="AB2506" s="35"/>
      <c r="AC2506" s="35"/>
      <c r="AD2506" s="35"/>
      <c r="AE2506" s="35"/>
      <c r="AF2506" s="35"/>
      <c r="AG2506" s="35"/>
      <c r="AH2506" s="35"/>
      <c r="AI2506" s="35"/>
      <c r="AJ2506" s="35"/>
      <c r="AK2506" s="35"/>
    </row>
    <row r="2507" spans="7:37" s="13" customFormat="1" ht="13.9" customHeight="1" x14ac:dyDescent="0.3">
      <c r="G2507" s="44"/>
      <c r="H2507" s="44"/>
      <c r="I2507" s="44"/>
      <c r="J2507" s="44"/>
      <c r="K2507" s="44"/>
      <c r="L2507" s="44"/>
      <c r="M2507" s="44"/>
      <c r="N2507" s="44"/>
      <c r="O2507" s="44"/>
      <c r="P2507" s="44"/>
      <c r="Q2507" s="44"/>
      <c r="R2507" s="44"/>
      <c r="S2507" s="44"/>
      <c r="T2507" s="44"/>
      <c r="U2507" s="44"/>
      <c r="V2507" s="44"/>
      <c r="W2507" s="44"/>
      <c r="X2507" s="44"/>
      <c r="Y2507" s="44"/>
      <c r="Z2507" s="44"/>
      <c r="AA2507" s="35"/>
      <c r="AB2507" s="35"/>
      <c r="AC2507" s="35"/>
      <c r="AD2507" s="35"/>
      <c r="AE2507" s="35"/>
      <c r="AF2507" s="35"/>
      <c r="AG2507" s="35"/>
      <c r="AH2507" s="35"/>
      <c r="AI2507" s="35"/>
      <c r="AJ2507" s="35"/>
      <c r="AK2507" s="35"/>
    </row>
    <row r="2508" spans="7:37" s="13" customFormat="1" ht="13.9" customHeight="1" x14ac:dyDescent="0.3">
      <c r="G2508" s="44"/>
      <c r="H2508" s="44"/>
      <c r="I2508" s="44"/>
      <c r="J2508" s="44"/>
      <c r="K2508" s="44"/>
      <c r="L2508" s="44"/>
      <c r="M2508" s="44"/>
      <c r="N2508" s="44"/>
      <c r="O2508" s="44"/>
      <c r="P2508" s="44"/>
      <c r="Q2508" s="44"/>
      <c r="R2508" s="44"/>
      <c r="S2508" s="44"/>
      <c r="T2508" s="44"/>
      <c r="U2508" s="44"/>
      <c r="V2508" s="44"/>
      <c r="W2508" s="44"/>
      <c r="X2508" s="44"/>
      <c r="Y2508" s="44"/>
      <c r="Z2508" s="44"/>
      <c r="AA2508" s="35"/>
      <c r="AB2508" s="35"/>
      <c r="AC2508" s="35"/>
      <c r="AD2508" s="35"/>
      <c r="AE2508" s="35"/>
      <c r="AF2508" s="35"/>
      <c r="AG2508" s="35"/>
      <c r="AH2508" s="35"/>
      <c r="AI2508" s="35"/>
      <c r="AJ2508" s="35"/>
      <c r="AK2508" s="35"/>
    </row>
    <row r="2509" spans="7:37" s="13" customFormat="1" ht="13.9" customHeight="1" x14ac:dyDescent="0.3">
      <c r="G2509" s="44"/>
      <c r="H2509" s="44"/>
      <c r="I2509" s="44"/>
      <c r="J2509" s="44"/>
      <c r="K2509" s="44"/>
      <c r="L2509" s="44"/>
      <c r="M2509" s="44"/>
      <c r="N2509" s="44"/>
      <c r="O2509" s="44"/>
      <c r="P2509" s="44"/>
      <c r="Q2509" s="44"/>
      <c r="R2509" s="44"/>
      <c r="S2509" s="44"/>
      <c r="T2509" s="44"/>
      <c r="U2509" s="44"/>
      <c r="V2509" s="44"/>
      <c r="W2509" s="44"/>
      <c r="X2509" s="44"/>
      <c r="Y2509" s="44"/>
      <c r="Z2509" s="44"/>
      <c r="AA2509" s="35"/>
      <c r="AB2509" s="35"/>
      <c r="AC2509" s="35"/>
      <c r="AD2509" s="35"/>
      <c r="AE2509" s="35"/>
      <c r="AF2509" s="35"/>
      <c r="AG2509" s="35"/>
      <c r="AH2509" s="35"/>
      <c r="AI2509" s="35"/>
      <c r="AJ2509" s="35"/>
      <c r="AK2509" s="35"/>
    </row>
    <row r="2510" spans="7:37" s="13" customFormat="1" ht="13.9" customHeight="1" x14ac:dyDescent="0.3">
      <c r="G2510" s="44"/>
      <c r="H2510" s="44"/>
      <c r="I2510" s="44"/>
      <c r="J2510" s="44"/>
      <c r="K2510" s="44"/>
      <c r="L2510" s="44"/>
      <c r="M2510" s="44"/>
      <c r="N2510" s="44"/>
      <c r="O2510" s="44"/>
      <c r="P2510" s="44"/>
      <c r="Q2510" s="44"/>
      <c r="R2510" s="44"/>
      <c r="S2510" s="44"/>
      <c r="T2510" s="44"/>
      <c r="U2510" s="44"/>
      <c r="V2510" s="44"/>
      <c r="W2510" s="44"/>
      <c r="X2510" s="44"/>
      <c r="Y2510" s="44"/>
      <c r="Z2510" s="44"/>
      <c r="AA2510" s="35"/>
      <c r="AB2510" s="35"/>
      <c r="AC2510" s="35"/>
      <c r="AD2510" s="35"/>
      <c r="AE2510" s="35"/>
      <c r="AF2510" s="35"/>
      <c r="AG2510" s="35"/>
      <c r="AH2510" s="35"/>
      <c r="AI2510" s="35"/>
      <c r="AJ2510" s="35"/>
      <c r="AK2510" s="35"/>
    </row>
    <row r="2511" spans="7:37" s="13" customFormat="1" ht="13.9" customHeight="1" x14ac:dyDescent="0.3">
      <c r="G2511" s="44"/>
      <c r="H2511" s="44"/>
      <c r="I2511" s="44"/>
      <c r="J2511" s="44"/>
      <c r="K2511" s="44"/>
      <c r="L2511" s="44"/>
      <c r="M2511" s="44"/>
      <c r="N2511" s="44"/>
      <c r="O2511" s="44"/>
      <c r="P2511" s="44"/>
      <c r="Q2511" s="44"/>
      <c r="R2511" s="44"/>
      <c r="S2511" s="44"/>
      <c r="T2511" s="44"/>
      <c r="U2511" s="44"/>
      <c r="V2511" s="44"/>
      <c r="W2511" s="44"/>
      <c r="X2511" s="44"/>
      <c r="Y2511" s="44"/>
      <c r="Z2511" s="44"/>
      <c r="AA2511" s="35"/>
      <c r="AB2511" s="35"/>
      <c r="AC2511" s="35"/>
      <c r="AD2511" s="35"/>
      <c r="AE2511" s="35"/>
      <c r="AF2511" s="35"/>
      <c r="AG2511" s="35"/>
      <c r="AH2511" s="35"/>
      <c r="AI2511" s="35"/>
      <c r="AJ2511" s="35"/>
      <c r="AK2511" s="35"/>
    </row>
    <row r="2512" spans="7:37" s="13" customFormat="1" ht="13.9" customHeight="1" x14ac:dyDescent="0.3">
      <c r="G2512" s="44"/>
      <c r="H2512" s="44"/>
      <c r="I2512" s="44"/>
      <c r="J2512" s="44"/>
      <c r="K2512" s="44"/>
      <c r="L2512" s="44"/>
      <c r="M2512" s="44"/>
      <c r="N2512" s="44"/>
      <c r="O2512" s="44"/>
      <c r="P2512" s="44"/>
      <c r="Q2512" s="44"/>
      <c r="R2512" s="44"/>
      <c r="S2512" s="44"/>
      <c r="T2512" s="44"/>
      <c r="U2512" s="44"/>
      <c r="V2512" s="44"/>
      <c r="W2512" s="44"/>
      <c r="X2512" s="44"/>
      <c r="Y2512" s="44"/>
      <c r="Z2512" s="44"/>
      <c r="AA2512" s="35"/>
      <c r="AB2512" s="35"/>
      <c r="AC2512" s="35"/>
      <c r="AD2512" s="35"/>
      <c r="AE2512" s="35"/>
      <c r="AF2512" s="35"/>
      <c r="AG2512" s="35"/>
      <c r="AH2512" s="35"/>
      <c r="AI2512" s="35"/>
      <c r="AJ2512" s="35"/>
      <c r="AK2512" s="35"/>
    </row>
    <row r="2513" spans="7:37" s="13" customFormat="1" ht="13.9" customHeight="1" x14ac:dyDescent="0.3">
      <c r="G2513" s="44"/>
      <c r="H2513" s="44"/>
      <c r="I2513" s="44"/>
      <c r="J2513" s="44"/>
      <c r="K2513" s="44"/>
      <c r="L2513" s="44"/>
      <c r="M2513" s="44"/>
      <c r="N2513" s="44"/>
      <c r="O2513" s="44"/>
      <c r="P2513" s="44"/>
      <c r="Q2513" s="44"/>
      <c r="R2513" s="44"/>
      <c r="S2513" s="44"/>
      <c r="T2513" s="44"/>
      <c r="U2513" s="44"/>
      <c r="V2513" s="44"/>
      <c r="W2513" s="44"/>
      <c r="X2513" s="44"/>
      <c r="Y2513" s="44"/>
      <c r="Z2513" s="44"/>
      <c r="AA2513" s="35"/>
      <c r="AB2513" s="35"/>
      <c r="AC2513" s="35"/>
      <c r="AD2513" s="35"/>
      <c r="AE2513" s="35"/>
      <c r="AF2513" s="35"/>
      <c r="AG2513" s="35"/>
      <c r="AH2513" s="35"/>
      <c r="AI2513" s="35"/>
      <c r="AJ2513" s="35"/>
      <c r="AK2513" s="35"/>
    </row>
    <row r="2514" spans="7:37" s="13" customFormat="1" ht="13.9" customHeight="1" x14ac:dyDescent="0.3">
      <c r="G2514" s="44"/>
      <c r="H2514" s="44"/>
      <c r="I2514" s="44"/>
      <c r="J2514" s="44"/>
      <c r="K2514" s="44"/>
      <c r="L2514" s="44"/>
      <c r="M2514" s="44"/>
      <c r="N2514" s="44"/>
      <c r="O2514" s="44"/>
      <c r="P2514" s="44"/>
      <c r="Q2514" s="44"/>
      <c r="R2514" s="44"/>
      <c r="S2514" s="44"/>
      <c r="T2514" s="44"/>
      <c r="U2514" s="44"/>
      <c r="V2514" s="44"/>
      <c r="W2514" s="44"/>
      <c r="X2514" s="44"/>
      <c r="Y2514" s="44"/>
      <c r="Z2514" s="44"/>
      <c r="AA2514" s="35"/>
      <c r="AB2514" s="35"/>
      <c r="AC2514" s="35"/>
      <c r="AD2514" s="35"/>
      <c r="AE2514" s="35"/>
      <c r="AF2514" s="35"/>
      <c r="AG2514" s="35"/>
      <c r="AH2514" s="35"/>
      <c r="AI2514" s="35"/>
      <c r="AJ2514" s="35"/>
      <c r="AK2514" s="35"/>
    </row>
    <row r="2515" spans="7:37" s="13" customFormat="1" ht="13.9" customHeight="1" x14ac:dyDescent="0.3">
      <c r="G2515" s="44"/>
      <c r="H2515" s="44"/>
      <c r="I2515" s="44"/>
      <c r="J2515" s="44"/>
      <c r="K2515" s="44"/>
      <c r="L2515" s="44"/>
      <c r="M2515" s="44"/>
      <c r="N2515" s="44"/>
      <c r="O2515" s="44"/>
      <c r="P2515" s="44"/>
      <c r="Q2515" s="44"/>
      <c r="R2515" s="44"/>
      <c r="S2515" s="44"/>
      <c r="T2515" s="44"/>
      <c r="U2515" s="44"/>
      <c r="V2515" s="44"/>
      <c r="W2515" s="44"/>
      <c r="X2515" s="44"/>
      <c r="Y2515" s="44"/>
      <c r="Z2515" s="44"/>
      <c r="AA2515" s="35"/>
      <c r="AB2515" s="35"/>
      <c r="AC2515" s="35"/>
      <c r="AD2515" s="35"/>
      <c r="AE2515" s="35"/>
      <c r="AF2515" s="35"/>
      <c r="AG2515" s="35"/>
      <c r="AH2515" s="35"/>
      <c r="AI2515" s="35"/>
      <c r="AJ2515" s="35"/>
      <c r="AK2515" s="35"/>
    </row>
    <row r="2516" spans="7:37" s="13" customFormat="1" ht="13.9" customHeight="1" x14ac:dyDescent="0.3">
      <c r="G2516" s="44"/>
      <c r="H2516" s="44"/>
      <c r="I2516" s="44"/>
      <c r="J2516" s="44"/>
      <c r="K2516" s="44"/>
      <c r="L2516" s="44"/>
      <c r="M2516" s="44"/>
      <c r="N2516" s="44"/>
      <c r="O2516" s="44"/>
      <c r="P2516" s="44"/>
      <c r="Q2516" s="44"/>
      <c r="R2516" s="44"/>
      <c r="S2516" s="44"/>
      <c r="T2516" s="44"/>
      <c r="U2516" s="44"/>
      <c r="V2516" s="44"/>
      <c r="W2516" s="44"/>
      <c r="X2516" s="44"/>
      <c r="Y2516" s="44"/>
      <c r="Z2516" s="44"/>
      <c r="AA2516" s="35"/>
      <c r="AB2516" s="35"/>
      <c r="AC2516" s="35"/>
      <c r="AD2516" s="35"/>
      <c r="AE2516" s="35"/>
      <c r="AF2516" s="35"/>
      <c r="AG2516" s="35"/>
      <c r="AH2516" s="35"/>
      <c r="AI2516" s="35"/>
      <c r="AJ2516" s="35"/>
      <c r="AK2516" s="35"/>
    </row>
    <row r="2517" spans="7:37" s="13" customFormat="1" ht="13.9" customHeight="1" x14ac:dyDescent="0.3">
      <c r="G2517" s="44"/>
      <c r="H2517" s="44"/>
      <c r="I2517" s="44"/>
      <c r="J2517" s="44"/>
      <c r="K2517" s="44"/>
      <c r="L2517" s="44"/>
      <c r="M2517" s="44"/>
      <c r="N2517" s="44"/>
      <c r="O2517" s="44"/>
      <c r="P2517" s="44"/>
      <c r="Q2517" s="44"/>
      <c r="R2517" s="44"/>
      <c r="S2517" s="44"/>
      <c r="T2517" s="44"/>
      <c r="U2517" s="44"/>
      <c r="V2517" s="44"/>
      <c r="W2517" s="44"/>
      <c r="X2517" s="44"/>
      <c r="Y2517" s="44"/>
      <c r="Z2517" s="44"/>
      <c r="AA2517" s="35"/>
      <c r="AB2517" s="35"/>
      <c r="AC2517" s="35"/>
      <c r="AD2517" s="35"/>
      <c r="AE2517" s="35"/>
      <c r="AF2517" s="35"/>
      <c r="AG2517" s="35"/>
      <c r="AH2517" s="35"/>
      <c r="AI2517" s="35"/>
      <c r="AJ2517" s="35"/>
      <c r="AK2517" s="35"/>
    </row>
    <row r="2518" spans="7:37" s="13" customFormat="1" ht="13.9" customHeight="1" x14ac:dyDescent="0.3">
      <c r="G2518" s="44"/>
      <c r="H2518" s="44"/>
      <c r="I2518" s="44"/>
      <c r="J2518" s="44"/>
      <c r="K2518" s="44"/>
      <c r="L2518" s="44"/>
      <c r="M2518" s="44"/>
      <c r="N2518" s="44"/>
      <c r="O2518" s="44"/>
      <c r="P2518" s="44"/>
      <c r="Q2518" s="44"/>
      <c r="R2518" s="44"/>
      <c r="S2518" s="44"/>
      <c r="T2518" s="44"/>
      <c r="U2518" s="44"/>
      <c r="V2518" s="44"/>
      <c r="W2518" s="44"/>
      <c r="X2518" s="44"/>
      <c r="Y2518" s="44"/>
      <c r="Z2518" s="44"/>
      <c r="AA2518" s="35"/>
      <c r="AB2518" s="35"/>
      <c r="AC2518" s="35"/>
      <c r="AD2518" s="35"/>
      <c r="AE2518" s="35"/>
      <c r="AF2518" s="35"/>
      <c r="AG2518" s="35"/>
      <c r="AH2518" s="35"/>
      <c r="AI2518" s="35"/>
      <c r="AJ2518" s="35"/>
      <c r="AK2518" s="35"/>
    </row>
    <row r="2519" spans="7:37" s="13" customFormat="1" ht="13.9" customHeight="1" x14ac:dyDescent="0.3">
      <c r="G2519" s="44"/>
      <c r="H2519" s="44"/>
      <c r="I2519" s="44"/>
      <c r="J2519" s="44"/>
      <c r="K2519" s="44"/>
      <c r="L2519" s="44"/>
      <c r="M2519" s="44"/>
      <c r="N2519" s="44"/>
      <c r="O2519" s="44"/>
      <c r="P2519" s="44"/>
      <c r="Q2519" s="44"/>
      <c r="R2519" s="44"/>
      <c r="S2519" s="44"/>
      <c r="T2519" s="44"/>
      <c r="U2519" s="44"/>
      <c r="V2519" s="44"/>
      <c r="W2519" s="44"/>
      <c r="X2519" s="44"/>
      <c r="Y2519" s="44"/>
      <c r="Z2519" s="44"/>
      <c r="AA2519" s="35"/>
      <c r="AB2519" s="35"/>
      <c r="AC2519" s="35"/>
      <c r="AD2519" s="35"/>
      <c r="AE2519" s="35"/>
      <c r="AF2519" s="35"/>
      <c r="AG2519" s="35"/>
      <c r="AH2519" s="35"/>
      <c r="AI2519" s="35"/>
      <c r="AJ2519" s="35"/>
      <c r="AK2519" s="35"/>
    </row>
    <row r="2520" spans="7:37" s="13" customFormat="1" ht="13.9" customHeight="1" x14ac:dyDescent="0.3">
      <c r="G2520" s="44"/>
      <c r="H2520" s="44"/>
      <c r="I2520" s="44"/>
      <c r="J2520" s="44"/>
      <c r="K2520" s="44"/>
      <c r="L2520" s="44"/>
      <c r="M2520" s="44"/>
      <c r="N2520" s="44"/>
      <c r="O2520" s="44"/>
      <c r="P2520" s="44"/>
      <c r="Q2520" s="44"/>
      <c r="R2520" s="44"/>
      <c r="S2520" s="44"/>
      <c r="T2520" s="44"/>
      <c r="U2520" s="44"/>
      <c r="V2520" s="44"/>
      <c r="W2520" s="44"/>
      <c r="X2520" s="44"/>
      <c r="Y2520" s="44"/>
      <c r="Z2520" s="44"/>
      <c r="AA2520" s="35"/>
      <c r="AB2520" s="35"/>
      <c r="AC2520" s="35"/>
      <c r="AD2520" s="35"/>
      <c r="AE2520" s="35"/>
      <c r="AF2520" s="35"/>
      <c r="AG2520" s="35"/>
      <c r="AH2520" s="35"/>
      <c r="AI2520" s="35"/>
      <c r="AJ2520" s="35"/>
      <c r="AK2520" s="35"/>
    </row>
    <row r="2521" spans="7:37" s="13" customFormat="1" ht="13.9" customHeight="1" x14ac:dyDescent="0.3">
      <c r="G2521" s="44"/>
      <c r="H2521" s="44"/>
      <c r="I2521" s="44"/>
      <c r="J2521" s="44"/>
      <c r="K2521" s="44"/>
      <c r="L2521" s="44"/>
      <c r="M2521" s="44"/>
      <c r="N2521" s="44"/>
      <c r="O2521" s="44"/>
      <c r="P2521" s="44"/>
      <c r="Q2521" s="44"/>
      <c r="R2521" s="44"/>
      <c r="S2521" s="44"/>
      <c r="T2521" s="44"/>
      <c r="U2521" s="44"/>
      <c r="V2521" s="44"/>
      <c r="W2521" s="44"/>
      <c r="X2521" s="44"/>
      <c r="Y2521" s="44"/>
      <c r="Z2521" s="44"/>
      <c r="AA2521" s="35"/>
      <c r="AB2521" s="35"/>
      <c r="AC2521" s="35"/>
      <c r="AD2521" s="35"/>
      <c r="AE2521" s="35"/>
      <c r="AF2521" s="35"/>
      <c r="AG2521" s="35"/>
      <c r="AH2521" s="35"/>
      <c r="AI2521" s="35"/>
      <c r="AJ2521" s="35"/>
      <c r="AK2521" s="35"/>
    </row>
    <row r="2522" spans="7:37" s="13" customFormat="1" ht="13.9" customHeight="1" x14ac:dyDescent="0.3">
      <c r="G2522" s="44"/>
      <c r="H2522" s="44"/>
      <c r="I2522" s="44"/>
      <c r="J2522" s="44"/>
      <c r="K2522" s="44"/>
      <c r="L2522" s="44"/>
      <c r="M2522" s="44"/>
      <c r="N2522" s="44"/>
      <c r="O2522" s="44"/>
      <c r="P2522" s="44"/>
      <c r="Q2522" s="44"/>
      <c r="R2522" s="44"/>
      <c r="S2522" s="44"/>
      <c r="T2522" s="44"/>
      <c r="U2522" s="44"/>
      <c r="V2522" s="44"/>
      <c r="W2522" s="44"/>
      <c r="X2522" s="44"/>
      <c r="Y2522" s="44"/>
      <c r="Z2522" s="44"/>
      <c r="AA2522" s="35"/>
      <c r="AB2522" s="35"/>
      <c r="AC2522" s="35"/>
      <c r="AD2522" s="35"/>
      <c r="AE2522" s="35"/>
      <c r="AF2522" s="35"/>
      <c r="AG2522" s="35"/>
      <c r="AH2522" s="35"/>
      <c r="AI2522" s="35"/>
      <c r="AJ2522" s="35"/>
      <c r="AK2522" s="35"/>
    </row>
    <row r="2523" spans="7:37" s="13" customFormat="1" ht="13.9" customHeight="1" x14ac:dyDescent="0.3">
      <c r="G2523" s="44"/>
      <c r="H2523" s="44"/>
      <c r="I2523" s="44"/>
      <c r="J2523" s="44"/>
      <c r="K2523" s="44"/>
      <c r="L2523" s="44"/>
      <c r="M2523" s="44"/>
      <c r="N2523" s="44"/>
      <c r="O2523" s="44"/>
      <c r="P2523" s="44"/>
      <c r="Q2523" s="44"/>
      <c r="R2523" s="44"/>
      <c r="S2523" s="44"/>
      <c r="T2523" s="44"/>
      <c r="U2523" s="44"/>
      <c r="V2523" s="44"/>
      <c r="W2523" s="44"/>
      <c r="X2523" s="44"/>
      <c r="Y2523" s="44"/>
      <c r="Z2523" s="44"/>
      <c r="AA2523" s="35"/>
      <c r="AB2523" s="35"/>
      <c r="AC2523" s="35"/>
      <c r="AD2523" s="35"/>
      <c r="AE2523" s="35"/>
      <c r="AF2523" s="35"/>
      <c r="AG2523" s="35"/>
      <c r="AH2523" s="35"/>
      <c r="AI2523" s="35"/>
      <c r="AJ2523" s="35"/>
      <c r="AK2523" s="35"/>
    </row>
    <row r="2524" spans="7:37" s="13" customFormat="1" ht="13.9" customHeight="1" x14ac:dyDescent="0.3">
      <c r="G2524" s="44"/>
      <c r="H2524" s="44"/>
      <c r="I2524" s="44"/>
      <c r="J2524" s="44"/>
      <c r="K2524" s="44"/>
      <c r="L2524" s="44"/>
      <c r="M2524" s="44"/>
      <c r="N2524" s="44"/>
      <c r="O2524" s="44"/>
      <c r="P2524" s="44"/>
      <c r="Q2524" s="44"/>
      <c r="R2524" s="44"/>
      <c r="S2524" s="44"/>
      <c r="T2524" s="44"/>
      <c r="U2524" s="44"/>
      <c r="V2524" s="44"/>
      <c r="W2524" s="44"/>
      <c r="X2524" s="44"/>
      <c r="Y2524" s="44"/>
      <c r="Z2524" s="44"/>
      <c r="AA2524" s="35"/>
      <c r="AB2524" s="35"/>
      <c r="AC2524" s="35"/>
      <c r="AD2524" s="35"/>
      <c r="AE2524" s="35"/>
      <c r="AF2524" s="35"/>
      <c r="AG2524" s="35"/>
      <c r="AH2524" s="35"/>
      <c r="AI2524" s="35"/>
      <c r="AJ2524" s="35"/>
      <c r="AK2524" s="35"/>
    </row>
    <row r="2525" spans="7:37" s="13" customFormat="1" ht="13.9" customHeight="1" x14ac:dyDescent="0.3">
      <c r="G2525" s="44"/>
      <c r="H2525" s="44"/>
      <c r="I2525" s="44"/>
      <c r="J2525" s="44"/>
      <c r="K2525" s="44"/>
      <c r="L2525" s="44"/>
      <c r="M2525" s="44"/>
      <c r="N2525" s="44"/>
      <c r="O2525" s="44"/>
      <c r="P2525" s="44"/>
      <c r="Q2525" s="44"/>
      <c r="R2525" s="44"/>
      <c r="S2525" s="44"/>
      <c r="T2525" s="44"/>
      <c r="U2525" s="44"/>
      <c r="V2525" s="44"/>
      <c r="W2525" s="44"/>
      <c r="X2525" s="44"/>
      <c r="Y2525" s="44"/>
      <c r="Z2525" s="44"/>
      <c r="AA2525" s="35"/>
      <c r="AB2525" s="35"/>
      <c r="AC2525" s="35"/>
      <c r="AD2525" s="35"/>
      <c r="AE2525" s="35"/>
      <c r="AF2525" s="35"/>
      <c r="AG2525" s="35"/>
      <c r="AH2525" s="35"/>
      <c r="AI2525" s="35"/>
      <c r="AJ2525" s="35"/>
      <c r="AK2525" s="35"/>
    </row>
    <row r="2526" spans="7:37" s="13" customFormat="1" ht="13.9" customHeight="1" x14ac:dyDescent="0.3">
      <c r="G2526" s="44"/>
      <c r="H2526" s="44"/>
      <c r="I2526" s="44"/>
      <c r="J2526" s="44"/>
      <c r="K2526" s="44"/>
      <c r="L2526" s="44"/>
      <c r="M2526" s="44"/>
      <c r="N2526" s="44"/>
      <c r="O2526" s="44"/>
      <c r="P2526" s="44"/>
      <c r="Q2526" s="44"/>
      <c r="R2526" s="44"/>
      <c r="S2526" s="44"/>
      <c r="T2526" s="44"/>
      <c r="U2526" s="44"/>
      <c r="V2526" s="44"/>
      <c r="W2526" s="44"/>
      <c r="X2526" s="44"/>
      <c r="Y2526" s="44"/>
      <c r="Z2526" s="44"/>
      <c r="AA2526" s="35"/>
      <c r="AB2526" s="35"/>
      <c r="AC2526" s="35"/>
      <c r="AD2526" s="35"/>
      <c r="AE2526" s="35"/>
      <c r="AF2526" s="35"/>
      <c r="AG2526" s="35"/>
      <c r="AH2526" s="35"/>
      <c r="AI2526" s="35"/>
      <c r="AJ2526" s="35"/>
      <c r="AK2526" s="35"/>
    </row>
    <row r="2527" spans="7:37" s="13" customFormat="1" ht="13.9" customHeight="1" x14ac:dyDescent="0.3">
      <c r="G2527" s="44"/>
      <c r="H2527" s="44"/>
      <c r="I2527" s="44"/>
      <c r="J2527" s="44"/>
      <c r="K2527" s="44"/>
      <c r="L2527" s="44"/>
      <c r="M2527" s="44"/>
      <c r="N2527" s="44"/>
      <c r="O2527" s="44"/>
      <c r="P2527" s="44"/>
      <c r="Q2527" s="44"/>
      <c r="R2527" s="44"/>
      <c r="S2527" s="44"/>
      <c r="T2527" s="44"/>
      <c r="U2527" s="44"/>
      <c r="V2527" s="44"/>
      <c r="W2527" s="44"/>
      <c r="X2527" s="44"/>
      <c r="Y2527" s="44"/>
      <c r="Z2527" s="44"/>
      <c r="AA2527" s="35"/>
      <c r="AB2527" s="35"/>
      <c r="AC2527" s="35"/>
      <c r="AD2527" s="35"/>
      <c r="AE2527" s="35"/>
      <c r="AF2527" s="35"/>
      <c r="AG2527" s="35"/>
      <c r="AH2527" s="35"/>
      <c r="AI2527" s="35"/>
      <c r="AJ2527" s="35"/>
      <c r="AK2527" s="35"/>
    </row>
    <row r="2528" spans="7:37" s="13" customFormat="1" ht="13.9" customHeight="1" x14ac:dyDescent="0.3">
      <c r="G2528" s="44"/>
      <c r="H2528" s="44"/>
      <c r="I2528" s="44"/>
      <c r="J2528" s="44"/>
      <c r="K2528" s="44"/>
      <c r="L2528" s="44"/>
      <c r="M2528" s="44"/>
      <c r="N2528" s="44"/>
      <c r="O2528" s="44"/>
      <c r="P2528" s="44"/>
      <c r="Q2528" s="44"/>
      <c r="R2528" s="44"/>
      <c r="S2528" s="44"/>
      <c r="T2528" s="44"/>
      <c r="U2528" s="44"/>
      <c r="V2528" s="44"/>
      <c r="W2528" s="44"/>
      <c r="X2528" s="44"/>
      <c r="Y2528" s="44"/>
      <c r="Z2528" s="44"/>
      <c r="AA2528" s="35"/>
      <c r="AB2528" s="35"/>
      <c r="AC2528" s="35"/>
      <c r="AD2528" s="35"/>
      <c r="AE2528" s="35"/>
      <c r="AF2528" s="35"/>
      <c r="AG2528" s="35"/>
      <c r="AH2528" s="35"/>
      <c r="AI2528" s="35"/>
      <c r="AJ2528" s="35"/>
      <c r="AK2528" s="35"/>
    </row>
    <row r="2529" spans="7:37" s="13" customFormat="1" ht="13.9" customHeight="1" x14ac:dyDescent="0.3">
      <c r="G2529" s="44"/>
      <c r="H2529" s="44"/>
      <c r="I2529" s="44"/>
      <c r="J2529" s="44"/>
      <c r="K2529" s="44"/>
      <c r="L2529" s="44"/>
      <c r="M2529" s="44"/>
      <c r="N2529" s="44"/>
      <c r="O2529" s="44"/>
      <c r="P2529" s="44"/>
      <c r="Q2529" s="44"/>
      <c r="R2529" s="44"/>
      <c r="S2529" s="44"/>
      <c r="T2529" s="44"/>
      <c r="U2529" s="44"/>
      <c r="V2529" s="44"/>
      <c r="W2529" s="44"/>
      <c r="X2529" s="44"/>
      <c r="Y2529" s="44"/>
      <c r="Z2529" s="44"/>
      <c r="AA2529" s="35"/>
      <c r="AB2529" s="35"/>
      <c r="AC2529" s="35"/>
      <c r="AD2529" s="35"/>
      <c r="AE2529" s="35"/>
      <c r="AF2529" s="35"/>
      <c r="AG2529" s="35"/>
      <c r="AH2529" s="35"/>
      <c r="AI2529" s="35"/>
      <c r="AJ2529" s="35"/>
      <c r="AK2529" s="35"/>
    </row>
    <row r="2530" spans="7:37" s="13" customFormat="1" ht="13.9" customHeight="1" x14ac:dyDescent="0.3">
      <c r="G2530" s="44"/>
      <c r="H2530" s="44"/>
      <c r="I2530" s="44"/>
      <c r="J2530" s="44"/>
      <c r="K2530" s="44"/>
      <c r="L2530" s="44"/>
      <c r="M2530" s="44"/>
      <c r="N2530" s="44"/>
      <c r="O2530" s="44"/>
      <c r="P2530" s="44"/>
      <c r="Q2530" s="44"/>
      <c r="R2530" s="44"/>
      <c r="S2530" s="44"/>
      <c r="T2530" s="44"/>
      <c r="U2530" s="44"/>
      <c r="V2530" s="44"/>
      <c r="W2530" s="44"/>
      <c r="X2530" s="44"/>
      <c r="Y2530" s="44"/>
      <c r="Z2530" s="44"/>
      <c r="AA2530" s="35"/>
      <c r="AB2530" s="35"/>
      <c r="AC2530" s="35"/>
      <c r="AD2530" s="35"/>
      <c r="AE2530" s="35"/>
      <c r="AF2530" s="35"/>
      <c r="AG2530" s="35"/>
      <c r="AH2530" s="35"/>
      <c r="AI2530" s="35"/>
      <c r="AJ2530" s="35"/>
      <c r="AK2530" s="35"/>
    </row>
    <row r="2531" spans="7:37" s="13" customFormat="1" ht="13.9" customHeight="1" x14ac:dyDescent="0.3">
      <c r="G2531" s="44"/>
      <c r="H2531" s="44"/>
      <c r="I2531" s="44"/>
      <c r="J2531" s="44"/>
      <c r="K2531" s="44"/>
      <c r="L2531" s="44"/>
      <c r="M2531" s="44"/>
      <c r="N2531" s="44"/>
      <c r="O2531" s="44"/>
      <c r="P2531" s="44"/>
      <c r="Q2531" s="44"/>
      <c r="R2531" s="44"/>
      <c r="S2531" s="44"/>
      <c r="T2531" s="44"/>
      <c r="U2531" s="44"/>
      <c r="V2531" s="44"/>
      <c r="W2531" s="44"/>
      <c r="X2531" s="44"/>
      <c r="Y2531" s="44"/>
      <c r="Z2531" s="44"/>
      <c r="AA2531" s="35"/>
      <c r="AB2531" s="35"/>
      <c r="AC2531" s="35"/>
      <c r="AD2531" s="35"/>
      <c r="AE2531" s="35"/>
      <c r="AF2531" s="35"/>
      <c r="AG2531" s="35"/>
      <c r="AH2531" s="35"/>
      <c r="AI2531" s="35"/>
      <c r="AJ2531" s="35"/>
      <c r="AK2531" s="35"/>
    </row>
    <row r="2532" spans="7:37" s="13" customFormat="1" ht="13.9" customHeight="1" x14ac:dyDescent="0.3">
      <c r="G2532" s="44"/>
      <c r="H2532" s="44"/>
      <c r="I2532" s="44"/>
      <c r="J2532" s="44"/>
      <c r="K2532" s="44"/>
      <c r="L2532" s="44"/>
      <c r="M2532" s="44"/>
      <c r="N2532" s="44"/>
      <c r="O2532" s="44"/>
      <c r="P2532" s="44"/>
      <c r="Q2532" s="44"/>
      <c r="R2532" s="44"/>
      <c r="S2532" s="44"/>
      <c r="T2532" s="44"/>
      <c r="U2532" s="44"/>
      <c r="V2532" s="44"/>
      <c r="W2532" s="44"/>
      <c r="X2532" s="44"/>
      <c r="Y2532" s="44"/>
      <c r="Z2532" s="44"/>
      <c r="AA2532" s="35"/>
      <c r="AB2532" s="35"/>
      <c r="AC2532" s="35"/>
      <c r="AD2532" s="35"/>
      <c r="AE2532" s="35"/>
      <c r="AF2532" s="35"/>
      <c r="AG2532" s="35"/>
      <c r="AH2532" s="35"/>
      <c r="AI2532" s="35"/>
      <c r="AJ2532" s="35"/>
      <c r="AK2532" s="35"/>
    </row>
    <row r="2533" spans="7:37" s="13" customFormat="1" ht="13.9" customHeight="1" x14ac:dyDescent="0.3">
      <c r="G2533" s="44"/>
      <c r="H2533" s="44"/>
      <c r="I2533" s="44"/>
      <c r="J2533" s="44"/>
      <c r="K2533" s="44"/>
      <c r="L2533" s="44"/>
      <c r="M2533" s="44"/>
      <c r="N2533" s="44"/>
      <c r="O2533" s="44"/>
      <c r="P2533" s="44"/>
      <c r="Q2533" s="44"/>
      <c r="R2533" s="44"/>
      <c r="S2533" s="44"/>
      <c r="T2533" s="44"/>
      <c r="U2533" s="44"/>
      <c r="V2533" s="44"/>
      <c r="W2533" s="44"/>
      <c r="X2533" s="44"/>
      <c r="Y2533" s="44"/>
      <c r="Z2533" s="44"/>
      <c r="AA2533" s="35"/>
      <c r="AB2533" s="35"/>
      <c r="AC2533" s="35"/>
      <c r="AD2533" s="35"/>
      <c r="AE2533" s="35"/>
      <c r="AF2533" s="35"/>
      <c r="AG2533" s="35"/>
      <c r="AH2533" s="35"/>
      <c r="AI2533" s="35"/>
      <c r="AJ2533" s="35"/>
      <c r="AK2533" s="35"/>
    </row>
    <row r="2534" spans="7:37" s="13" customFormat="1" ht="13.9" customHeight="1" x14ac:dyDescent="0.3">
      <c r="G2534" s="44"/>
      <c r="H2534" s="44"/>
      <c r="I2534" s="44"/>
      <c r="J2534" s="44"/>
      <c r="K2534" s="44"/>
      <c r="L2534" s="44"/>
      <c r="M2534" s="44"/>
      <c r="N2534" s="44"/>
      <c r="O2534" s="44"/>
      <c r="P2534" s="44"/>
      <c r="Q2534" s="44"/>
      <c r="R2534" s="44"/>
      <c r="S2534" s="44"/>
      <c r="T2534" s="44"/>
      <c r="U2534" s="44"/>
      <c r="V2534" s="44"/>
      <c r="W2534" s="44"/>
      <c r="X2534" s="44"/>
      <c r="Y2534" s="44"/>
      <c r="Z2534" s="44"/>
      <c r="AA2534" s="35"/>
      <c r="AB2534" s="35"/>
      <c r="AC2534" s="35"/>
      <c r="AD2534" s="35"/>
      <c r="AE2534" s="35"/>
      <c r="AF2534" s="35"/>
      <c r="AG2534" s="35"/>
      <c r="AH2534" s="35"/>
      <c r="AI2534" s="35"/>
      <c r="AJ2534" s="35"/>
      <c r="AK2534" s="35"/>
    </row>
    <row r="2535" spans="7:37" s="13" customFormat="1" ht="13.9" customHeight="1" x14ac:dyDescent="0.3">
      <c r="G2535" s="44"/>
      <c r="H2535" s="44"/>
      <c r="I2535" s="44"/>
      <c r="J2535" s="44"/>
      <c r="K2535" s="44"/>
      <c r="L2535" s="44"/>
      <c r="M2535" s="44"/>
      <c r="N2535" s="44"/>
      <c r="O2535" s="44"/>
      <c r="P2535" s="44"/>
      <c r="Q2535" s="44"/>
      <c r="R2535" s="44"/>
      <c r="S2535" s="44"/>
      <c r="T2535" s="44"/>
      <c r="U2535" s="44"/>
      <c r="V2535" s="44"/>
      <c r="W2535" s="44"/>
      <c r="X2535" s="44"/>
      <c r="Y2535" s="44"/>
      <c r="Z2535" s="44"/>
      <c r="AA2535" s="35"/>
      <c r="AB2535" s="35"/>
      <c r="AC2535" s="35"/>
      <c r="AD2535" s="35"/>
      <c r="AE2535" s="35"/>
      <c r="AF2535" s="35"/>
      <c r="AG2535" s="35"/>
      <c r="AH2535" s="35"/>
      <c r="AI2535" s="35"/>
      <c r="AJ2535" s="35"/>
      <c r="AK2535" s="35"/>
    </row>
    <row r="2536" spans="7:37" s="13" customFormat="1" ht="13.9" customHeight="1" x14ac:dyDescent="0.3">
      <c r="G2536" s="44"/>
      <c r="H2536" s="44"/>
      <c r="I2536" s="44"/>
      <c r="J2536" s="44"/>
      <c r="K2536" s="44"/>
      <c r="L2536" s="44"/>
      <c r="M2536" s="44"/>
      <c r="N2536" s="44"/>
      <c r="O2536" s="44"/>
      <c r="P2536" s="44"/>
      <c r="Q2536" s="44"/>
      <c r="R2536" s="44"/>
      <c r="S2536" s="44"/>
      <c r="T2536" s="44"/>
      <c r="U2536" s="44"/>
      <c r="V2536" s="44"/>
      <c r="W2536" s="44"/>
      <c r="X2536" s="44"/>
      <c r="Y2536" s="44"/>
      <c r="Z2536" s="44"/>
      <c r="AA2536" s="35"/>
      <c r="AB2536" s="35"/>
      <c r="AC2536" s="35"/>
      <c r="AD2536" s="35"/>
      <c r="AE2536" s="35"/>
      <c r="AF2536" s="35"/>
      <c r="AG2536" s="35"/>
      <c r="AH2536" s="35"/>
      <c r="AI2536" s="35"/>
      <c r="AJ2536" s="35"/>
      <c r="AK2536" s="35"/>
    </row>
    <row r="2537" spans="7:37" s="13" customFormat="1" ht="13.9" customHeight="1" x14ac:dyDescent="0.3">
      <c r="G2537" s="44"/>
      <c r="H2537" s="44"/>
      <c r="I2537" s="44"/>
      <c r="J2537" s="44"/>
      <c r="K2537" s="44"/>
      <c r="L2537" s="44"/>
      <c r="M2537" s="44"/>
      <c r="N2537" s="44"/>
      <c r="O2537" s="44"/>
      <c r="P2537" s="44"/>
      <c r="Q2537" s="44"/>
      <c r="R2537" s="44"/>
      <c r="S2537" s="44"/>
      <c r="T2537" s="44"/>
      <c r="U2537" s="44"/>
      <c r="V2537" s="44"/>
      <c r="W2537" s="44"/>
      <c r="X2537" s="44"/>
      <c r="Y2537" s="44"/>
      <c r="Z2537" s="44"/>
      <c r="AA2537" s="35"/>
      <c r="AB2537" s="35"/>
      <c r="AC2537" s="35"/>
      <c r="AD2537" s="35"/>
      <c r="AE2537" s="35"/>
      <c r="AF2537" s="35"/>
      <c r="AG2537" s="35"/>
      <c r="AH2537" s="35"/>
      <c r="AI2537" s="35"/>
      <c r="AJ2537" s="35"/>
      <c r="AK2537" s="35"/>
    </row>
    <row r="2538" spans="7:37" s="13" customFormat="1" ht="13.9" customHeight="1" x14ac:dyDescent="0.3">
      <c r="G2538" s="44"/>
      <c r="H2538" s="44"/>
      <c r="I2538" s="44"/>
      <c r="J2538" s="44"/>
      <c r="K2538" s="44"/>
      <c r="L2538" s="44"/>
      <c r="M2538" s="44"/>
      <c r="N2538" s="44"/>
      <c r="O2538" s="44"/>
      <c r="P2538" s="44"/>
      <c r="Q2538" s="44"/>
      <c r="R2538" s="44"/>
      <c r="S2538" s="44"/>
      <c r="T2538" s="44"/>
      <c r="U2538" s="44"/>
      <c r="V2538" s="44"/>
      <c r="W2538" s="44"/>
      <c r="X2538" s="44"/>
      <c r="Y2538" s="44"/>
      <c r="Z2538" s="44"/>
      <c r="AA2538" s="35"/>
      <c r="AB2538" s="35"/>
      <c r="AC2538" s="35"/>
      <c r="AD2538" s="35"/>
      <c r="AE2538" s="35"/>
      <c r="AF2538" s="35"/>
      <c r="AG2538" s="35"/>
      <c r="AH2538" s="35"/>
      <c r="AI2538" s="35"/>
      <c r="AJ2538" s="35"/>
      <c r="AK2538" s="35"/>
    </row>
    <row r="2539" spans="7:37" s="13" customFormat="1" ht="13.9" customHeight="1" x14ac:dyDescent="0.3">
      <c r="G2539" s="44"/>
      <c r="H2539" s="44"/>
      <c r="I2539" s="44"/>
      <c r="J2539" s="44"/>
      <c r="K2539" s="44"/>
      <c r="L2539" s="44"/>
      <c r="M2539" s="44"/>
      <c r="N2539" s="44"/>
      <c r="O2539" s="44"/>
      <c r="P2539" s="44"/>
      <c r="Q2539" s="44"/>
      <c r="R2539" s="44"/>
      <c r="S2539" s="44"/>
      <c r="T2539" s="44"/>
      <c r="U2539" s="44"/>
      <c r="V2539" s="44"/>
      <c r="W2539" s="44"/>
      <c r="X2539" s="44"/>
      <c r="Y2539" s="44"/>
      <c r="Z2539" s="44"/>
      <c r="AA2539" s="35"/>
      <c r="AB2539" s="35"/>
      <c r="AC2539" s="35"/>
      <c r="AD2539" s="35"/>
      <c r="AE2539" s="35"/>
      <c r="AF2539" s="35"/>
      <c r="AG2539" s="35"/>
      <c r="AH2539" s="35"/>
      <c r="AI2539" s="35"/>
      <c r="AJ2539" s="35"/>
      <c r="AK2539" s="35"/>
    </row>
    <row r="2540" spans="7:37" s="13" customFormat="1" ht="13.9" customHeight="1" x14ac:dyDescent="0.3">
      <c r="G2540" s="44"/>
      <c r="H2540" s="44"/>
      <c r="I2540" s="44"/>
      <c r="J2540" s="44"/>
      <c r="K2540" s="44"/>
      <c r="L2540" s="44"/>
      <c r="M2540" s="44"/>
      <c r="N2540" s="44"/>
      <c r="O2540" s="44"/>
      <c r="P2540" s="44"/>
      <c r="Q2540" s="44"/>
      <c r="R2540" s="44"/>
      <c r="S2540" s="44"/>
      <c r="T2540" s="44"/>
      <c r="U2540" s="44"/>
      <c r="V2540" s="44"/>
      <c r="W2540" s="44"/>
      <c r="X2540" s="44"/>
      <c r="Y2540" s="44"/>
      <c r="Z2540" s="44"/>
      <c r="AA2540" s="35"/>
      <c r="AB2540" s="35"/>
      <c r="AC2540" s="35"/>
      <c r="AD2540" s="35"/>
      <c r="AE2540" s="35"/>
      <c r="AF2540" s="35"/>
      <c r="AG2540" s="35"/>
      <c r="AH2540" s="35"/>
      <c r="AI2540" s="35"/>
      <c r="AJ2540" s="35"/>
      <c r="AK2540" s="35"/>
    </row>
    <row r="2541" spans="7:37" s="13" customFormat="1" ht="13.9" customHeight="1" x14ac:dyDescent="0.3">
      <c r="G2541" s="44"/>
      <c r="H2541" s="44"/>
      <c r="I2541" s="44"/>
      <c r="J2541" s="44"/>
      <c r="K2541" s="44"/>
      <c r="L2541" s="44"/>
      <c r="M2541" s="44"/>
      <c r="N2541" s="44"/>
      <c r="O2541" s="44"/>
      <c r="P2541" s="44"/>
      <c r="Q2541" s="44"/>
      <c r="R2541" s="44"/>
      <c r="S2541" s="44"/>
      <c r="T2541" s="44"/>
      <c r="U2541" s="44"/>
      <c r="V2541" s="44"/>
      <c r="W2541" s="44"/>
      <c r="X2541" s="44"/>
      <c r="Y2541" s="44"/>
      <c r="Z2541" s="44"/>
      <c r="AA2541" s="35"/>
      <c r="AB2541" s="35"/>
      <c r="AC2541" s="35"/>
      <c r="AD2541" s="35"/>
      <c r="AE2541" s="35"/>
      <c r="AF2541" s="35"/>
      <c r="AG2541" s="35"/>
      <c r="AH2541" s="35"/>
      <c r="AI2541" s="35"/>
      <c r="AJ2541" s="35"/>
      <c r="AK2541" s="35"/>
    </row>
    <row r="2542" spans="7:37" s="13" customFormat="1" ht="13.9" customHeight="1" x14ac:dyDescent="0.3">
      <c r="G2542" s="44"/>
      <c r="H2542" s="44"/>
      <c r="I2542" s="44"/>
      <c r="J2542" s="44"/>
      <c r="K2542" s="44"/>
      <c r="L2542" s="44"/>
      <c r="M2542" s="44"/>
      <c r="N2542" s="44"/>
      <c r="O2542" s="44"/>
      <c r="P2542" s="44"/>
      <c r="Q2542" s="44"/>
      <c r="R2542" s="44"/>
      <c r="S2542" s="44"/>
      <c r="T2542" s="44"/>
      <c r="U2542" s="44"/>
      <c r="V2542" s="44"/>
      <c r="W2542" s="44"/>
      <c r="X2542" s="44"/>
      <c r="Y2542" s="44"/>
      <c r="Z2542" s="44"/>
      <c r="AA2542" s="35"/>
      <c r="AB2542" s="35"/>
      <c r="AC2542" s="35"/>
      <c r="AD2542" s="35"/>
      <c r="AE2542" s="35"/>
      <c r="AF2542" s="35"/>
      <c r="AG2542" s="35"/>
      <c r="AH2542" s="35"/>
      <c r="AI2542" s="35"/>
      <c r="AJ2542" s="35"/>
      <c r="AK2542" s="35"/>
    </row>
    <row r="2543" spans="7:37" s="13" customFormat="1" ht="13.9" customHeight="1" x14ac:dyDescent="0.3">
      <c r="G2543" s="44"/>
      <c r="H2543" s="44"/>
      <c r="I2543" s="44"/>
      <c r="J2543" s="44"/>
      <c r="K2543" s="44"/>
      <c r="L2543" s="44"/>
      <c r="M2543" s="44"/>
      <c r="N2543" s="44"/>
      <c r="O2543" s="44"/>
      <c r="P2543" s="44"/>
      <c r="Q2543" s="44"/>
      <c r="R2543" s="44"/>
      <c r="S2543" s="44"/>
      <c r="T2543" s="44"/>
      <c r="U2543" s="44"/>
      <c r="V2543" s="44"/>
      <c r="W2543" s="44"/>
      <c r="X2543" s="44"/>
      <c r="Y2543" s="44"/>
      <c r="Z2543" s="44"/>
      <c r="AA2543" s="35"/>
      <c r="AB2543" s="35"/>
      <c r="AC2543" s="35"/>
      <c r="AD2543" s="35"/>
      <c r="AE2543" s="35"/>
      <c r="AF2543" s="35"/>
      <c r="AG2543" s="35"/>
      <c r="AH2543" s="35"/>
      <c r="AI2543" s="35"/>
      <c r="AJ2543" s="35"/>
      <c r="AK2543" s="35"/>
    </row>
    <row r="2544" spans="7:37" s="13" customFormat="1" ht="13.9" customHeight="1" x14ac:dyDescent="0.3">
      <c r="G2544" s="44"/>
      <c r="H2544" s="44"/>
      <c r="I2544" s="44"/>
      <c r="J2544" s="44"/>
      <c r="K2544" s="44"/>
      <c r="L2544" s="44"/>
      <c r="M2544" s="44"/>
      <c r="N2544" s="44"/>
      <c r="O2544" s="44"/>
      <c r="P2544" s="44"/>
      <c r="Q2544" s="44"/>
      <c r="R2544" s="44"/>
      <c r="S2544" s="44"/>
      <c r="T2544" s="44"/>
      <c r="U2544" s="44"/>
      <c r="V2544" s="44"/>
      <c r="W2544" s="44"/>
      <c r="X2544" s="44"/>
      <c r="Y2544" s="44"/>
      <c r="Z2544" s="44"/>
      <c r="AA2544" s="35"/>
      <c r="AB2544" s="35"/>
      <c r="AC2544" s="35"/>
      <c r="AD2544" s="35"/>
      <c r="AE2544" s="35"/>
      <c r="AF2544" s="35"/>
      <c r="AG2544" s="35"/>
      <c r="AH2544" s="35"/>
      <c r="AI2544" s="35"/>
      <c r="AJ2544" s="35"/>
      <c r="AK2544" s="35"/>
    </row>
    <row r="2545" spans="7:37" s="13" customFormat="1" ht="13.9" customHeight="1" x14ac:dyDescent="0.3">
      <c r="G2545" s="44"/>
      <c r="H2545" s="44"/>
      <c r="I2545" s="44"/>
      <c r="J2545" s="44"/>
      <c r="K2545" s="44"/>
      <c r="L2545" s="44"/>
      <c r="M2545" s="44"/>
      <c r="N2545" s="44"/>
      <c r="O2545" s="44"/>
      <c r="P2545" s="44"/>
      <c r="Q2545" s="44"/>
      <c r="R2545" s="44"/>
      <c r="S2545" s="44"/>
      <c r="T2545" s="44"/>
      <c r="U2545" s="44"/>
      <c r="V2545" s="44"/>
      <c r="W2545" s="44"/>
      <c r="X2545" s="44"/>
      <c r="Y2545" s="44"/>
      <c r="Z2545" s="44"/>
      <c r="AA2545" s="35"/>
      <c r="AB2545" s="35"/>
      <c r="AC2545" s="35"/>
      <c r="AD2545" s="35"/>
      <c r="AE2545" s="35"/>
      <c r="AF2545" s="35"/>
      <c r="AG2545" s="35"/>
      <c r="AH2545" s="35"/>
      <c r="AI2545" s="35"/>
      <c r="AJ2545" s="35"/>
      <c r="AK2545" s="35"/>
    </row>
    <row r="2546" spans="7:37" s="13" customFormat="1" ht="13.9" customHeight="1" x14ac:dyDescent="0.3">
      <c r="G2546" s="44"/>
      <c r="H2546" s="44"/>
      <c r="I2546" s="44"/>
      <c r="J2546" s="44"/>
      <c r="K2546" s="44"/>
      <c r="L2546" s="44"/>
      <c r="M2546" s="44"/>
      <c r="N2546" s="44"/>
      <c r="O2546" s="44"/>
      <c r="P2546" s="44"/>
      <c r="Q2546" s="44"/>
      <c r="R2546" s="44"/>
      <c r="S2546" s="44"/>
      <c r="T2546" s="44"/>
      <c r="U2546" s="44"/>
      <c r="V2546" s="44"/>
      <c r="W2546" s="44"/>
      <c r="X2546" s="44"/>
      <c r="Y2546" s="44"/>
      <c r="Z2546" s="44"/>
      <c r="AA2546" s="35"/>
      <c r="AB2546" s="35"/>
      <c r="AC2546" s="35"/>
      <c r="AD2546" s="35"/>
      <c r="AE2546" s="35"/>
      <c r="AF2546" s="35"/>
      <c r="AG2546" s="35"/>
      <c r="AH2546" s="35"/>
      <c r="AI2546" s="35"/>
      <c r="AJ2546" s="35"/>
      <c r="AK2546" s="35"/>
    </row>
    <row r="2547" spans="7:37" s="13" customFormat="1" ht="13.9" customHeight="1" x14ac:dyDescent="0.3">
      <c r="G2547" s="44"/>
      <c r="H2547" s="44"/>
      <c r="I2547" s="44"/>
      <c r="J2547" s="44"/>
      <c r="K2547" s="44"/>
      <c r="L2547" s="44"/>
      <c r="M2547" s="44"/>
      <c r="N2547" s="44"/>
      <c r="O2547" s="44"/>
      <c r="P2547" s="44"/>
      <c r="Q2547" s="44"/>
      <c r="R2547" s="44"/>
      <c r="S2547" s="44"/>
      <c r="T2547" s="44"/>
      <c r="U2547" s="44"/>
      <c r="V2547" s="44"/>
      <c r="W2547" s="44"/>
      <c r="X2547" s="44"/>
      <c r="Y2547" s="44"/>
      <c r="Z2547" s="44"/>
      <c r="AA2547" s="35"/>
      <c r="AB2547" s="35"/>
      <c r="AC2547" s="35"/>
      <c r="AD2547" s="35"/>
      <c r="AE2547" s="35"/>
      <c r="AF2547" s="35"/>
      <c r="AG2547" s="35"/>
      <c r="AH2547" s="35"/>
      <c r="AI2547" s="35"/>
      <c r="AJ2547" s="35"/>
      <c r="AK2547" s="35"/>
    </row>
    <row r="2548" spans="7:37" s="13" customFormat="1" ht="13.9" customHeight="1" x14ac:dyDescent="0.3">
      <c r="G2548" s="44"/>
      <c r="H2548" s="44"/>
      <c r="I2548" s="44"/>
      <c r="J2548" s="44"/>
      <c r="K2548" s="44"/>
      <c r="L2548" s="44"/>
      <c r="M2548" s="44"/>
      <c r="N2548" s="44"/>
      <c r="O2548" s="44"/>
      <c r="P2548" s="44"/>
      <c r="Q2548" s="44"/>
      <c r="R2548" s="44"/>
      <c r="S2548" s="44"/>
      <c r="T2548" s="44"/>
      <c r="U2548" s="44"/>
      <c r="V2548" s="44"/>
      <c r="W2548" s="44"/>
      <c r="X2548" s="44"/>
      <c r="Y2548" s="44"/>
      <c r="Z2548" s="44"/>
      <c r="AA2548" s="35"/>
      <c r="AB2548" s="35"/>
      <c r="AC2548" s="35"/>
      <c r="AD2548" s="35"/>
      <c r="AE2548" s="35"/>
      <c r="AF2548" s="35"/>
      <c r="AG2548" s="35"/>
      <c r="AH2548" s="35"/>
      <c r="AI2548" s="35"/>
      <c r="AJ2548" s="35"/>
      <c r="AK2548" s="35"/>
    </row>
    <row r="2549" spans="7:37" s="13" customFormat="1" ht="13.9" customHeight="1" x14ac:dyDescent="0.3">
      <c r="G2549" s="44"/>
      <c r="H2549" s="44"/>
      <c r="I2549" s="44"/>
      <c r="J2549" s="44"/>
      <c r="K2549" s="44"/>
      <c r="L2549" s="44"/>
      <c r="M2549" s="44"/>
      <c r="N2549" s="44"/>
      <c r="O2549" s="44"/>
      <c r="P2549" s="44"/>
      <c r="Q2549" s="44"/>
      <c r="R2549" s="44"/>
      <c r="S2549" s="44"/>
      <c r="T2549" s="44"/>
      <c r="U2549" s="44"/>
      <c r="V2549" s="44"/>
      <c r="W2549" s="44"/>
      <c r="X2549" s="44"/>
      <c r="Y2549" s="44"/>
      <c r="Z2549" s="44"/>
      <c r="AA2549" s="35"/>
      <c r="AB2549" s="35"/>
      <c r="AC2549" s="35"/>
      <c r="AD2549" s="35"/>
      <c r="AE2549" s="35"/>
      <c r="AF2549" s="35"/>
      <c r="AG2549" s="35"/>
      <c r="AH2549" s="35"/>
      <c r="AI2549" s="35"/>
      <c r="AJ2549" s="35"/>
      <c r="AK2549" s="35"/>
    </row>
    <row r="2550" spans="7:37" s="13" customFormat="1" ht="13.9" customHeight="1" x14ac:dyDescent="0.3">
      <c r="G2550" s="44"/>
      <c r="H2550" s="44"/>
      <c r="I2550" s="44"/>
      <c r="J2550" s="44"/>
      <c r="K2550" s="44"/>
      <c r="L2550" s="44"/>
      <c r="M2550" s="44"/>
      <c r="N2550" s="44"/>
      <c r="O2550" s="44"/>
      <c r="P2550" s="44"/>
      <c r="Q2550" s="44"/>
      <c r="R2550" s="44"/>
      <c r="S2550" s="44"/>
      <c r="T2550" s="44"/>
      <c r="U2550" s="44"/>
      <c r="V2550" s="44"/>
      <c r="W2550" s="44"/>
      <c r="X2550" s="44"/>
      <c r="Y2550" s="44"/>
      <c r="Z2550" s="44"/>
      <c r="AA2550" s="35"/>
      <c r="AB2550" s="35"/>
      <c r="AC2550" s="35"/>
      <c r="AD2550" s="35"/>
      <c r="AE2550" s="35"/>
      <c r="AF2550" s="35"/>
      <c r="AG2550" s="35"/>
      <c r="AH2550" s="35"/>
      <c r="AI2550" s="35"/>
      <c r="AJ2550" s="35"/>
      <c r="AK2550" s="35"/>
    </row>
    <row r="2551" spans="7:37" s="13" customFormat="1" ht="13.9" customHeight="1" x14ac:dyDescent="0.3">
      <c r="G2551" s="44"/>
      <c r="H2551" s="44"/>
      <c r="I2551" s="44"/>
      <c r="J2551" s="44"/>
      <c r="K2551" s="44"/>
      <c r="L2551" s="44"/>
      <c r="M2551" s="44"/>
      <c r="N2551" s="44"/>
      <c r="O2551" s="44"/>
      <c r="P2551" s="44"/>
      <c r="Q2551" s="44"/>
      <c r="R2551" s="44"/>
      <c r="S2551" s="44"/>
      <c r="T2551" s="44"/>
      <c r="U2551" s="44"/>
      <c r="V2551" s="44"/>
      <c r="W2551" s="44"/>
      <c r="X2551" s="44"/>
      <c r="Y2551" s="44"/>
      <c r="Z2551" s="44"/>
      <c r="AA2551" s="35"/>
      <c r="AB2551" s="35"/>
      <c r="AC2551" s="35"/>
      <c r="AD2551" s="35"/>
      <c r="AE2551" s="35"/>
      <c r="AF2551" s="35"/>
      <c r="AG2551" s="35"/>
      <c r="AH2551" s="35"/>
      <c r="AI2551" s="35"/>
      <c r="AJ2551" s="35"/>
      <c r="AK2551" s="35"/>
    </row>
    <row r="2552" spans="7:37" s="13" customFormat="1" ht="13.9" customHeight="1" x14ac:dyDescent="0.3">
      <c r="G2552" s="44"/>
      <c r="H2552" s="44"/>
      <c r="I2552" s="44"/>
      <c r="J2552" s="44"/>
      <c r="K2552" s="44"/>
      <c r="L2552" s="44"/>
      <c r="M2552" s="44"/>
      <c r="N2552" s="44"/>
      <c r="O2552" s="44"/>
      <c r="P2552" s="44"/>
      <c r="Q2552" s="44"/>
      <c r="R2552" s="44"/>
      <c r="S2552" s="44"/>
      <c r="T2552" s="44"/>
      <c r="U2552" s="44"/>
      <c r="V2552" s="44"/>
      <c r="W2552" s="44"/>
      <c r="X2552" s="44"/>
      <c r="Y2552" s="44"/>
      <c r="Z2552" s="44"/>
      <c r="AA2552" s="35"/>
      <c r="AB2552" s="35"/>
      <c r="AC2552" s="35"/>
      <c r="AD2552" s="35"/>
      <c r="AE2552" s="35"/>
      <c r="AF2552" s="35"/>
      <c r="AG2552" s="35"/>
      <c r="AH2552" s="35"/>
      <c r="AI2552" s="35"/>
      <c r="AJ2552" s="35"/>
      <c r="AK2552" s="35"/>
    </row>
    <row r="2553" spans="7:37" s="13" customFormat="1" ht="13.9" customHeight="1" x14ac:dyDescent="0.3">
      <c r="G2553" s="44"/>
      <c r="H2553" s="44"/>
      <c r="I2553" s="44"/>
      <c r="J2553" s="44"/>
      <c r="K2553" s="44"/>
      <c r="L2553" s="44"/>
      <c r="M2553" s="44"/>
      <c r="N2553" s="44"/>
      <c r="O2553" s="44"/>
      <c r="P2553" s="44"/>
      <c r="Q2553" s="44"/>
      <c r="R2553" s="44"/>
      <c r="S2553" s="44"/>
      <c r="T2553" s="44"/>
      <c r="U2553" s="44"/>
      <c r="V2553" s="44"/>
      <c r="W2553" s="44"/>
      <c r="X2553" s="44"/>
      <c r="Y2553" s="44"/>
      <c r="Z2553" s="44"/>
      <c r="AA2553" s="35"/>
      <c r="AB2553" s="35"/>
      <c r="AC2553" s="35"/>
      <c r="AD2553" s="35"/>
      <c r="AE2553" s="35"/>
      <c r="AF2553" s="35"/>
      <c r="AG2553" s="35"/>
      <c r="AH2553" s="35"/>
      <c r="AI2553" s="35"/>
      <c r="AJ2553" s="35"/>
      <c r="AK2553" s="35"/>
    </row>
    <row r="2554" spans="7:37" s="13" customFormat="1" ht="13.9" customHeight="1" x14ac:dyDescent="0.3">
      <c r="G2554" s="44"/>
      <c r="H2554" s="44"/>
      <c r="I2554" s="44"/>
      <c r="J2554" s="44"/>
      <c r="K2554" s="44"/>
      <c r="L2554" s="44"/>
      <c r="M2554" s="44"/>
      <c r="N2554" s="44"/>
      <c r="O2554" s="44"/>
      <c r="P2554" s="44"/>
      <c r="Q2554" s="44"/>
      <c r="R2554" s="44"/>
      <c r="S2554" s="44"/>
      <c r="T2554" s="44"/>
      <c r="U2554" s="44"/>
      <c r="V2554" s="44"/>
      <c r="W2554" s="44"/>
      <c r="X2554" s="44"/>
      <c r="Y2554" s="44"/>
      <c r="Z2554" s="44"/>
      <c r="AA2554" s="35"/>
      <c r="AB2554" s="35"/>
      <c r="AC2554" s="35"/>
      <c r="AD2554" s="35"/>
      <c r="AE2554" s="35"/>
      <c r="AF2554" s="35"/>
      <c r="AG2554" s="35"/>
      <c r="AH2554" s="35"/>
      <c r="AI2554" s="35"/>
      <c r="AJ2554" s="35"/>
      <c r="AK2554" s="35"/>
    </row>
    <row r="2555" spans="7:37" s="13" customFormat="1" ht="13.9" customHeight="1" x14ac:dyDescent="0.3">
      <c r="G2555" s="44"/>
      <c r="H2555" s="44"/>
      <c r="I2555" s="44"/>
      <c r="J2555" s="44"/>
      <c r="K2555" s="44"/>
      <c r="L2555" s="44"/>
      <c r="M2555" s="44"/>
      <c r="N2555" s="44"/>
      <c r="O2555" s="44"/>
      <c r="P2555" s="44"/>
      <c r="Q2555" s="44"/>
      <c r="R2555" s="44"/>
      <c r="S2555" s="44"/>
      <c r="T2555" s="44"/>
      <c r="U2555" s="44"/>
      <c r="V2555" s="44"/>
      <c r="W2555" s="44"/>
      <c r="X2555" s="44"/>
      <c r="Y2555" s="44"/>
      <c r="Z2555" s="44"/>
      <c r="AA2555" s="35"/>
      <c r="AB2555" s="35"/>
      <c r="AC2555" s="35"/>
      <c r="AD2555" s="35"/>
      <c r="AE2555" s="35"/>
      <c r="AF2555" s="35"/>
      <c r="AG2555" s="35"/>
      <c r="AH2555" s="35"/>
      <c r="AI2555" s="35"/>
      <c r="AJ2555" s="35"/>
      <c r="AK2555" s="35"/>
    </row>
    <row r="2556" spans="7:37" s="13" customFormat="1" ht="13.9" customHeight="1" x14ac:dyDescent="0.3">
      <c r="G2556" s="44"/>
      <c r="H2556" s="44"/>
      <c r="I2556" s="44"/>
      <c r="J2556" s="44"/>
      <c r="K2556" s="44"/>
      <c r="L2556" s="44"/>
      <c r="M2556" s="44"/>
      <c r="N2556" s="44"/>
      <c r="O2556" s="44"/>
      <c r="P2556" s="44"/>
      <c r="Q2556" s="44"/>
      <c r="R2556" s="44"/>
      <c r="S2556" s="44"/>
      <c r="T2556" s="44"/>
      <c r="U2556" s="44"/>
      <c r="V2556" s="44"/>
      <c r="W2556" s="44"/>
      <c r="X2556" s="44"/>
      <c r="Y2556" s="44"/>
      <c r="Z2556" s="44"/>
      <c r="AA2556" s="35"/>
      <c r="AB2556" s="35"/>
      <c r="AC2556" s="35"/>
      <c r="AD2556" s="35"/>
      <c r="AE2556" s="35"/>
      <c r="AF2556" s="35"/>
      <c r="AG2556" s="35"/>
      <c r="AH2556" s="35"/>
      <c r="AI2556" s="35"/>
      <c r="AJ2556" s="35"/>
      <c r="AK2556" s="35"/>
    </row>
    <row r="2557" spans="7:37" s="13" customFormat="1" ht="13.9" customHeight="1" x14ac:dyDescent="0.3">
      <c r="G2557" s="44"/>
      <c r="H2557" s="44"/>
      <c r="I2557" s="44"/>
      <c r="J2557" s="44"/>
      <c r="K2557" s="44"/>
      <c r="L2557" s="44"/>
      <c r="M2557" s="44"/>
      <c r="N2557" s="44"/>
      <c r="O2557" s="44"/>
      <c r="P2557" s="44"/>
      <c r="Q2557" s="44"/>
      <c r="R2557" s="44"/>
      <c r="S2557" s="44"/>
      <c r="T2557" s="44"/>
      <c r="U2557" s="44"/>
      <c r="V2557" s="44"/>
      <c r="W2557" s="44"/>
      <c r="X2557" s="44"/>
      <c r="Y2557" s="44"/>
      <c r="Z2557" s="44"/>
      <c r="AA2557" s="35"/>
      <c r="AB2557" s="35"/>
      <c r="AC2557" s="35"/>
      <c r="AD2557" s="35"/>
      <c r="AE2557" s="35"/>
      <c r="AF2557" s="35"/>
      <c r="AG2557" s="35"/>
      <c r="AH2557" s="35"/>
      <c r="AI2557" s="35"/>
      <c r="AJ2557" s="35"/>
      <c r="AK2557" s="35"/>
    </row>
    <row r="2558" spans="7:37" s="13" customFormat="1" ht="13.9" customHeight="1" x14ac:dyDescent="0.3">
      <c r="G2558" s="44"/>
      <c r="H2558" s="44"/>
      <c r="I2558" s="44"/>
      <c r="J2558" s="44"/>
      <c r="K2558" s="44"/>
      <c r="L2558" s="44"/>
      <c r="M2558" s="44"/>
      <c r="N2558" s="44"/>
      <c r="O2558" s="44"/>
      <c r="P2558" s="44"/>
      <c r="Q2558" s="44"/>
      <c r="R2558" s="44"/>
      <c r="S2558" s="44"/>
      <c r="T2558" s="44"/>
      <c r="U2558" s="44"/>
      <c r="V2558" s="44"/>
      <c r="W2558" s="44"/>
      <c r="X2558" s="44"/>
      <c r="Y2558" s="44"/>
      <c r="Z2558" s="44"/>
      <c r="AA2558" s="35"/>
      <c r="AB2558" s="35"/>
      <c r="AC2558" s="35"/>
      <c r="AD2558" s="35"/>
      <c r="AE2558" s="35"/>
      <c r="AF2558" s="35"/>
      <c r="AG2558" s="35"/>
      <c r="AH2558" s="35"/>
      <c r="AI2558" s="35"/>
      <c r="AJ2558" s="35"/>
      <c r="AK2558" s="35"/>
    </row>
    <row r="2559" spans="7:37" s="13" customFormat="1" ht="13.9" customHeight="1" x14ac:dyDescent="0.3">
      <c r="G2559" s="44"/>
      <c r="H2559" s="44"/>
      <c r="I2559" s="44"/>
      <c r="J2559" s="44"/>
      <c r="K2559" s="44"/>
      <c r="L2559" s="44"/>
      <c r="M2559" s="44"/>
      <c r="N2559" s="44"/>
      <c r="O2559" s="44"/>
      <c r="P2559" s="44"/>
      <c r="Q2559" s="44"/>
      <c r="R2559" s="44"/>
      <c r="S2559" s="44"/>
      <c r="T2559" s="44"/>
      <c r="U2559" s="44"/>
      <c r="V2559" s="44"/>
      <c r="W2559" s="44"/>
      <c r="X2559" s="44"/>
      <c r="Y2559" s="44"/>
      <c r="Z2559" s="44"/>
      <c r="AA2559" s="35"/>
      <c r="AB2559" s="35"/>
      <c r="AC2559" s="35"/>
      <c r="AD2559" s="35"/>
      <c r="AE2559" s="35"/>
      <c r="AF2559" s="35"/>
      <c r="AG2559" s="35"/>
      <c r="AH2559" s="35"/>
      <c r="AI2559" s="35"/>
      <c r="AJ2559" s="35"/>
      <c r="AK2559" s="35"/>
    </row>
    <row r="2560" spans="7:37" s="13" customFormat="1" ht="13.9" customHeight="1" x14ac:dyDescent="0.3">
      <c r="G2560" s="44"/>
      <c r="H2560" s="44"/>
      <c r="I2560" s="44"/>
      <c r="J2560" s="44"/>
      <c r="K2560" s="44"/>
      <c r="L2560" s="44"/>
      <c r="M2560" s="44"/>
      <c r="N2560" s="44"/>
      <c r="O2560" s="44"/>
      <c r="P2560" s="44"/>
      <c r="Q2560" s="44"/>
      <c r="R2560" s="44"/>
      <c r="S2560" s="44"/>
      <c r="T2560" s="44"/>
      <c r="U2560" s="44"/>
      <c r="V2560" s="44"/>
      <c r="W2560" s="44"/>
      <c r="X2560" s="44"/>
      <c r="Y2560" s="44"/>
      <c r="Z2560" s="44"/>
      <c r="AA2560" s="35"/>
      <c r="AB2560" s="35"/>
      <c r="AC2560" s="35"/>
      <c r="AD2560" s="35"/>
      <c r="AE2560" s="35"/>
      <c r="AF2560" s="35"/>
      <c r="AG2560" s="35"/>
      <c r="AH2560" s="35"/>
      <c r="AI2560" s="35"/>
      <c r="AJ2560" s="35"/>
      <c r="AK2560" s="35"/>
    </row>
    <row r="2561" spans="7:37" s="13" customFormat="1" ht="13.9" customHeight="1" x14ac:dyDescent="0.3">
      <c r="G2561" s="44"/>
      <c r="H2561" s="44"/>
      <c r="I2561" s="44"/>
      <c r="J2561" s="44"/>
      <c r="K2561" s="44"/>
      <c r="L2561" s="44"/>
      <c r="M2561" s="44"/>
      <c r="N2561" s="44"/>
      <c r="O2561" s="44"/>
      <c r="P2561" s="44"/>
      <c r="Q2561" s="44"/>
      <c r="R2561" s="44"/>
      <c r="S2561" s="44"/>
      <c r="T2561" s="44"/>
      <c r="U2561" s="44"/>
      <c r="V2561" s="44"/>
      <c r="W2561" s="44"/>
      <c r="X2561" s="44"/>
      <c r="Y2561" s="44"/>
      <c r="Z2561" s="44"/>
      <c r="AA2561" s="35"/>
      <c r="AB2561" s="35"/>
      <c r="AC2561" s="35"/>
      <c r="AD2561" s="35"/>
      <c r="AE2561" s="35"/>
      <c r="AF2561" s="35"/>
      <c r="AG2561" s="35"/>
      <c r="AH2561" s="35"/>
      <c r="AI2561" s="35"/>
      <c r="AJ2561" s="35"/>
      <c r="AK2561" s="35"/>
    </row>
    <row r="2562" spans="7:37" s="13" customFormat="1" ht="13.9" customHeight="1" x14ac:dyDescent="0.3">
      <c r="G2562" s="44"/>
      <c r="H2562" s="44"/>
      <c r="I2562" s="44"/>
      <c r="J2562" s="44"/>
      <c r="K2562" s="44"/>
      <c r="L2562" s="44"/>
      <c r="M2562" s="44"/>
      <c r="N2562" s="44"/>
      <c r="O2562" s="44"/>
      <c r="P2562" s="44"/>
      <c r="Q2562" s="44"/>
      <c r="R2562" s="44"/>
      <c r="S2562" s="44"/>
      <c r="T2562" s="44"/>
      <c r="U2562" s="44"/>
      <c r="V2562" s="44"/>
      <c r="W2562" s="44"/>
      <c r="X2562" s="44"/>
      <c r="Y2562" s="44"/>
      <c r="Z2562" s="44"/>
      <c r="AA2562" s="35"/>
      <c r="AB2562" s="35"/>
      <c r="AC2562" s="35"/>
      <c r="AD2562" s="35"/>
      <c r="AE2562" s="35"/>
      <c r="AF2562" s="35"/>
      <c r="AG2562" s="35"/>
      <c r="AH2562" s="35"/>
      <c r="AI2562" s="35"/>
      <c r="AJ2562" s="35"/>
      <c r="AK2562" s="35"/>
    </row>
    <row r="2563" spans="7:37" s="13" customFormat="1" ht="13.9" customHeight="1" x14ac:dyDescent="0.3">
      <c r="G2563" s="44"/>
      <c r="H2563" s="44"/>
      <c r="I2563" s="44"/>
      <c r="J2563" s="44"/>
      <c r="K2563" s="44"/>
      <c r="L2563" s="44"/>
      <c r="M2563" s="44"/>
      <c r="N2563" s="44"/>
      <c r="O2563" s="44"/>
      <c r="P2563" s="44"/>
      <c r="Q2563" s="44"/>
      <c r="R2563" s="44"/>
      <c r="S2563" s="44"/>
      <c r="T2563" s="44"/>
      <c r="U2563" s="44"/>
      <c r="V2563" s="44"/>
      <c r="W2563" s="44"/>
      <c r="X2563" s="44"/>
      <c r="Y2563" s="44"/>
      <c r="Z2563" s="44"/>
      <c r="AA2563" s="35"/>
      <c r="AB2563" s="35"/>
      <c r="AC2563" s="35"/>
      <c r="AD2563" s="35"/>
      <c r="AE2563" s="35"/>
      <c r="AF2563" s="35"/>
      <c r="AG2563" s="35"/>
      <c r="AH2563" s="35"/>
      <c r="AI2563" s="35"/>
      <c r="AJ2563" s="35"/>
      <c r="AK2563" s="35"/>
    </row>
    <row r="2564" spans="7:37" s="13" customFormat="1" ht="13.9" customHeight="1" x14ac:dyDescent="0.3">
      <c r="G2564" s="44"/>
      <c r="H2564" s="44"/>
      <c r="I2564" s="44"/>
      <c r="J2564" s="44"/>
      <c r="K2564" s="44"/>
      <c r="L2564" s="44"/>
      <c r="M2564" s="44"/>
      <c r="N2564" s="44"/>
      <c r="O2564" s="44"/>
      <c r="P2564" s="44"/>
      <c r="Q2564" s="44"/>
      <c r="R2564" s="44"/>
      <c r="S2564" s="44"/>
      <c r="T2564" s="44"/>
      <c r="U2564" s="44"/>
      <c r="V2564" s="44"/>
      <c r="W2564" s="44"/>
      <c r="X2564" s="44"/>
      <c r="Y2564" s="44"/>
      <c r="Z2564" s="44"/>
      <c r="AA2564" s="35"/>
      <c r="AB2564" s="35"/>
      <c r="AC2564" s="35"/>
      <c r="AD2564" s="35"/>
      <c r="AE2564" s="35"/>
      <c r="AF2564" s="35"/>
      <c r="AG2564" s="35"/>
      <c r="AH2564" s="35"/>
      <c r="AI2564" s="35"/>
      <c r="AJ2564" s="35"/>
      <c r="AK2564" s="35"/>
    </row>
    <row r="2565" spans="7:37" s="13" customFormat="1" ht="13.9" customHeight="1" x14ac:dyDescent="0.3">
      <c r="G2565" s="44"/>
      <c r="H2565" s="44"/>
      <c r="I2565" s="44"/>
      <c r="J2565" s="44"/>
      <c r="K2565" s="44"/>
      <c r="L2565" s="44"/>
      <c r="M2565" s="44"/>
      <c r="N2565" s="44"/>
      <c r="O2565" s="44"/>
      <c r="P2565" s="44"/>
      <c r="Q2565" s="44"/>
      <c r="R2565" s="44"/>
      <c r="S2565" s="44"/>
      <c r="T2565" s="44"/>
      <c r="U2565" s="44"/>
      <c r="V2565" s="44"/>
      <c r="W2565" s="44"/>
      <c r="X2565" s="44"/>
      <c r="Y2565" s="44"/>
      <c r="Z2565" s="44"/>
      <c r="AA2565" s="35"/>
      <c r="AB2565" s="35"/>
      <c r="AC2565" s="35"/>
      <c r="AD2565" s="35"/>
      <c r="AE2565" s="35"/>
      <c r="AF2565" s="35"/>
      <c r="AG2565" s="35"/>
      <c r="AH2565" s="35"/>
      <c r="AI2565" s="35"/>
      <c r="AJ2565" s="35"/>
      <c r="AK2565" s="35"/>
    </row>
    <row r="2566" spans="7:37" s="13" customFormat="1" ht="13.9" customHeight="1" x14ac:dyDescent="0.3">
      <c r="G2566" s="44"/>
      <c r="H2566" s="44"/>
      <c r="I2566" s="44"/>
      <c r="J2566" s="44"/>
      <c r="K2566" s="44"/>
      <c r="L2566" s="44"/>
      <c r="M2566" s="44"/>
      <c r="N2566" s="44"/>
      <c r="O2566" s="44"/>
      <c r="P2566" s="44"/>
      <c r="Q2566" s="44"/>
      <c r="R2566" s="44"/>
      <c r="S2566" s="44"/>
      <c r="T2566" s="44"/>
      <c r="U2566" s="44"/>
      <c r="V2566" s="44"/>
      <c r="W2566" s="44"/>
      <c r="X2566" s="44"/>
      <c r="Y2566" s="44"/>
      <c r="Z2566" s="44"/>
      <c r="AA2566" s="35"/>
      <c r="AB2566" s="35"/>
      <c r="AC2566" s="35"/>
      <c r="AD2566" s="35"/>
      <c r="AE2566" s="35"/>
      <c r="AF2566" s="35"/>
      <c r="AG2566" s="35"/>
      <c r="AH2566" s="35"/>
      <c r="AI2566" s="35"/>
      <c r="AJ2566" s="35"/>
      <c r="AK2566" s="35"/>
    </row>
    <row r="2567" spans="7:37" s="13" customFormat="1" ht="13.9" customHeight="1" x14ac:dyDescent="0.3">
      <c r="G2567" s="44"/>
      <c r="H2567" s="44"/>
      <c r="I2567" s="44"/>
      <c r="J2567" s="44"/>
      <c r="K2567" s="44"/>
      <c r="L2567" s="44"/>
      <c r="M2567" s="44"/>
      <c r="N2567" s="44"/>
      <c r="O2567" s="44"/>
      <c r="P2567" s="44"/>
      <c r="Q2567" s="44"/>
      <c r="R2567" s="44"/>
      <c r="S2567" s="44"/>
      <c r="T2567" s="44"/>
      <c r="U2567" s="44"/>
      <c r="V2567" s="44"/>
      <c r="W2567" s="44"/>
      <c r="X2567" s="44"/>
      <c r="Y2567" s="44"/>
      <c r="Z2567" s="44"/>
      <c r="AA2567" s="35"/>
      <c r="AB2567" s="35"/>
      <c r="AC2567" s="35"/>
      <c r="AD2567" s="35"/>
      <c r="AE2567" s="35"/>
      <c r="AF2567" s="35"/>
      <c r="AG2567" s="35"/>
      <c r="AH2567" s="35"/>
      <c r="AI2567" s="35"/>
      <c r="AJ2567" s="35"/>
      <c r="AK2567" s="35"/>
    </row>
    <row r="2568" spans="7:37" s="13" customFormat="1" ht="13.9" customHeight="1" x14ac:dyDescent="0.3">
      <c r="G2568" s="44"/>
      <c r="H2568" s="44"/>
      <c r="I2568" s="44"/>
      <c r="J2568" s="44"/>
      <c r="K2568" s="44"/>
      <c r="L2568" s="44"/>
      <c r="M2568" s="44"/>
      <c r="N2568" s="44"/>
      <c r="O2568" s="44"/>
      <c r="P2568" s="44"/>
      <c r="Q2568" s="44"/>
      <c r="R2568" s="44"/>
      <c r="S2568" s="44"/>
      <c r="T2568" s="44"/>
      <c r="U2568" s="44"/>
      <c r="V2568" s="44"/>
      <c r="W2568" s="44"/>
      <c r="X2568" s="44"/>
      <c r="Y2568" s="44"/>
      <c r="Z2568" s="44"/>
      <c r="AA2568" s="35"/>
      <c r="AB2568" s="35"/>
      <c r="AC2568" s="35"/>
      <c r="AD2568" s="35"/>
      <c r="AE2568" s="35"/>
      <c r="AF2568" s="35"/>
      <c r="AG2568" s="35"/>
      <c r="AH2568" s="35"/>
      <c r="AI2568" s="35"/>
      <c r="AJ2568" s="35"/>
      <c r="AK2568" s="35"/>
    </row>
    <row r="2569" spans="7:37" s="13" customFormat="1" ht="13.9" customHeight="1" x14ac:dyDescent="0.3">
      <c r="G2569" s="44"/>
      <c r="H2569" s="44"/>
      <c r="I2569" s="44"/>
      <c r="J2569" s="44"/>
      <c r="K2569" s="44"/>
      <c r="L2569" s="44"/>
      <c r="M2569" s="44"/>
      <c r="N2569" s="44"/>
      <c r="O2569" s="44"/>
      <c r="P2569" s="44"/>
      <c r="Q2569" s="44"/>
      <c r="R2569" s="44"/>
      <c r="S2569" s="44"/>
      <c r="T2569" s="44"/>
      <c r="U2569" s="44"/>
      <c r="V2569" s="44"/>
      <c r="W2569" s="44"/>
      <c r="X2569" s="44"/>
      <c r="Y2569" s="44"/>
      <c r="Z2569" s="44"/>
      <c r="AA2569" s="35"/>
      <c r="AB2569" s="35"/>
      <c r="AC2569" s="35"/>
      <c r="AD2569" s="35"/>
      <c r="AE2569" s="35"/>
      <c r="AF2569" s="35"/>
      <c r="AG2569" s="35"/>
      <c r="AH2569" s="35"/>
      <c r="AI2569" s="35"/>
      <c r="AJ2569" s="35"/>
      <c r="AK2569" s="35"/>
    </row>
    <row r="2570" spans="7:37" s="13" customFormat="1" ht="13.9" customHeight="1" x14ac:dyDescent="0.3">
      <c r="G2570" s="44"/>
      <c r="H2570" s="44"/>
      <c r="I2570" s="44"/>
      <c r="J2570" s="44"/>
      <c r="K2570" s="44"/>
      <c r="L2570" s="44"/>
      <c r="M2570" s="44"/>
      <c r="N2570" s="44"/>
      <c r="O2570" s="44"/>
      <c r="P2570" s="44"/>
      <c r="Q2570" s="44"/>
      <c r="R2570" s="44"/>
      <c r="S2570" s="44"/>
      <c r="T2570" s="44"/>
      <c r="U2570" s="44"/>
      <c r="V2570" s="44"/>
      <c r="W2570" s="44"/>
      <c r="X2570" s="44"/>
      <c r="Y2570" s="44"/>
      <c r="Z2570" s="44"/>
      <c r="AA2570" s="35"/>
      <c r="AB2570" s="35"/>
      <c r="AC2570" s="35"/>
      <c r="AD2570" s="35"/>
      <c r="AE2570" s="35"/>
      <c r="AF2570" s="35"/>
      <c r="AG2570" s="35"/>
      <c r="AH2570" s="35"/>
      <c r="AI2570" s="35"/>
      <c r="AJ2570" s="35"/>
      <c r="AK2570" s="35"/>
    </row>
    <row r="2571" spans="7:37" s="13" customFormat="1" ht="13.9" customHeight="1" x14ac:dyDescent="0.3">
      <c r="G2571" s="44"/>
      <c r="H2571" s="44"/>
      <c r="I2571" s="44"/>
      <c r="J2571" s="44"/>
      <c r="K2571" s="44"/>
      <c r="L2571" s="44"/>
      <c r="M2571" s="44"/>
      <c r="N2571" s="44"/>
      <c r="O2571" s="44"/>
      <c r="P2571" s="44"/>
      <c r="Q2571" s="44"/>
      <c r="R2571" s="44"/>
      <c r="S2571" s="44"/>
      <c r="T2571" s="44"/>
      <c r="U2571" s="44"/>
      <c r="V2571" s="44"/>
      <c r="W2571" s="44"/>
      <c r="X2571" s="44"/>
      <c r="Y2571" s="44"/>
      <c r="Z2571" s="44"/>
      <c r="AA2571" s="35"/>
      <c r="AB2571" s="35"/>
      <c r="AC2571" s="35"/>
      <c r="AD2571" s="35"/>
      <c r="AE2571" s="35"/>
      <c r="AF2571" s="35"/>
      <c r="AG2571" s="35"/>
      <c r="AH2571" s="35"/>
      <c r="AI2571" s="35"/>
      <c r="AJ2571" s="35"/>
      <c r="AK2571" s="35"/>
    </row>
    <row r="2572" spans="7:37" s="13" customFormat="1" ht="13.9" customHeight="1" x14ac:dyDescent="0.3">
      <c r="G2572" s="44"/>
      <c r="H2572" s="44"/>
      <c r="I2572" s="44"/>
      <c r="J2572" s="44"/>
      <c r="K2572" s="44"/>
      <c r="L2572" s="44"/>
      <c r="M2572" s="44"/>
      <c r="N2572" s="44"/>
      <c r="O2572" s="44"/>
      <c r="P2572" s="44"/>
      <c r="Q2572" s="44"/>
      <c r="R2572" s="44"/>
      <c r="S2572" s="44"/>
      <c r="T2572" s="44"/>
      <c r="U2572" s="44"/>
      <c r="V2572" s="44"/>
      <c r="W2572" s="44"/>
      <c r="X2572" s="44"/>
      <c r="Y2572" s="44"/>
      <c r="Z2572" s="44"/>
      <c r="AA2572" s="35"/>
      <c r="AB2572" s="35"/>
      <c r="AC2572" s="35"/>
      <c r="AD2572" s="35"/>
      <c r="AE2572" s="35"/>
      <c r="AF2572" s="35"/>
      <c r="AG2572" s="35"/>
      <c r="AH2572" s="35"/>
      <c r="AI2572" s="35"/>
      <c r="AJ2572" s="35"/>
      <c r="AK2572" s="35"/>
    </row>
    <row r="2573" spans="7:37" s="13" customFormat="1" ht="13.9" customHeight="1" x14ac:dyDescent="0.3">
      <c r="G2573" s="44"/>
      <c r="H2573" s="44"/>
      <c r="I2573" s="44"/>
      <c r="J2573" s="44"/>
      <c r="K2573" s="44"/>
      <c r="L2573" s="44"/>
      <c r="M2573" s="44"/>
      <c r="N2573" s="44"/>
      <c r="O2573" s="44"/>
      <c r="P2573" s="44"/>
      <c r="Q2573" s="44"/>
      <c r="R2573" s="44"/>
      <c r="S2573" s="44"/>
      <c r="T2573" s="44"/>
      <c r="U2573" s="44"/>
      <c r="V2573" s="44"/>
      <c r="W2573" s="44"/>
      <c r="X2573" s="44"/>
      <c r="Y2573" s="44"/>
      <c r="Z2573" s="44"/>
      <c r="AA2573" s="35"/>
      <c r="AB2573" s="35"/>
      <c r="AC2573" s="35"/>
      <c r="AD2573" s="35"/>
      <c r="AE2573" s="35"/>
      <c r="AF2573" s="35"/>
      <c r="AG2573" s="35"/>
      <c r="AH2573" s="35"/>
      <c r="AI2573" s="35"/>
      <c r="AJ2573" s="35"/>
      <c r="AK2573" s="35"/>
    </row>
    <row r="2574" spans="7:37" s="13" customFormat="1" ht="13.9" customHeight="1" x14ac:dyDescent="0.3">
      <c r="G2574" s="44"/>
      <c r="H2574" s="44"/>
      <c r="I2574" s="44"/>
      <c r="J2574" s="44"/>
      <c r="K2574" s="44"/>
      <c r="L2574" s="44"/>
      <c r="M2574" s="44"/>
      <c r="N2574" s="44"/>
      <c r="O2574" s="44"/>
      <c r="P2574" s="44"/>
      <c r="Q2574" s="44"/>
      <c r="R2574" s="44"/>
      <c r="S2574" s="44"/>
      <c r="T2574" s="44"/>
      <c r="U2574" s="44"/>
      <c r="V2574" s="44"/>
      <c r="W2574" s="44"/>
      <c r="X2574" s="44"/>
      <c r="Y2574" s="44"/>
      <c r="Z2574" s="44"/>
      <c r="AA2574" s="35"/>
      <c r="AB2574" s="35"/>
      <c r="AC2574" s="35"/>
      <c r="AD2574" s="35"/>
      <c r="AE2574" s="35"/>
      <c r="AF2574" s="35"/>
      <c r="AG2574" s="35"/>
      <c r="AH2574" s="35"/>
      <c r="AI2574" s="35"/>
      <c r="AJ2574" s="35"/>
      <c r="AK2574" s="35"/>
    </row>
    <row r="2575" spans="7:37" s="13" customFormat="1" ht="13.9" customHeight="1" x14ac:dyDescent="0.3">
      <c r="G2575" s="44"/>
      <c r="H2575" s="44"/>
      <c r="I2575" s="44"/>
      <c r="J2575" s="44"/>
      <c r="K2575" s="44"/>
      <c r="L2575" s="44"/>
      <c r="M2575" s="44"/>
      <c r="N2575" s="44"/>
      <c r="O2575" s="44"/>
      <c r="P2575" s="44"/>
      <c r="Q2575" s="44"/>
      <c r="R2575" s="44"/>
      <c r="S2575" s="44"/>
      <c r="T2575" s="44"/>
      <c r="U2575" s="44"/>
      <c r="V2575" s="44"/>
      <c r="W2575" s="44"/>
      <c r="X2575" s="44"/>
      <c r="Y2575" s="44"/>
      <c r="Z2575" s="44"/>
      <c r="AA2575" s="35"/>
      <c r="AB2575" s="35"/>
      <c r="AC2575" s="35"/>
      <c r="AD2575" s="35"/>
      <c r="AE2575" s="35"/>
      <c r="AF2575" s="35"/>
      <c r="AG2575" s="35"/>
      <c r="AH2575" s="35"/>
      <c r="AI2575" s="35"/>
      <c r="AJ2575" s="35"/>
      <c r="AK2575" s="35"/>
    </row>
    <row r="2576" spans="7:37" s="13" customFormat="1" ht="13.9" customHeight="1" x14ac:dyDescent="0.3">
      <c r="G2576" s="44"/>
      <c r="H2576" s="44"/>
      <c r="I2576" s="44"/>
      <c r="J2576" s="44"/>
      <c r="K2576" s="44"/>
      <c r="L2576" s="44"/>
      <c r="M2576" s="44"/>
      <c r="N2576" s="44"/>
      <c r="O2576" s="44"/>
      <c r="P2576" s="44"/>
      <c r="Q2576" s="44"/>
      <c r="R2576" s="44"/>
      <c r="S2576" s="44"/>
      <c r="T2576" s="44"/>
      <c r="U2576" s="44"/>
      <c r="V2576" s="44"/>
      <c r="W2576" s="44"/>
      <c r="X2576" s="44"/>
      <c r="Y2576" s="44"/>
      <c r="Z2576" s="44"/>
      <c r="AA2576" s="35"/>
      <c r="AB2576" s="35"/>
      <c r="AC2576" s="35"/>
      <c r="AD2576" s="35"/>
      <c r="AE2576" s="35"/>
      <c r="AF2576" s="35"/>
      <c r="AG2576" s="35"/>
      <c r="AH2576" s="35"/>
      <c r="AI2576" s="35"/>
      <c r="AJ2576" s="35"/>
      <c r="AK2576" s="35"/>
    </row>
    <row r="2577" spans="7:37" s="13" customFormat="1" ht="13.9" customHeight="1" x14ac:dyDescent="0.3">
      <c r="G2577" s="44"/>
      <c r="H2577" s="44"/>
      <c r="I2577" s="44"/>
      <c r="J2577" s="44"/>
      <c r="K2577" s="44"/>
      <c r="L2577" s="44"/>
      <c r="M2577" s="44"/>
      <c r="N2577" s="44"/>
      <c r="O2577" s="44"/>
      <c r="P2577" s="44"/>
      <c r="Q2577" s="44"/>
      <c r="R2577" s="44"/>
      <c r="S2577" s="44"/>
      <c r="T2577" s="44"/>
      <c r="U2577" s="44"/>
      <c r="V2577" s="44"/>
      <c r="W2577" s="44"/>
      <c r="X2577" s="44"/>
      <c r="Y2577" s="44"/>
      <c r="Z2577" s="44"/>
      <c r="AA2577" s="35"/>
      <c r="AB2577" s="35"/>
      <c r="AC2577" s="35"/>
      <c r="AD2577" s="35"/>
      <c r="AE2577" s="35"/>
      <c r="AF2577" s="35"/>
      <c r="AG2577" s="35"/>
      <c r="AH2577" s="35"/>
      <c r="AI2577" s="35"/>
      <c r="AJ2577" s="35"/>
      <c r="AK2577" s="35"/>
    </row>
    <row r="2578" spans="7:37" s="13" customFormat="1" ht="13.9" customHeight="1" x14ac:dyDescent="0.3">
      <c r="G2578" s="44"/>
      <c r="H2578" s="44"/>
      <c r="I2578" s="44"/>
      <c r="J2578" s="44"/>
      <c r="K2578" s="44"/>
      <c r="L2578" s="44"/>
      <c r="M2578" s="44"/>
      <c r="N2578" s="44"/>
      <c r="O2578" s="44"/>
      <c r="P2578" s="44"/>
      <c r="Q2578" s="44"/>
      <c r="R2578" s="44"/>
      <c r="S2578" s="44"/>
      <c r="T2578" s="44"/>
      <c r="U2578" s="44"/>
      <c r="V2578" s="44"/>
      <c r="W2578" s="44"/>
      <c r="X2578" s="44"/>
      <c r="Y2578" s="44"/>
      <c r="Z2578" s="44"/>
      <c r="AA2578" s="35"/>
      <c r="AB2578" s="35"/>
      <c r="AC2578" s="35"/>
      <c r="AD2578" s="35"/>
      <c r="AE2578" s="35"/>
      <c r="AF2578" s="35"/>
      <c r="AG2578" s="35"/>
      <c r="AH2578" s="35"/>
      <c r="AI2578" s="35"/>
      <c r="AJ2578" s="35"/>
      <c r="AK2578" s="35"/>
    </row>
    <row r="2579" spans="7:37" s="13" customFormat="1" ht="13.9" customHeight="1" x14ac:dyDescent="0.3">
      <c r="G2579" s="44"/>
      <c r="H2579" s="44"/>
      <c r="I2579" s="44"/>
      <c r="J2579" s="44"/>
      <c r="K2579" s="44"/>
      <c r="L2579" s="44"/>
      <c r="M2579" s="44"/>
      <c r="N2579" s="44"/>
      <c r="O2579" s="44"/>
      <c r="P2579" s="44"/>
      <c r="Q2579" s="44"/>
      <c r="R2579" s="44"/>
      <c r="S2579" s="44"/>
      <c r="T2579" s="44"/>
      <c r="U2579" s="44"/>
      <c r="V2579" s="44"/>
      <c r="W2579" s="44"/>
      <c r="X2579" s="44"/>
      <c r="Y2579" s="44"/>
      <c r="Z2579" s="44"/>
      <c r="AA2579" s="35"/>
      <c r="AB2579" s="35"/>
      <c r="AC2579" s="35"/>
      <c r="AD2579" s="35"/>
      <c r="AE2579" s="35"/>
      <c r="AF2579" s="35"/>
      <c r="AG2579" s="35"/>
      <c r="AH2579" s="35"/>
      <c r="AI2579" s="35"/>
      <c r="AJ2579" s="35"/>
      <c r="AK2579" s="35"/>
    </row>
    <row r="2580" spans="7:37" s="13" customFormat="1" ht="13.9" customHeight="1" x14ac:dyDescent="0.3">
      <c r="G2580" s="44"/>
      <c r="H2580" s="44"/>
      <c r="I2580" s="44"/>
      <c r="J2580" s="44"/>
      <c r="K2580" s="44"/>
      <c r="L2580" s="44"/>
      <c r="M2580" s="44"/>
      <c r="N2580" s="44"/>
      <c r="O2580" s="44"/>
      <c r="P2580" s="44"/>
      <c r="Q2580" s="44"/>
      <c r="R2580" s="44"/>
      <c r="S2580" s="44"/>
      <c r="T2580" s="44"/>
      <c r="U2580" s="44"/>
      <c r="V2580" s="44"/>
      <c r="W2580" s="44"/>
      <c r="X2580" s="44"/>
      <c r="Y2580" s="44"/>
      <c r="Z2580" s="44"/>
      <c r="AA2580" s="35"/>
      <c r="AB2580" s="35"/>
      <c r="AC2580" s="35"/>
      <c r="AD2580" s="35"/>
      <c r="AE2580" s="35"/>
      <c r="AF2580" s="35"/>
      <c r="AG2580" s="35"/>
      <c r="AH2580" s="35"/>
      <c r="AI2580" s="35"/>
      <c r="AJ2580" s="35"/>
      <c r="AK2580" s="35"/>
    </row>
    <row r="2581" spans="7:37" s="13" customFormat="1" ht="13.9" customHeight="1" x14ac:dyDescent="0.3">
      <c r="G2581" s="44"/>
      <c r="H2581" s="44"/>
      <c r="I2581" s="44"/>
      <c r="J2581" s="44"/>
      <c r="K2581" s="44"/>
      <c r="L2581" s="44"/>
      <c r="M2581" s="44"/>
      <c r="N2581" s="44"/>
      <c r="O2581" s="44"/>
      <c r="P2581" s="44"/>
      <c r="Q2581" s="44"/>
      <c r="R2581" s="44"/>
      <c r="S2581" s="44"/>
      <c r="T2581" s="44"/>
      <c r="U2581" s="44"/>
      <c r="V2581" s="44"/>
      <c r="W2581" s="44"/>
      <c r="X2581" s="44"/>
      <c r="Y2581" s="44"/>
      <c r="Z2581" s="44"/>
      <c r="AA2581" s="35"/>
      <c r="AB2581" s="35"/>
      <c r="AC2581" s="35"/>
      <c r="AD2581" s="35"/>
      <c r="AE2581" s="35"/>
      <c r="AF2581" s="35"/>
      <c r="AG2581" s="35"/>
      <c r="AH2581" s="35"/>
      <c r="AI2581" s="35"/>
      <c r="AJ2581" s="35"/>
      <c r="AK2581" s="35"/>
    </row>
    <row r="2582" spans="7:37" s="13" customFormat="1" ht="13.9" customHeight="1" x14ac:dyDescent="0.3">
      <c r="G2582" s="44"/>
      <c r="H2582" s="44"/>
      <c r="I2582" s="44"/>
      <c r="J2582" s="44"/>
      <c r="K2582" s="44"/>
      <c r="L2582" s="44"/>
      <c r="M2582" s="44"/>
      <c r="N2582" s="44"/>
      <c r="O2582" s="44"/>
      <c r="P2582" s="44"/>
      <c r="Q2582" s="44"/>
      <c r="R2582" s="44"/>
      <c r="S2582" s="44"/>
      <c r="T2582" s="44"/>
      <c r="U2582" s="44"/>
      <c r="V2582" s="44"/>
      <c r="W2582" s="44"/>
      <c r="X2582" s="44"/>
      <c r="Y2582" s="44"/>
      <c r="Z2582" s="44"/>
      <c r="AA2582" s="35"/>
      <c r="AB2582" s="35"/>
      <c r="AC2582" s="35"/>
      <c r="AD2582" s="35"/>
      <c r="AE2582" s="35"/>
      <c r="AF2582" s="35"/>
      <c r="AG2582" s="35"/>
      <c r="AH2582" s="35"/>
      <c r="AI2582" s="35"/>
      <c r="AJ2582" s="35"/>
      <c r="AK2582" s="35"/>
    </row>
    <row r="2583" spans="7:37" s="13" customFormat="1" ht="13.9" customHeight="1" x14ac:dyDescent="0.3">
      <c r="G2583" s="44"/>
      <c r="H2583" s="44"/>
      <c r="I2583" s="44"/>
      <c r="J2583" s="44"/>
      <c r="K2583" s="44"/>
      <c r="L2583" s="44"/>
      <c r="M2583" s="44"/>
      <c r="N2583" s="44"/>
      <c r="O2583" s="44"/>
      <c r="P2583" s="44"/>
      <c r="Q2583" s="44"/>
      <c r="R2583" s="44"/>
      <c r="S2583" s="44"/>
      <c r="T2583" s="44"/>
      <c r="U2583" s="44"/>
      <c r="V2583" s="44"/>
      <c r="W2583" s="44"/>
      <c r="X2583" s="44"/>
      <c r="Y2583" s="44"/>
      <c r="Z2583" s="44"/>
      <c r="AA2583" s="35"/>
      <c r="AB2583" s="35"/>
      <c r="AC2583" s="35"/>
      <c r="AD2583" s="35"/>
      <c r="AE2583" s="35"/>
      <c r="AF2583" s="35"/>
      <c r="AG2583" s="35"/>
      <c r="AH2583" s="35"/>
      <c r="AI2583" s="35"/>
      <c r="AJ2583" s="35"/>
      <c r="AK2583" s="35"/>
    </row>
    <row r="2584" spans="7:37" s="13" customFormat="1" ht="13.9" customHeight="1" x14ac:dyDescent="0.3">
      <c r="G2584" s="44"/>
      <c r="H2584" s="44"/>
      <c r="I2584" s="44"/>
      <c r="J2584" s="44"/>
      <c r="K2584" s="44"/>
      <c r="L2584" s="44"/>
      <c r="M2584" s="44"/>
      <c r="N2584" s="44"/>
      <c r="O2584" s="44"/>
      <c r="P2584" s="44"/>
      <c r="Q2584" s="44"/>
      <c r="R2584" s="44"/>
      <c r="S2584" s="44"/>
      <c r="T2584" s="44"/>
      <c r="U2584" s="44"/>
      <c r="V2584" s="44"/>
      <c r="W2584" s="44"/>
      <c r="X2584" s="44"/>
      <c r="Y2584" s="44"/>
      <c r="Z2584" s="44"/>
      <c r="AA2584" s="35"/>
      <c r="AB2584" s="35"/>
      <c r="AC2584" s="35"/>
      <c r="AD2584" s="35"/>
      <c r="AE2584" s="35"/>
      <c r="AF2584" s="35"/>
      <c r="AG2584" s="35"/>
      <c r="AH2584" s="35"/>
      <c r="AI2584" s="35"/>
      <c r="AJ2584" s="35"/>
      <c r="AK2584" s="35"/>
    </row>
    <row r="2585" spans="7:37" s="13" customFormat="1" ht="13.9" customHeight="1" x14ac:dyDescent="0.3">
      <c r="G2585" s="44"/>
      <c r="H2585" s="44"/>
      <c r="I2585" s="44"/>
      <c r="J2585" s="44"/>
      <c r="K2585" s="44"/>
      <c r="L2585" s="44"/>
      <c r="M2585" s="44"/>
      <c r="N2585" s="44"/>
      <c r="O2585" s="44"/>
      <c r="P2585" s="44"/>
      <c r="Q2585" s="44"/>
      <c r="R2585" s="44"/>
      <c r="S2585" s="44"/>
      <c r="T2585" s="44"/>
      <c r="U2585" s="44"/>
      <c r="V2585" s="44"/>
      <c r="W2585" s="44"/>
      <c r="X2585" s="44"/>
      <c r="Y2585" s="44"/>
      <c r="Z2585" s="44"/>
      <c r="AA2585" s="35"/>
      <c r="AB2585" s="35"/>
      <c r="AC2585" s="35"/>
      <c r="AD2585" s="35"/>
      <c r="AE2585" s="35"/>
      <c r="AF2585" s="35"/>
      <c r="AG2585" s="35"/>
      <c r="AH2585" s="35"/>
      <c r="AI2585" s="35"/>
      <c r="AJ2585" s="35"/>
      <c r="AK2585" s="35"/>
    </row>
    <row r="2586" spans="7:37" s="13" customFormat="1" ht="13.9" customHeight="1" x14ac:dyDescent="0.3">
      <c r="G2586" s="44"/>
      <c r="H2586" s="44"/>
      <c r="I2586" s="44"/>
      <c r="J2586" s="44"/>
      <c r="K2586" s="44"/>
      <c r="L2586" s="44"/>
      <c r="M2586" s="44"/>
      <c r="N2586" s="44"/>
      <c r="O2586" s="44"/>
      <c r="P2586" s="44"/>
      <c r="Q2586" s="44"/>
      <c r="R2586" s="44"/>
      <c r="S2586" s="44"/>
      <c r="T2586" s="44"/>
      <c r="U2586" s="44"/>
      <c r="V2586" s="44"/>
      <c r="W2586" s="44"/>
      <c r="X2586" s="44"/>
      <c r="Y2586" s="44"/>
      <c r="Z2586" s="44"/>
      <c r="AA2586" s="35"/>
      <c r="AB2586" s="35"/>
      <c r="AC2586" s="35"/>
      <c r="AD2586" s="35"/>
      <c r="AE2586" s="35"/>
      <c r="AF2586" s="35"/>
      <c r="AG2586" s="35"/>
      <c r="AH2586" s="35"/>
      <c r="AI2586" s="35"/>
      <c r="AJ2586" s="35"/>
      <c r="AK2586" s="35"/>
    </row>
    <row r="2587" spans="7:37" s="13" customFormat="1" ht="13.9" customHeight="1" x14ac:dyDescent="0.3">
      <c r="G2587" s="44"/>
      <c r="H2587" s="44"/>
      <c r="I2587" s="44"/>
      <c r="J2587" s="44"/>
      <c r="K2587" s="44"/>
      <c r="L2587" s="44"/>
      <c r="M2587" s="44"/>
      <c r="N2587" s="44"/>
      <c r="O2587" s="44"/>
      <c r="P2587" s="44"/>
      <c r="Q2587" s="44"/>
      <c r="R2587" s="44"/>
      <c r="S2587" s="44"/>
      <c r="T2587" s="44"/>
      <c r="U2587" s="44"/>
      <c r="V2587" s="44"/>
      <c r="W2587" s="44"/>
      <c r="X2587" s="44"/>
      <c r="Y2587" s="44"/>
      <c r="Z2587" s="44"/>
      <c r="AA2587" s="35"/>
      <c r="AB2587" s="35"/>
      <c r="AC2587" s="35"/>
      <c r="AD2587" s="35"/>
      <c r="AE2587" s="35"/>
      <c r="AF2587" s="35"/>
      <c r="AG2587" s="35"/>
      <c r="AH2587" s="35"/>
      <c r="AI2587" s="35"/>
      <c r="AJ2587" s="35"/>
      <c r="AK2587" s="35"/>
    </row>
    <row r="2588" spans="7:37" s="13" customFormat="1" ht="13.9" customHeight="1" x14ac:dyDescent="0.3">
      <c r="G2588" s="44"/>
      <c r="H2588" s="44"/>
      <c r="I2588" s="44"/>
      <c r="J2588" s="44"/>
      <c r="K2588" s="44"/>
      <c r="L2588" s="44"/>
      <c r="M2588" s="44"/>
      <c r="N2588" s="44"/>
      <c r="O2588" s="44"/>
      <c r="P2588" s="44"/>
      <c r="Q2588" s="44"/>
      <c r="R2588" s="44"/>
      <c r="S2588" s="44"/>
      <c r="T2588" s="44"/>
      <c r="U2588" s="44"/>
      <c r="V2588" s="44"/>
      <c r="W2588" s="44"/>
      <c r="X2588" s="44"/>
      <c r="Y2588" s="44"/>
      <c r="Z2588" s="44"/>
      <c r="AA2588" s="35"/>
      <c r="AB2588" s="35"/>
      <c r="AC2588" s="35"/>
      <c r="AD2588" s="35"/>
      <c r="AE2588" s="35"/>
      <c r="AF2588" s="35"/>
      <c r="AG2588" s="35"/>
      <c r="AH2588" s="35"/>
      <c r="AI2588" s="35"/>
      <c r="AJ2588" s="35"/>
      <c r="AK2588" s="35"/>
    </row>
    <row r="2589" spans="7:37" s="13" customFormat="1" ht="13.9" customHeight="1" x14ac:dyDescent="0.3">
      <c r="G2589" s="44"/>
      <c r="H2589" s="44"/>
      <c r="I2589" s="44"/>
      <c r="J2589" s="44"/>
      <c r="K2589" s="44"/>
      <c r="L2589" s="44"/>
      <c r="M2589" s="44"/>
      <c r="N2589" s="44"/>
      <c r="O2589" s="44"/>
      <c r="P2589" s="44"/>
      <c r="Q2589" s="44"/>
      <c r="R2589" s="44"/>
      <c r="S2589" s="44"/>
      <c r="T2589" s="44"/>
      <c r="U2589" s="44"/>
      <c r="V2589" s="44"/>
      <c r="W2589" s="44"/>
      <c r="X2589" s="44"/>
      <c r="Y2589" s="44"/>
      <c r="Z2589" s="44"/>
      <c r="AA2589" s="35"/>
      <c r="AB2589" s="35"/>
      <c r="AC2589" s="35"/>
      <c r="AD2589" s="35"/>
      <c r="AE2589" s="35"/>
      <c r="AF2589" s="35"/>
      <c r="AG2589" s="35"/>
      <c r="AH2589" s="35"/>
      <c r="AI2589" s="35"/>
      <c r="AJ2589" s="35"/>
      <c r="AK2589" s="35"/>
    </row>
    <row r="2590" spans="7:37" s="13" customFormat="1" ht="13.9" customHeight="1" x14ac:dyDescent="0.3">
      <c r="G2590" s="44"/>
      <c r="H2590" s="44"/>
      <c r="I2590" s="44"/>
      <c r="J2590" s="44"/>
      <c r="K2590" s="44"/>
      <c r="L2590" s="44"/>
      <c r="M2590" s="44"/>
      <c r="N2590" s="44"/>
      <c r="O2590" s="44"/>
      <c r="P2590" s="44"/>
      <c r="Q2590" s="44"/>
      <c r="R2590" s="44"/>
      <c r="S2590" s="44"/>
      <c r="T2590" s="44"/>
      <c r="U2590" s="44"/>
      <c r="V2590" s="44"/>
      <c r="W2590" s="44"/>
      <c r="X2590" s="44"/>
      <c r="Y2590" s="44"/>
      <c r="Z2590" s="44"/>
      <c r="AA2590" s="35"/>
      <c r="AB2590" s="35"/>
      <c r="AC2590" s="35"/>
      <c r="AD2590" s="35"/>
      <c r="AE2590" s="35"/>
      <c r="AF2590" s="35"/>
      <c r="AG2590" s="35"/>
      <c r="AH2590" s="35"/>
      <c r="AI2590" s="35"/>
      <c r="AJ2590" s="35"/>
      <c r="AK2590" s="35"/>
    </row>
    <row r="2591" spans="7:37" s="13" customFormat="1" ht="13.9" customHeight="1" x14ac:dyDescent="0.3">
      <c r="G2591" s="44"/>
      <c r="H2591" s="44"/>
      <c r="I2591" s="44"/>
      <c r="J2591" s="44"/>
      <c r="K2591" s="44"/>
      <c r="L2591" s="44"/>
      <c r="M2591" s="44"/>
      <c r="N2591" s="44"/>
      <c r="O2591" s="44"/>
      <c r="P2591" s="44"/>
      <c r="Q2591" s="44"/>
      <c r="R2591" s="44"/>
      <c r="S2591" s="44"/>
      <c r="T2591" s="44"/>
      <c r="U2591" s="44"/>
      <c r="V2591" s="44"/>
      <c r="W2591" s="44"/>
      <c r="X2591" s="44"/>
      <c r="Y2591" s="44"/>
      <c r="Z2591" s="44"/>
      <c r="AA2591" s="35"/>
      <c r="AB2591" s="35"/>
      <c r="AC2591" s="35"/>
      <c r="AD2591" s="35"/>
      <c r="AE2591" s="35"/>
      <c r="AF2591" s="35"/>
      <c r="AG2591" s="35"/>
      <c r="AH2591" s="35"/>
      <c r="AI2591" s="35"/>
      <c r="AJ2591" s="35"/>
      <c r="AK2591" s="35"/>
    </row>
    <row r="2592" spans="7:37" s="13" customFormat="1" ht="13.9" customHeight="1" x14ac:dyDescent="0.3">
      <c r="G2592" s="44"/>
      <c r="H2592" s="44"/>
      <c r="I2592" s="44"/>
      <c r="J2592" s="44"/>
      <c r="K2592" s="44"/>
      <c r="L2592" s="44"/>
      <c r="M2592" s="44"/>
      <c r="N2592" s="44"/>
      <c r="O2592" s="44"/>
      <c r="P2592" s="44"/>
      <c r="Q2592" s="44"/>
      <c r="R2592" s="44"/>
      <c r="S2592" s="44"/>
      <c r="T2592" s="44"/>
      <c r="U2592" s="44"/>
      <c r="V2592" s="44"/>
      <c r="W2592" s="44"/>
      <c r="X2592" s="44"/>
      <c r="Y2592" s="44"/>
      <c r="Z2592" s="44"/>
      <c r="AA2592" s="35"/>
      <c r="AB2592" s="35"/>
      <c r="AC2592" s="35"/>
      <c r="AD2592" s="35"/>
      <c r="AE2592" s="35"/>
      <c r="AF2592" s="35"/>
      <c r="AG2592" s="35"/>
      <c r="AH2592" s="35"/>
      <c r="AI2592" s="35"/>
      <c r="AJ2592" s="35"/>
      <c r="AK2592" s="35"/>
    </row>
    <row r="2593" spans="7:37" s="13" customFormat="1" ht="13.9" customHeight="1" x14ac:dyDescent="0.3">
      <c r="G2593" s="44"/>
      <c r="H2593" s="44"/>
      <c r="I2593" s="44"/>
      <c r="J2593" s="44"/>
      <c r="K2593" s="44"/>
      <c r="L2593" s="44"/>
      <c r="M2593" s="44"/>
      <c r="N2593" s="44"/>
      <c r="O2593" s="44"/>
      <c r="P2593" s="44"/>
      <c r="Q2593" s="44"/>
      <c r="R2593" s="44"/>
      <c r="S2593" s="44"/>
      <c r="T2593" s="44"/>
      <c r="U2593" s="44"/>
      <c r="V2593" s="44"/>
      <c r="W2593" s="44"/>
      <c r="X2593" s="44"/>
      <c r="Y2593" s="44"/>
      <c r="Z2593" s="44"/>
      <c r="AA2593" s="35"/>
      <c r="AB2593" s="35"/>
      <c r="AC2593" s="35"/>
      <c r="AD2593" s="35"/>
      <c r="AE2593" s="35"/>
      <c r="AF2593" s="35"/>
      <c r="AG2593" s="35"/>
      <c r="AH2593" s="35"/>
      <c r="AI2593" s="35"/>
      <c r="AJ2593" s="35"/>
      <c r="AK2593" s="35"/>
    </row>
    <row r="2594" spans="7:37" s="13" customFormat="1" ht="13.9" customHeight="1" x14ac:dyDescent="0.3">
      <c r="G2594" s="44"/>
      <c r="H2594" s="44"/>
      <c r="I2594" s="44"/>
      <c r="J2594" s="44"/>
      <c r="K2594" s="44"/>
      <c r="L2594" s="44"/>
      <c r="M2594" s="44"/>
      <c r="N2594" s="44"/>
      <c r="O2594" s="44"/>
      <c r="P2594" s="44"/>
      <c r="Q2594" s="44"/>
      <c r="R2594" s="44"/>
      <c r="S2594" s="44"/>
      <c r="T2594" s="44"/>
      <c r="U2594" s="44"/>
      <c r="V2594" s="44"/>
      <c r="W2594" s="44"/>
      <c r="X2594" s="44"/>
      <c r="Y2594" s="44"/>
      <c r="Z2594" s="44"/>
      <c r="AA2594" s="35"/>
      <c r="AB2594" s="35"/>
      <c r="AC2594" s="35"/>
      <c r="AD2594" s="35"/>
      <c r="AE2594" s="35"/>
      <c r="AF2594" s="35"/>
      <c r="AG2594" s="35"/>
      <c r="AH2594" s="35"/>
      <c r="AI2594" s="35"/>
      <c r="AJ2594" s="35"/>
      <c r="AK2594" s="35"/>
    </row>
    <row r="2595" spans="7:37" s="13" customFormat="1" ht="13.9" customHeight="1" x14ac:dyDescent="0.3">
      <c r="G2595" s="44"/>
      <c r="H2595" s="44"/>
      <c r="I2595" s="44"/>
      <c r="J2595" s="44"/>
      <c r="K2595" s="44"/>
      <c r="L2595" s="44"/>
      <c r="M2595" s="44"/>
      <c r="N2595" s="44"/>
      <c r="O2595" s="44"/>
      <c r="P2595" s="44"/>
      <c r="Q2595" s="44"/>
      <c r="R2595" s="44"/>
      <c r="S2595" s="44"/>
      <c r="T2595" s="44"/>
      <c r="U2595" s="44"/>
      <c r="V2595" s="44"/>
      <c r="W2595" s="44"/>
      <c r="X2595" s="44"/>
      <c r="Y2595" s="44"/>
      <c r="Z2595" s="44"/>
      <c r="AA2595" s="35"/>
      <c r="AB2595" s="35"/>
      <c r="AC2595" s="35"/>
      <c r="AD2595" s="35"/>
      <c r="AE2595" s="35"/>
      <c r="AF2595" s="35"/>
      <c r="AG2595" s="35"/>
      <c r="AH2595" s="35"/>
      <c r="AI2595" s="35"/>
      <c r="AJ2595" s="35"/>
      <c r="AK2595" s="35"/>
    </row>
    <row r="2596" spans="7:37" s="13" customFormat="1" ht="13.9" customHeight="1" x14ac:dyDescent="0.3">
      <c r="G2596" s="44"/>
      <c r="H2596" s="44"/>
      <c r="I2596" s="44"/>
      <c r="J2596" s="44"/>
      <c r="K2596" s="44"/>
      <c r="L2596" s="44"/>
      <c r="M2596" s="44"/>
      <c r="N2596" s="44"/>
      <c r="O2596" s="44"/>
      <c r="P2596" s="44"/>
      <c r="Q2596" s="44"/>
      <c r="R2596" s="44"/>
      <c r="S2596" s="44"/>
      <c r="T2596" s="44"/>
      <c r="U2596" s="44"/>
      <c r="V2596" s="44"/>
      <c r="W2596" s="44"/>
      <c r="X2596" s="44"/>
      <c r="Y2596" s="44"/>
      <c r="Z2596" s="44"/>
      <c r="AA2596" s="35"/>
      <c r="AB2596" s="35"/>
      <c r="AC2596" s="35"/>
      <c r="AD2596" s="35"/>
      <c r="AE2596" s="35"/>
      <c r="AF2596" s="35"/>
      <c r="AG2596" s="35"/>
      <c r="AH2596" s="35"/>
      <c r="AI2596" s="35"/>
      <c r="AJ2596" s="35"/>
      <c r="AK2596" s="35"/>
    </row>
    <row r="2597" spans="7:37" s="13" customFormat="1" ht="13.9" customHeight="1" x14ac:dyDescent="0.3">
      <c r="G2597" s="44"/>
      <c r="H2597" s="44"/>
      <c r="I2597" s="44"/>
      <c r="J2597" s="44"/>
      <c r="K2597" s="44"/>
      <c r="L2597" s="44"/>
      <c r="M2597" s="44"/>
      <c r="N2597" s="44"/>
      <c r="O2597" s="44"/>
      <c r="P2597" s="44"/>
      <c r="Q2597" s="44"/>
      <c r="R2597" s="44"/>
      <c r="S2597" s="44"/>
      <c r="T2597" s="44"/>
      <c r="U2597" s="44"/>
      <c r="V2597" s="44"/>
      <c r="W2597" s="44"/>
      <c r="X2597" s="44"/>
      <c r="Y2597" s="44"/>
      <c r="Z2597" s="44"/>
      <c r="AA2597" s="35"/>
      <c r="AB2597" s="35"/>
      <c r="AC2597" s="35"/>
      <c r="AD2597" s="35"/>
      <c r="AE2597" s="35"/>
      <c r="AF2597" s="35"/>
      <c r="AG2597" s="35"/>
      <c r="AH2597" s="35"/>
      <c r="AI2597" s="35"/>
      <c r="AJ2597" s="35"/>
      <c r="AK2597" s="35"/>
    </row>
    <row r="2598" spans="7:37" s="13" customFormat="1" ht="13.9" customHeight="1" x14ac:dyDescent="0.3">
      <c r="G2598" s="44"/>
      <c r="H2598" s="44"/>
      <c r="I2598" s="44"/>
      <c r="J2598" s="44"/>
      <c r="K2598" s="44"/>
      <c r="L2598" s="44"/>
      <c r="M2598" s="44"/>
      <c r="N2598" s="44"/>
      <c r="O2598" s="44"/>
      <c r="P2598" s="44"/>
      <c r="Q2598" s="44"/>
      <c r="R2598" s="44"/>
      <c r="S2598" s="44"/>
      <c r="T2598" s="44"/>
      <c r="U2598" s="44"/>
      <c r="V2598" s="44"/>
      <c r="W2598" s="44"/>
      <c r="X2598" s="44"/>
      <c r="Y2598" s="44"/>
      <c r="Z2598" s="44"/>
      <c r="AA2598" s="35"/>
      <c r="AB2598" s="35"/>
      <c r="AC2598" s="35"/>
      <c r="AD2598" s="35"/>
      <c r="AE2598" s="35"/>
      <c r="AF2598" s="35"/>
      <c r="AG2598" s="35"/>
      <c r="AH2598" s="35"/>
      <c r="AI2598" s="35"/>
      <c r="AJ2598" s="35"/>
      <c r="AK2598" s="35"/>
    </row>
    <row r="2599" spans="7:37" s="13" customFormat="1" ht="13.9" customHeight="1" x14ac:dyDescent="0.3">
      <c r="G2599" s="44"/>
      <c r="H2599" s="44"/>
      <c r="I2599" s="44"/>
      <c r="J2599" s="44"/>
      <c r="K2599" s="44"/>
      <c r="L2599" s="44"/>
      <c r="M2599" s="44"/>
      <c r="N2599" s="44"/>
      <c r="O2599" s="44"/>
      <c r="P2599" s="44"/>
      <c r="Q2599" s="44"/>
      <c r="R2599" s="44"/>
      <c r="S2599" s="44"/>
      <c r="T2599" s="44"/>
      <c r="U2599" s="44"/>
      <c r="V2599" s="44"/>
      <c r="W2599" s="44"/>
      <c r="X2599" s="44"/>
      <c r="Y2599" s="44"/>
      <c r="Z2599" s="44"/>
      <c r="AA2599" s="35"/>
      <c r="AB2599" s="35"/>
      <c r="AC2599" s="35"/>
      <c r="AD2599" s="35"/>
      <c r="AE2599" s="35"/>
      <c r="AF2599" s="35"/>
      <c r="AG2599" s="35"/>
      <c r="AH2599" s="35"/>
      <c r="AI2599" s="35"/>
      <c r="AJ2599" s="35"/>
      <c r="AK2599" s="35"/>
    </row>
    <row r="2600" spans="7:37" s="13" customFormat="1" ht="13.9" customHeight="1" x14ac:dyDescent="0.3">
      <c r="G2600" s="44"/>
      <c r="H2600" s="44"/>
      <c r="I2600" s="44"/>
      <c r="J2600" s="44"/>
      <c r="K2600" s="44"/>
      <c r="L2600" s="44"/>
      <c r="M2600" s="44"/>
      <c r="N2600" s="44"/>
      <c r="O2600" s="44"/>
      <c r="P2600" s="44"/>
      <c r="Q2600" s="44"/>
      <c r="R2600" s="44"/>
      <c r="S2600" s="44"/>
      <c r="T2600" s="44"/>
      <c r="U2600" s="44"/>
      <c r="V2600" s="44"/>
      <c r="W2600" s="44"/>
      <c r="X2600" s="44"/>
      <c r="Y2600" s="44"/>
      <c r="Z2600" s="44"/>
      <c r="AA2600" s="35"/>
      <c r="AB2600" s="35"/>
      <c r="AC2600" s="35"/>
      <c r="AD2600" s="35"/>
      <c r="AE2600" s="35"/>
      <c r="AF2600" s="35"/>
      <c r="AG2600" s="35"/>
      <c r="AH2600" s="35"/>
      <c r="AI2600" s="35"/>
      <c r="AJ2600" s="35"/>
      <c r="AK2600" s="35"/>
    </row>
    <row r="2601" spans="7:37" s="13" customFormat="1" ht="13.9" customHeight="1" x14ac:dyDescent="0.3">
      <c r="G2601" s="44"/>
      <c r="H2601" s="44"/>
      <c r="I2601" s="44"/>
      <c r="J2601" s="44"/>
      <c r="K2601" s="44"/>
      <c r="L2601" s="44"/>
      <c r="M2601" s="44"/>
      <c r="N2601" s="44"/>
      <c r="O2601" s="44"/>
      <c r="P2601" s="44"/>
      <c r="Q2601" s="44"/>
      <c r="R2601" s="44"/>
      <c r="S2601" s="44"/>
      <c r="T2601" s="44"/>
      <c r="U2601" s="44"/>
      <c r="V2601" s="44"/>
      <c r="W2601" s="44"/>
      <c r="X2601" s="44"/>
      <c r="Y2601" s="44"/>
      <c r="Z2601" s="44"/>
      <c r="AA2601" s="35"/>
      <c r="AB2601" s="35"/>
      <c r="AC2601" s="35"/>
      <c r="AD2601" s="35"/>
      <c r="AE2601" s="35"/>
      <c r="AF2601" s="35"/>
      <c r="AG2601" s="35"/>
      <c r="AH2601" s="35"/>
      <c r="AI2601" s="35"/>
      <c r="AJ2601" s="35"/>
      <c r="AK2601" s="35"/>
    </row>
    <row r="2602" spans="7:37" s="13" customFormat="1" ht="13.9" customHeight="1" x14ac:dyDescent="0.3">
      <c r="G2602" s="44"/>
      <c r="H2602" s="44"/>
      <c r="I2602" s="44"/>
      <c r="J2602" s="44"/>
      <c r="K2602" s="44"/>
      <c r="L2602" s="44"/>
      <c r="M2602" s="44"/>
      <c r="N2602" s="44"/>
      <c r="O2602" s="44"/>
      <c r="P2602" s="44"/>
      <c r="Q2602" s="44"/>
      <c r="R2602" s="44"/>
      <c r="S2602" s="44"/>
      <c r="T2602" s="44"/>
      <c r="U2602" s="44"/>
      <c r="V2602" s="44"/>
      <c r="W2602" s="44"/>
      <c r="X2602" s="44"/>
      <c r="Y2602" s="44"/>
      <c r="Z2602" s="44"/>
      <c r="AA2602" s="35"/>
      <c r="AB2602" s="35"/>
      <c r="AC2602" s="35"/>
      <c r="AD2602" s="35"/>
      <c r="AE2602" s="35"/>
      <c r="AF2602" s="35"/>
      <c r="AG2602" s="35"/>
      <c r="AH2602" s="35"/>
      <c r="AI2602" s="35"/>
      <c r="AJ2602" s="35"/>
      <c r="AK2602" s="35"/>
    </row>
    <row r="2603" spans="7:37" s="13" customFormat="1" ht="13.9" customHeight="1" x14ac:dyDescent="0.3">
      <c r="G2603" s="44"/>
      <c r="H2603" s="44"/>
      <c r="I2603" s="44"/>
      <c r="J2603" s="44"/>
      <c r="K2603" s="44"/>
      <c r="L2603" s="44"/>
      <c r="M2603" s="44"/>
      <c r="N2603" s="44"/>
      <c r="O2603" s="44"/>
      <c r="P2603" s="44"/>
      <c r="Q2603" s="44"/>
      <c r="R2603" s="44"/>
      <c r="S2603" s="44"/>
      <c r="T2603" s="44"/>
      <c r="U2603" s="44"/>
      <c r="V2603" s="44"/>
      <c r="W2603" s="44"/>
      <c r="X2603" s="44"/>
      <c r="Y2603" s="44"/>
      <c r="Z2603" s="44"/>
      <c r="AA2603" s="35"/>
      <c r="AB2603" s="35"/>
      <c r="AC2603" s="35"/>
      <c r="AD2603" s="35"/>
      <c r="AE2603" s="35"/>
      <c r="AF2603" s="35"/>
      <c r="AG2603" s="35"/>
      <c r="AH2603" s="35"/>
      <c r="AI2603" s="35"/>
      <c r="AJ2603" s="35"/>
      <c r="AK2603" s="35"/>
    </row>
    <row r="2604" spans="7:37" s="13" customFormat="1" ht="13.9" customHeight="1" x14ac:dyDescent="0.3">
      <c r="G2604" s="44"/>
      <c r="H2604" s="44"/>
      <c r="I2604" s="44"/>
      <c r="J2604" s="44"/>
      <c r="K2604" s="44"/>
      <c r="L2604" s="44"/>
      <c r="M2604" s="44"/>
      <c r="N2604" s="44"/>
      <c r="O2604" s="44"/>
      <c r="P2604" s="44"/>
      <c r="Q2604" s="44"/>
      <c r="R2604" s="44"/>
      <c r="S2604" s="44"/>
      <c r="T2604" s="44"/>
      <c r="U2604" s="44"/>
      <c r="V2604" s="44"/>
      <c r="W2604" s="44"/>
      <c r="X2604" s="44"/>
      <c r="Y2604" s="44"/>
      <c r="Z2604" s="44"/>
      <c r="AA2604" s="35"/>
      <c r="AB2604" s="35"/>
      <c r="AC2604" s="35"/>
      <c r="AD2604" s="35"/>
      <c r="AE2604" s="35"/>
      <c r="AF2604" s="35"/>
      <c r="AG2604" s="35"/>
      <c r="AH2604" s="35"/>
      <c r="AI2604" s="35"/>
      <c r="AJ2604" s="35"/>
      <c r="AK2604" s="35"/>
    </row>
    <row r="2605" spans="7:37" s="13" customFormat="1" ht="13.9" customHeight="1" x14ac:dyDescent="0.3">
      <c r="G2605" s="44"/>
      <c r="H2605" s="44"/>
      <c r="I2605" s="44"/>
      <c r="J2605" s="44"/>
      <c r="K2605" s="44"/>
      <c r="L2605" s="44"/>
      <c r="M2605" s="44"/>
      <c r="N2605" s="44"/>
      <c r="O2605" s="44"/>
      <c r="P2605" s="44"/>
      <c r="Q2605" s="44"/>
      <c r="R2605" s="44"/>
      <c r="S2605" s="44"/>
      <c r="T2605" s="44"/>
      <c r="U2605" s="44"/>
      <c r="V2605" s="44"/>
      <c r="W2605" s="44"/>
      <c r="X2605" s="44"/>
      <c r="Y2605" s="44"/>
      <c r="Z2605" s="44"/>
      <c r="AA2605" s="35"/>
      <c r="AB2605" s="35"/>
      <c r="AC2605" s="35"/>
      <c r="AD2605" s="35"/>
      <c r="AE2605" s="35"/>
      <c r="AF2605" s="35"/>
      <c r="AG2605" s="35"/>
      <c r="AH2605" s="35"/>
      <c r="AI2605" s="35"/>
      <c r="AJ2605" s="35"/>
      <c r="AK2605" s="35"/>
    </row>
    <row r="2606" spans="7:37" s="13" customFormat="1" ht="13.9" customHeight="1" x14ac:dyDescent="0.3">
      <c r="G2606" s="44"/>
      <c r="H2606" s="44"/>
      <c r="I2606" s="44"/>
      <c r="J2606" s="44"/>
      <c r="K2606" s="44"/>
      <c r="L2606" s="44"/>
      <c r="M2606" s="44"/>
      <c r="N2606" s="44"/>
      <c r="O2606" s="44"/>
      <c r="P2606" s="44"/>
      <c r="Q2606" s="44"/>
      <c r="R2606" s="44"/>
      <c r="S2606" s="44"/>
      <c r="T2606" s="44"/>
      <c r="U2606" s="44"/>
      <c r="V2606" s="44"/>
      <c r="W2606" s="44"/>
      <c r="X2606" s="44"/>
      <c r="Y2606" s="44"/>
      <c r="Z2606" s="44"/>
      <c r="AA2606" s="35"/>
      <c r="AB2606" s="35"/>
      <c r="AC2606" s="35"/>
      <c r="AD2606" s="35"/>
      <c r="AE2606" s="35"/>
      <c r="AF2606" s="35"/>
      <c r="AG2606" s="35"/>
      <c r="AH2606" s="35"/>
      <c r="AI2606" s="35"/>
      <c r="AJ2606" s="35"/>
      <c r="AK2606" s="35"/>
    </row>
    <row r="2607" spans="7:37" s="13" customFormat="1" ht="13.9" customHeight="1" x14ac:dyDescent="0.3">
      <c r="G2607" s="44"/>
      <c r="H2607" s="44"/>
      <c r="I2607" s="44"/>
      <c r="J2607" s="44"/>
      <c r="K2607" s="44"/>
      <c r="L2607" s="44"/>
      <c r="M2607" s="44"/>
      <c r="N2607" s="44"/>
      <c r="O2607" s="44"/>
      <c r="P2607" s="44"/>
      <c r="Q2607" s="44"/>
      <c r="R2607" s="44"/>
      <c r="S2607" s="44"/>
      <c r="T2607" s="44"/>
      <c r="U2607" s="44"/>
      <c r="V2607" s="44"/>
      <c r="W2607" s="44"/>
      <c r="X2607" s="44"/>
      <c r="Y2607" s="44"/>
      <c r="Z2607" s="44"/>
      <c r="AA2607" s="35"/>
      <c r="AB2607" s="35"/>
      <c r="AC2607" s="35"/>
      <c r="AD2607" s="35"/>
      <c r="AE2607" s="35"/>
      <c r="AF2607" s="35"/>
      <c r="AG2607" s="35"/>
      <c r="AH2607" s="35"/>
      <c r="AI2607" s="35"/>
      <c r="AJ2607" s="35"/>
      <c r="AK2607" s="35"/>
    </row>
    <row r="2608" spans="7:37" s="13" customFormat="1" ht="13.9" customHeight="1" x14ac:dyDescent="0.3">
      <c r="G2608" s="44"/>
      <c r="H2608" s="44"/>
      <c r="I2608" s="44"/>
      <c r="J2608" s="44"/>
      <c r="K2608" s="44"/>
      <c r="L2608" s="44"/>
      <c r="M2608" s="44"/>
      <c r="N2608" s="44"/>
      <c r="O2608" s="44"/>
      <c r="P2608" s="44"/>
      <c r="Q2608" s="44"/>
      <c r="R2608" s="44"/>
      <c r="S2608" s="44"/>
      <c r="T2608" s="44"/>
      <c r="U2608" s="44"/>
      <c r="V2608" s="44"/>
      <c r="W2608" s="44"/>
      <c r="X2608" s="44"/>
      <c r="Y2608" s="44"/>
      <c r="Z2608" s="44"/>
      <c r="AA2608" s="35"/>
      <c r="AB2608" s="35"/>
      <c r="AC2608" s="35"/>
      <c r="AD2608" s="35"/>
      <c r="AE2608" s="35"/>
      <c r="AF2608" s="35"/>
      <c r="AG2608" s="35"/>
      <c r="AH2608" s="35"/>
      <c r="AI2608" s="35"/>
      <c r="AJ2608" s="35"/>
      <c r="AK2608" s="35"/>
    </row>
    <row r="2609" spans="7:37" s="13" customFormat="1" ht="13.9" customHeight="1" x14ac:dyDescent="0.3">
      <c r="G2609" s="44"/>
      <c r="H2609" s="44"/>
      <c r="I2609" s="44"/>
      <c r="J2609" s="44"/>
      <c r="K2609" s="44"/>
      <c r="L2609" s="44"/>
      <c r="M2609" s="44"/>
      <c r="N2609" s="44"/>
      <c r="O2609" s="44"/>
      <c r="P2609" s="44"/>
      <c r="Q2609" s="44"/>
      <c r="R2609" s="44"/>
      <c r="S2609" s="44"/>
      <c r="T2609" s="44"/>
      <c r="U2609" s="44"/>
      <c r="V2609" s="44"/>
      <c r="W2609" s="44"/>
      <c r="X2609" s="44"/>
      <c r="Y2609" s="44"/>
      <c r="Z2609" s="44"/>
      <c r="AA2609" s="35"/>
      <c r="AB2609" s="35"/>
      <c r="AC2609" s="35"/>
      <c r="AD2609" s="35"/>
      <c r="AE2609" s="35"/>
      <c r="AF2609" s="35"/>
      <c r="AG2609" s="35"/>
      <c r="AH2609" s="35"/>
      <c r="AI2609" s="35"/>
      <c r="AJ2609" s="35"/>
      <c r="AK2609" s="35"/>
    </row>
    <row r="2610" spans="7:37" s="13" customFormat="1" ht="13.9" customHeight="1" x14ac:dyDescent="0.3">
      <c r="G2610" s="44"/>
      <c r="H2610" s="44"/>
      <c r="I2610" s="44"/>
      <c r="J2610" s="44"/>
      <c r="K2610" s="44"/>
      <c r="L2610" s="44"/>
      <c r="M2610" s="44"/>
      <c r="N2610" s="44"/>
      <c r="O2610" s="44"/>
      <c r="P2610" s="44"/>
      <c r="Q2610" s="44"/>
      <c r="R2610" s="44"/>
      <c r="S2610" s="44"/>
      <c r="T2610" s="44"/>
      <c r="U2610" s="44"/>
      <c r="V2610" s="44"/>
      <c r="W2610" s="44"/>
      <c r="X2610" s="44"/>
      <c r="Y2610" s="44"/>
      <c r="Z2610" s="44"/>
      <c r="AA2610" s="35"/>
      <c r="AB2610" s="35"/>
      <c r="AC2610" s="35"/>
      <c r="AD2610" s="35"/>
      <c r="AE2610" s="35"/>
      <c r="AF2610" s="35"/>
      <c r="AG2610" s="35"/>
      <c r="AH2610" s="35"/>
      <c r="AI2610" s="35"/>
      <c r="AJ2610" s="35"/>
      <c r="AK2610" s="35"/>
    </row>
    <row r="2611" spans="7:37" s="13" customFormat="1" ht="13.9" customHeight="1" x14ac:dyDescent="0.3">
      <c r="G2611" s="44"/>
      <c r="H2611" s="44"/>
      <c r="I2611" s="44"/>
      <c r="J2611" s="44"/>
      <c r="K2611" s="44"/>
      <c r="L2611" s="44"/>
      <c r="M2611" s="44"/>
      <c r="N2611" s="44"/>
      <c r="O2611" s="44"/>
      <c r="P2611" s="44"/>
      <c r="Q2611" s="44"/>
      <c r="R2611" s="44"/>
      <c r="S2611" s="44"/>
      <c r="T2611" s="44"/>
      <c r="U2611" s="44"/>
      <c r="V2611" s="44"/>
      <c r="W2611" s="44"/>
      <c r="X2611" s="44"/>
      <c r="Y2611" s="44"/>
      <c r="Z2611" s="44"/>
      <c r="AA2611" s="35"/>
      <c r="AB2611" s="35"/>
      <c r="AC2611" s="35"/>
      <c r="AD2611" s="35"/>
      <c r="AE2611" s="35"/>
      <c r="AF2611" s="35"/>
      <c r="AG2611" s="35"/>
      <c r="AH2611" s="35"/>
      <c r="AI2611" s="35"/>
      <c r="AJ2611" s="35"/>
      <c r="AK2611" s="35"/>
    </row>
    <row r="2612" spans="7:37" s="13" customFormat="1" ht="13.9" customHeight="1" x14ac:dyDescent="0.3">
      <c r="G2612" s="44"/>
      <c r="H2612" s="44"/>
      <c r="I2612" s="44"/>
      <c r="J2612" s="44"/>
      <c r="K2612" s="44"/>
      <c r="L2612" s="44"/>
      <c r="M2612" s="44"/>
      <c r="N2612" s="44"/>
      <c r="O2612" s="44"/>
      <c r="P2612" s="44"/>
      <c r="Q2612" s="44"/>
      <c r="R2612" s="44"/>
      <c r="S2612" s="44"/>
      <c r="T2612" s="44"/>
      <c r="U2612" s="44"/>
      <c r="V2612" s="44"/>
      <c r="W2612" s="44"/>
      <c r="X2612" s="44"/>
      <c r="Y2612" s="44"/>
      <c r="Z2612" s="44"/>
      <c r="AA2612" s="35"/>
      <c r="AB2612" s="35"/>
      <c r="AC2612" s="35"/>
      <c r="AD2612" s="35"/>
      <c r="AE2612" s="35"/>
      <c r="AF2612" s="35"/>
      <c r="AG2612" s="35"/>
      <c r="AH2612" s="35"/>
      <c r="AI2612" s="35"/>
      <c r="AJ2612" s="35"/>
      <c r="AK2612" s="35"/>
    </row>
    <row r="2613" spans="7:37" s="13" customFormat="1" ht="13.9" customHeight="1" x14ac:dyDescent="0.3">
      <c r="G2613" s="44"/>
      <c r="H2613" s="44"/>
      <c r="I2613" s="44"/>
      <c r="J2613" s="44"/>
      <c r="K2613" s="44"/>
      <c r="L2613" s="44"/>
      <c r="M2613" s="44"/>
      <c r="N2613" s="44"/>
      <c r="O2613" s="44"/>
      <c r="P2613" s="44"/>
      <c r="Q2613" s="44"/>
      <c r="R2613" s="44"/>
      <c r="S2613" s="44"/>
      <c r="T2613" s="44"/>
      <c r="U2613" s="44"/>
      <c r="V2613" s="44"/>
      <c r="W2613" s="44"/>
      <c r="X2613" s="44"/>
      <c r="Y2613" s="44"/>
      <c r="Z2613" s="44"/>
      <c r="AA2613" s="35"/>
      <c r="AB2613" s="35"/>
      <c r="AC2613" s="35"/>
      <c r="AD2613" s="35"/>
      <c r="AE2613" s="35"/>
      <c r="AF2613" s="35"/>
      <c r="AG2613" s="35"/>
      <c r="AH2613" s="35"/>
      <c r="AI2613" s="35"/>
      <c r="AJ2613" s="35"/>
      <c r="AK2613" s="35"/>
    </row>
    <row r="2614" spans="7:37" s="13" customFormat="1" ht="13.9" customHeight="1" x14ac:dyDescent="0.3">
      <c r="G2614" s="44"/>
      <c r="H2614" s="44"/>
      <c r="I2614" s="44"/>
      <c r="J2614" s="44"/>
      <c r="K2614" s="44"/>
      <c r="L2614" s="44"/>
      <c r="M2614" s="44"/>
      <c r="N2614" s="44"/>
      <c r="O2614" s="44"/>
      <c r="P2614" s="44"/>
      <c r="Q2614" s="44"/>
      <c r="R2614" s="44"/>
      <c r="S2614" s="44"/>
      <c r="T2614" s="44"/>
      <c r="U2614" s="44"/>
      <c r="V2614" s="44"/>
      <c r="W2614" s="44"/>
      <c r="X2614" s="44"/>
      <c r="Y2614" s="44"/>
      <c r="Z2614" s="44"/>
      <c r="AA2614" s="35"/>
      <c r="AB2614" s="35"/>
      <c r="AC2614" s="35"/>
      <c r="AD2614" s="35"/>
      <c r="AE2614" s="35"/>
      <c r="AF2614" s="35"/>
      <c r="AG2614" s="35"/>
      <c r="AH2614" s="35"/>
      <c r="AI2614" s="35"/>
      <c r="AJ2614" s="35"/>
      <c r="AK2614" s="35"/>
    </row>
    <row r="2615" spans="7:37" s="13" customFormat="1" ht="13.9" customHeight="1" x14ac:dyDescent="0.3">
      <c r="G2615" s="44"/>
      <c r="H2615" s="44"/>
      <c r="I2615" s="44"/>
      <c r="J2615" s="44"/>
      <c r="K2615" s="44"/>
      <c r="L2615" s="44"/>
      <c r="M2615" s="44"/>
      <c r="N2615" s="44"/>
      <c r="O2615" s="44"/>
      <c r="P2615" s="44"/>
      <c r="Q2615" s="44"/>
      <c r="R2615" s="44"/>
      <c r="S2615" s="44"/>
      <c r="T2615" s="44"/>
      <c r="U2615" s="44"/>
      <c r="V2615" s="44"/>
      <c r="W2615" s="44"/>
      <c r="X2615" s="44"/>
      <c r="Y2615" s="44"/>
      <c r="Z2615" s="44"/>
      <c r="AA2615" s="35"/>
      <c r="AB2615" s="35"/>
      <c r="AC2615" s="35"/>
      <c r="AD2615" s="35"/>
      <c r="AE2615" s="35"/>
      <c r="AF2615" s="35"/>
      <c r="AG2615" s="35"/>
      <c r="AH2615" s="35"/>
      <c r="AI2615" s="35"/>
      <c r="AJ2615" s="35"/>
      <c r="AK2615" s="35"/>
    </row>
    <row r="2616" spans="7:37" s="13" customFormat="1" ht="13.9" customHeight="1" x14ac:dyDescent="0.3">
      <c r="G2616" s="44"/>
      <c r="H2616" s="44"/>
      <c r="I2616" s="44"/>
      <c r="J2616" s="44"/>
      <c r="K2616" s="44"/>
      <c r="L2616" s="44"/>
      <c r="M2616" s="44"/>
      <c r="N2616" s="44"/>
      <c r="O2616" s="44"/>
      <c r="P2616" s="44"/>
      <c r="Q2616" s="44"/>
      <c r="R2616" s="44"/>
      <c r="S2616" s="44"/>
      <c r="T2616" s="44"/>
      <c r="U2616" s="44"/>
      <c r="V2616" s="44"/>
      <c r="W2616" s="44"/>
      <c r="X2616" s="44"/>
      <c r="Y2616" s="44"/>
      <c r="Z2616" s="44"/>
      <c r="AA2616" s="35"/>
      <c r="AB2616" s="35"/>
      <c r="AC2616" s="35"/>
      <c r="AD2616" s="35"/>
      <c r="AE2616" s="35"/>
      <c r="AF2616" s="35"/>
      <c r="AG2616" s="35"/>
      <c r="AH2616" s="35"/>
      <c r="AI2616" s="35"/>
      <c r="AJ2616" s="35"/>
      <c r="AK2616" s="35"/>
    </row>
    <row r="2617" spans="7:37" s="13" customFormat="1" ht="13.9" customHeight="1" x14ac:dyDescent="0.3">
      <c r="G2617" s="44"/>
      <c r="H2617" s="44"/>
      <c r="I2617" s="44"/>
      <c r="J2617" s="44"/>
      <c r="K2617" s="44"/>
      <c r="L2617" s="44"/>
      <c r="M2617" s="44"/>
      <c r="N2617" s="44"/>
      <c r="O2617" s="44"/>
      <c r="P2617" s="44"/>
      <c r="Q2617" s="44"/>
      <c r="R2617" s="44"/>
      <c r="S2617" s="44"/>
      <c r="T2617" s="44"/>
      <c r="U2617" s="44"/>
      <c r="V2617" s="44"/>
      <c r="W2617" s="44"/>
      <c r="X2617" s="44"/>
      <c r="Y2617" s="44"/>
      <c r="Z2617" s="44"/>
      <c r="AA2617" s="35"/>
      <c r="AB2617" s="35"/>
      <c r="AC2617" s="35"/>
      <c r="AD2617" s="35"/>
      <c r="AE2617" s="35"/>
      <c r="AF2617" s="35"/>
      <c r="AG2617" s="35"/>
      <c r="AH2617" s="35"/>
      <c r="AI2617" s="35"/>
      <c r="AJ2617" s="35"/>
      <c r="AK2617" s="35"/>
    </row>
    <row r="2618" spans="7:37" s="13" customFormat="1" ht="13.9" customHeight="1" x14ac:dyDescent="0.3">
      <c r="G2618" s="44"/>
      <c r="H2618" s="44"/>
      <c r="I2618" s="44"/>
      <c r="J2618" s="44"/>
      <c r="K2618" s="44"/>
      <c r="L2618" s="44"/>
      <c r="M2618" s="44"/>
      <c r="N2618" s="44"/>
      <c r="O2618" s="44"/>
      <c r="P2618" s="44"/>
      <c r="Q2618" s="44"/>
      <c r="R2618" s="44"/>
      <c r="S2618" s="44"/>
      <c r="T2618" s="44"/>
      <c r="U2618" s="44"/>
      <c r="V2618" s="44"/>
      <c r="W2618" s="44"/>
      <c r="X2618" s="44"/>
      <c r="Y2618" s="44"/>
      <c r="Z2618" s="44"/>
      <c r="AA2618" s="35"/>
      <c r="AB2618" s="35"/>
      <c r="AC2618" s="35"/>
      <c r="AD2618" s="35"/>
      <c r="AE2618" s="35"/>
      <c r="AF2618" s="35"/>
      <c r="AG2618" s="35"/>
      <c r="AH2618" s="35"/>
      <c r="AI2618" s="35"/>
      <c r="AJ2618" s="35"/>
      <c r="AK2618" s="35"/>
    </row>
    <row r="2619" spans="7:37" s="13" customFormat="1" ht="13.9" customHeight="1" x14ac:dyDescent="0.3">
      <c r="G2619" s="44"/>
      <c r="H2619" s="44"/>
      <c r="I2619" s="44"/>
      <c r="J2619" s="44"/>
      <c r="K2619" s="44"/>
      <c r="L2619" s="44"/>
      <c r="M2619" s="44"/>
      <c r="N2619" s="44"/>
      <c r="O2619" s="44"/>
      <c r="P2619" s="44"/>
      <c r="Q2619" s="44"/>
      <c r="R2619" s="44"/>
      <c r="S2619" s="44"/>
      <c r="T2619" s="44"/>
      <c r="U2619" s="44"/>
      <c r="V2619" s="44"/>
      <c r="W2619" s="44"/>
      <c r="X2619" s="44"/>
      <c r="Y2619" s="44"/>
      <c r="Z2619" s="44"/>
      <c r="AA2619" s="35"/>
      <c r="AB2619" s="35"/>
      <c r="AC2619" s="35"/>
      <c r="AD2619" s="35"/>
      <c r="AE2619" s="35"/>
      <c r="AF2619" s="35"/>
      <c r="AG2619" s="35"/>
      <c r="AH2619" s="35"/>
      <c r="AI2619" s="35"/>
      <c r="AJ2619" s="35"/>
      <c r="AK2619" s="35"/>
    </row>
    <row r="2620" spans="7:37" s="13" customFormat="1" ht="13.9" customHeight="1" x14ac:dyDescent="0.3">
      <c r="G2620" s="44"/>
      <c r="H2620" s="44"/>
      <c r="I2620" s="44"/>
      <c r="J2620" s="44"/>
      <c r="K2620" s="44"/>
      <c r="L2620" s="44"/>
      <c r="M2620" s="44"/>
      <c r="N2620" s="44"/>
      <c r="O2620" s="44"/>
      <c r="P2620" s="44"/>
      <c r="Q2620" s="44"/>
      <c r="R2620" s="44"/>
      <c r="S2620" s="44"/>
      <c r="T2620" s="44"/>
      <c r="U2620" s="44"/>
      <c r="V2620" s="44"/>
      <c r="W2620" s="44"/>
      <c r="X2620" s="44"/>
      <c r="Y2620" s="44"/>
      <c r="Z2620" s="44"/>
      <c r="AA2620" s="35"/>
      <c r="AB2620" s="35"/>
      <c r="AC2620" s="35"/>
      <c r="AD2620" s="35"/>
      <c r="AE2620" s="35"/>
      <c r="AF2620" s="35"/>
      <c r="AG2620" s="35"/>
      <c r="AH2620" s="35"/>
      <c r="AI2620" s="35"/>
      <c r="AJ2620" s="35"/>
      <c r="AK2620" s="35"/>
    </row>
    <row r="2621" spans="7:37" s="13" customFormat="1" ht="13.9" customHeight="1" x14ac:dyDescent="0.3">
      <c r="G2621" s="44"/>
      <c r="H2621" s="44"/>
      <c r="I2621" s="44"/>
      <c r="J2621" s="44"/>
      <c r="K2621" s="44"/>
      <c r="L2621" s="44"/>
      <c r="M2621" s="44"/>
      <c r="N2621" s="44"/>
      <c r="O2621" s="44"/>
      <c r="P2621" s="44"/>
      <c r="Q2621" s="44"/>
      <c r="R2621" s="44"/>
      <c r="S2621" s="44"/>
      <c r="T2621" s="44"/>
      <c r="U2621" s="44"/>
      <c r="V2621" s="44"/>
      <c r="W2621" s="44"/>
      <c r="X2621" s="44"/>
      <c r="Y2621" s="44"/>
      <c r="Z2621" s="44"/>
      <c r="AA2621" s="35"/>
      <c r="AB2621" s="35"/>
      <c r="AC2621" s="35"/>
      <c r="AD2621" s="35"/>
      <c r="AE2621" s="35"/>
      <c r="AF2621" s="35"/>
      <c r="AG2621" s="35"/>
      <c r="AH2621" s="35"/>
      <c r="AI2621" s="35"/>
      <c r="AJ2621" s="35"/>
      <c r="AK2621" s="35"/>
    </row>
    <row r="2622" spans="7:37" s="13" customFormat="1" ht="13.9" customHeight="1" x14ac:dyDescent="0.3">
      <c r="G2622" s="44"/>
      <c r="H2622" s="44"/>
      <c r="I2622" s="44"/>
      <c r="J2622" s="44"/>
      <c r="K2622" s="44"/>
      <c r="L2622" s="44"/>
      <c r="M2622" s="44"/>
      <c r="N2622" s="44"/>
      <c r="O2622" s="44"/>
      <c r="P2622" s="44"/>
      <c r="Q2622" s="44"/>
      <c r="R2622" s="44"/>
      <c r="S2622" s="44"/>
      <c r="T2622" s="44"/>
      <c r="U2622" s="44"/>
      <c r="V2622" s="44"/>
      <c r="W2622" s="44"/>
      <c r="X2622" s="44"/>
      <c r="Y2622" s="44"/>
      <c r="Z2622" s="44"/>
      <c r="AA2622" s="35"/>
      <c r="AB2622" s="35"/>
      <c r="AC2622" s="35"/>
      <c r="AD2622" s="35"/>
      <c r="AE2622" s="35"/>
      <c r="AF2622" s="35"/>
      <c r="AG2622" s="35"/>
      <c r="AH2622" s="35"/>
      <c r="AI2622" s="35"/>
      <c r="AJ2622" s="35"/>
      <c r="AK2622" s="35"/>
    </row>
    <row r="2623" spans="7:37" s="13" customFormat="1" ht="13.9" customHeight="1" x14ac:dyDescent="0.3">
      <c r="G2623" s="44"/>
      <c r="H2623" s="44"/>
      <c r="I2623" s="44"/>
      <c r="J2623" s="44"/>
      <c r="K2623" s="44"/>
      <c r="L2623" s="44"/>
      <c r="M2623" s="44"/>
      <c r="N2623" s="44"/>
      <c r="O2623" s="44"/>
      <c r="P2623" s="44"/>
      <c r="Q2623" s="44"/>
      <c r="R2623" s="44"/>
      <c r="S2623" s="44"/>
      <c r="T2623" s="44"/>
      <c r="U2623" s="44"/>
      <c r="V2623" s="44"/>
      <c r="W2623" s="44"/>
      <c r="X2623" s="44"/>
      <c r="Y2623" s="44"/>
      <c r="Z2623" s="44"/>
      <c r="AA2623" s="35"/>
      <c r="AB2623" s="35"/>
      <c r="AC2623" s="35"/>
      <c r="AD2623" s="35"/>
      <c r="AE2623" s="35"/>
      <c r="AF2623" s="35"/>
      <c r="AG2623" s="35"/>
      <c r="AH2623" s="35"/>
      <c r="AI2623" s="35"/>
      <c r="AJ2623" s="35"/>
      <c r="AK2623" s="35"/>
    </row>
    <row r="2624" spans="7:37" s="13" customFormat="1" ht="13.9" customHeight="1" x14ac:dyDescent="0.3">
      <c r="G2624" s="44"/>
      <c r="H2624" s="44"/>
      <c r="I2624" s="44"/>
      <c r="J2624" s="44"/>
      <c r="K2624" s="44"/>
      <c r="L2624" s="44"/>
      <c r="M2624" s="44"/>
      <c r="N2624" s="44"/>
      <c r="O2624" s="44"/>
      <c r="P2624" s="44"/>
      <c r="Q2624" s="44"/>
      <c r="R2624" s="44"/>
      <c r="S2624" s="44"/>
      <c r="T2624" s="44"/>
      <c r="U2624" s="44"/>
      <c r="V2624" s="44"/>
      <c r="W2624" s="44"/>
      <c r="X2624" s="44"/>
      <c r="Y2624" s="44"/>
      <c r="Z2624" s="44"/>
      <c r="AA2624" s="35"/>
      <c r="AB2624" s="35"/>
      <c r="AC2624" s="35"/>
      <c r="AD2624" s="35"/>
      <c r="AE2624" s="35"/>
      <c r="AF2624" s="35"/>
      <c r="AG2624" s="35"/>
      <c r="AH2624" s="35"/>
      <c r="AI2624" s="35"/>
      <c r="AJ2624" s="35"/>
      <c r="AK2624" s="35"/>
    </row>
    <row r="2625" spans="7:37" s="13" customFormat="1" ht="13.9" customHeight="1" x14ac:dyDescent="0.3">
      <c r="G2625" s="44"/>
      <c r="H2625" s="44"/>
      <c r="I2625" s="44"/>
      <c r="J2625" s="44"/>
      <c r="K2625" s="44"/>
      <c r="L2625" s="44"/>
      <c r="M2625" s="44"/>
      <c r="N2625" s="44"/>
      <c r="O2625" s="44"/>
      <c r="P2625" s="44"/>
      <c r="Q2625" s="44"/>
      <c r="R2625" s="44"/>
      <c r="S2625" s="44"/>
      <c r="T2625" s="44"/>
      <c r="U2625" s="44"/>
      <c r="V2625" s="44"/>
      <c r="W2625" s="44"/>
      <c r="X2625" s="44"/>
      <c r="Y2625" s="44"/>
      <c r="Z2625" s="44"/>
      <c r="AA2625" s="35"/>
      <c r="AB2625" s="35"/>
      <c r="AC2625" s="35"/>
      <c r="AD2625" s="35"/>
      <c r="AE2625" s="35"/>
      <c r="AF2625" s="35"/>
      <c r="AG2625" s="35"/>
      <c r="AH2625" s="35"/>
      <c r="AI2625" s="35"/>
      <c r="AJ2625" s="35"/>
      <c r="AK2625" s="35"/>
    </row>
    <row r="2626" spans="7:37" s="13" customFormat="1" ht="13.9" customHeight="1" x14ac:dyDescent="0.3">
      <c r="G2626" s="44"/>
      <c r="H2626" s="44"/>
      <c r="I2626" s="44"/>
      <c r="J2626" s="44"/>
      <c r="K2626" s="44"/>
      <c r="L2626" s="44"/>
      <c r="M2626" s="44"/>
      <c r="N2626" s="44"/>
      <c r="O2626" s="44"/>
      <c r="P2626" s="44"/>
      <c r="Q2626" s="44"/>
      <c r="R2626" s="44"/>
      <c r="S2626" s="44"/>
      <c r="T2626" s="44"/>
      <c r="U2626" s="44"/>
      <c r="V2626" s="44"/>
      <c r="W2626" s="44"/>
      <c r="X2626" s="44"/>
      <c r="Y2626" s="44"/>
      <c r="Z2626" s="44"/>
      <c r="AA2626" s="35"/>
      <c r="AB2626" s="35"/>
      <c r="AC2626" s="35"/>
      <c r="AD2626" s="35"/>
      <c r="AE2626" s="35"/>
      <c r="AF2626" s="35"/>
      <c r="AG2626" s="35"/>
      <c r="AH2626" s="35"/>
      <c r="AI2626" s="35"/>
      <c r="AJ2626" s="35"/>
      <c r="AK2626" s="35"/>
    </row>
    <row r="2627" spans="7:37" s="13" customFormat="1" ht="13.9" customHeight="1" x14ac:dyDescent="0.3">
      <c r="G2627" s="44"/>
      <c r="H2627" s="44"/>
      <c r="I2627" s="44"/>
      <c r="J2627" s="44"/>
      <c r="K2627" s="44"/>
      <c r="L2627" s="44"/>
      <c r="M2627" s="44"/>
      <c r="N2627" s="44"/>
      <c r="O2627" s="44"/>
      <c r="P2627" s="44"/>
      <c r="Q2627" s="44"/>
      <c r="R2627" s="44"/>
      <c r="S2627" s="44"/>
      <c r="T2627" s="44"/>
      <c r="U2627" s="44"/>
      <c r="V2627" s="44"/>
      <c r="W2627" s="44"/>
      <c r="X2627" s="44"/>
      <c r="Y2627" s="44"/>
      <c r="Z2627" s="44"/>
      <c r="AA2627" s="35"/>
      <c r="AB2627" s="35"/>
      <c r="AC2627" s="35"/>
      <c r="AD2627" s="35"/>
      <c r="AE2627" s="35"/>
      <c r="AF2627" s="35"/>
      <c r="AG2627" s="35"/>
      <c r="AH2627" s="35"/>
      <c r="AI2627" s="35"/>
      <c r="AJ2627" s="35"/>
      <c r="AK2627" s="35"/>
    </row>
    <row r="2628" spans="7:37" s="13" customFormat="1" ht="13.9" customHeight="1" x14ac:dyDescent="0.3">
      <c r="G2628" s="44"/>
      <c r="H2628" s="44"/>
      <c r="I2628" s="44"/>
      <c r="J2628" s="44"/>
      <c r="K2628" s="44"/>
      <c r="L2628" s="44"/>
      <c r="M2628" s="44"/>
      <c r="N2628" s="44"/>
      <c r="O2628" s="44"/>
      <c r="P2628" s="44"/>
      <c r="Q2628" s="44"/>
      <c r="R2628" s="44"/>
      <c r="S2628" s="44"/>
      <c r="T2628" s="44"/>
      <c r="U2628" s="44"/>
      <c r="V2628" s="44"/>
      <c r="W2628" s="44"/>
      <c r="X2628" s="44"/>
      <c r="Y2628" s="44"/>
      <c r="Z2628" s="44"/>
      <c r="AA2628" s="35"/>
      <c r="AB2628" s="35"/>
      <c r="AC2628" s="35"/>
      <c r="AD2628" s="35"/>
      <c r="AE2628" s="35"/>
      <c r="AF2628" s="35"/>
      <c r="AG2628" s="35"/>
      <c r="AH2628" s="35"/>
      <c r="AI2628" s="35"/>
      <c r="AJ2628" s="35"/>
      <c r="AK2628" s="35"/>
    </row>
    <row r="2629" spans="7:37" s="13" customFormat="1" ht="13.9" customHeight="1" x14ac:dyDescent="0.3">
      <c r="G2629" s="44"/>
      <c r="H2629" s="44"/>
      <c r="I2629" s="44"/>
      <c r="J2629" s="44"/>
      <c r="K2629" s="44"/>
      <c r="L2629" s="44"/>
      <c r="M2629" s="44"/>
      <c r="N2629" s="44"/>
      <c r="O2629" s="44"/>
      <c r="P2629" s="44"/>
      <c r="Q2629" s="44"/>
      <c r="R2629" s="44"/>
      <c r="S2629" s="44"/>
      <c r="T2629" s="44"/>
      <c r="U2629" s="44"/>
      <c r="V2629" s="44"/>
      <c r="W2629" s="44"/>
      <c r="X2629" s="44"/>
      <c r="Y2629" s="44"/>
      <c r="Z2629" s="44"/>
      <c r="AA2629" s="35"/>
      <c r="AB2629" s="35"/>
      <c r="AC2629" s="35"/>
      <c r="AD2629" s="35"/>
      <c r="AE2629" s="35"/>
      <c r="AF2629" s="35"/>
      <c r="AG2629" s="35"/>
      <c r="AH2629" s="35"/>
      <c r="AI2629" s="35"/>
      <c r="AJ2629" s="35"/>
      <c r="AK2629" s="35"/>
    </row>
    <row r="2630" spans="7:37" s="13" customFormat="1" ht="13.9" customHeight="1" x14ac:dyDescent="0.3">
      <c r="G2630" s="44"/>
      <c r="H2630" s="44"/>
      <c r="I2630" s="44"/>
      <c r="J2630" s="44"/>
      <c r="K2630" s="44"/>
      <c r="L2630" s="44"/>
      <c r="M2630" s="44"/>
      <c r="N2630" s="44"/>
      <c r="O2630" s="44"/>
      <c r="P2630" s="44"/>
      <c r="Q2630" s="44"/>
      <c r="R2630" s="44"/>
      <c r="S2630" s="44"/>
      <c r="T2630" s="44"/>
      <c r="U2630" s="44"/>
      <c r="V2630" s="44"/>
      <c r="W2630" s="44"/>
      <c r="X2630" s="44"/>
      <c r="Y2630" s="44"/>
      <c r="Z2630" s="44"/>
      <c r="AA2630" s="35"/>
      <c r="AB2630" s="35"/>
      <c r="AC2630" s="35"/>
      <c r="AD2630" s="35"/>
      <c r="AE2630" s="35"/>
      <c r="AF2630" s="35"/>
      <c r="AG2630" s="35"/>
      <c r="AH2630" s="35"/>
      <c r="AI2630" s="35"/>
      <c r="AJ2630" s="35"/>
      <c r="AK2630" s="35"/>
    </row>
    <row r="2631" spans="7:37" s="13" customFormat="1" ht="13.9" customHeight="1" x14ac:dyDescent="0.3">
      <c r="G2631" s="44"/>
      <c r="H2631" s="44"/>
      <c r="I2631" s="44"/>
      <c r="J2631" s="44"/>
      <c r="K2631" s="44"/>
      <c r="L2631" s="44"/>
      <c r="M2631" s="44"/>
      <c r="N2631" s="44"/>
      <c r="O2631" s="44"/>
      <c r="P2631" s="44"/>
      <c r="Q2631" s="44"/>
      <c r="R2631" s="44"/>
      <c r="S2631" s="44"/>
      <c r="T2631" s="44"/>
      <c r="U2631" s="44"/>
      <c r="V2631" s="44"/>
      <c r="W2631" s="44"/>
      <c r="X2631" s="44"/>
      <c r="Y2631" s="44"/>
      <c r="Z2631" s="44"/>
      <c r="AA2631" s="35"/>
      <c r="AB2631" s="35"/>
      <c r="AC2631" s="35"/>
      <c r="AD2631" s="35"/>
      <c r="AE2631" s="35"/>
      <c r="AF2631" s="35"/>
      <c r="AG2631" s="35"/>
      <c r="AH2631" s="35"/>
      <c r="AI2631" s="35"/>
      <c r="AJ2631" s="35"/>
      <c r="AK2631" s="35"/>
    </row>
    <row r="2632" spans="7:37" s="13" customFormat="1" ht="13.9" customHeight="1" x14ac:dyDescent="0.3">
      <c r="G2632" s="44"/>
      <c r="H2632" s="44"/>
      <c r="I2632" s="44"/>
      <c r="J2632" s="44"/>
      <c r="K2632" s="44"/>
      <c r="L2632" s="44"/>
      <c r="M2632" s="44"/>
      <c r="N2632" s="44"/>
      <c r="O2632" s="44"/>
      <c r="P2632" s="44"/>
      <c r="Q2632" s="44"/>
      <c r="R2632" s="44"/>
      <c r="S2632" s="44"/>
      <c r="T2632" s="44"/>
      <c r="U2632" s="44"/>
      <c r="V2632" s="44"/>
      <c r="W2632" s="44"/>
      <c r="X2632" s="44"/>
      <c r="Y2632" s="44"/>
      <c r="Z2632" s="44"/>
      <c r="AA2632" s="35"/>
      <c r="AB2632" s="35"/>
      <c r="AC2632" s="35"/>
      <c r="AD2632" s="35"/>
      <c r="AE2632" s="35"/>
      <c r="AF2632" s="35"/>
      <c r="AG2632" s="35"/>
      <c r="AH2632" s="35"/>
      <c r="AI2632" s="35"/>
      <c r="AJ2632" s="35"/>
      <c r="AK2632" s="35"/>
    </row>
    <row r="2633" spans="7:37" s="13" customFormat="1" ht="13.9" customHeight="1" x14ac:dyDescent="0.3">
      <c r="G2633" s="44"/>
      <c r="H2633" s="44"/>
      <c r="I2633" s="44"/>
      <c r="J2633" s="44"/>
      <c r="K2633" s="44"/>
      <c r="L2633" s="44"/>
      <c r="M2633" s="44"/>
      <c r="N2633" s="44"/>
      <c r="O2633" s="44"/>
      <c r="P2633" s="44"/>
      <c r="Q2633" s="44"/>
      <c r="R2633" s="44"/>
      <c r="S2633" s="44"/>
      <c r="T2633" s="44"/>
      <c r="U2633" s="44"/>
      <c r="V2633" s="44"/>
      <c r="W2633" s="44"/>
      <c r="X2633" s="44"/>
      <c r="Y2633" s="44"/>
      <c r="Z2633" s="44"/>
      <c r="AA2633" s="35"/>
      <c r="AB2633" s="35"/>
      <c r="AC2633" s="35"/>
      <c r="AD2633" s="35"/>
      <c r="AE2633" s="35"/>
      <c r="AF2633" s="35"/>
      <c r="AG2633" s="35"/>
      <c r="AH2633" s="35"/>
      <c r="AI2633" s="35"/>
      <c r="AJ2633" s="35"/>
      <c r="AK2633" s="35"/>
    </row>
    <row r="2634" spans="7:37" s="13" customFormat="1" ht="13.9" customHeight="1" x14ac:dyDescent="0.3">
      <c r="G2634" s="44"/>
      <c r="H2634" s="44"/>
      <c r="I2634" s="44"/>
      <c r="J2634" s="44"/>
      <c r="K2634" s="44"/>
      <c r="L2634" s="44"/>
      <c r="M2634" s="44"/>
      <c r="N2634" s="44"/>
      <c r="O2634" s="44"/>
      <c r="P2634" s="44"/>
      <c r="Q2634" s="44"/>
      <c r="R2634" s="44"/>
      <c r="S2634" s="44"/>
      <c r="T2634" s="44"/>
      <c r="U2634" s="44"/>
      <c r="V2634" s="44"/>
      <c r="W2634" s="44"/>
      <c r="X2634" s="44"/>
      <c r="Y2634" s="44"/>
      <c r="Z2634" s="44"/>
      <c r="AA2634" s="35"/>
      <c r="AB2634" s="35"/>
      <c r="AC2634" s="35"/>
      <c r="AD2634" s="35"/>
      <c r="AE2634" s="35"/>
      <c r="AF2634" s="35"/>
      <c r="AG2634" s="35"/>
      <c r="AH2634" s="35"/>
      <c r="AI2634" s="35"/>
      <c r="AJ2634" s="35"/>
      <c r="AK2634" s="35"/>
    </row>
    <row r="2635" spans="7:37" s="13" customFormat="1" ht="13.9" customHeight="1" x14ac:dyDescent="0.3">
      <c r="G2635" s="44"/>
      <c r="H2635" s="44"/>
      <c r="I2635" s="44"/>
      <c r="J2635" s="44"/>
      <c r="K2635" s="44"/>
      <c r="L2635" s="44"/>
      <c r="M2635" s="44"/>
      <c r="N2635" s="44"/>
      <c r="O2635" s="44"/>
      <c r="P2635" s="44"/>
      <c r="Q2635" s="44"/>
      <c r="R2635" s="44"/>
      <c r="S2635" s="44"/>
      <c r="T2635" s="44"/>
      <c r="U2635" s="44"/>
      <c r="V2635" s="44"/>
      <c r="W2635" s="44"/>
      <c r="X2635" s="44"/>
      <c r="Y2635" s="44"/>
      <c r="Z2635" s="44"/>
      <c r="AA2635" s="35"/>
      <c r="AB2635" s="35"/>
      <c r="AC2635" s="35"/>
      <c r="AD2635" s="35"/>
      <c r="AE2635" s="35"/>
      <c r="AF2635" s="35"/>
      <c r="AG2635" s="35"/>
      <c r="AH2635" s="35"/>
      <c r="AI2635" s="35"/>
      <c r="AJ2635" s="35"/>
      <c r="AK2635" s="35"/>
    </row>
    <row r="2636" spans="7:37" s="13" customFormat="1" ht="13.9" customHeight="1" x14ac:dyDescent="0.3">
      <c r="G2636" s="44"/>
      <c r="H2636" s="44"/>
      <c r="I2636" s="44"/>
      <c r="J2636" s="44"/>
      <c r="K2636" s="44"/>
      <c r="L2636" s="44"/>
      <c r="M2636" s="44"/>
      <c r="N2636" s="44"/>
      <c r="O2636" s="44"/>
      <c r="P2636" s="44"/>
      <c r="Q2636" s="44"/>
      <c r="R2636" s="44"/>
      <c r="S2636" s="44"/>
      <c r="T2636" s="44"/>
      <c r="U2636" s="44"/>
      <c r="V2636" s="44"/>
      <c r="W2636" s="44"/>
      <c r="X2636" s="44"/>
      <c r="Y2636" s="44"/>
      <c r="Z2636" s="44"/>
      <c r="AA2636" s="35"/>
      <c r="AB2636" s="35"/>
      <c r="AC2636" s="35"/>
      <c r="AD2636" s="35"/>
      <c r="AE2636" s="35"/>
      <c r="AF2636" s="35"/>
      <c r="AG2636" s="35"/>
      <c r="AH2636" s="35"/>
      <c r="AI2636" s="35"/>
      <c r="AJ2636" s="35"/>
      <c r="AK2636" s="35"/>
    </row>
    <row r="2637" spans="7:37" s="13" customFormat="1" ht="13.9" customHeight="1" x14ac:dyDescent="0.3">
      <c r="G2637" s="44"/>
      <c r="H2637" s="44"/>
      <c r="I2637" s="44"/>
      <c r="J2637" s="44"/>
      <c r="K2637" s="44"/>
      <c r="L2637" s="44"/>
      <c r="M2637" s="44"/>
      <c r="N2637" s="44"/>
      <c r="O2637" s="44"/>
      <c r="P2637" s="44"/>
      <c r="Q2637" s="44"/>
      <c r="R2637" s="44"/>
      <c r="S2637" s="44"/>
      <c r="T2637" s="44"/>
      <c r="U2637" s="44"/>
      <c r="V2637" s="44"/>
      <c r="W2637" s="44"/>
      <c r="X2637" s="44"/>
      <c r="Y2637" s="44"/>
      <c r="Z2637" s="44"/>
      <c r="AA2637" s="35"/>
      <c r="AB2637" s="35"/>
      <c r="AC2637" s="35"/>
      <c r="AD2637" s="35"/>
      <c r="AE2637" s="35"/>
      <c r="AF2637" s="35"/>
      <c r="AG2637" s="35"/>
      <c r="AH2637" s="35"/>
      <c r="AI2637" s="35"/>
      <c r="AJ2637" s="35"/>
      <c r="AK2637" s="35"/>
    </row>
    <row r="2638" spans="7:37" s="13" customFormat="1" ht="13.9" customHeight="1" x14ac:dyDescent="0.3">
      <c r="G2638" s="44"/>
      <c r="H2638" s="44"/>
      <c r="I2638" s="44"/>
      <c r="J2638" s="44"/>
      <c r="K2638" s="44"/>
      <c r="L2638" s="44"/>
      <c r="M2638" s="44"/>
      <c r="N2638" s="44"/>
      <c r="O2638" s="44"/>
      <c r="P2638" s="44"/>
      <c r="Q2638" s="44"/>
      <c r="R2638" s="44"/>
      <c r="S2638" s="44"/>
      <c r="T2638" s="44"/>
      <c r="U2638" s="44"/>
      <c r="V2638" s="44"/>
      <c r="W2638" s="44"/>
      <c r="X2638" s="44"/>
      <c r="Y2638" s="44"/>
      <c r="Z2638" s="44"/>
      <c r="AA2638" s="35"/>
      <c r="AB2638" s="35"/>
      <c r="AC2638" s="35"/>
      <c r="AD2638" s="35"/>
      <c r="AE2638" s="35"/>
      <c r="AF2638" s="35"/>
      <c r="AG2638" s="35"/>
      <c r="AH2638" s="35"/>
      <c r="AI2638" s="35"/>
      <c r="AJ2638" s="35"/>
      <c r="AK2638" s="35"/>
    </row>
    <row r="2639" spans="7:37" s="13" customFormat="1" ht="13.9" customHeight="1" x14ac:dyDescent="0.3">
      <c r="G2639" s="44"/>
      <c r="H2639" s="44"/>
      <c r="I2639" s="44"/>
      <c r="J2639" s="44"/>
      <c r="K2639" s="44"/>
      <c r="L2639" s="44"/>
      <c r="M2639" s="44"/>
      <c r="N2639" s="44"/>
      <c r="O2639" s="44"/>
      <c r="P2639" s="44"/>
      <c r="Q2639" s="44"/>
      <c r="R2639" s="44"/>
      <c r="S2639" s="44"/>
      <c r="T2639" s="44"/>
      <c r="U2639" s="44"/>
      <c r="V2639" s="44"/>
      <c r="W2639" s="44"/>
      <c r="X2639" s="44"/>
      <c r="Y2639" s="44"/>
      <c r="Z2639" s="44"/>
      <c r="AA2639" s="35"/>
      <c r="AB2639" s="35"/>
      <c r="AC2639" s="35"/>
      <c r="AD2639" s="35"/>
      <c r="AE2639" s="35"/>
      <c r="AF2639" s="35"/>
      <c r="AG2639" s="35"/>
      <c r="AH2639" s="35"/>
      <c r="AI2639" s="35"/>
      <c r="AJ2639" s="35"/>
      <c r="AK2639" s="35"/>
    </row>
    <row r="2640" spans="7:37" s="13" customFormat="1" ht="13.9" customHeight="1" x14ac:dyDescent="0.3">
      <c r="G2640" s="44"/>
      <c r="H2640" s="44"/>
      <c r="I2640" s="44"/>
      <c r="J2640" s="44"/>
      <c r="K2640" s="44"/>
      <c r="L2640" s="44"/>
      <c r="M2640" s="44"/>
      <c r="N2640" s="44"/>
      <c r="O2640" s="44"/>
      <c r="P2640" s="44"/>
      <c r="Q2640" s="44"/>
      <c r="R2640" s="44"/>
      <c r="S2640" s="44"/>
      <c r="T2640" s="44"/>
      <c r="U2640" s="44"/>
      <c r="V2640" s="44"/>
      <c r="W2640" s="44"/>
      <c r="X2640" s="44"/>
      <c r="Y2640" s="44"/>
      <c r="Z2640" s="44"/>
      <c r="AA2640" s="35"/>
      <c r="AB2640" s="35"/>
      <c r="AC2640" s="35"/>
      <c r="AD2640" s="35"/>
      <c r="AE2640" s="35"/>
      <c r="AF2640" s="35"/>
      <c r="AG2640" s="35"/>
      <c r="AH2640" s="35"/>
      <c r="AI2640" s="35"/>
      <c r="AJ2640" s="35"/>
      <c r="AK2640" s="35"/>
    </row>
    <row r="2641" spans="7:37" s="13" customFormat="1" ht="13.9" customHeight="1" x14ac:dyDescent="0.3">
      <c r="G2641" s="44"/>
      <c r="H2641" s="44"/>
      <c r="I2641" s="44"/>
      <c r="J2641" s="44"/>
      <c r="K2641" s="44"/>
      <c r="L2641" s="44"/>
      <c r="M2641" s="44"/>
      <c r="N2641" s="44"/>
      <c r="O2641" s="44"/>
      <c r="P2641" s="44"/>
      <c r="Q2641" s="44"/>
      <c r="R2641" s="44"/>
      <c r="S2641" s="44"/>
      <c r="T2641" s="44"/>
      <c r="U2641" s="44"/>
      <c r="V2641" s="44"/>
      <c r="W2641" s="44"/>
      <c r="X2641" s="44"/>
      <c r="Y2641" s="44"/>
      <c r="Z2641" s="44"/>
      <c r="AA2641" s="35"/>
      <c r="AB2641" s="35"/>
      <c r="AC2641" s="35"/>
      <c r="AD2641" s="35"/>
      <c r="AE2641" s="35"/>
      <c r="AF2641" s="35"/>
      <c r="AG2641" s="35"/>
      <c r="AH2641" s="35"/>
      <c r="AI2641" s="35"/>
      <c r="AJ2641" s="35"/>
      <c r="AK2641" s="35"/>
    </row>
    <row r="2642" spans="7:37" s="13" customFormat="1" ht="13.9" customHeight="1" x14ac:dyDescent="0.3">
      <c r="G2642" s="44"/>
      <c r="H2642" s="44"/>
      <c r="I2642" s="44"/>
      <c r="J2642" s="44"/>
      <c r="K2642" s="44"/>
      <c r="L2642" s="44"/>
      <c r="M2642" s="44"/>
      <c r="N2642" s="44"/>
      <c r="O2642" s="44"/>
      <c r="P2642" s="44"/>
      <c r="Q2642" s="44"/>
      <c r="R2642" s="44"/>
      <c r="S2642" s="44"/>
      <c r="T2642" s="44"/>
      <c r="U2642" s="44"/>
      <c r="V2642" s="44"/>
      <c r="W2642" s="44"/>
      <c r="X2642" s="44"/>
      <c r="Y2642" s="44"/>
      <c r="Z2642" s="44"/>
      <c r="AA2642" s="35"/>
      <c r="AB2642" s="35"/>
      <c r="AC2642" s="35"/>
      <c r="AD2642" s="35"/>
      <c r="AE2642" s="35"/>
      <c r="AF2642" s="35"/>
      <c r="AG2642" s="35"/>
      <c r="AH2642" s="35"/>
      <c r="AI2642" s="35"/>
      <c r="AJ2642" s="35"/>
      <c r="AK2642" s="35"/>
    </row>
    <row r="2643" spans="7:37" s="13" customFormat="1" ht="13.9" customHeight="1" x14ac:dyDescent="0.3">
      <c r="G2643" s="44"/>
      <c r="H2643" s="44"/>
      <c r="I2643" s="44"/>
      <c r="J2643" s="44"/>
      <c r="K2643" s="44"/>
      <c r="L2643" s="44"/>
      <c r="M2643" s="44"/>
      <c r="N2643" s="44"/>
      <c r="O2643" s="44"/>
      <c r="P2643" s="44"/>
      <c r="Q2643" s="44"/>
      <c r="R2643" s="44"/>
      <c r="S2643" s="44"/>
      <c r="T2643" s="44"/>
      <c r="U2643" s="44"/>
      <c r="V2643" s="44"/>
      <c r="W2643" s="44"/>
      <c r="X2643" s="44"/>
      <c r="Y2643" s="44"/>
      <c r="Z2643" s="44"/>
      <c r="AA2643" s="35"/>
      <c r="AB2643" s="35"/>
      <c r="AC2643" s="35"/>
      <c r="AD2643" s="35"/>
      <c r="AE2643" s="35"/>
      <c r="AF2643" s="35"/>
      <c r="AG2643" s="35"/>
      <c r="AH2643" s="35"/>
      <c r="AI2643" s="35"/>
      <c r="AJ2643" s="35"/>
      <c r="AK2643" s="35"/>
    </row>
    <row r="2644" spans="7:37" s="13" customFormat="1" ht="13.9" customHeight="1" x14ac:dyDescent="0.3">
      <c r="G2644" s="44"/>
      <c r="H2644" s="44"/>
      <c r="I2644" s="44"/>
      <c r="J2644" s="44"/>
      <c r="K2644" s="44"/>
      <c r="L2644" s="44"/>
      <c r="M2644" s="44"/>
      <c r="N2644" s="44"/>
      <c r="O2644" s="44"/>
      <c r="P2644" s="44"/>
      <c r="Q2644" s="44"/>
      <c r="R2644" s="44"/>
      <c r="S2644" s="44"/>
      <c r="T2644" s="44"/>
      <c r="U2644" s="44"/>
      <c r="V2644" s="44"/>
      <c r="W2644" s="44"/>
      <c r="X2644" s="44"/>
      <c r="Y2644" s="44"/>
      <c r="Z2644" s="44"/>
      <c r="AA2644" s="35"/>
      <c r="AB2644" s="35"/>
      <c r="AC2644" s="35"/>
      <c r="AD2644" s="35"/>
      <c r="AE2644" s="35"/>
      <c r="AF2644" s="35"/>
      <c r="AG2644" s="35"/>
      <c r="AH2644" s="35"/>
      <c r="AI2644" s="35"/>
      <c r="AJ2644" s="35"/>
      <c r="AK2644" s="35"/>
    </row>
    <row r="2645" spans="7:37" s="13" customFormat="1" ht="13.9" customHeight="1" x14ac:dyDescent="0.3">
      <c r="G2645" s="44"/>
      <c r="H2645" s="44"/>
      <c r="I2645" s="44"/>
      <c r="J2645" s="44"/>
      <c r="K2645" s="44"/>
      <c r="L2645" s="44"/>
      <c r="M2645" s="44"/>
      <c r="N2645" s="44"/>
      <c r="O2645" s="44"/>
      <c r="P2645" s="44"/>
      <c r="Q2645" s="44"/>
      <c r="R2645" s="44"/>
      <c r="S2645" s="44"/>
      <c r="T2645" s="44"/>
      <c r="U2645" s="44"/>
      <c r="V2645" s="44"/>
      <c r="W2645" s="44"/>
      <c r="X2645" s="44"/>
      <c r="Y2645" s="44"/>
      <c r="Z2645" s="44"/>
      <c r="AA2645" s="35"/>
      <c r="AB2645" s="35"/>
      <c r="AC2645" s="35"/>
      <c r="AD2645" s="35"/>
      <c r="AE2645" s="35"/>
      <c r="AF2645" s="35"/>
      <c r="AG2645" s="35"/>
      <c r="AH2645" s="35"/>
      <c r="AI2645" s="35"/>
      <c r="AJ2645" s="35"/>
      <c r="AK2645" s="35"/>
    </row>
    <row r="2646" spans="7:37" s="13" customFormat="1" ht="13.9" customHeight="1" x14ac:dyDescent="0.3">
      <c r="G2646" s="44"/>
      <c r="H2646" s="44"/>
      <c r="I2646" s="44"/>
      <c r="J2646" s="44"/>
      <c r="K2646" s="44"/>
      <c r="L2646" s="44"/>
      <c r="M2646" s="44"/>
      <c r="N2646" s="44"/>
      <c r="O2646" s="44"/>
      <c r="P2646" s="44"/>
      <c r="Q2646" s="44"/>
      <c r="R2646" s="44"/>
      <c r="S2646" s="44"/>
      <c r="T2646" s="44"/>
      <c r="U2646" s="44"/>
      <c r="V2646" s="44"/>
      <c r="W2646" s="44"/>
      <c r="X2646" s="44"/>
      <c r="Y2646" s="44"/>
      <c r="Z2646" s="44"/>
      <c r="AA2646" s="35"/>
      <c r="AB2646" s="35"/>
      <c r="AC2646" s="35"/>
      <c r="AD2646" s="35"/>
      <c r="AE2646" s="35"/>
      <c r="AF2646" s="35"/>
      <c r="AG2646" s="35"/>
      <c r="AH2646" s="35"/>
      <c r="AI2646" s="35"/>
      <c r="AJ2646" s="35"/>
      <c r="AK2646" s="35"/>
    </row>
    <row r="2647" spans="7:37" s="13" customFormat="1" ht="13.9" customHeight="1" x14ac:dyDescent="0.3">
      <c r="G2647" s="44"/>
      <c r="H2647" s="44"/>
      <c r="I2647" s="44"/>
      <c r="J2647" s="44"/>
      <c r="K2647" s="44"/>
      <c r="L2647" s="44"/>
      <c r="M2647" s="44"/>
      <c r="N2647" s="44"/>
      <c r="O2647" s="44"/>
      <c r="P2647" s="44"/>
      <c r="Q2647" s="44"/>
      <c r="R2647" s="44"/>
      <c r="S2647" s="44"/>
      <c r="T2647" s="44"/>
      <c r="U2647" s="44"/>
      <c r="V2647" s="44"/>
      <c r="W2647" s="44"/>
      <c r="X2647" s="44"/>
      <c r="Y2647" s="44"/>
      <c r="Z2647" s="44"/>
      <c r="AA2647" s="35"/>
      <c r="AB2647" s="35"/>
      <c r="AC2647" s="35"/>
      <c r="AD2647" s="35"/>
      <c r="AE2647" s="35"/>
      <c r="AF2647" s="35"/>
      <c r="AG2647" s="35"/>
      <c r="AH2647" s="35"/>
      <c r="AI2647" s="35"/>
      <c r="AJ2647" s="35"/>
      <c r="AK2647" s="35"/>
    </row>
    <row r="2648" spans="7:37" s="13" customFormat="1" ht="13.9" customHeight="1" x14ac:dyDescent="0.3">
      <c r="G2648" s="44"/>
      <c r="H2648" s="44"/>
      <c r="I2648" s="44"/>
      <c r="J2648" s="44"/>
      <c r="K2648" s="44"/>
      <c r="L2648" s="44"/>
      <c r="M2648" s="44"/>
      <c r="N2648" s="44"/>
      <c r="O2648" s="44"/>
      <c r="P2648" s="44"/>
      <c r="Q2648" s="44"/>
      <c r="R2648" s="44"/>
      <c r="S2648" s="44"/>
      <c r="T2648" s="44"/>
      <c r="U2648" s="44"/>
      <c r="V2648" s="44"/>
      <c r="W2648" s="44"/>
      <c r="X2648" s="44"/>
      <c r="Y2648" s="44"/>
      <c r="Z2648" s="44"/>
      <c r="AA2648" s="35"/>
      <c r="AB2648" s="35"/>
      <c r="AC2648" s="35"/>
      <c r="AD2648" s="35"/>
      <c r="AE2648" s="35"/>
      <c r="AF2648" s="35"/>
      <c r="AG2648" s="35"/>
      <c r="AH2648" s="35"/>
      <c r="AI2648" s="35"/>
      <c r="AJ2648" s="35"/>
      <c r="AK2648" s="35"/>
    </row>
    <row r="2649" spans="7:37" s="13" customFormat="1" ht="13.9" customHeight="1" x14ac:dyDescent="0.3">
      <c r="G2649" s="44"/>
      <c r="H2649" s="44"/>
      <c r="I2649" s="44"/>
      <c r="J2649" s="44"/>
      <c r="K2649" s="44"/>
      <c r="L2649" s="44"/>
      <c r="M2649" s="44"/>
      <c r="N2649" s="44"/>
      <c r="O2649" s="44"/>
      <c r="P2649" s="44"/>
      <c r="Q2649" s="44"/>
      <c r="R2649" s="44"/>
      <c r="S2649" s="44"/>
      <c r="T2649" s="44"/>
      <c r="U2649" s="44"/>
      <c r="V2649" s="44"/>
      <c r="W2649" s="44"/>
      <c r="X2649" s="44"/>
      <c r="Y2649" s="44"/>
      <c r="Z2649" s="44"/>
      <c r="AA2649" s="35"/>
      <c r="AB2649" s="35"/>
      <c r="AC2649" s="35"/>
      <c r="AD2649" s="35"/>
      <c r="AE2649" s="35"/>
      <c r="AF2649" s="35"/>
      <c r="AG2649" s="35"/>
      <c r="AH2649" s="35"/>
      <c r="AI2649" s="35"/>
      <c r="AJ2649" s="35"/>
      <c r="AK2649" s="35"/>
    </row>
    <row r="2650" spans="7:37" s="13" customFormat="1" ht="13.9" customHeight="1" x14ac:dyDescent="0.3">
      <c r="G2650" s="44"/>
      <c r="H2650" s="44"/>
      <c r="I2650" s="44"/>
      <c r="J2650" s="44"/>
      <c r="K2650" s="44"/>
      <c r="L2650" s="44"/>
      <c r="M2650" s="44"/>
      <c r="N2650" s="44"/>
      <c r="O2650" s="44"/>
      <c r="P2650" s="44"/>
      <c r="Q2650" s="44"/>
      <c r="R2650" s="44"/>
      <c r="S2650" s="44"/>
      <c r="T2650" s="44"/>
      <c r="U2650" s="44"/>
      <c r="V2650" s="44"/>
      <c r="W2650" s="44"/>
      <c r="X2650" s="44"/>
      <c r="Y2650" s="44"/>
      <c r="Z2650" s="44"/>
      <c r="AA2650" s="35"/>
      <c r="AB2650" s="35"/>
      <c r="AC2650" s="35"/>
      <c r="AD2650" s="35"/>
      <c r="AE2650" s="35"/>
      <c r="AF2650" s="35"/>
      <c r="AG2650" s="35"/>
      <c r="AH2650" s="35"/>
      <c r="AI2650" s="35"/>
      <c r="AJ2650" s="35"/>
      <c r="AK2650" s="35"/>
    </row>
    <row r="2651" spans="7:37" s="13" customFormat="1" ht="13.9" customHeight="1" x14ac:dyDescent="0.3">
      <c r="G2651" s="44"/>
      <c r="H2651" s="44"/>
      <c r="I2651" s="44"/>
      <c r="J2651" s="44"/>
      <c r="K2651" s="44"/>
      <c r="L2651" s="44"/>
      <c r="M2651" s="44"/>
      <c r="N2651" s="44"/>
      <c r="O2651" s="44"/>
      <c r="P2651" s="44"/>
      <c r="Q2651" s="44"/>
      <c r="R2651" s="44"/>
      <c r="S2651" s="44"/>
      <c r="T2651" s="44"/>
      <c r="U2651" s="44"/>
      <c r="V2651" s="44"/>
      <c r="W2651" s="44"/>
      <c r="X2651" s="44"/>
      <c r="Y2651" s="44"/>
      <c r="Z2651" s="44"/>
      <c r="AA2651" s="35"/>
      <c r="AB2651" s="35"/>
      <c r="AC2651" s="35"/>
      <c r="AD2651" s="35"/>
      <c r="AE2651" s="35"/>
      <c r="AF2651" s="35"/>
      <c r="AG2651" s="35"/>
      <c r="AH2651" s="35"/>
      <c r="AI2651" s="35"/>
      <c r="AJ2651" s="35"/>
      <c r="AK2651" s="35"/>
    </row>
    <row r="2652" spans="7:37" s="13" customFormat="1" ht="13.9" customHeight="1" x14ac:dyDescent="0.3">
      <c r="G2652" s="44"/>
      <c r="H2652" s="44"/>
      <c r="I2652" s="44"/>
      <c r="J2652" s="44"/>
      <c r="K2652" s="44"/>
      <c r="L2652" s="44"/>
      <c r="M2652" s="44"/>
      <c r="N2652" s="44"/>
      <c r="O2652" s="44"/>
      <c r="P2652" s="44"/>
      <c r="Q2652" s="44"/>
      <c r="R2652" s="44"/>
      <c r="S2652" s="44"/>
      <c r="T2652" s="44"/>
      <c r="U2652" s="44"/>
      <c r="V2652" s="44"/>
      <c r="W2652" s="44"/>
      <c r="X2652" s="44"/>
      <c r="Y2652" s="44"/>
      <c r="Z2652" s="44"/>
      <c r="AA2652" s="35"/>
      <c r="AB2652" s="35"/>
      <c r="AC2652" s="35"/>
      <c r="AD2652" s="35"/>
      <c r="AE2652" s="35"/>
      <c r="AF2652" s="35"/>
      <c r="AG2652" s="35"/>
      <c r="AH2652" s="35"/>
      <c r="AI2652" s="35"/>
      <c r="AJ2652" s="35"/>
      <c r="AK2652" s="35"/>
    </row>
    <row r="2653" spans="7:37" s="13" customFormat="1" ht="13.9" customHeight="1" x14ac:dyDescent="0.3">
      <c r="G2653" s="44"/>
      <c r="H2653" s="44"/>
      <c r="I2653" s="44"/>
      <c r="J2653" s="44"/>
      <c r="K2653" s="44"/>
      <c r="L2653" s="44"/>
      <c r="M2653" s="44"/>
      <c r="N2653" s="44"/>
      <c r="O2653" s="44"/>
      <c r="P2653" s="44"/>
      <c r="Q2653" s="44"/>
      <c r="R2653" s="44"/>
      <c r="S2653" s="44"/>
      <c r="T2653" s="44"/>
      <c r="U2653" s="44"/>
      <c r="V2653" s="44"/>
      <c r="W2653" s="44"/>
      <c r="X2653" s="44"/>
      <c r="Y2653" s="44"/>
      <c r="Z2653" s="44"/>
      <c r="AA2653" s="35"/>
      <c r="AB2653" s="35"/>
      <c r="AC2653" s="35"/>
      <c r="AD2653" s="35"/>
      <c r="AE2653" s="35"/>
      <c r="AF2653" s="35"/>
      <c r="AG2653" s="35"/>
      <c r="AH2653" s="35"/>
      <c r="AI2653" s="35"/>
      <c r="AJ2653" s="35"/>
      <c r="AK2653" s="35"/>
    </row>
    <row r="2654" spans="7:37" s="13" customFormat="1" ht="13.9" customHeight="1" x14ac:dyDescent="0.3">
      <c r="G2654" s="44"/>
      <c r="H2654" s="44"/>
      <c r="I2654" s="44"/>
      <c r="J2654" s="44"/>
      <c r="K2654" s="44"/>
      <c r="L2654" s="44"/>
      <c r="M2654" s="44"/>
      <c r="N2654" s="44"/>
      <c r="O2654" s="44"/>
      <c r="P2654" s="44"/>
      <c r="Q2654" s="44"/>
      <c r="R2654" s="44"/>
      <c r="S2654" s="44"/>
      <c r="T2654" s="44"/>
      <c r="U2654" s="44"/>
      <c r="V2654" s="44"/>
      <c r="W2654" s="44"/>
      <c r="X2654" s="44"/>
      <c r="Y2654" s="44"/>
      <c r="Z2654" s="44"/>
      <c r="AA2654" s="35"/>
      <c r="AB2654" s="35"/>
      <c r="AC2654" s="35"/>
      <c r="AD2654" s="35"/>
      <c r="AE2654" s="35"/>
      <c r="AF2654" s="35"/>
      <c r="AG2654" s="35"/>
      <c r="AH2654" s="35"/>
      <c r="AI2654" s="35"/>
      <c r="AJ2654" s="35"/>
      <c r="AK2654" s="35"/>
    </row>
    <row r="2655" spans="7:37" s="13" customFormat="1" ht="13.9" customHeight="1" x14ac:dyDescent="0.3">
      <c r="G2655" s="44"/>
      <c r="H2655" s="44"/>
      <c r="I2655" s="44"/>
      <c r="J2655" s="44"/>
      <c r="K2655" s="44"/>
      <c r="L2655" s="44"/>
      <c r="M2655" s="44"/>
      <c r="N2655" s="44"/>
      <c r="O2655" s="44"/>
      <c r="P2655" s="44"/>
      <c r="Q2655" s="44"/>
      <c r="R2655" s="44"/>
      <c r="S2655" s="44"/>
      <c r="T2655" s="44"/>
      <c r="U2655" s="44"/>
      <c r="V2655" s="44"/>
      <c r="W2655" s="44"/>
      <c r="X2655" s="44"/>
      <c r="Y2655" s="44"/>
      <c r="Z2655" s="44"/>
      <c r="AA2655" s="35"/>
      <c r="AB2655" s="35"/>
      <c r="AC2655" s="35"/>
      <c r="AD2655" s="35"/>
      <c r="AE2655" s="35"/>
      <c r="AF2655" s="35"/>
      <c r="AG2655" s="35"/>
      <c r="AH2655" s="35"/>
      <c r="AI2655" s="35"/>
      <c r="AJ2655" s="35"/>
      <c r="AK2655" s="35"/>
    </row>
    <row r="2656" spans="7:37" s="13" customFormat="1" ht="13.9" customHeight="1" x14ac:dyDescent="0.3">
      <c r="G2656" s="44"/>
      <c r="H2656" s="44"/>
      <c r="I2656" s="44"/>
      <c r="J2656" s="44"/>
      <c r="K2656" s="44"/>
      <c r="L2656" s="44"/>
      <c r="M2656" s="44"/>
      <c r="N2656" s="44"/>
      <c r="O2656" s="44"/>
      <c r="P2656" s="44"/>
      <c r="Q2656" s="44"/>
      <c r="R2656" s="44"/>
      <c r="S2656" s="44"/>
      <c r="T2656" s="44"/>
      <c r="U2656" s="44"/>
      <c r="V2656" s="44"/>
      <c r="W2656" s="44"/>
      <c r="X2656" s="44"/>
      <c r="Y2656" s="44"/>
      <c r="Z2656" s="44"/>
      <c r="AA2656" s="35"/>
      <c r="AB2656" s="35"/>
      <c r="AC2656" s="35"/>
      <c r="AD2656" s="35"/>
      <c r="AE2656" s="35"/>
      <c r="AF2656" s="35"/>
      <c r="AG2656" s="35"/>
      <c r="AH2656" s="35"/>
      <c r="AI2656" s="35"/>
      <c r="AJ2656" s="35"/>
      <c r="AK2656" s="35"/>
    </row>
    <row r="2657" spans="7:37" s="13" customFormat="1" ht="13.9" customHeight="1" x14ac:dyDescent="0.3">
      <c r="G2657" s="44"/>
      <c r="H2657" s="44"/>
      <c r="I2657" s="44"/>
      <c r="J2657" s="44"/>
      <c r="K2657" s="44"/>
      <c r="L2657" s="44"/>
      <c r="M2657" s="44"/>
      <c r="N2657" s="44"/>
      <c r="O2657" s="44"/>
      <c r="P2657" s="44"/>
      <c r="Q2657" s="44"/>
      <c r="R2657" s="44"/>
      <c r="S2657" s="44"/>
      <c r="T2657" s="44"/>
      <c r="U2657" s="44"/>
      <c r="V2657" s="44"/>
      <c r="W2657" s="44"/>
      <c r="X2657" s="44"/>
      <c r="Y2657" s="44"/>
      <c r="Z2657" s="44"/>
      <c r="AA2657" s="35"/>
      <c r="AB2657" s="35"/>
      <c r="AC2657" s="35"/>
      <c r="AD2657" s="35"/>
      <c r="AE2657" s="35"/>
      <c r="AF2657" s="35"/>
      <c r="AG2657" s="35"/>
      <c r="AH2657" s="35"/>
      <c r="AI2657" s="35"/>
      <c r="AJ2657" s="35"/>
      <c r="AK2657" s="35"/>
    </row>
    <row r="2658" spans="7:37" s="13" customFormat="1" ht="13.9" customHeight="1" x14ac:dyDescent="0.3">
      <c r="G2658" s="44"/>
      <c r="H2658" s="44"/>
      <c r="I2658" s="44"/>
      <c r="J2658" s="44"/>
      <c r="K2658" s="44"/>
      <c r="L2658" s="44"/>
      <c r="M2658" s="44"/>
      <c r="N2658" s="44"/>
      <c r="O2658" s="44"/>
      <c r="P2658" s="44"/>
      <c r="Q2658" s="44"/>
      <c r="R2658" s="44"/>
      <c r="S2658" s="44"/>
      <c r="T2658" s="44"/>
      <c r="U2658" s="44"/>
      <c r="V2658" s="44"/>
      <c r="W2658" s="44"/>
      <c r="X2658" s="44"/>
      <c r="Y2658" s="44"/>
      <c r="Z2658" s="44"/>
      <c r="AA2658" s="35"/>
      <c r="AB2658" s="35"/>
      <c r="AC2658" s="35"/>
      <c r="AD2658" s="35"/>
      <c r="AE2658" s="35"/>
      <c r="AF2658" s="35"/>
      <c r="AG2658" s="35"/>
      <c r="AH2658" s="35"/>
      <c r="AI2658" s="35"/>
      <c r="AJ2658" s="35"/>
      <c r="AK2658" s="35"/>
    </row>
    <row r="2659" spans="7:37" s="13" customFormat="1" ht="13.9" customHeight="1" x14ac:dyDescent="0.3">
      <c r="G2659" s="44"/>
      <c r="H2659" s="44"/>
      <c r="I2659" s="44"/>
      <c r="J2659" s="44"/>
      <c r="K2659" s="44"/>
      <c r="L2659" s="44"/>
      <c r="M2659" s="44"/>
      <c r="N2659" s="44"/>
      <c r="O2659" s="44"/>
      <c r="P2659" s="44"/>
      <c r="Q2659" s="44"/>
      <c r="R2659" s="44"/>
      <c r="S2659" s="44"/>
      <c r="T2659" s="44"/>
      <c r="U2659" s="44"/>
      <c r="V2659" s="44"/>
      <c r="W2659" s="44"/>
      <c r="X2659" s="44"/>
      <c r="Y2659" s="44"/>
      <c r="Z2659" s="44"/>
      <c r="AA2659" s="35"/>
      <c r="AB2659" s="35"/>
      <c r="AC2659" s="35"/>
      <c r="AD2659" s="35"/>
      <c r="AE2659" s="35"/>
      <c r="AF2659" s="35"/>
      <c r="AG2659" s="35"/>
      <c r="AH2659" s="35"/>
      <c r="AI2659" s="35"/>
      <c r="AJ2659" s="35"/>
      <c r="AK2659" s="35"/>
    </row>
    <row r="2660" spans="7:37" s="13" customFormat="1" ht="13.9" customHeight="1" x14ac:dyDescent="0.3">
      <c r="G2660" s="44"/>
      <c r="H2660" s="44"/>
      <c r="I2660" s="44"/>
      <c r="J2660" s="44"/>
      <c r="K2660" s="44"/>
      <c r="L2660" s="44"/>
      <c r="M2660" s="44"/>
      <c r="N2660" s="44"/>
      <c r="O2660" s="44"/>
      <c r="P2660" s="44"/>
      <c r="Q2660" s="44"/>
      <c r="R2660" s="44"/>
      <c r="S2660" s="44"/>
      <c r="T2660" s="44"/>
      <c r="U2660" s="44"/>
      <c r="V2660" s="44"/>
      <c r="W2660" s="44"/>
      <c r="X2660" s="44"/>
      <c r="Y2660" s="44"/>
      <c r="Z2660" s="44"/>
      <c r="AA2660" s="35"/>
      <c r="AB2660" s="35"/>
      <c r="AC2660" s="35"/>
      <c r="AD2660" s="35"/>
      <c r="AE2660" s="35"/>
      <c r="AF2660" s="35"/>
      <c r="AG2660" s="35"/>
      <c r="AH2660" s="35"/>
      <c r="AI2660" s="35"/>
      <c r="AJ2660" s="35"/>
      <c r="AK2660" s="35"/>
    </row>
    <row r="2661" spans="7:37" s="13" customFormat="1" ht="13.9" customHeight="1" x14ac:dyDescent="0.3">
      <c r="G2661" s="44"/>
      <c r="H2661" s="44"/>
      <c r="I2661" s="44"/>
      <c r="J2661" s="44"/>
      <c r="K2661" s="44"/>
      <c r="L2661" s="44"/>
      <c r="M2661" s="44"/>
      <c r="N2661" s="44"/>
      <c r="O2661" s="44"/>
      <c r="P2661" s="44"/>
      <c r="Q2661" s="44"/>
      <c r="R2661" s="44"/>
      <c r="S2661" s="44"/>
      <c r="T2661" s="44"/>
      <c r="U2661" s="44"/>
      <c r="V2661" s="44"/>
      <c r="W2661" s="44"/>
      <c r="X2661" s="44"/>
      <c r="Y2661" s="44"/>
      <c r="Z2661" s="44"/>
      <c r="AA2661" s="35"/>
      <c r="AB2661" s="35"/>
      <c r="AC2661" s="35"/>
      <c r="AD2661" s="35"/>
      <c r="AE2661" s="35"/>
      <c r="AF2661" s="35"/>
      <c r="AG2661" s="35"/>
      <c r="AH2661" s="35"/>
      <c r="AI2661" s="35"/>
      <c r="AJ2661" s="35"/>
      <c r="AK2661" s="35"/>
    </row>
    <row r="2662" spans="7:37" s="13" customFormat="1" ht="13.9" customHeight="1" x14ac:dyDescent="0.3">
      <c r="G2662" s="44"/>
      <c r="H2662" s="44"/>
      <c r="I2662" s="44"/>
      <c r="J2662" s="44"/>
      <c r="K2662" s="44"/>
      <c r="L2662" s="44"/>
      <c r="M2662" s="44"/>
      <c r="N2662" s="44"/>
      <c r="O2662" s="44"/>
      <c r="P2662" s="44"/>
      <c r="Q2662" s="44"/>
      <c r="R2662" s="44"/>
      <c r="S2662" s="44"/>
      <c r="T2662" s="44"/>
      <c r="U2662" s="44"/>
      <c r="V2662" s="44"/>
      <c r="W2662" s="44"/>
      <c r="X2662" s="44"/>
      <c r="Y2662" s="44"/>
      <c r="Z2662" s="44"/>
      <c r="AA2662" s="35"/>
      <c r="AB2662" s="35"/>
      <c r="AC2662" s="35"/>
      <c r="AD2662" s="35"/>
      <c r="AE2662" s="35"/>
      <c r="AF2662" s="35"/>
      <c r="AG2662" s="35"/>
      <c r="AH2662" s="35"/>
      <c r="AI2662" s="35"/>
      <c r="AJ2662" s="35"/>
      <c r="AK2662" s="35"/>
    </row>
    <row r="2663" spans="7:37" s="13" customFormat="1" ht="13.9" customHeight="1" x14ac:dyDescent="0.3">
      <c r="G2663" s="44"/>
      <c r="H2663" s="44"/>
      <c r="I2663" s="44"/>
      <c r="J2663" s="44"/>
      <c r="K2663" s="44"/>
      <c r="L2663" s="44"/>
      <c r="M2663" s="44"/>
      <c r="N2663" s="44"/>
      <c r="O2663" s="44"/>
      <c r="P2663" s="44"/>
      <c r="Q2663" s="44"/>
      <c r="R2663" s="44"/>
      <c r="S2663" s="44"/>
      <c r="T2663" s="44"/>
      <c r="U2663" s="44"/>
      <c r="V2663" s="44"/>
      <c r="W2663" s="44"/>
      <c r="X2663" s="44"/>
      <c r="Y2663" s="44"/>
      <c r="Z2663" s="44"/>
      <c r="AA2663" s="35"/>
      <c r="AB2663" s="35"/>
      <c r="AC2663" s="35"/>
      <c r="AD2663" s="35"/>
      <c r="AE2663" s="35"/>
      <c r="AF2663" s="35"/>
      <c r="AG2663" s="35"/>
      <c r="AH2663" s="35"/>
      <c r="AI2663" s="35"/>
      <c r="AJ2663" s="35"/>
      <c r="AK2663" s="35"/>
    </row>
    <row r="2664" spans="7:37" s="13" customFormat="1" ht="13.9" customHeight="1" x14ac:dyDescent="0.3">
      <c r="G2664" s="44"/>
      <c r="H2664" s="44"/>
      <c r="I2664" s="44"/>
      <c r="J2664" s="44"/>
      <c r="K2664" s="44"/>
      <c r="L2664" s="44"/>
      <c r="M2664" s="44"/>
      <c r="N2664" s="44"/>
      <c r="O2664" s="44"/>
      <c r="P2664" s="44"/>
      <c r="Q2664" s="44"/>
      <c r="R2664" s="44"/>
      <c r="S2664" s="44"/>
      <c r="T2664" s="44"/>
      <c r="U2664" s="44"/>
      <c r="V2664" s="44"/>
      <c r="W2664" s="44"/>
      <c r="X2664" s="44"/>
      <c r="Y2664" s="44"/>
      <c r="Z2664" s="44"/>
      <c r="AA2664" s="35"/>
      <c r="AB2664" s="35"/>
      <c r="AC2664" s="35"/>
      <c r="AD2664" s="35"/>
      <c r="AE2664" s="35"/>
      <c r="AF2664" s="35"/>
      <c r="AG2664" s="35"/>
      <c r="AH2664" s="35"/>
      <c r="AI2664" s="35"/>
      <c r="AJ2664" s="35"/>
      <c r="AK2664" s="35"/>
    </row>
    <row r="2665" spans="7:37" s="13" customFormat="1" ht="13.9" customHeight="1" x14ac:dyDescent="0.3">
      <c r="G2665" s="44"/>
      <c r="H2665" s="44"/>
      <c r="I2665" s="44"/>
      <c r="J2665" s="44"/>
      <c r="K2665" s="44"/>
      <c r="L2665" s="44"/>
      <c r="M2665" s="44"/>
      <c r="N2665" s="44"/>
      <c r="O2665" s="44"/>
      <c r="P2665" s="44"/>
      <c r="Q2665" s="44"/>
      <c r="R2665" s="44"/>
      <c r="S2665" s="44"/>
      <c r="T2665" s="44"/>
      <c r="U2665" s="44"/>
      <c r="V2665" s="44"/>
      <c r="W2665" s="44"/>
      <c r="X2665" s="44"/>
      <c r="Y2665" s="44"/>
      <c r="Z2665" s="44"/>
      <c r="AA2665" s="35"/>
      <c r="AB2665" s="35"/>
      <c r="AC2665" s="35"/>
      <c r="AD2665" s="35"/>
      <c r="AE2665" s="35"/>
      <c r="AF2665" s="35"/>
      <c r="AG2665" s="35"/>
      <c r="AH2665" s="35"/>
      <c r="AI2665" s="35"/>
      <c r="AJ2665" s="35"/>
      <c r="AK2665" s="35"/>
    </row>
    <row r="2666" spans="7:37" s="13" customFormat="1" ht="13.9" customHeight="1" x14ac:dyDescent="0.3">
      <c r="G2666" s="44"/>
      <c r="H2666" s="44"/>
      <c r="I2666" s="44"/>
      <c r="J2666" s="44"/>
      <c r="K2666" s="44"/>
      <c r="L2666" s="44"/>
      <c r="M2666" s="44"/>
      <c r="N2666" s="44"/>
      <c r="O2666" s="44"/>
      <c r="P2666" s="44"/>
      <c r="Q2666" s="44"/>
      <c r="R2666" s="44"/>
      <c r="S2666" s="44"/>
      <c r="T2666" s="44"/>
      <c r="U2666" s="44"/>
      <c r="V2666" s="44"/>
      <c r="W2666" s="44"/>
      <c r="X2666" s="44"/>
      <c r="Y2666" s="44"/>
      <c r="Z2666" s="44"/>
      <c r="AA2666" s="35"/>
      <c r="AB2666" s="35"/>
      <c r="AC2666" s="35"/>
      <c r="AD2666" s="35"/>
      <c r="AE2666" s="35"/>
      <c r="AF2666" s="35"/>
      <c r="AG2666" s="35"/>
      <c r="AH2666" s="35"/>
      <c r="AI2666" s="35"/>
      <c r="AJ2666" s="35"/>
      <c r="AK2666" s="35"/>
    </row>
    <row r="2667" spans="7:37" s="13" customFormat="1" ht="13.9" customHeight="1" x14ac:dyDescent="0.3">
      <c r="G2667" s="44"/>
      <c r="H2667" s="44"/>
      <c r="I2667" s="44"/>
      <c r="J2667" s="44"/>
      <c r="K2667" s="44"/>
      <c r="L2667" s="44"/>
      <c r="M2667" s="44"/>
      <c r="N2667" s="44"/>
      <c r="O2667" s="44"/>
      <c r="P2667" s="44"/>
      <c r="Q2667" s="44"/>
      <c r="R2667" s="44"/>
      <c r="S2667" s="44"/>
      <c r="T2667" s="44"/>
      <c r="U2667" s="44"/>
      <c r="V2667" s="44"/>
      <c r="W2667" s="44"/>
      <c r="X2667" s="44"/>
      <c r="Y2667" s="44"/>
      <c r="Z2667" s="44"/>
      <c r="AA2667" s="35"/>
      <c r="AB2667" s="35"/>
      <c r="AC2667" s="35"/>
      <c r="AD2667" s="35"/>
      <c r="AE2667" s="35"/>
      <c r="AF2667" s="35"/>
      <c r="AG2667" s="35"/>
      <c r="AH2667" s="35"/>
      <c r="AI2667" s="35"/>
      <c r="AJ2667" s="35"/>
      <c r="AK2667" s="35"/>
    </row>
    <row r="2668" spans="7:37" s="13" customFormat="1" ht="13.9" customHeight="1" x14ac:dyDescent="0.3">
      <c r="G2668" s="44"/>
      <c r="H2668" s="44"/>
      <c r="I2668" s="44"/>
      <c r="J2668" s="44"/>
      <c r="K2668" s="44"/>
      <c r="L2668" s="44"/>
      <c r="M2668" s="44"/>
      <c r="N2668" s="44"/>
      <c r="O2668" s="44"/>
      <c r="P2668" s="44"/>
      <c r="Q2668" s="44"/>
      <c r="R2668" s="44"/>
      <c r="S2668" s="44"/>
      <c r="T2668" s="44"/>
      <c r="U2668" s="44"/>
      <c r="V2668" s="44"/>
      <c r="W2668" s="44"/>
      <c r="X2668" s="44"/>
      <c r="Y2668" s="44"/>
      <c r="Z2668" s="44"/>
      <c r="AA2668" s="35"/>
      <c r="AB2668" s="35"/>
      <c r="AC2668" s="35"/>
      <c r="AD2668" s="35"/>
      <c r="AE2668" s="35"/>
      <c r="AF2668" s="35"/>
      <c r="AG2668" s="35"/>
      <c r="AH2668" s="35"/>
      <c r="AI2668" s="35"/>
      <c r="AJ2668" s="35"/>
      <c r="AK2668" s="35"/>
    </row>
    <row r="2669" spans="7:37" s="13" customFormat="1" ht="13.9" customHeight="1" x14ac:dyDescent="0.3">
      <c r="G2669" s="44"/>
      <c r="H2669" s="44"/>
      <c r="I2669" s="44"/>
      <c r="J2669" s="44"/>
      <c r="K2669" s="44"/>
      <c r="L2669" s="44"/>
      <c r="M2669" s="44"/>
      <c r="N2669" s="44"/>
      <c r="O2669" s="44"/>
      <c r="P2669" s="44"/>
      <c r="Q2669" s="44"/>
      <c r="R2669" s="44"/>
      <c r="S2669" s="44"/>
      <c r="T2669" s="44"/>
      <c r="U2669" s="44"/>
      <c r="V2669" s="44"/>
      <c r="W2669" s="44"/>
      <c r="X2669" s="44"/>
      <c r="Y2669" s="44"/>
      <c r="Z2669" s="44"/>
      <c r="AA2669" s="35"/>
      <c r="AB2669" s="35"/>
      <c r="AC2669" s="35"/>
      <c r="AD2669" s="35"/>
      <c r="AE2669" s="35"/>
      <c r="AF2669" s="35"/>
      <c r="AG2669" s="35"/>
      <c r="AH2669" s="35"/>
      <c r="AI2669" s="35"/>
      <c r="AJ2669" s="35"/>
      <c r="AK2669" s="35"/>
    </row>
    <row r="2670" spans="7:37" s="13" customFormat="1" ht="13.9" customHeight="1" x14ac:dyDescent="0.3">
      <c r="G2670" s="44"/>
      <c r="H2670" s="44"/>
      <c r="I2670" s="44"/>
      <c r="J2670" s="44"/>
      <c r="K2670" s="44"/>
      <c r="L2670" s="44"/>
      <c r="M2670" s="44"/>
      <c r="N2670" s="44"/>
      <c r="O2670" s="44"/>
      <c r="P2670" s="44"/>
      <c r="Q2670" s="44"/>
      <c r="R2670" s="44"/>
      <c r="S2670" s="44"/>
      <c r="T2670" s="44"/>
      <c r="U2670" s="44"/>
      <c r="V2670" s="44"/>
      <c r="W2670" s="44"/>
      <c r="X2670" s="44"/>
      <c r="Y2670" s="44"/>
      <c r="Z2670" s="44"/>
      <c r="AA2670" s="35"/>
      <c r="AB2670" s="35"/>
      <c r="AC2670" s="35"/>
      <c r="AD2670" s="35"/>
      <c r="AE2670" s="35"/>
      <c r="AF2670" s="35"/>
      <c r="AG2670" s="35"/>
      <c r="AH2670" s="35"/>
      <c r="AI2670" s="35"/>
      <c r="AJ2670" s="35"/>
      <c r="AK2670" s="35"/>
    </row>
    <row r="2671" spans="7:37" s="13" customFormat="1" ht="13.9" customHeight="1" x14ac:dyDescent="0.3">
      <c r="G2671" s="44"/>
      <c r="H2671" s="44"/>
      <c r="I2671" s="44"/>
      <c r="J2671" s="44"/>
      <c r="K2671" s="44"/>
      <c r="L2671" s="44"/>
      <c r="M2671" s="44"/>
      <c r="N2671" s="44"/>
      <c r="O2671" s="44"/>
      <c r="P2671" s="44"/>
      <c r="Q2671" s="44"/>
      <c r="R2671" s="44"/>
      <c r="S2671" s="44"/>
      <c r="T2671" s="44"/>
      <c r="U2671" s="44"/>
      <c r="V2671" s="44"/>
      <c r="W2671" s="44"/>
      <c r="X2671" s="44"/>
      <c r="Y2671" s="44"/>
      <c r="Z2671" s="44"/>
      <c r="AA2671" s="35"/>
      <c r="AB2671" s="35"/>
      <c r="AC2671" s="35"/>
      <c r="AD2671" s="35"/>
      <c r="AE2671" s="35"/>
      <c r="AF2671" s="35"/>
      <c r="AG2671" s="35"/>
      <c r="AH2671" s="35"/>
      <c r="AI2671" s="35"/>
      <c r="AJ2671" s="35"/>
      <c r="AK2671" s="35"/>
    </row>
    <row r="2672" spans="7:37" s="13" customFormat="1" ht="13.9" customHeight="1" x14ac:dyDescent="0.3">
      <c r="G2672" s="44"/>
      <c r="H2672" s="44"/>
      <c r="I2672" s="44"/>
      <c r="J2672" s="44"/>
      <c r="K2672" s="44"/>
      <c r="L2672" s="44"/>
      <c r="M2672" s="44"/>
      <c r="N2672" s="44"/>
      <c r="O2672" s="44"/>
      <c r="P2672" s="44"/>
      <c r="Q2672" s="44"/>
      <c r="R2672" s="44"/>
      <c r="S2672" s="44"/>
      <c r="T2672" s="44"/>
      <c r="U2672" s="44"/>
      <c r="V2672" s="44"/>
      <c r="W2672" s="44"/>
      <c r="X2672" s="44"/>
      <c r="Y2672" s="44"/>
      <c r="Z2672" s="44"/>
      <c r="AA2672" s="35"/>
      <c r="AB2672" s="35"/>
      <c r="AC2672" s="35"/>
      <c r="AD2672" s="35"/>
      <c r="AE2672" s="35"/>
      <c r="AF2672" s="35"/>
      <c r="AG2672" s="35"/>
      <c r="AH2672" s="35"/>
      <c r="AI2672" s="35"/>
      <c r="AJ2672" s="35"/>
      <c r="AK2672" s="35"/>
    </row>
    <row r="2673" spans="7:37" s="13" customFormat="1" ht="13.9" customHeight="1" x14ac:dyDescent="0.3">
      <c r="G2673" s="44"/>
      <c r="H2673" s="44"/>
      <c r="I2673" s="44"/>
      <c r="J2673" s="44"/>
      <c r="K2673" s="44"/>
      <c r="L2673" s="44"/>
      <c r="M2673" s="44"/>
      <c r="N2673" s="44"/>
      <c r="O2673" s="44"/>
      <c r="P2673" s="44"/>
      <c r="Q2673" s="44"/>
      <c r="R2673" s="44"/>
      <c r="S2673" s="44"/>
      <c r="T2673" s="44"/>
      <c r="U2673" s="44"/>
      <c r="V2673" s="44"/>
      <c r="W2673" s="44"/>
      <c r="X2673" s="44"/>
      <c r="Y2673" s="44"/>
      <c r="Z2673" s="44"/>
      <c r="AA2673" s="35"/>
      <c r="AB2673" s="35"/>
      <c r="AC2673" s="35"/>
      <c r="AD2673" s="35"/>
      <c r="AE2673" s="35"/>
      <c r="AF2673" s="35"/>
      <c r="AG2673" s="35"/>
      <c r="AH2673" s="35"/>
      <c r="AI2673" s="35"/>
      <c r="AJ2673" s="35"/>
      <c r="AK2673" s="35"/>
    </row>
    <row r="2674" spans="7:37" s="13" customFormat="1" ht="13.9" customHeight="1" x14ac:dyDescent="0.3">
      <c r="G2674" s="44"/>
      <c r="H2674" s="44"/>
      <c r="I2674" s="44"/>
      <c r="J2674" s="44"/>
      <c r="K2674" s="44"/>
      <c r="L2674" s="44"/>
      <c r="M2674" s="44"/>
      <c r="N2674" s="44"/>
      <c r="O2674" s="44"/>
      <c r="P2674" s="44"/>
      <c r="Q2674" s="44"/>
      <c r="R2674" s="44"/>
      <c r="S2674" s="44"/>
      <c r="T2674" s="44"/>
      <c r="U2674" s="44"/>
      <c r="V2674" s="44"/>
      <c r="W2674" s="44"/>
      <c r="X2674" s="44"/>
      <c r="Y2674" s="44"/>
      <c r="Z2674" s="44"/>
      <c r="AA2674" s="35"/>
      <c r="AB2674" s="35"/>
      <c r="AC2674" s="35"/>
      <c r="AD2674" s="35"/>
      <c r="AE2674" s="35"/>
      <c r="AF2674" s="35"/>
      <c r="AG2674" s="35"/>
      <c r="AH2674" s="35"/>
      <c r="AI2674" s="35"/>
      <c r="AJ2674" s="35"/>
      <c r="AK2674" s="35"/>
    </row>
    <row r="2675" spans="7:37" s="13" customFormat="1" ht="13.9" customHeight="1" x14ac:dyDescent="0.3">
      <c r="G2675" s="44"/>
      <c r="H2675" s="44"/>
      <c r="I2675" s="44"/>
      <c r="J2675" s="44"/>
      <c r="K2675" s="44"/>
      <c r="L2675" s="44"/>
      <c r="M2675" s="44"/>
      <c r="N2675" s="44"/>
      <c r="O2675" s="44"/>
      <c r="P2675" s="44"/>
      <c r="Q2675" s="44"/>
      <c r="R2675" s="44"/>
      <c r="S2675" s="44"/>
      <c r="T2675" s="44"/>
      <c r="U2675" s="44"/>
      <c r="V2675" s="44"/>
      <c r="W2675" s="44"/>
      <c r="X2675" s="44"/>
      <c r="Y2675" s="44"/>
      <c r="Z2675" s="44"/>
      <c r="AA2675" s="35"/>
      <c r="AB2675" s="35"/>
      <c r="AC2675" s="35"/>
      <c r="AD2675" s="35"/>
      <c r="AE2675" s="35"/>
      <c r="AF2675" s="35"/>
      <c r="AG2675" s="35"/>
      <c r="AH2675" s="35"/>
      <c r="AI2675" s="35"/>
      <c r="AJ2675" s="35"/>
      <c r="AK2675" s="35"/>
    </row>
    <row r="2676" spans="7:37" s="13" customFormat="1" ht="13.9" customHeight="1" x14ac:dyDescent="0.3">
      <c r="G2676" s="44"/>
      <c r="H2676" s="44"/>
      <c r="I2676" s="44"/>
      <c r="J2676" s="44"/>
      <c r="K2676" s="44"/>
      <c r="L2676" s="44"/>
      <c r="M2676" s="44"/>
      <c r="N2676" s="44"/>
      <c r="O2676" s="44"/>
      <c r="P2676" s="44"/>
      <c r="Q2676" s="44"/>
      <c r="R2676" s="44"/>
      <c r="S2676" s="44"/>
      <c r="T2676" s="44"/>
      <c r="U2676" s="44"/>
      <c r="V2676" s="44"/>
      <c r="W2676" s="44"/>
      <c r="X2676" s="44"/>
      <c r="Y2676" s="44"/>
      <c r="Z2676" s="44"/>
      <c r="AA2676" s="35"/>
      <c r="AB2676" s="35"/>
      <c r="AC2676" s="35"/>
      <c r="AD2676" s="35"/>
      <c r="AE2676" s="35"/>
      <c r="AF2676" s="35"/>
      <c r="AG2676" s="35"/>
      <c r="AH2676" s="35"/>
      <c r="AI2676" s="35"/>
      <c r="AJ2676" s="35"/>
      <c r="AK2676" s="35"/>
    </row>
    <row r="2677" spans="7:37" s="13" customFormat="1" ht="13.9" customHeight="1" x14ac:dyDescent="0.3">
      <c r="G2677" s="44"/>
      <c r="H2677" s="44"/>
      <c r="I2677" s="44"/>
      <c r="J2677" s="44"/>
      <c r="K2677" s="44"/>
      <c r="L2677" s="44"/>
      <c r="M2677" s="44"/>
      <c r="N2677" s="44"/>
      <c r="O2677" s="44"/>
      <c r="P2677" s="44"/>
      <c r="Q2677" s="44"/>
      <c r="R2677" s="44"/>
      <c r="S2677" s="44"/>
      <c r="T2677" s="44"/>
      <c r="U2677" s="44"/>
      <c r="V2677" s="44"/>
      <c r="W2677" s="44"/>
      <c r="X2677" s="44"/>
      <c r="Y2677" s="44"/>
      <c r="Z2677" s="44"/>
      <c r="AA2677" s="35"/>
      <c r="AB2677" s="35"/>
      <c r="AC2677" s="35"/>
      <c r="AD2677" s="35"/>
      <c r="AE2677" s="35"/>
      <c r="AF2677" s="35"/>
      <c r="AG2677" s="35"/>
      <c r="AH2677" s="35"/>
      <c r="AI2677" s="35"/>
      <c r="AJ2677" s="35"/>
      <c r="AK2677" s="35"/>
    </row>
    <row r="2678" spans="7:37" s="13" customFormat="1" ht="13.9" customHeight="1" x14ac:dyDescent="0.3">
      <c r="G2678" s="44"/>
      <c r="H2678" s="44"/>
      <c r="I2678" s="44"/>
      <c r="J2678" s="44"/>
      <c r="K2678" s="44"/>
      <c r="L2678" s="44"/>
      <c r="M2678" s="44"/>
      <c r="N2678" s="44"/>
      <c r="O2678" s="44"/>
      <c r="P2678" s="44"/>
      <c r="Q2678" s="44"/>
      <c r="R2678" s="44"/>
      <c r="S2678" s="44"/>
      <c r="T2678" s="44"/>
      <c r="U2678" s="44"/>
      <c r="V2678" s="44"/>
      <c r="W2678" s="44"/>
      <c r="X2678" s="44"/>
      <c r="Y2678" s="44"/>
      <c r="Z2678" s="44"/>
      <c r="AA2678" s="35"/>
      <c r="AB2678" s="35"/>
      <c r="AC2678" s="35"/>
      <c r="AD2678" s="35"/>
      <c r="AE2678" s="35"/>
      <c r="AF2678" s="35"/>
      <c r="AG2678" s="35"/>
      <c r="AH2678" s="35"/>
      <c r="AI2678" s="35"/>
      <c r="AJ2678" s="35"/>
      <c r="AK2678" s="35"/>
    </row>
    <row r="2679" spans="7:37" s="13" customFormat="1" ht="13.9" customHeight="1" x14ac:dyDescent="0.3">
      <c r="G2679" s="44"/>
      <c r="H2679" s="44"/>
      <c r="I2679" s="44"/>
      <c r="J2679" s="44"/>
      <c r="K2679" s="44"/>
      <c r="L2679" s="44"/>
      <c r="M2679" s="44"/>
      <c r="N2679" s="44"/>
      <c r="O2679" s="44"/>
      <c r="P2679" s="44"/>
      <c r="Q2679" s="44"/>
      <c r="R2679" s="44"/>
      <c r="S2679" s="44"/>
      <c r="T2679" s="44"/>
      <c r="U2679" s="44"/>
      <c r="V2679" s="44"/>
      <c r="W2679" s="44"/>
      <c r="X2679" s="44"/>
      <c r="Y2679" s="44"/>
      <c r="Z2679" s="44"/>
      <c r="AA2679" s="35"/>
      <c r="AB2679" s="35"/>
      <c r="AC2679" s="35"/>
      <c r="AD2679" s="35"/>
      <c r="AE2679" s="35"/>
      <c r="AF2679" s="35"/>
      <c r="AG2679" s="35"/>
      <c r="AH2679" s="35"/>
      <c r="AI2679" s="35"/>
      <c r="AJ2679" s="35"/>
      <c r="AK2679" s="35"/>
    </row>
    <row r="2680" spans="7:37" s="13" customFormat="1" ht="13.9" customHeight="1" x14ac:dyDescent="0.3">
      <c r="G2680" s="44"/>
      <c r="H2680" s="44"/>
      <c r="I2680" s="44"/>
      <c r="J2680" s="44"/>
      <c r="K2680" s="44"/>
      <c r="L2680" s="44"/>
      <c r="M2680" s="44"/>
      <c r="N2680" s="44"/>
      <c r="O2680" s="44"/>
      <c r="P2680" s="44"/>
      <c r="Q2680" s="44"/>
      <c r="R2680" s="44"/>
      <c r="S2680" s="44"/>
      <c r="T2680" s="44"/>
      <c r="U2680" s="44"/>
      <c r="V2680" s="44"/>
      <c r="W2680" s="44"/>
      <c r="X2680" s="44"/>
      <c r="Y2680" s="44"/>
      <c r="Z2680" s="44"/>
      <c r="AA2680" s="35"/>
      <c r="AB2680" s="35"/>
      <c r="AC2680" s="35"/>
      <c r="AD2680" s="35"/>
      <c r="AE2680" s="35"/>
      <c r="AF2680" s="35"/>
      <c r="AG2680" s="35"/>
      <c r="AH2680" s="35"/>
      <c r="AI2680" s="35"/>
      <c r="AJ2680" s="35"/>
      <c r="AK2680" s="35"/>
    </row>
    <row r="2681" spans="7:37" s="13" customFormat="1" ht="13.9" customHeight="1" x14ac:dyDescent="0.3">
      <c r="G2681" s="44"/>
      <c r="H2681" s="44"/>
      <c r="I2681" s="44"/>
      <c r="J2681" s="44"/>
      <c r="K2681" s="44"/>
      <c r="L2681" s="44"/>
      <c r="M2681" s="44"/>
      <c r="N2681" s="44"/>
      <c r="O2681" s="44"/>
      <c r="P2681" s="44"/>
      <c r="Q2681" s="44"/>
      <c r="R2681" s="44"/>
      <c r="S2681" s="44"/>
      <c r="T2681" s="44"/>
      <c r="U2681" s="44"/>
      <c r="V2681" s="44"/>
      <c r="W2681" s="44"/>
      <c r="X2681" s="44"/>
      <c r="Y2681" s="44"/>
      <c r="Z2681" s="44"/>
      <c r="AA2681" s="35"/>
      <c r="AB2681" s="35"/>
      <c r="AC2681" s="35"/>
      <c r="AD2681" s="35"/>
      <c r="AE2681" s="35"/>
      <c r="AF2681" s="35"/>
      <c r="AG2681" s="35"/>
      <c r="AH2681" s="35"/>
      <c r="AI2681" s="35"/>
      <c r="AJ2681" s="35"/>
      <c r="AK2681" s="35"/>
    </row>
    <row r="2682" spans="7:37" s="13" customFormat="1" ht="13.9" customHeight="1" x14ac:dyDescent="0.3">
      <c r="G2682" s="44"/>
      <c r="H2682" s="44"/>
      <c r="I2682" s="44"/>
      <c r="J2682" s="44"/>
      <c r="K2682" s="44"/>
      <c r="L2682" s="44"/>
      <c r="M2682" s="44"/>
      <c r="N2682" s="44"/>
      <c r="O2682" s="44"/>
      <c r="P2682" s="44"/>
      <c r="Q2682" s="44"/>
      <c r="R2682" s="44"/>
      <c r="S2682" s="44"/>
      <c r="T2682" s="44"/>
      <c r="U2682" s="44"/>
      <c r="V2682" s="44"/>
      <c r="W2682" s="44"/>
      <c r="X2682" s="44"/>
      <c r="Y2682" s="44"/>
      <c r="Z2682" s="44"/>
      <c r="AA2682" s="35"/>
      <c r="AB2682" s="35"/>
      <c r="AC2682" s="35"/>
      <c r="AD2682" s="35"/>
      <c r="AE2682" s="35"/>
      <c r="AF2682" s="35"/>
      <c r="AG2682" s="35"/>
      <c r="AH2682" s="35"/>
      <c r="AI2682" s="35"/>
      <c r="AJ2682" s="35"/>
      <c r="AK2682" s="35"/>
    </row>
    <row r="2683" spans="7:37" s="13" customFormat="1" ht="13.9" customHeight="1" x14ac:dyDescent="0.3">
      <c r="G2683" s="44"/>
      <c r="H2683" s="44"/>
      <c r="I2683" s="44"/>
      <c r="J2683" s="44"/>
      <c r="K2683" s="44"/>
      <c r="L2683" s="44"/>
      <c r="M2683" s="44"/>
      <c r="N2683" s="44"/>
      <c r="O2683" s="44"/>
      <c r="P2683" s="44"/>
      <c r="Q2683" s="44"/>
      <c r="R2683" s="44"/>
      <c r="S2683" s="44"/>
      <c r="T2683" s="44"/>
      <c r="U2683" s="44"/>
      <c r="V2683" s="44"/>
      <c r="W2683" s="44"/>
      <c r="X2683" s="44"/>
      <c r="Y2683" s="44"/>
      <c r="Z2683" s="44"/>
      <c r="AA2683" s="35"/>
      <c r="AB2683" s="35"/>
      <c r="AC2683" s="35"/>
      <c r="AD2683" s="35"/>
      <c r="AE2683" s="35"/>
      <c r="AF2683" s="35"/>
      <c r="AG2683" s="35"/>
      <c r="AH2683" s="35"/>
      <c r="AI2683" s="35"/>
      <c r="AJ2683" s="35"/>
      <c r="AK2683" s="35"/>
    </row>
    <row r="2684" spans="7:37" s="13" customFormat="1" ht="13.9" customHeight="1" x14ac:dyDescent="0.3">
      <c r="G2684" s="44"/>
      <c r="H2684" s="44"/>
      <c r="I2684" s="44"/>
      <c r="J2684" s="44"/>
      <c r="K2684" s="44"/>
      <c r="L2684" s="44"/>
      <c r="M2684" s="44"/>
      <c r="N2684" s="44"/>
      <c r="O2684" s="44"/>
      <c r="P2684" s="44"/>
      <c r="Q2684" s="44"/>
      <c r="R2684" s="44"/>
      <c r="S2684" s="44"/>
      <c r="T2684" s="44"/>
      <c r="U2684" s="44"/>
      <c r="V2684" s="44"/>
      <c r="W2684" s="44"/>
      <c r="X2684" s="44"/>
      <c r="Y2684" s="44"/>
      <c r="Z2684" s="44"/>
      <c r="AA2684" s="35"/>
      <c r="AB2684" s="35"/>
      <c r="AC2684" s="35"/>
      <c r="AD2684" s="35"/>
      <c r="AE2684" s="35"/>
      <c r="AF2684" s="35"/>
      <c r="AG2684" s="35"/>
      <c r="AH2684" s="35"/>
      <c r="AI2684" s="35"/>
      <c r="AJ2684" s="35"/>
      <c r="AK2684" s="35"/>
    </row>
    <row r="2685" spans="7:37" s="13" customFormat="1" ht="13.9" customHeight="1" x14ac:dyDescent="0.3">
      <c r="G2685" s="44"/>
      <c r="H2685" s="44"/>
      <c r="I2685" s="44"/>
      <c r="J2685" s="44"/>
      <c r="K2685" s="44"/>
      <c r="L2685" s="44"/>
      <c r="M2685" s="44"/>
      <c r="N2685" s="44"/>
      <c r="O2685" s="44"/>
      <c r="P2685" s="44"/>
      <c r="Q2685" s="44"/>
      <c r="R2685" s="44"/>
      <c r="S2685" s="44"/>
      <c r="T2685" s="44"/>
      <c r="U2685" s="44"/>
      <c r="V2685" s="44"/>
      <c r="W2685" s="44"/>
      <c r="X2685" s="44"/>
      <c r="Y2685" s="44"/>
      <c r="Z2685" s="44"/>
      <c r="AA2685" s="35"/>
      <c r="AB2685" s="35"/>
      <c r="AC2685" s="35"/>
      <c r="AD2685" s="35"/>
      <c r="AE2685" s="35"/>
      <c r="AF2685" s="35"/>
      <c r="AG2685" s="35"/>
      <c r="AH2685" s="35"/>
      <c r="AI2685" s="35"/>
      <c r="AJ2685" s="35"/>
      <c r="AK2685" s="35"/>
    </row>
    <row r="2686" spans="7:37" s="13" customFormat="1" ht="13.9" customHeight="1" x14ac:dyDescent="0.3">
      <c r="G2686" s="44"/>
      <c r="H2686" s="44"/>
      <c r="I2686" s="44"/>
      <c r="J2686" s="44"/>
      <c r="K2686" s="44"/>
      <c r="L2686" s="44"/>
      <c r="M2686" s="44"/>
      <c r="N2686" s="44"/>
      <c r="O2686" s="44"/>
      <c r="P2686" s="44"/>
      <c r="Q2686" s="44"/>
      <c r="R2686" s="44"/>
      <c r="S2686" s="44"/>
      <c r="T2686" s="44"/>
      <c r="U2686" s="44"/>
      <c r="V2686" s="44"/>
      <c r="W2686" s="44"/>
      <c r="X2686" s="44"/>
      <c r="Y2686" s="44"/>
      <c r="Z2686" s="44"/>
      <c r="AA2686" s="35"/>
      <c r="AB2686" s="35"/>
      <c r="AC2686" s="35"/>
      <c r="AD2686" s="35"/>
      <c r="AE2686" s="35"/>
      <c r="AF2686" s="35"/>
      <c r="AG2686" s="35"/>
      <c r="AH2686" s="35"/>
      <c r="AI2686" s="35"/>
      <c r="AJ2686" s="35"/>
      <c r="AK2686" s="35"/>
    </row>
    <row r="2687" spans="7:37" s="13" customFormat="1" ht="13.9" customHeight="1" x14ac:dyDescent="0.3">
      <c r="G2687" s="44"/>
      <c r="H2687" s="44"/>
      <c r="I2687" s="44"/>
      <c r="J2687" s="44"/>
      <c r="K2687" s="44"/>
      <c r="L2687" s="44"/>
      <c r="M2687" s="44"/>
      <c r="N2687" s="44"/>
      <c r="O2687" s="44"/>
      <c r="P2687" s="44"/>
      <c r="Q2687" s="44"/>
      <c r="R2687" s="44"/>
      <c r="S2687" s="44"/>
      <c r="T2687" s="44"/>
      <c r="U2687" s="44"/>
      <c r="V2687" s="44"/>
      <c r="W2687" s="44"/>
      <c r="X2687" s="44"/>
      <c r="Y2687" s="44"/>
      <c r="Z2687" s="44"/>
      <c r="AA2687" s="35"/>
      <c r="AB2687" s="35"/>
      <c r="AC2687" s="35"/>
      <c r="AD2687" s="35"/>
      <c r="AE2687" s="35"/>
      <c r="AF2687" s="35"/>
      <c r="AG2687" s="35"/>
      <c r="AH2687" s="35"/>
      <c r="AI2687" s="35"/>
      <c r="AJ2687" s="35"/>
      <c r="AK2687" s="35"/>
    </row>
    <row r="2688" spans="7:37" s="13" customFormat="1" ht="13.9" customHeight="1" x14ac:dyDescent="0.3">
      <c r="G2688" s="44"/>
      <c r="H2688" s="44"/>
      <c r="I2688" s="44"/>
      <c r="J2688" s="44"/>
      <c r="K2688" s="44"/>
      <c r="L2688" s="44"/>
      <c r="M2688" s="44"/>
      <c r="N2688" s="44"/>
      <c r="O2688" s="44"/>
      <c r="P2688" s="44"/>
      <c r="Q2688" s="44"/>
      <c r="R2688" s="44"/>
      <c r="S2688" s="44"/>
      <c r="T2688" s="44"/>
      <c r="U2688" s="44"/>
      <c r="V2688" s="44"/>
      <c r="W2688" s="44"/>
      <c r="X2688" s="44"/>
      <c r="Y2688" s="44"/>
      <c r="Z2688" s="44"/>
      <c r="AA2688" s="35"/>
      <c r="AB2688" s="35"/>
      <c r="AC2688" s="35"/>
      <c r="AD2688" s="35"/>
      <c r="AE2688" s="35"/>
      <c r="AF2688" s="35"/>
      <c r="AG2688" s="35"/>
      <c r="AH2688" s="35"/>
      <c r="AI2688" s="35"/>
      <c r="AJ2688" s="35"/>
      <c r="AK2688" s="35"/>
    </row>
    <row r="2689" spans="7:37" s="13" customFormat="1" ht="13.9" customHeight="1" x14ac:dyDescent="0.3">
      <c r="G2689" s="44"/>
      <c r="H2689" s="44"/>
      <c r="I2689" s="44"/>
      <c r="J2689" s="44"/>
      <c r="K2689" s="44"/>
      <c r="L2689" s="44"/>
      <c r="M2689" s="44"/>
      <c r="N2689" s="44"/>
      <c r="O2689" s="44"/>
      <c r="P2689" s="44"/>
      <c r="Q2689" s="44"/>
      <c r="R2689" s="44"/>
      <c r="S2689" s="44"/>
      <c r="T2689" s="44"/>
      <c r="U2689" s="44"/>
      <c r="V2689" s="44"/>
      <c r="W2689" s="44"/>
      <c r="X2689" s="44"/>
      <c r="Y2689" s="44"/>
      <c r="Z2689" s="44"/>
      <c r="AA2689" s="35"/>
      <c r="AB2689" s="35"/>
      <c r="AC2689" s="35"/>
      <c r="AD2689" s="35"/>
      <c r="AE2689" s="35"/>
      <c r="AF2689" s="35"/>
      <c r="AG2689" s="35"/>
      <c r="AH2689" s="35"/>
      <c r="AI2689" s="35"/>
      <c r="AJ2689" s="35"/>
      <c r="AK2689" s="35"/>
    </row>
    <row r="2690" spans="7:37" s="13" customFormat="1" ht="13.9" customHeight="1" x14ac:dyDescent="0.3">
      <c r="G2690" s="44"/>
      <c r="H2690" s="44"/>
      <c r="I2690" s="44"/>
      <c r="J2690" s="44"/>
      <c r="K2690" s="44"/>
      <c r="L2690" s="44"/>
      <c r="M2690" s="44"/>
      <c r="N2690" s="44"/>
      <c r="O2690" s="44"/>
      <c r="P2690" s="44"/>
      <c r="Q2690" s="44"/>
      <c r="R2690" s="44"/>
      <c r="S2690" s="44"/>
      <c r="T2690" s="44"/>
      <c r="U2690" s="44"/>
      <c r="V2690" s="44"/>
      <c r="W2690" s="44"/>
      <c r="X2690" s="44"/>
      <c r="Y2690" s="44"/>
      <c r="Z2690" s="44"/>
      <c r="AA2690" s="35"/>
      <c r="AB2690" s="35"/>
      <c r="AC2690" s="35"/>
      <c r="AD2690" s="35"/>
      <c r="AE2690" s="35"/>
      <c r="AF2690" s="35"/>
      <c r="AG2690" s="35"/>
      <c r="AH2690" s="35"/>
      <c r="AI2690" s="35"/>
      <c r="AJ2690" s="35"/>
      <c r="AK2690" s="35"/>
    </row>
    <row r="2691" spans="7:37" s="13" customFormat="1" ht="13.9" customHeight="1" x14ac:dyDescent="0.3">
      <c r="G2691" s="44"/>
      <c r="H2691" s="44"/>
      <c r="I2691" s="44"/>
      <c r="J2691" s="44"/>
      <c r="K2691" s="44"/>
      <c r="L2691" s="44"/>
      <c r="M2691" s="44"/>
      <c r="N2691" s="44"/>
      <c r="O2691" s="44"/>
      <c r="P2691" s="44"/>
      <c r="Q2691" s="44"/>
      <c r="R2691" s="44"/>
      <c r="S2691" s="44"/>
      <c r="T2691" s="44"/>
      <c r="U2691" s="44"/>
      <c r="V2691" s="44"/>
      <c r="W2691" s="44"/>
      <c r="X2691" s="44"/>
      <c r="Y2691" s="44"/>
      <c r="Z2691" s="44"/>
      <c r="AA2691" s="35"/>
      <c r="AB2691" s="35"/>
      <c r="AC2691" s="35"/>
      <c r="AD2691" s="35"/>
      <c r="AE2691" s="35"/>
      <c r="AF2691" s="35"/>
      <c r="AG2691" s="35"/>
      <c r="AH2691" s="35"/>
      <c r="AI2691" s="35"/>
      <c r="AJ2691" s="35"/>
      <c r="AK2691" s="35"/>
    </row>
    <row r="2692" spans="7:37" s="13" customFormat="1" ht="13.9" customHeight="1" x14ac:dyDescent="0.3">
      <c r="G2692" s="44"/>
      <c r="H2692" s="44"/>
      <c r="I2692" s="44"/>
      <c r="J2692" s="44"/>
      <c r="K2692" s="44"/>
      <c r="L2692" s="44"/>
      <c r="M2692" s="44"/>
      <c r="N2692" s="44"/>
      <c r="O2692" s="44"/>
      <c r="P2692" s="44"/>
      <c r="Q2692" s="44"/>
      <c r="R2692" s="44"/>
      <c r="S2692" s="44"/>
      <c r="T2692" s="44"/>
      <c r="U2692" s="44"/>
      <c r="V2692" s="44"/>
      <c r="W2692" s="44"/>
      <c r="X2692" s="44"/>
      <c r="Y2692" s="44"/>
      <c r="Z2692" s="44"/>
      <c r="AA2692" s="35"/>
      <c r="AB2692" s="35"/>
      <c r="AC2692" s="35"/>
      <c r="AD2692" s="35"/>
      <c r="AE2692" s="35"/>
      <c r="AF2692" s="35"/>
      <c r="AG2692" s="35"/>
      <c r="AH2692" s="35"/>
      <c r="AI2692" s="35"/>
      <c r="AJ2692" s="35"/>
      <c r="AK2692" s="35"/>
    </row>
    <row r="2693" spans="7:37" s="13" customFormat="1" ht="13.9" customHeight="1" x14ac:dyDescent="0.3">
      <c r="G2693" s="44"/>
      <c r="H2693" s="44"/>
      <c r="I2693" s="44"/>
      <c r="J2693" s="44"/>
      <c r="K2693" s="44"/>
      <c r="L2693" s="44"/>
      <c r="M2693" s="44"/>
      <c r="N2693" s="44"/>
      <c r="O2693" s="44"/>
      <c r="P2693" s="44"/>
      <c r="Q2693" s="44"/>
      <c r="R2693" s="44"/>
      <c r="S2693" s="44"/>
      <c r="T2693" s="44"/>
      <c r="U2693" s="44"/>
      <c r="V2693" s="44"/>
      <c r="W2693" s="44"/>
      <c r="X2693" s="44"/>
      <c r="Y2693" s="44"/>
      <c r="Z2693" s="44"/>
      <c r="AA2693" s="35"/>
      <c r="AB2693" s="35"/>
      <c r="AC2693" s="35"/>
      <c r="AD2693" s="35"/>
      <c r="AE2693" s="35"/>
      <c r="AF2693" s="35"/>
      <c r="AG2693" s="35"/>
      <c r="AH2693" s="35"/>
      <c r="AI2693" s="35"/>
      <c r="AJ2693" s="35"/>
      <c r="AK2693" s="35"/>
    </row>
    <row r="2694" spans="7:37" s="13" customFormat="1" ht="13.9" customHeight="1" x14ac:dyDescent="0.3">
      <c r="G2694" s="44"/>
      <c r="H2694" s="44"/>
      <c r="I2694" s="44"/>
      <c r="J2694" s="44"/>
      <c r="K2694" s="44"/>
      <c r="L2694" s="44"/>
      <c r="M2694" s="44"/>
      <c r="N2694" s="44"/>
      <c r="O2694" s="44"/>
      <c r="P2694" s="44"/>
      <c r="Q2694" s="44"/>
      <c r="R2694" s="44"/>
      <c r="S2694" s="44"/>
      <c r="T2694" s="44"/>
      <c r="U2694" s="44"/>
      <c r="V2694" s="44"/>
      <c r="W2694" s="44"/>
      <c r="X2694" s="44"/>
      <c r="Y2694" s="44"/>
      <c r="Z2694" s="44"/>
      <c r="AA2694" s="35"/>
      <c r="AB2694" s="35"/>
      <c r="AC2694" s="35"/>
      <c r="AD2694" s="35"/>
      <c r="AE2694" s="35"/>
      <c r="AF2694" s="35"/>
      <c r="AG2694" s="35"/>
      <c r="AH2694" s="35"/>
      <c r="AI2694" s="35"/>
      <c r="AJ2694" s="35"/>
      <c r="AK2694" s="35"/>
    </row>
    <row r="2695" spans="7:37" s="13" customFormat="1" ht="13.9" customHeight="1" x14ac:dyDescent="0.3">
      <c r="G2695" s="44"/>
      <c r="H2695" s="44"/>
      <c r="I2695" s="44"/>
      <c r="J2695" s="44"/>
      <c r="K2695" s="44"/>
      <c r="L2695" s="44"/>
      <c r="M2695" s="44"/>
      <c r="N2695" s="44"/>
      <c r="O2695" s="44"/>
      <c r="P2695" s="44"/>
      <c r="Q2695" s="44"/>
      <c r="R2695" s="44"/>
      <c r="S2695" s="44"/>
      <c r="T2695" s="44"/>
      <c r="U2695" s="44"/>
      <c r="V2695" s="44"/>
      <c r="W2695" s="44"/>
      <c r="X2695" s="44"/>
      <c r="Y2695" s="44"/>
      <c r="Z2695" s="44"/>
      <c r="AA2695" s="35"/>
      <c r="AB2695" s="35"/>
      <c r="AC2695" s="35"/>
      <c r="AD2695" s="35"/>
      <c r="AE2695" s="35"/>
      <c r="AF2695" s="35"/>
      <c r="AG2695" s="35"/>
      <c r="AH2695" s="35"/>
      <c r="AI2695" s="35"/>
      <c r="AJ2695" s="35"/>
      <c r="AK2695" s="35"/>
    </row>
    <row r="2696" spans="7:37" s="13" customFormat="1" ht="13.9" customHeight="1" x14ac:dyDescent="0.3">
      <c r="G2696" s="44"/>
      <c r="H2696" s="44"/>
      <c r="I2696" s="44"/>
      <c r="J2696" s="44"/>
      <c r="K2696" s="44"/>
      <c r="L2696" s="44"/>
      <c r="M2696" s="44"/>
      <c r="N2696" s="44"/>
      <c r="O2696" s="44"/>
      <c r="P2696" s="44"/>
      <c r="Q2696" s="44"/>
      <c r="R2696" s="44"/>
      <c r="S2696" s="44"/>
      <c r="T2696" s="44"/>
      <c r="U2696" s="44"/>
      <c r="V2696" s="44"/>
      <c r="W2696" s="44"/>
      <c r="X2696" s="44"/>
      <c r="Y2696" s="44"/>
      <c r="Z2696" s="44"/>
      <c r="AA2696" s="35"/>
      <c r="AB2696" s="35"/>
      <c r="AC2696" s="35"/>
      <c r="AD2696" s="35"/>
      <c r="AE2696" s="35"/>
      <c r="AF2696" s="35"/>
      <c r="AG2696" s="35"/>
      <c r="AH2696" s="35"/>
      <c r="AI2696" s="35"/>
      <c r="AJ2696" s="35"/>
      <c r="AK2696" s="35"/>
    </row>
    <row r="2697" spans="7:37" s="13" customFormat="1" ht="13.9" customHeight="1" x14ac:dyDescent="0.3">
      <c r="G2697" s="44"/>
      <c r="H2697" s="44"/>
      <c r="I2697" s="44"/>
      <c r="J2697" s="44"/>
      <c r="K2697" s="44"/>
      <c r="L2697" s="44"/>
      <c r="M2697" s="44"/>
      <c r="N2697" s="44"/>
      <c r="O2697" s="44"/>
      <c r="P2697" s="44"/>
      <c r="Q2697" s="44"/>
      <c r="R2697" s="44"/>
      <c r="S2697" s="44"/>
      <c r="T2697" s="44"/>
      <c r="U2697" s="44"/>
      <c r="V2697" s="44"/>
      <c r="W2697" s="44"/>
      <c r="X2697" s="44"/>
      <c r="Y2697" s="44"/>
      <c r="Z2697" s="44"/>
      <c r="AA2697" s="35"/>
      <c r="AB2697" s="35"/>
      <c r="AC2697" s="35"/>
      <c r="AD2697" s="35"/>
      <c r="AE2697" s="35"/>
      <c r="AF2697" s="35"/>
      <c r="AG2697" s="35"/>
      <c r="AH2697" s="35"/>
      <c r="AI2697" s="35"/>
      <c r="AJ2697" s="35"/>
      <c r="AK2697" s="35"/>
    </row>
    <row r="2698" spans="7:37" s="13" customFormat="1" ht="13.9" customHeight="1" x14ac:dyDescent="0.3">
      <c r="G2698" s="44"/>
      <c r="H2698" s="44"/>
      <c r="I2698" s="44"/>
      <c r="J2698" s="44"/>
      <c r="K2698" s="44"/>
      <c r="L2698" s="44"/>
      <c r="M2698" s="44"/>
      <c r="N2698" s="44"/>
      <c r="O2698" s="44"/>
      <c r="P2698" s="44"/>
      <c r="Q2698" s="44"/>
      <c r="R2698" s="44"/>
      <c r="S2698" s="44"/>
      <c r="T2698" s="44"/>
      <c r="U2698" s="44"/>
      <c r="V2698" s="44"/>
      <c r="W2698" s="44"/>
      <c r="X2698" s="44"/>
      <c r="Y2698" s="44"/>
      <c r="Z2698" s="44"/>
      <c r="AA2698" s="35"/>
      <c r="AB2698" s="35"/>
      <c r="AC2698" s="35"/>
      <c r="AD2698" s="35"/>
      <c r="AE2698" s="35"/>
      <c r="AF2698" s="35"/>
      <c r="AG2698" s="35"/>
      <c r="AH2698" s="35"/>
      <c r="AI2698" s="35"/>
      <c r="AJ2698" s="35"/>
      <c r="AK2698" s="35"/>
    </row>
    <row r="2699" spans="7:37" s="13" customFormat="1" ht="13.9" customHeight="1" x14ac:dyDescent="0.3">
      <c r="G2699" s="44"/>
      <c r="H2699" s="44"/>
      <c r="I2699" s="44"/>
      <c r="J2699" s="44"/>
      <c r="K2699" s="44"/>
      <c r="L2699" s="44"/>
      <c r="M2699" s="44"/>
      <c r="N2699" s="44"/>
      <c r="O2699" s="44"/>
      <c r="P2699" s="44"/>
      <c r="Q2699" s="44"/>
      <c r="R2699" s="44"/>
      <c r="S2699" s="44"/>
      <c r="T2699" s="44"/>
      <c r="U2699" s="44"/>
      <c r="V2699" s="44"/>
      <c r="W2699" s="44"/>
      <c r="X2699" s="44"/>
      <c r="Y2699" s="44"/>
      <c r="Z2699" s="44"/>
      <c r="AA2699" s="35"/>
      <c r="AB2699" s="35"/>
      <c r="AC2699" s="35"/>
      <c r="AD2699" s="35"/>
      <c r="AE2699" s="35"/>
      <c r="AF2699" s="35"/>
      <c r="AG2699" s="35"/>
      <c r="AH2699" s="35"/>
      <c r="AI2699" s="35"/>
      <c r="AJ2699" s="35"/>
      <c r="AK2699" s="35"/>
    </row>
    <row r="2700" spans="7:37" s="13" customFormat="1" ht="13.9" customHeight="1" x14ac:dyDescent="0.3">
      <c r="G2700" s="44"/>
      <c r="H2700" s="44"/>
      <c r="I2700" s="44"/>
      <c r="J2700" s="44"/>
      <c r="K2700" s="44"/>
      <c r="L2700" s="44"/>
      <c r="M2700" s="44"/>
      <c r="N2700" s="44"/>
      <c r="O2700" s="44"/>
      <c r="P2700" s="44"/>
      <c r="Q2700" s="44"/>
      <c r="R2700" s="44"/>
      <c r="S2700" s="44"/>
      <c r="T2700" s="44"/>
      <c r="U2700" s="44"/>
      <c r="V2700" s="44"/>
      <c r="W2700" s="44"/>
      <c r="X2700" s="44"/>
      <c r="Y2700" s="44"/>
      <c r="Z2700" s="44"/>
      <c r="AA2700" s="35"/>
      <c r="AB2700" s="35"/>
      <c r="AC2700" s="35"/>
      <c r="AD2700" s="35"/>
      <c r="AE2700" s="35"/>
      <c r="AF2700" s="35"/>
      <c r="AG2700" s="35"/>
      <c r="AH2700" s="35"/>
      <c r="AI2700" s="35"/>
      <c r="AJ2700" s="35"/>
      <c r="AK2700" s="35"/>
    </row>
    <row r="2701" spans="7:37" s="13" customFormat="1" ht="13.9" customHeight="1" x14ac:dyDescent="0.3">
      <c r="G2701" s="44"/>
      <c r="H2701" s="44"/>
      <c r="I2701" s="44"/>
      <c r="J2701" s="44"/>
      <c r="K2701" s="44"/>
      <c r="L2701" s="44"/>
      <c r="M2701" s="44"/>
      <c r="N2701" s="44"/>
      <c r="O2701" s="44"/>
      <c r="P2701" s="44"/>
      <c r="Q2701" s="44"/>
      <c r="R2701" s="44"/>
      <c r="S2701" s="44"/>
      <c r="T2701" s="44"/>
      <c r="U2701" s="44"/>
      <c r="V2701" s="44"/>
      <c r="W2701" s="44"/>
      <c r="X2701" s="44"/>
      <c r="Y2701" s="44"/>
      <c r="Z2701" s="44"/>
      <c r="AA2701" s="35"/>
      <c r="AB2701" s="35"/>
      <c r="AC2701" s="35"/>
      <c r="AD2701" s="35"/>
      <c r="AE2701" s="35"/>
      <c r="AF2701" s="35"/>
      <c r="AG2701" s="35"/>
      <c r="AH2701" s="35"/>
      <c r="AI2701" s="35"/>
      <c r="AJ2701" s="35"/>
      <c r="AK2701" s="35"/>
    </row>
    <row r="2702" spans="7:37" s="13" customFormat="1" ht="13.9" customHeight="1" x14ac:dyDescent="0.3">
      <c r="G2702" s="44"/>
      <c r="H2702" s="44"/>
      <c r="I2702" s="44"/>
      <c r="J2702" s="44"/>
      <c r="K2702" s="44"/>
      <c r="L2702" s="44"/>
      <c r="M2702" s="44"/>
      <c r="N2702" s="44"/>
      <c r="O2702" s="44"/>
      <c r="P2702" s="44"/>
      <c r="Q2702" s="44"/>
      <c r="R2702" s="44"/>
      <c r="S2702" s="44"/>
      <c r="T2702" s="44"/>
      <c r="U2702" s="44"/>
      <c r="V2702" s="44"/>
      <c r="W2702" s="44"/>
      <c r="X2702" s="44"/>
      <c r="Y2702" s="44"/>
      <c r="Z2702" s="44"/>
      <c r="AA2702" s="35"/>
      <c r="AB2702" s="35"/>
      <c r="AC2702" s="35"/>
      <c r="AD2702" s="35"/>
      <c r="AE2702" s="35"/>
      <c r="AF2702" s="35"/>
      <c r="AG2702" s="35"/>
      <c r="AH2702" s="35"/>
      <c r="AI2702" s="35"/>
      <c r="AJ2702" s="35"/>
      <c r="AK2702" s="35"/>
    </row>
    <row r="2703" spans="7:37" s="13" customFormat="1" ht="13.9" customHeight="1" x14ac:dyDescent="0.3">
      <c r="G2703" s="44"/>
      <c r="H2703" s="44"/>
      <c r="I2703" s="44"/>
      <c r="J2703" s="44"/>
      <c r="K2703" s="44"/>
      <c r="L2703" s="44"/>
      <c r="M2703" s="44"/>
      <c r="N2703" s="44"/>
      <c r="O2703" s="44"/>
      <c r="P2703" s="44"/>
      <c r="Q2703" s="44"/>
      <c r="R2703" s="44"/>
      <c r="S2703" s="44"/>
      <c r="T2703" s="44"/>
      <c r="U2703" s="44"/>
      <c r="V2703" s="44"/>
      <c r="W2703" s="44"/>
      <c r="X2703" s="44"/>
      <c r="Y2703" s="44"/>
      <c r="Z2703" s="44"/>
      <c r="AA2703" s="35"/>
      <c r="AB2703" s="35"/>
      <c r="AC2703" s="35"/>
      <c r="AD2703" s="35"/>
      <c r="AE2703" s="35"/>
      <c r="AF2703" s="35"/>
      <c r="AG2703" s="35"/>
      <c r="AH2703" s="35"/>
      <c r="AI2703" s="35"/>
      <c r="AJ2703" s="35"/>
      <c r="AK2703" s="35"/>
    </row>
    <row r="2704" spans="7:37" s="13" customFormat="1" ht="13.9" customHeight="1" x14ac:dyDescent="0.3">
      <c r="G2704" s="44"/>
      <c r="H2704" s="44"/>
      <c r="I2704" s="44"/>
      <c r="J2704" s="44"/>
      <c r="K2704" s="44"/>
      <c r="L2704" s="44"/>
      <c r="M2704" s="44"/>
      <c r="N2704" s="44"/>
      <c r="O2704" s="44"/>
      <c r="P2704" s="44"/>
      <c r="Q2704" s="44"/>
      <c r="R2704" s="44"/>
      <c r="S2704" s="44"/>
      <c r="T2704" s="44"/>
      <c r="U2704" s="44"/>
      <c r="V2704" s="44"/>
      <c r="W2704" s="44"/>
      <c r="X2704" s="44"/>
      <c r="Y2704" s="44"/>
      <c r="Z2704" s="44"/>
      <c r="AA2704" s="35"/>
      <c r="AB2704" s="35"/>
      <c r="AC2704" s="35"/>
      <c r="AD2704" s="35"/>
      <c r="AE2704" s="35"/>
      <c r="AF2704" s="35"/>
      <c r="AG2704" s="35"/>
      <c r="AH2704" s="35"/>
      <c r="AI2704" s="35"/>
      <c r="AJ2704" s="35"/>
      <c r="AK2704" s="35"/>
    </row>
    <row r="2705" spans="7:37" s="13" customFormat="1" ht="13.9" customHeight="1" x14ac:dyDescent="0.3">
      <c r="G2705" s="44"/>
      <c r="H2705" s="44"/>
      <c r="I2705" s="44"/>
      <c r="J2705" s="44"/>
      <c r="K2705" s="44"/>
      <c r="L2705" s="44"/>
      <c r="M2705" s="44"/>
      <c r="N2705" s="44"/>
      <c r="O2705" s="44"/>
      <c r="P2705" s="44"/>
      <c r="Q2705" s="44"/>
      <c r="R2705" s="44"/>
      <c r="S2705" s="44"/>
      <c r="T2705" s="44"/>
      <c r="U2705" s="44"/>
      <c r="V2705" s="44"/>
      <c r="W2705" s="44"/>
      <c r="X2705" s="44"/>
      <c r="Y2705" s="44"/>
      <c r="Z2705" s="44"/>
      <c r="AA2705" s="35"/>
      <c r="AB2705" s="35"/>
      <c r="AC2705" s="35"/>
      <c r="AD2705" s="35"/>
      <c r="AE2705" s="35"/>
      <c r="AF2705" s="35"/>
      <c r="AG2705" s="35"/>
      <c r="AH2705" s="35"/>
      <c r="AI2705" s="35"/>
      <c r="AJ2705" s="35"/>
      <c r="AK2705" s="35"/>
    </row>
    <row r="2706" spans="7:37" s="13" customFormat="1" ht="13.9" customHeight="1" x14ac:dyDescent="0.3">
      <c r="G2706" s="44"/>
      <c r="H2706" s="44"/>
      <c r="I2706" s="44"/>
      <c r="J2706" s="44"/>
      <c r="K2706" s="44"/>
      <c r="L2706" s="44"/>
      <c r="M2706" s="44"/>
      <c r="N2706" s="44"/>
      <c r="O2706" s="44"/>
      <c r="P2706" s="44"/>
      <c r="Q2706" s="44"/>
      <c r="R2706" s="44"/>
      <c r="S2706" s="44"/>
      <c r="T2706" s="44"/>
      <c r="U2706" s="44"/>
      <c r="V2706" s="44"/>
      <c r="W2706" s="44"/>
      <c r="X2706" s="44"/>
      <c r="Y2706" s="44"/>
      <c r="Z2706" s="44"/>
      <c r="AA2706" s="35"/>
      <c r="AB2706" s="35"/>
      <c r="AC2706" s="35"/>
      <c r="AD2706" s="35"/>
      <c r="AE2706" s="35"/>
      <c r="AF2706" s="35"/>
      <c r="AG2706" s="35"/>
      <c r="AH2706" s="35"/>
      <c r="AI2706" s="35"/>
      <c r="AJ2706" s="35"/>
      <c r="AK2706" s="35"/>
    </row>
    <row r="2707" spans="7:37" s="13" customFormat="1" ht="13.9" customHeight="1" x14ac:dyDescent="0.3">
      <c r="G2707" s="44"/>
      <c r="H2707" s="44"/>
      <c r="I2707" s="44"/>
      <c r="J2707" s="44"/>
      <c r="K2707" s="44"/>
      <c r="L2707" s="44"/>
      <c r="M2707" s="44"/>
      <c r="N2707" s="44"/>
      <c r="O2707" s="44"/>
      <c r="P2707" s="44"/>
      <c r="Q2707" s="44"/>
      <c r="R2707" s="44"/>
      <c r="S2707" s="44"/>
      <c r="T2707" s="44"/>
      <c r="U2707" s="44"/>
      <c r="V2707" s="44"/>
      <c r="W2707" s="44"/>
      <c r="X2707" s="44"/>
      <c r="Y2707" s="44"/>
      <c r="Z2707" s="44"/>
      <c r="AA2707" s="35"/>
      <c r="AB2707" s="35"/>
      <c r="AC2707" s="35"/>
      <c r="AD2707" s="35"/>
      <c r="AE2707" s="35"/>
      <c r="AF2707" s="35"/>
      <c r="AG2707" s="35"/>
      <c r="AH2707" s="35"/>
      <c r="AI2707" s="35"/>
      <c r="AJ2707" s="35"/>
      <c r="AK2707" s="35"/>
    </row>
    <row r="2708" spans="7:37" s="13" customFormat="1" ht="13.9" customHeight="1" x14ac:dyDescent="0.3">
      <c r="G2708" s="44"/>
      <c r="H2708" s="44"/>
      <c r="I2708" s="44"/>
      <c r="J2708" s="44"/>
      <c r="K2708" s="44"/>
      <c r="L2708" s="44"/>
      <c r="M2708" s="44"/>
      <c r="N2708" s="44"/>
      <c r="O2708" s="44"/>
      <c r="P2708" s="44"/>
      <c r="Q2708" s="44"/>
      <c r="R2708" s="44"/>
      <c r="S2708" s="44"/>
      <c r="T2708" s="44"/>
      <c r="U2708" s="44"/>
      <c r="V2708" s="44"/>
      <c r="W2708" s="44"/>
      <c r="X2708" s="44"/>
      <c r="Y2708" s="44"/>
      <c r="Z2708" s="44"/>
      <c r="AA2708" s="35"/>
      <c r="AB2708" s="35"/>
      <c r="AC2708" s="35"/>
      <c r="AD2708" s="35"/>
      <c r="AE2708" s="35"/>
      <c r="AF2708" s="35"/>
      <c r="AG2708" s="35"/>
      <c r="AH2708" s="35"/>
      <c r="AI2708" s="35"/>
      <c r="AJ2708" s="35"/>
      <c r="AK2708" s="35"/>
    </row>
    <row r="2709" spans="7:37" s="13" customFormat="1" ht="13.9" customHeight="1" x14ac:dyDescent="0.3">
      <c r="G2709" s="44"/>
      <c r="H2709" s="44"/>
      <c r="I2709" s="44"/>
      <c r="J2709" s="44"/>
      <c r="K2709" s="44"/>
      <c r="L2709" s="44"/>
      <c r="M2709" s="44"/>
      <c r="N2709" s="44"/>
      <c r="O2709" s="44"/>
      <c r="P2709" s="44"/>
      <c r="Q2709" s="44"/>
      <c r="R2709" s="44"/>
      <c r="S2709" s="44"/>
      <c r="T2709" s="44"/>
      <c r="U2709" s="44"/>
      <c r="V2709" s="44"/>
      <c r="W2709" s="44"/>
      <c r="X2709" s="44"/>
      <c r="Y2709" s="44"/>
      <c r="Z2709" s="44"/>
      <c r="AA2709" s="35"/>
      <c r="AB2709" s="35"/>
      <c r="AC2709" s="35"/>
      <c r="AD2709" s="35"/>
      <c r="AE2709" s="35"/>
      <c r="AF2709" s="35"/>
      <c r="AG2709" s="35"/>
      <c r="AH2709" s="35"/>
      <c r="AI2709" s="35"/>
      <c r="AJ2709" s="35"/>
      <c r="AK2709" s="35"/>
    </row>
    <row r="2710" spans="7:37" s="13" customFormat="1" ht="13.9" customHeight="1" x14ac:dyDescent="0.3">
      <c r="G2710" s="44"/>
      <c r="H2710" s="44"/>
      <c r="I2710" s="44"/>
      <c r="J2710" s="44"/>
      <c r="K2710" s="44"/>
      <c r="L2710" s="44"/>
      <c r="M2710" s="44"/>
      <c r="N2710" s="44"/>
      <c r="O2710" s="44"/>
      <c r="P2710" s="44"/>
      <c r="Q2710" s="44"/>
      <c r="R2710" s="44"/>
      <c r="S2710" s="44"/>
      <c r="T2710" s="44"/>
      <c r="U2710" s="44"/>
      <c r="V2710" s="44"/>
      <c r="W2710" s="44"/>
      <c r="X2710" s="44"/>
      <c r="Y2710" s="44"/>
      <c r="Z2710" s="44"/>
      <c r="AA2710" s="35"/>
      <c r="AB2710" s="35"/>
      <c r="AC2710" s="35"/>
      <c r="AD2710" s="35"/>
      <c r="AE2710" s="35"/>
      <c r="AF2710" s="35"/>
      <c r="AG2710" s="35"/>
      <c r="AH2710" s="35"/>
      <c r="AI2710" s="35"/>
      <c r="AJ2710" s="35"/>
      <c r="AK2710" s="35"/>
    </row>
    <row r="2711" spans="7:37" s="13" customFormat="1" ht="13.9" customHeight="1" x14ac:dyDescent="0.3">
      <c r="G2711" s="44"/>
      <c r="H2711" s="44"/>
      <c r="I2711" s="44"/>
      <c r="J2711" s="44"/>
      <c r="K2711" s="44"/>
      <c r="L2711" s="44"/>
      <c r="M2711" s="44"/>
      <c r="N2711" s="44"/>
      <c r="O2711" s="44"/>
      <c r="P2711" s="44"/>
      <c r="Q2711" s="44"/>
      <c r="R2711" s="44"/>
      <c r="S2711" s="44"/>
      <c r="T2711" s="44"/>
      <c r="U2711" s="44"/>
      <c r="V2711" s="44"/>
      <c r="W2711" s="44"/>
      <c r="X2711" s="44"/>
      <c r="Y2711" s="44"/>
      <c r="Z2711" s="44"/>
      <c r="AA2711" s="35"/>
      <c r="AB2711" s="35"/>
      <c r="AC2711" s="35"/>
      <c r="AD2711" s="35"/>
      <c r="AE2711" s="35"/>
      <c r="AF2711" s="35"/>
      <c r="AG2711" s="35"/>
      <c r="AH2711" s="35"/>
      <c r="AI2711" s="35"/>
      <c r="AJ2711" s="35"/>
      <c r="AK2711" s="35"/>
    </row>
    <row r="2712" spans="7:37" s="13" customFormat="1" ht="13.9" customHeight="1" x14ac:dyDescent="0.3">
      <c r="G2712" s="44"/>
      <c r="H2712" s="44"/>
      <c r="I2712" s="44"/>
      <c r="J2712" s="44"/>
      <c r="K2712" s="44"/>
      <c r="L2712" s="44"/>
      <c r="M2712" s="44"/>
      <c r="N2712" s="44"/>
      <c r="O2712" s="44"/>
      <c r="P2712" s="44"/>
      <c r="Q2712" s="44"/>
      <c r="R2712" s="44"/>
      <c r="S2712" s="44"/>
      <c r="T2712" s="44"/>
      <c r="U2712" s="44"/>
      <c r="V2712" s="44"/>
      <c r="W2712" s="44"/>
      <c r="X2712" s="44"/>
      <c r="Y2712" s="44"/>
      <c r="Z2712" s="44"/>
      <c r="AA2712" s="35"/>
      <c r="AB2712" s="35"/>
      <c r="AC2712" s="35"/>
      <c r="AD2712" s="35"/>
      <c r="AE2712" s="35"/>
      <c r="AF2712" s="35"/>
      <c r="AG2712" s="35"/>
      <c r="AH2712" s="35"/>
      <c r="AI2712" s="35"/>
      <c r="AJ2712" s="35"/>
      <c r="AK2712" s="35"/>
    </row>
    <row r="2713" spans="7:37" s="13" customFormat="1" ht="13.9" customHeight="1" x14ac:dyDescent="0.3">
      <c r="G2713" s="44"/>
      <c r="H2713" s="44"/>
      <c r="I2713" s="44"/>
      <c r="J2713" s="44"/>
      <c r="K2713" s="44"/>
      <c r="L2713" s="44"/>
      <c r="M2713" s="44"/>
      <c r="N2713" s="44"/>
      <c r="O2713" s="44"/>
      <c r="P2713" s="44"/>
      <c r="Q2713" s="44"/>
      <c r="R2713" s="44"/>
      <c r="S2713" s="44"/>
      <c r="T2713" s="44"/>
      <c r="U2713" s="44"/>
      <c r="V2713" s="44"/>
      <c r="W2713" s="44"/>
      <c r="X2713" s="44"/>
      <c r="Y2713" s="44"/>
      <c r="Z2713" s="44"/>
      <c r="AA2713" s="35"/>
      <c r="AB2713" s="35"/>
      <c r="AC2713" s="35"/>
      <c r="AD2713" s="35"/>
      <c r="AE2713" s="35"/>
      <c r="AF2713" s="35"/>
      <c r="AG2713" s="35"/>
      <c r="AH2713" s="35"/>
      <c r="AI2713" s="35"/>
      <c r="AJ2713" s="35"/>
      <c r="AK2713" s="35"/>
    </row>
    <row r="2714" spans="7:37" s="13" customFormat="1" ht="13.9" customHeight="1" x14ac:dyDescent="0.3">
      <c r="G2714" s="44"/>
      <c r="H2714" s="44"/>
      <c r="I2714" s="44"/>
      <c r="J2714" s="44"/>
      <c r="K2714" s="44"/>
      <c r="L2714" s="44"/>
      <c r="M2714" s="44"/>
      <c r="N2714" s="44"/>
      <c r="O2714" s="44"/>
      <c r="P2714" s="44"/>
      <c r="Q2714" s="44"/>
      <c r="R2714" s="44"/>
      <c r="S2714" s="44"/>
      <c r="T2714" s="44"/>
      <c r="U2714" s="44"/>
      <c r="V2714" s="44"/>
      <c r="W2714" s="44"/>
      <c r="X2714" s="44"/>
      <c r="Y2714" s="44"/>
      <c r="Z2714" s="44"/>
      <c r="AA2714" s="35"/>
      <c r="AB2714" s="35"/>
      <c r="AC2714" s="35"/>
      <c r="AD2714" s="35"/>
      <c r="AE2714" s="35"/>
      <c r="AF2714" s="35"/>
      <c r="AG2714" s="35"/>
      <c r="AH2714" s="35"/>
      <c r="AI2714" s="35"/>
      <c r="AJ2714" s="35"/>
      <c r="AK2714" s="35"/>
    </row>
    <row r="2715" spans="7:37" s="13" customFormat="1" ht="13.9" customHeight="1" x14ac:dyDescent="0.3">
      <c r="G2715" s="44"/>
      <c r="H2715" s="44"/>
      <c r="I2715" s="44"/>
      <c r="J2715" s="44"/>
      <c r="K2715" s="44"/>
      <c r="L2715" s="44"/>
      <c r="M2715" s="44"/>
      <c r="N2715" s="44"/>
      <c r="O2715" s="44"/>
      <c r="P2715" s="44"/>
      <c r="Q2715" s="44"/>
      <c r="R2715" s="44"/>
      <c r="S2715" s="44"/>
      <c r="T2715" s="44"/>
      <c r="U2715" s="44"/>
      <c r="V2715" s="44"/>
      <c r="W2715" s="44"/>
      <c r="X2715" s="44"/>
      <c r="Y2715" s="44"/>
      <c r="Z2715" s="44"/>
      <c r="AA2715" s="35"/>
      <c r="AB2715" s="35"/>
      <c r="AC2715" s="35"/>
      <c r="AD2715" s="35"/>
      <c r="AE2715" s="35"/>
      <c r="AF2715" s="35"/>
      <c r="AG2715" s="35"/>
      <c r="AH2715" s="35"/>
      <c r="AI2715" s="35"/>
      <c r="AJ2715" s="35"/>
      <c r="AK2715" s="35"/>
    </row>
    <row r="2716" spans="7:37" s="13" customFormat="1" ht="13.9" customHeight="1" x14ac:dyDescent="0.3">
      <c r="G2716" s="44"/>
      <c r="H2716" s="44"/>
      <c r="I2716" s="44"/>
      <c r="J2716" s="44"/>
      <c r="K2716" s="44"/>
      <c r="L2716" s="44"/>
      <c r="M2716" s="44"/>
      <c r="N2716" s="44"/>
      <c r="O2716" s="44"/>
      <c r="P2716" s="44"/>
      <c r="Q2716" s="44"/>
      <c r="R2716" s="44"/>
      <c r="S2716" s="44"/>
      <c r="T2716" s="44"/>
      <c r="U2716" s="44"/>
      <c r="V2716" s="44"/>
      <c r="W2716" s="44"/>
      <c r="X2716" s="44"/>
      <c r="Y2716" s="44"/>
      <c r="Z2716" s="44"/>
      <c r="AA2716" s="35"/>
      <c r="AB2716" s="35"/>
      <c r="AC2716" s="35"/>
      <c r="AD2716" s="35"/>
      <c r="AE2716" s="35"/>
      <c r="AF2716" s="35"/>
      <c r="AG2716" s="35"/>
      <c r="AH2716" s="35"/>
      <c r="AI2716" s="35"/>
      <c r="AJ2716" s="35"/>
      <c r="AK2716" s="35"/>
    </row>
    <row r="2717" spans="7:37" s="13" customFormat="1" ht="13.9" customHeight="1" x14ac:dyDescent="0.3">
      <c r="G2717" s="44"/>
      <c r="H2717" s="44"/>
      <c r="I2717" s="44"/>
      <c r="J2717" s="44"/>
      <c r="K2717" s="44"/>
      <c r="L2717" s="44"/>
      <c r="M2717" s="44"/>
      <c r="N2717" s="44"/>
      <c r="O2717" s="44"/>
      <c r="P2717" s="44"/>
      <c r="Q2717" s="44"/>
      <c r="R2717" s="44"/>
      <c r="S2717" s="44"/>
      <c r="T2717" s="44"/>
      <c r="U2717" s="44"/>
      <c r="V2717" s="44"/>
      <c r="W2717" s="44"/>
      <c r="X2717" s="44"/>
      <c r="Y2717" s="44"/>
      <c r="Z2717" s="44"/>
      <c r="AA2717" s="35"/>
      <c r="AB2717" s="35"/>
      <c r="AC2717" s="35"/>
      <c r="AD2717" s="35"/>
      <c r="AE2717" s="35"/>
      <c r="AF2717" s="35"/>
      <c r="AG2717" s="35"/>
      <c r="AH2717" s="35"/>
      <c r="AI2717" s="35"/>
      <c r="AJ2717" s="35"/>
      <c r="AK2717" s="35"/>
    </row>
    <row r="2718" spans="7:37" s="13" customFormat="1" ht="13.9" customHeight="1" x14ac:dyDescent="0.3">
      <c r="G2718" s="44"/>
      <c r="H2718" s="44"/>
      <c r="I2718" s="44"/>
      <c r="J2718" s="44"/>
      <c r="K2718" s="44"/>
      <c r="L2718" s="44"/>
      <c r="M2718" s="44"/>
      <c r="N2718" s="44"/>
      <c r="O2718" s="44"/>
      <c r="P2718" s="44"/>
      <c r="Q2718" s="44"/>
      <c r="R2718" s="44"/>
      <c r="S2718" s="44"/>
      <c r="T2718" s="44"/>
      <c r="U2718" s="44"/>
      <c r="V2718" s="44"/>
      <c r="W2718" s="44"/>
      <c r="X2718" s="44"/>
      <c r="Y2718" s="44"/>
      <c r="Z2718" s="44"/>
      <c r="AA2718" s="35"/>
      <c r="AB2718" s="35"/>
      <c r="AC2718" s="35"/>
      <c r="AD2718" s="35"/>
      <c r="AE2718" s="35"/>
      <c r="AF2718" s="35"/>
      <c r="AG2718" s="35"/>
      <c r="AH2718" s="35"/>
      <c r="AI2718" s="35"/>
      <c r="AJ2718" s="35"/>
      <c r="AK2718" s="35"/>
    </row>
    <row r="2719" spans="7:37" s="13" customFormat="1" ht="13.9" customHeight="1" x14ac:dyDescent="0.3">
      <c r="G2719" s="44"/>
      <c r="H2719" s="44"/>
      <c r="I2719" s="44"/>
      <c r="J2719" s="44"/>
      <c r="K2719" s="44"/>
      <c r="L2719" s="44"/>
      <c r="M2719" s="44"/>
      <c r="N2719" s="44"/>
      <c r="O2719" s="44"/>
      <c r="P2719" s="44"/>
      <c r="Q2719" s="44"/>
      <c r="R2719" s="44"/>
      <c r="S2719" s="44"/>
      <c r="T2719" s="44"/>
      <c r="U2719" s="44"/>
      <c r="V2719" s="44"/>
      <c r="W2719" s="44"/>
      <c r="X2719" s="44"/>
      <c r="Y2719" s="44"/>
      <c r="Z2719" s="44"/>
      <c r="AA2719" s="35"/>
      <c r="AB2719" s="35"/>
      <c r="AC2719" s="35"/>
      <c r="AD2719" s="35"/>
      <c r="AE2719" s="35"/>
      <c r="AF2719" s="35"/>
      <c r="AG2719" s="35"/>
      <c r="AH2719" s="35"/>
      <c r="AI2719" s="35"/>
      <c r="AJ2719" s="35"/>
      <c r="AK2719" s="35"/>
    </row>
    <row r="2720" spans="7:37" s="13" customFormat="1" ht="13.9" customHeight="1" x14ac:dyDescent="0.3">
      <c r="G2720" s="44"/>
      <c r="H2720" s="44"/>
      <c r="I2720" s="44"/>
      <c r="J2720" s="44"/>
      <c r="K2720" s="44"/>
      <c r="L2720" s="44"/>
      <c r="M2720" s="44"/>
      <c r="N2720" s="44"/>
      <c r="O2720" s="44"/>
      <c r="P2720" s="44"/>
      <c r="Q2720" s="44"/>
      <c r="R2720" s="44"/>
      <c r="S2720" s="44"/>
      <c r="T2720" s="44"/>
      <c r="U2720" s="44"/>
      <c r="V2720" s="44"/>
      <c r="W2720" s="44"/>
      <c r="X2720" s="44"/>
      <c r="Y2720" s="44"/>
      <c r="Z2720" s="44"/>
      <c r="AA2720" s="35"/>
      <c r="AB2720" s="35"/>
      <c r="AC2720" s="35"/>
      <c r="AD2720" s="35"/>
      <c r="AE2720" s="35"/>
      <c r="AF2720" s="35"/>
      <c r="AG2720" s="35"/>
      <c r="AH2720" s="35"/>
      <c r="AI2720" s="35"/>
      <c r="AJ2720" s="35"/>
      <c r="AK2720" s="35"/>
    </row>
    <row r="2721" spans="7:37" s="13" customFormat="1" ht="13.9" customHeight="1" x14ac:dyDescent="0.3">
      <c r="G2721" s="44"/>
      <c r="H2721" s="44"/>
      <c r="I2721" s="44"/>
      <c r="J2721" s="44"/>
      <c r="K2721" s="44"/>
      <c r="L2721" s="44"/>
      <c r="M2721" s="44"/>
      <c r="N2721" s="44"/>
      <c r="O2721" s="44"/>
      <c r="P2721" s="44"/>
      <c r="Q2721" s="44"/>
      <c r="R2721" s="44"/>
      <c r="S2721" s="44"/>
      <c r="T2721" s="44"/>
      <c r="U2721" s="44"/>
      <c r="V2721" s="44"/>
      <c r="W2721" s="44"/>
      <c r="X2721" s="44"/>
      <c r="Y2721" s="44"/>
      <c r="Z2721" s="44"/>
      <c r="AA2721" s="35"/>
      <c r="AB2721" s="35"/>
      <c r="AC2721" s="35"/>
      <c r="AD2721" s="35"/>
      <c r="AE2721" s="35"/>
      <c r="AF2721" s="35"/>
      <c r="AG2721" s="35"/>
      <c r="AH2721" s="35"/>
      <c r="AI2721" s="35"/>
      <c r="AJ2721" s="35"/>
      <c r="AK2721" s="35"/>
    </row>
    <row r="2722" spans="7:37" s="13" customFormat="1" ht="13.9" customHeight="1" x14ac:dyDescent="0.3">
      <c r="G2722" s="44"/>
      <c r="H2722" s="44"/>
      <c r="I2722" s="44"/>
      <c r="J2722" s="44"/>
      <c r="K2722" s="44"/>
      <c r="L2722" s="44"/>
      <c r="M2722" s="44"/>
      <c r="N2722" s="44"/>
      <c r="O2722" s="44"/>
      <c r="P2722" s="44"/>
      <c r="Q2722" s="44"/>
      <c r="R2722" s="44"/>
      <c r="S2722" s="44"/>
      <c r="T2722" s="44"/>
      <c r="U2722" s="44"/>
      <c r="V2722" s="44"/>
      <c r="W2722" s="44"/>
      <c r="X2722" s="44"/>
      <c r="Y2722" s="44"/>
      <c r="Z2722" s="44"/>
      <c r="AA2722" s="35"/>
      <c r="AB2722" s="35"/>
      <c r="AC2722" s="35"/>
      <c r="AD2722" s="35"/>
      <c r="AE2722" s="35"/>
      <c r="AF2722" s="35"/>
      <c r="AG2722" s="35"/>
      <c r="AH2722" s="35"/>
      <c r="AI2722" s="35"/>
      <c r="AJ2722" s="35"/>
      <c r="AK2722" s="35"/>
    </row>
    <row r="2723" spans="7:37" s="13" customFormat="1" ht="13.9" customHeight="1" x14ac:dyDescent="0.3">
      <c r="G2723" s="44"/>
      <c r="H2723" s="44"/>
      <c r="I2723" s="44"/>
      <c r="J2723" s="44"/>
      <c r="K2723" s="44"/>
      <c r="L2723" s="44"/>
      <c r="M2723" s="44"/>
      <c r="N2723" s="44"/>
      <c r="O2723" s="44"/>
      <c r="P2723" s="44"/>
      <c r="Q2723" s="44"/>
      <c r="R2723" s="44"/>
      <c r="S2723" s="44"/>
      <c r="T2723" s="44"/>
      <c r="U2723" s="44"/>
      <c r="V2723" s="44"/>
      <c r="W2723" s="44"/>
      <c r="X2723" s="44"/>
      <c r="Y2723" s="44"/>
      <c r="Z2723" s="44"/>
      <c r="AA2723" s="35"/>
      <c r="AB2723" s="35"/>
      <c r="AC2723" s="35"/>
      <c r="AD2723" s="35"/>
      <c r="AE2723" s="35"/>
      <c r="AF2723" s="35"/>
      <c r="AG2723" s="35"/>
      <c r="AH2723" s="35"/>
      <c r="AI2723" s="35"/>
      <c r="AJ2723" s="35"/>
      <c r="AK2723" s="35"/>
    </row>
    <row r="2724" spans="7:37" s="13" customFormat="1" ht="13.9" customHeight="1" x14ac:dyDescent="0.3">
      <c r="G2724" s="44"/>
      <c r="H2724" s="44"/>
      <c r="I2724" s="44"/>
      <c r="J2724" s="44"/>
      <c r="K2724" s="44"/>
      <c r="L2724" s="44"/>
      <c r="M2724" s="44"/>
      <c r="N2724" s="44"/>
      <c r="O2724" s="44"/>
      <c r="P2724" s="44"/>
      <c r="Q2724" s="44"/>
      <c r="R2724" s="44"/>
      <c r="S2724" s="44"/>
      <c r="T2724" s="44"/>
      <c r="U2724" s="44"/>
      <c r="V2724" s="44"/>
      <c r="W2724" s="44"/>
      <c r="X2724" s="44"/>
      <c r="Y2724" s="44"/>
      <c r="Z2724" s="44"/>
      <c r="AA2724" s="35"/>
      <c r="AB2724" s="35"/>
      <c r="AC2724" s="35"/>
      <c r="AD2724" s="35"/>
      <c r="AE2724" s="35"/>
      <c r="AF2724" s="35"/>
      <c r="AG2724" s="35"/>
      <c r="AH2724" s="35"/>
      <c r="AI2724" s="35"/>
      <c r="AJ2724" s="35"/>
      <c r="AK2724" s="35"/>
    </row>
    <row r="2725" spans="7:37" s="13" customFormat="1" ht="13.9" customHeight="1" x14ac:dyDescent="0.3">
      <c r="G2725" s="44"/>
      <c r="H2725" s="44"/>
      <c r="I2725" s="44"/>
      <c r="J2725" s="44"/>
      <c r="K2725" s="44"/>
      <c r="L2725" s="44"/>
      <c r="M2725" s="44"/>
      <c r="N2725" s="44"/>
      <c r="O2725" s="44"/>
      <c r="P2725" s="44"/>
      <c r="Q2725" s="44"/>
      <c r="R2725" s="44"/>
      <c r="S2725" s="44"/>
      <c r="T2725" s="44"/>
      <c r="U2725" s="44"/>
      <c r="V2725" s="44"/>
      <c r="W2725" s="44"/>
      <c r="X2725" s="44"/>
      <c r="Y2725" s="44"/>
      <c r="Z2725" s="44"/>
      <c r="AA2725" s="35"/>
      <c r="AB2725" s="35"/>
      <c r="AC2725" s="35"/>
      <c r="AD2725" s="35"/>
      <c r="AE2725" s="35"/>
      <c r="AF2725" s="35"/>
      <c r="AG2725" s="35"/>
      <c r="AH2725" s="35"/>
      <c r="AI2725" s="35"/>
      <c r="AJ2725" s="35"/>
      <c r="AK2725" s="35"/>
    </row>
    <row r="2726" spans="7:37" s="13" customFormat="1" ht="13.9" customHeight="1" x14ac:dyDescent="0.3">
      <c r="G2726" s="44"/>
      <c r="H2726" s="44"/>
      <c r="I2726" s="44"/>
      <c r="J2726" s="44"/>
      <c r="K2726" s="44"/>
      <c r="L2726" s="44"/>
      <c r="M2726" s="44"/>
      <c r="N2726" s="44"/>
      <c r="O2726" s="44"/>
      <c r="P2726" s="44"/>
      <c r="Q2726" s="44"/>
      <c r="R2726" s="44"/>
      <c r="S2726" s="44"/>
      <c r="T2726" s="44"/>
      <c r="U2726" s="44"/>
      <c r="V2726" s="44"/>
      <c r="W2726" s="44"/>
      <c r="X2726" s="44"/>
      <c r="Y2726" s="44"/>
      <c r="Z2726" s="44"/>
      <c r="AA2726" s="35"/>
      <c r="AB2726" s="35"/>
      <c r="AC2726" s="35"/>
      <c r="AD2726" s="35"/>
      <c r="AE2726" s="35"/>
      <c r="AF2726" s="35"/>
      <c r="AG2726" s="35"/>
      <c r="AH2726" s="35"/>
      <c r="AI2726" s="35"/>
      <c r="AJ2726" s="35"/>
      <c r="AK2726" s="35"/>
    </row>
    <row r="2727" spans="7:37" s="13" customFormat="1" ht="13.9" customHeight="1" x14ac:dyDescent="0.3">
      <c r="G2727" s="44"/>
      <c r="H2727" s="44"/>
      <c r="I2727" s="44"/>
      <c r="J2727" s="44"/>
      <c r="K2727" s="44"/>
      <c r="L2727" s="44"/>
      <c r="M2727" s="44"/>
      <c r="N2727" s="44"/>
      <c r="O2727" s="44"/>
      <c r="P2727" s="44"/>
      <c r="Q2727" s="44"/>
      <c r="R2727" s="44"/>
      <c r="S2727" s="44"/>
      <c r="T2727" s="44"/>
      <c r="U2727" s="44"/>
      <c r="V2727" s="44"/>
      <c r="W2727" s="44"/>
      <c r="X2727" s="44"/>
      <c r="Y2727" s="44"/>
      <c r="Z2727" s="44"/>
      <c r="AA2727" s="35"/>
      <c r="AB2727" s="35"/>
      <c r="AC2727" s="35"/>
      <c r="AD2727" s="35"/>
      <c r="AE2727" s="35"/>
      <c r="AF2727" s="35"/>
      <c r="AG2727" s="35"/>
      <c r="AH2727" s="35"/>
      <c r="AI2727" s="35"/>
      <c r="AJ2727" s="35"/>
      <c r="AK2727" s="35"/>
    </row>
    <row r="2728" spans="7:37" s="13" customFormat="1" ht="13.9" customHeight="1" x14ac:dyDescent="0.3">
      <c r="G2728" s="44"/>
      <c r="H2728" s="44"/>
      <c r="I2728" s="44"/>
      <c r="J2728" s="44"/>
      <c r="K2728" s="44"/>
      <c r="L2728" s="44"/>
      <c r="M2728" s="44"/>
      <c r="N2728" s="44"/>
      <c r="O2728" s="44"/>
      <c r="P2728" s="44"/>
      <c r="Q2728" s="44"/>
      <c r="R2728" s="44"/>
      <c r="S2728" s="44"/>
      <c r="T2728" s="44"/>
      <c r="U2728" s="44"/>
      <c r="V2728" s="44"/>
      <c r="W2728" s="44"/>
      <c r="X2728" s="44"/>
      <c r="Y2728" s="44"/>
      <c r="Z2728" s="44"/>
      <c r="AA2728" s="35"/>
      <c r="AB2728" s="35"/>
      <c r="AC2728" s="35"/>
      <c r="AD2728" s="35"/>
      <c r="AE2728" s="35"/>
      <c r="AF2728" s="35"/>
      <c r="AG2728" s="35"/>
      <c r="AH2728" s="35"/>
      <c r="AI2728" s="35"/>
      <c r="AJ2728" s="35"/>
      <c r="AK2728" s="35"/>
    </row>
    <row r="2729" spans="7:37" s="13" customFormat="1" ht="13.9" customHeight="1" x14ac:dyDescent="0.3">
      <c r="G2729" s="44"/>
      <c r="H2729" s="44"/>
      <c r="I2729" s="44"/>
      <c r="J2729" s="44"/>
      <c r="K2729" s="44"/>
      <c r="L2729" s="44"/>
      <c r="M2729" s="44"/>
      <c r="N2729" s="44"/>
      <c r="O2729" s="44"/>
      <c r="P2729" s="44"/>
      <c r="Q2729" s="44"/>
      <c r="R2729" s="44"/>
      <c r="S2729" s="44"/>
      <c r="T2729" s="44"/>
      <c r="U2729" s="44"/>
      <c r="V2729" s="44"/>
      <c r="W2729" s="44"/>
      <c r="X2729" s="44"/>
      <c r="Y2729" s="44"/>
      <c r="Z2729" s="44"/>
      <c r="AA2729" s="35"/>
      <c r="AB2729" s="35"/>
      <c r="AC2729" s="35"/>
      <c r="AD2729" s="35"/>
      <c r="AE2729" s="35"/>
      <c r="AF2729" s="35"/>
      <c r="AG2729" s="35"/>
      <c r="AH2729" s="35"/>
      <c r="AI2729" s="35"/>
      <c r="AJ2729" s="35"/>
      <c r="AK2729" s="35"/>
    </row>
    <row r="2730" spans="7:37" s="13" customFormat="1" ht="13.9" customHeight="1" x14ac:dyDescent="0.3">
      <c r="G2730" s="44"/>
      <c r="H2730" s="44"/>
      <c r="I2730" s="44"/>
      <c r="J2730" s="44"/>
      <c r="K2730" s="44"/>
      <c r="L2730" s="44"/>
      <c r="M2730" s="44"/>
      <c r="N2730" s="44"/>
      <c r="O2730" s="44"/>
      <c r="P2730" s="44"/>
      <c r="Q2730" s="44"/>
      <c r="R2730" s="44"/>
      <c r="S2730" s="44"/>
      <c r="T2730" s="44"/>
      <c r="U2730" s="44"/>
      <c r="V2730" s="44"/>
      <c r="W2730" s="44"/>
      <c r="X2730" s="44"/>
      <c r="Y2730" s="44"/>
      <c r="Z2730" s="44"/>
      <c r="AA2730" s="35"/>
      <c r="AB2730" s="35"/>
      <c r="AC2730" s="35"/>
      <c r="AD2730" s="35"/>
      <c r="AE2730" s="35"/>
      <c r="AF2730" s="35"/>
      <c r="AG2730" s="35"/>
      <c r="AH2730" s="35"/>
      <c r="AI2730" s="35"/>
      <c r="AJ2730" s="35"/>
      <c r="AK2730" s="35"/>
    </row>
    <row r="2731" spans="7:37" s="13" customFormat="1" ht="13.9" customHeight="1" x14ac:dyDescent="0.3">
      <c r="G2731" s="44"/>
      <c r="H2731" s="44"/>
      <c r="I2731" s="44"/>
      <c r="J2731" s="44"/>
      <c r="K2731" s="44"/>
      <c r="L2731" s="44"/>
      <c r="M2731" s="44"/>
      <c r="N2731" s="44"/>
      <c r="O2731" s="44"/>
      <c r="P2731" s="44"/>
      <c r="Q2731" s="44"/>
      <c r="R2731" s="44"/>
      <c r="S2731" s="44"/>
      <c r="T2731" s="44"/>
      <c r="U2731" s="44"/>
      <c r="V2731" s="44"/>
      <c r="W2731" s="44"/>
      <c r="X2731" s="44"/>
      <c r="Y2731" s="44"/>
      <c r="Z2731" s="44"/>
      <c r="AA2731" s="35"/>
      <c r="AB2731" s="35"/>
      <c r="AC2731" s="35"/>
      <c r="AD2731" s="35"/>
      <c r="AE2731" s="35"/>
      <c r="AF2731" s="35"/>
      <c r="AG2731" s="35"/>
      <c r="AH2731" s="35"/>
      <c r="AI2731" s="35"/>
      <c r="AJ2731" s="35"/>
      <c r="AK2731" s="35"/>
    </row>
    <row r="2732" spans="7:37" s="13" customFormat="1" ht="13.9" customHeight="1" x14ac:dyDescent="0.3">
      <c r="G2732" s="44"/>
      <c r="H2732" s="44"/>
      <c r="I2732" s="44"/>
      <c r="J2732" s="44"/>
      <c r="K2732" s="44"/>
      <c r="L2732" s="44"/>
      <c r="M2732" s="44"/>
      <c r="N2732" s="44"/>
      <c r="O2732" s="44"/>
      <c r="P2732" s="44"/>
      <c r="Q2732" s="44"/>
      <c r="R2732" s="44"/>
      <c r="S2732" s="44"/>
      <c r="T2732" s="44"/>
      <c r="U2732" s="44"/>
      <c r="V2732" s="44"/>
      <c r="W2732" s="44"/>
      <c r="X2732" s="44"/>
      <c r="Y2732" s="44"/>
      <c r="Z2732" s="44"/>
      <c r="AA2732" s="35"/>
      <c r="AB2732" s="35"/>
      <c r="AC2732" s="35"/>
      <c r="AD2732" s="35"/>
      <c r="AE2732" s="35"/>
      <c r="AF2732" s="35"/>
      <c r="AG2732" s="35"/>
      <c r="AH2732" s="35"/>
      <c r="AI2732" s="35"/>
      <c r="AJ2732" s="35"/>
      <c r="AK2732" s="35"/>
    </row>
    <row r="2733" spans="7:37" s="13" customFormat="1" ht="13.9" customHeight="1" x14ac:dyDescent="0.3">
      <c r="G2733" s="44"/>
      <c r="H2733" s="44"/>
      <c r="I2733" s="44"/>
      <c r="J2733" s="44"/>
      <c r="K2733" s="44"/>
      <c r="L2733" s="44"/>
      <c r="M2733" s="44"/>
      <c r="N2733" s="44"/>
      <c r="O2733" s="44"/>
      <c r="P2733" s="44"/>
      <c r="Q2733" s="44"/>
      <c r="R2733" s="44"/>
      <c r="S2733" s="44"/>
      <c r="T2733" s="44"/>
      <c r="U2733" s="44"/>
      <c r="V2733" s="44"/>
      <c r="W2733" s="44"/>
      <c r="X2733" s="44"/>
      <c r="Y2733" s="44"/>
      <c r="Z2733" s="44"/>
      <c r="AA2733" s="35"/>
      <c r="AB2733" s="35"/>
      <c r="AC2733" s="35"/>
      <c r="AD2733" s="35"/>
      <c r="AE2733" s="35"/>
      <c r="AF2733" s="35"/>
      <c r="AG2733" s="35"/>
      <c r="AH2733" s="35"/>
      <c r="AI2733" s="35"/>
      <c r="AJ2733" s="35"/>
      <c r="AK2733" s="35"/>
    </row>
    <row r="2734" spans="7:37" s="13" customFormat="1" ht="13.9" customHeight="1" x14ac:dyDescent="0.3">
      <c r="G2734" s="44"/>
      <c r="H2734" s="44"/>
      <c r="I2734" s="44"/>
      <c r="J2734" s="44"/>
      <c r="K2734" s="44"/>
      <c r="L2734" s="44"/>
      <c r="M2734" s="44"/>
      <c r="N2734" s="44"/>
      <c r="O2734" s="44"/>
      <c r="P2734" s="44"/>
      <c r="Q2734" s="44"/>
      <c r="R2734" s="44"/>
      <c r="S2734" s="44"/>
      <c r="T2734" s="44"/>
      <c r="U2734" s="44"/>
      <c r="V2734" s="44"/>
      <c r="W2734" s="44"/>
      <c r="X2734" s="44"/>
      <c r="Y2734" s="44"/>
      <c r="Z2734" s="44"/>
      <c r="AA2734" s="35"/>
      <c r="AB2734" s="35"/>
      <c r="AC2734" s="35"/>
      <c r="AD2734" s="35"/>
      <c r="AE2734" s="35"/>
      <c r="AF2734" s="35"/>
      <c r="AG2734" s="35"/>
      <c r="AH2734" s="35"/>
      <c r="AI2734" s="35"/>
      <c r="AJ2734" s="35"/>
      <c r="AK2734" s="35"/>
    </row>
    <row r="2735" spans="7:37" s="13" customFormat="1" ht="13.9" customHeight="1" x14ac:dyDescent="0.3">
      <c r="G2735" s="44"/>
      <c r="H2735" s="44"/>
      <c r="I2735" s="44"/>
      <c r="J2735" s="44"/>
      <c r="K2735" s="44"/>
      <c r="L2735" s="44"/>
      <c r="M2735" s="44"/>
      <c r="N2735" s="44"/>
      <c r="O2735" s="44"/>
      <c r="P2735" s="44"/>
      <c r="Q2735" s="44"/>
      <c r="R2735" s="44"/>
      <c r="S2735" s="44"/>
      <c r="T2735" s="44"/>
      <c r="U2735" s="44"/>
      <c r="V2735" s="44"/>
      <c r="W2735" s="44"/>
      <c r="X2735" s="44"/>
      <c r="Y2735" s="44"/>
      <c r="Z2735" s="44"/>
      <c r="AA2735" s="35"/>
      <c r="AB2735" s="35"/>
      <c r="AC2735" s="35"/>
      <c r="AD2735" s="35"/>
      <c r="AE2735" s="35"/>
      <c r="AF2735" s="35"/>
      <c r="AG2735" s="35"/>
      <c r="AH2735" s="35"/>
      <c r="AI2735" s="35"/>
      <c r="AJ2735" s="35"/>
      <c r="AK2735" s="35"/>
    </row>
    <row r="2736" spans="7:37" s="13" customFormat="1" ht="13.9" customHeight="1" x14ac:dyDescent="0.3">
      <c r="G2736" s="44"/>
      <c r="H2736" s="44"/>
      <c r="I2736" s="44"/>
      <c r="J2736" s="44"/>
      <c r="K2736" s="44"/>
      <c r="L2736" s="44"/>
      <c r="M2736" s="44"/>
      <c r="N2736" s="44"/>
      <c r="O2736" s="44"/>
      <c r="P2736" s="44"/>
      <c r="Q2736" s="44"/>
      <c r="R2736" s="44"/>
      <c r="S2736" s="44"/>
      <c r="T2736" s="44"/>
      <c r="U2736" s="44"/>
      <c r="V2736" s="44"/>
      <c r="W2736" s="44"/>
      <c r="X2736" s="44"/>
      <c r="Y2736" s="44"/>
      <c r="Z2736" s="44"/>
      <c r="AA2736" s="35"/>
      <c r="AB2736" s="35"/>
      <c r="AC2736" s="35"/>
      <c r="AD2736" s="35"/>
      <c r="AE2736" s="35"/>
      <c r="AF2736" s="35"/>
      <c r="AG2736" s="35"/>
      <c r="AH2736" s="35"/>
      <c r="AI2736" s="35"/>
      <c r="AJ2736" s="35"/>
      <c r="AK2736" s="35"/>
    </row>
    <row r="2737" spans="7:37" s="13" customFormat="1" ht="13.9" customHeight="1" x14ac:dyDescent="0.3">
      <c r="G2737" s="44"/>
      <c r="H2737" s="44"/>
      <c r="I2737" s="44"/>
      <c r="J2737" s="44"/>
      <c r="K2737" s="44"/>
      <c r="L2737" s="44"/>
      <c r="M2737" s="44"/>
      <c r="N2737" s="44"/>
      <c r="O2737" s="44"/>
      <c r="P2737" s="44"/>
      <c r="Q2737" s="44"/>
      <c r="R2737" s="44"/>
      <c r="S2737" s="44"/>
      <c r="T2737" s="44"/>
      <c r="U2737" s="44"/>
      <c r="V2737" s="44"/>
      <c r="W2737" s="44"/>
      <c r="X2737" s="44"/>
      <c r="Y2737" s="44"/>
      <c r="Z2737" s="44"/>
      <c r="AA2737" s="35"/>
      <c r="AB2737" s="35"/>
      <c r="AC2737" s="35"/>
      <c r="AD2737" s="35"/>
      <c r="AE2737" s="35"/>
      <c r="AF2737" s="35"/>
      <c r="AG2737" s="35"/>
      <c r="AH2737" s="35"/>
      <c r="AI2737" s="35"/>
      <c r="AJ2737" s="35"/>
      <c r="AK2737" s="35"/>
    </row>
    <row r="2738" spans="7:37" s="13" customFormat="1" ht="13.9" customHeight="1" x14ac:dyDescent="0.3">
      <c r="G2738" s="44"/>
      <c r="H2738" s="44"/>
      <c r="I2738" s="44"/>
      <c r="J2738" s="44"/>
      <c r="K2738" s="44"/>
      <c r="L2738" s="44"/>
      <c r="M2738" s="44"/>
      <c r="N2738" s="44"/>
      <c r="O2738" s="44"/>
      <c r="P2738" s="44"/>
      <c r="Q2738" s="44"/>
      <c r="R2738" s="44"/>
      <c r="S2738" s="44"/>
      <c r="T2738" s="44"/>
      <c r="U2738" s="44"/>
      <c r="V2738" s="44"/>
      <c r="W2738" s="44"/>
      <c r="X2738" s="44"/>
      <c r="Y2738" s="44"/>
      <c r="Z2738" s="44"/>
      <c r="AA2738" s="35"/>
      <c r="AB2738" s="35"/>
      <c r="AC2738" s="35"/>
      <c r="AD2738" s="35"/>
      <c r="AE2738" s="35"/>
      <c r="AF2738" s="35"/>
      <c r="AG2738" s="35"/>
      <c r="AH2738" s="35"/>
      <c r="AI2738" s="35"/>
      <c r="AJ2738" s="35"/>
      <c r="AK2738" s="35"/>
    </row>
    <row r="2739" spans="7:37" s="13" customFormat="1" ht="13.9" customHeight="1" x14ac:dyDescent="0.3">
      <c r="G2739" s="44"/>
      <c r="H2739" s="44"/>
      <c r="I2739" s="44"/>
      <c r="J2739" s="44"/>
      <c r="K2739" s="44"/>
      <c r="L2739" s="44"/>
      <c r="M2739" s="44"/>
      <c r="N2739" s="44"/>
      <c r="O2739" s="44"/>
      <c r="P2739" s="44"/>
      <c r="Q2739" s="44"/>
      <c r="R2739" s="44"/>
      <c r="S2739" s="44"/>
      <c r="T2739" s="44"/>
      <c r="U2739" s="44"/>
      <c r="V2739" s="44"/>
      <c r="W2739" s="44"/>
      <c r="X2739" s="44"/>
      <c r="Y2739" s="44"/>
      <c r="Z2739" s="44"/>
      <c r="AA2739" s="35"/>
      <c r="AB2739" s="35"/>
      <c r="AC2739" s="35"/>
      <c r="AD2739" s="35"/>
      <c r="AE2739" s="35"/>
      <c r="AF2739" s="35"/>
      <c r="AG2739" s="35"/>
      <c r="AH2739" s="35"/>
      <c r="AI2739" s="35"/>
      <c r="AJ2739" s="35"/>
      <c r="AK2739" s="35"/>
    </row>
    <row r="2740" spans="7:37" s="13" customFormat="1" ht="13.9" customHeight="1" x14ac:dyDescent="0.3">
      <c r="G2740" s="44"/>
      <c r="H2740" s="44"/>
      <c r="I2740" s="44"/>
      <c r="J2740" s="44"/>
      <c r="K2740" s="44"/>
      <c r="L2740" s="44"/>
      <c r="M2740" s="44"/>
      <c r="N2740" s="44"/>
      <c r="O2740" s="44"/>
      <c r="P2740" s="44"/>
      <c r="Q2740" s="44"/>
      <c r="R2740" s="44"/>
      <c r="S2740" s="44"/>
      <c r="T2740" s="44"/>
      <c r="U2740" s="44"/>
      <c r="V2740" s="44"/>
      <c r="W2740" s="44"/>
      <c r="X2740" s="44"/>
      <c r="Y2740" s="44"/>
      <c r="Z2740" s="44"/>
      <c r="AA2740" s="35"/>
      <c r="AB2740" s="35"/>
      <c r="AC2740" s="35"/>
      <c r="AD2740" s="35"/>
      <c r="AE2740" s="35"/>
      <c r="AF2740" s="35"/>
      <c r="AG2740" s="35"/>
      <c r="AH2740" s="35"/>
      <c r="AI2740" s="35"/>
      <c r="AJ2740" s="35"/>
      <c r="AK2740" s="35"/>
    </row>
    <row r="2741" spans="7:37" s="13" customFormat="1" ht="13.9" customHeight="1" x14ac:dyDescent="0.3">
      <c r="G2741" s="44"/>
      <c r="H2741" s="44"/>
      <c r="I2741" s="44"/>
      <c r="J2741" s="44"/>
      <c r="K2741" s="44"/>
      <c r="L2741" s="44"/>
      <c r="M2741" s="44"/>
      <c r="N2741" s="44"/>
      <c r="O2741" s="44"/>
      <c r="P2741" s="44"/>
      <c r="Q2741" s="44"/>
      <c r="R2741" s="44"/>
      <c r="S2741" s="44"/>
      <c r="T2741" s="44"/>
      <c r="U2741" s="44"/>
      <c r="V2741" s="44"/>
      <c r="W2741" s="44"/>
      <c r="X2741" s="44"/>
      <c r="Y2741" s="44"/>
      <c r="Z2741" s="44"/>
      <c r="AA2741" s="35"/>
      <c r="AB2741" s="35"/>
      <c r="AC2741" s="35"/>
      <c r="AD2741" s="35"/>
      <c r="AE2741" s="35"/>
      <c r="AF2741" s="35"/>
      <c r="AG2741" s="35"/>
      <c r="AH2741" s="35"/>
      <c r="AI2741" s="35"/>
      <c r="AJ2741" s="35"/>
      <c r="AK2741" s="35"/>
    </row>
    <row r="2742" spans="7:37" s="13" customFormat="1" ht="13.9" customHeight="1" x14ac:dyDescent="0.3">
      <c r="G2742" s="44"/>
      <c r="H2742" s="44"/>
      <c r="I2742" s="44"/>
      <c r="J2742" s="44"/>
      <c r="K2742" s="44"/>
      <c r="L2742" s="44"/>
      <c r="M2742" s="44"/>
      <c r="N2742" s="44"/>
      <c r="O2742" s="44"/>
      <c r="P2742" s="44"/>
      <c r="Q2742" s="44"/>
      <c r="R2742" s="44"/>
      <c r="S2742" s="44"/>
      <c r="T2742" s="44"/>
      <c r="U2742" s="44"/>
      <c r="V2742" s="44"/>
      <c r="W2742" s="44"/>
      <c r="X2742" s="44"/>
      <c r="Y2742" s="44"/>
      <c r="Z2742" s="44"/>
      <c r="AA2742" s="35"/>
      <c r="AB2742" s="35"/>
      <c r="AC2742" s="35"/>
      <c r="AD2742" s="35"/>
      <c r="AE2742" s="35"/>
      <c r="AF2742" s="35"/>
      <c r="AG2742" s="35"/>
      <c r="AH2742" s="35"/>
      <c r="AI2742" s="35"/>
      <c r="AJ2742" s="35"/>
      <c r="AK2742" s="35"/>
    </row>
    <row r="2743" spans="7:37" s="13" customFormat="1" ht="13.9" customHeight="1" x14ac:dyDescent="0.3">
      <c r="G2743" s="44"/>
      <c r="H2743" s="44"/>
      <c r="I2743" s="44"/>
      <c r="J2743" s="44"/>
      <c r="K2743" s="44"/>
      <c r="L2743" s="44"/>
      <c r="M2743" s="44"/>
      <c r="N2743" s="44"/>
      <c r="O2743" s="44"/>
      <c r="P2743" s="44"/>
      <c r="Q2743" s="44"/>
      <c r="R2743" s="44"/>
      <c r="S2743" s="44"/>
      <c r="T2743" s="44"/>
      <c r="U2743" s="44"/>
      <c r="V2743" s="44"/>
      <c r="W2743" s="44"/>
      <c r="X2743" s="44"/>
      <c r="Y2743" s="44"/>
      <c r="Z2743" s="44"/>
      <c r="AA2743" s="35"/>
      <c r="AB2743" s="35"/>
      <c r="AC2743" s="35"/>
      <c r="AD2743" s="35"/>
      <c r="AE2743" s="35"/>
      <c r="AF2743" s="35"/>
      <c r="AG2743" s="35"/>
      <c r="AH2743" s="35"/>
      <c r="AI2743" s="35"/>
      <c r="AJ2743" s="35"/>
      <c r="AK2743" s="35"/>
    </row>
    <row r="2744" spans="7:37" s="13" customFormat="1" ht="13.9" customHeight="1" x14ac:dyDescent="0.3">
      <c r="G2744" s="44"/>
      <c r="H2744" s="44"/>
      <c r="I2744" s="44"/>
      <c r="J2744" s="44"/>
      <c r="K2744" s="44"/>
      <c r="L2744" s="44"/>
      <c r="M2744" s="44"/>
      <c r="N2744" s="44"/>
      <c r="O2744" s="44"/>
      <c r="P2744" s="44"/>
      <c r="Q2744" s="44"/>
      <c r="R2744" s="44"/>
      <c r="S2744" s="44"/>
      <c r="T2744" s="44"/>
      <c r="U2744" s="44"/>
      <c r="V2744" s="44"/>
      <c r="W2744" s="44"/>
      <c r="X2744" s="44"/>
      <c r="Y2744" s="44"/>
      <c r="Z2744" s="44"/>
      <c r="AA2744" s="35"/>
      <c r="AB2744" s="35"/>
      <c r="AC2744" s="35"/>
      <c r="AD2744" s="35"/>
      <c r="AE2744" s="35"/>
      <c r="AF2744" s="35"/>
      <c r="AG2744" s="35"/>
      <c r="AH2744" s="35"/>
      <c r="AI2744" s="35"/>
      <c r="AJ2744" s="35"/>
      <c r="AK2744" s="35"/>
    </row>
    <row r="2745" spans="7:37" s="13" customFormat="1" ht="13.9" customHeight="1" x14ac:dyDescent="0.3">
      <c r="G2745" s="44"/>
      <c r="H2745" s="44"/>
      <c r="I2745" s="44"/>
      <c r="J2745" s="44"/>
      <c r="K2745" s="44"/>
      <c r="L2745" s="44"/>
      <c r="M2745" s="44"/>
      <c r="N2745" s="44"/>
      <c r="O2745" s="44"/>
      <c r="P2745" s="44"/>
      <c r="Q2745" s="44"/>
      <c r="R2745" s="44"/>
      <c r="S2745" s="44"/>
      <c r="T2745" s="44"/>
      <c r="U2745" s="44"/>
      <c r="V2745" s="44"/>
      <c r="W2745" s="44"/>
      <c r="X2745" s="44"/>
      <c r="Y2745" s="44"/>
      <c r="Z2745" s="44"/>
      <c r="AA2745" s="35"/>
      <c r="AB2745" s="35"/>
      <c r="AC2745" s="35"/>
      <c r="AD2745" s="35"/>
      <c r="AE2745" s="35"/>
      <c r="AF2745" s="35"/>
      <c r="AG2745" s="35"/>
      <c r="AH2745" s="35"/>
      <c r="AI2745" s="35"/>
      <c r="AJ2745" s="35"/>
      <c r="AK2745" s="35"/>
    </row>
    <row r="2746" spans="7:37" s="13" customFormat="1" ht="13.9" customHeight="1" x14ac:dyDescent="0.3">
      <c r="G2746" s="44"/>
      <c r="H2746" s="44"/>
      <c r="I2746" s="44"/>
      <c r="J2746" s="44"/>
      <c r="K2746" s="44"/>
      <c r="L2746" s="44"/>
      <c r="M2746" s="44"/>
      <c r="N2746" s="44"/>
      <c r="O2746" s="44"/>
      <c r="P2746" s="44"/>
      <c r="Q2746" s="44"/>
      <c r="R2746" s="44"/>
      <c r="S2746" s="44"/>
      <c r="T2746" s="44"/>
      <c r="U2746" s="44"/>
      <c r="V2746" s="44"/>
      <c r="W2746" s="44"/>
      <c r="X2746" s="44"/>
      <c r="Y2746" s="44"/>
      <c r="Z2746" s="44"/>
      <c r="AA2746" s="35"/>
      <c r="AB2746" s="35"/>
      <c r="AC2746" s="35"/>
      <c r="AD2746" s="35"/>
      <c r="AE2746" s="35"/>
      <c r="AF2746" s="35"/>
      <c r="AG2746" s="35"/>
      <c r="AH2746" s="35"/>
      <c r="AI2746" s="35"/>
      <c r="AJ2746" s="35"/>
      <c r="AK2746" s="35"/>
    </row>
    <row r="2747" spans="7:37" s="13" customFormat="1" ht="13.9" customHeight="1" x14ac:dyDescent="0.3">
      <c r="G2747" s="44"/>
      <c r="H2747" s="44"/>
      <c r="I2747" s="44"/>
      <c r="J2747" s="44"/>
      <c r="K2747" s="44"/>
      <c r="L2747" s="44"/>
      <c r="M2747" s="44"/>
      <c r="N2747" s="44"/>
      <c r="O2747" s="44"/>
      <c r="P2747" s="44"/>
      <c r="Q2747" s="44"/>
      <c r="R2747" s="44"/>
      <c r="S2747" s="44"/>
      <c r="T2747" s="44"/>
      <c r="U2747" s="44"/>
      <c r="V2747" s="44"/>
      <c r="W2747" s="44"/>
      <c r="X2747" s="44"/>
      <c r="Y2747" s="44"/>
      <c r="Z2747" s="44"/>
      <c r="AA2747" s="35"/>
      <c r="AB2747" s="35"/>
      <c r="AC2747" s="35"/>
      <c r="AD2747" s="35"/>
      <c r="AE2747" s="35"/>
      <c r="AF2747" s="35"/>
      <c r="AG2747" s="35"/>
      <c r="AH2747" s="35"/>
      <c r="AI2747" s="35"/>
      <c r="AJ2747" s="35"/>
      <c r="AK2747" s="35"/>
    </row>
    <row r="2748" spans="7:37" s="13" customFormat="1" ht="13.9" customHeight="1" x14ac:dyDescent="0.3">
      <c r="G2748" s="44"/>
      <c r="H2748" s="44"/>
      <c r="I2748" s="44"/>
      <c r="J2748" s="44"/>
      <c r="K2748" s="44"/>
      <c r="L2748" s="44"/>
      <c r="M2748" s="44"/>
      <c r="N2748" s="44"/>
      <c r="O2748" s="44"/>
      <c r="P2748" s="44"/>
      <c r="Q2748" s="44"/>
      <c r="R2748" s="44"/>
      <c r="S2748" s="44"/>
      <c r="T2748" s="44"/>
      <c r="U2748" s="44"/>
      <c r="V2748" s="44"/>
      <c r="W2748" s="44"/>
      <c r="X2748" s="44"/>
      <c r="Y2748" s="44"/>
      <c r="Z2748" s="44"/>
      <c r="AA2748" s="35"/>
      <c r="AB2748" s="35"/>
      <c r="AC2748" s="35"/>
      <c r="AD2748" s="35"/>
      <c r="AE2748" s="35"/>
      <c r="AF2748" s="35"/>
      <c r="AG2748" s="35"/>
      <c r="AH2748" s="35"/>
      <c r="AI2748" s="35"/>
      <c r="AJ2748" s="35"/>
      <c r="AK2748" s="35"/>
    </row>
    <row r="2749" spans="7:37" s="13" customFormat="1" ht="13.9" customHeight="1" x14ac:dyDescent="0.3">
      <c r="G2749" s="44"/>
      <c r="H2749" s="44"/>
      <c r="I2749" s="44"/>
      <c r="J2749" s="44"/>
      <c r="K2749" s="44"/>
      <c r="L2749" s="44"/>
      <c r="M2749" s="44"/>
      <c r="N2749" s="44"/>
      <c r="O2749" s="44"/>
      <c r="P2749" s="44"/>
      <c r="Q2749" s="44"/>
      <c r="R2749" s="44"/>
      <c r="S2749" s="44"/>
      <c r="T2749" s="44"/>
      <c r="U2749" s="44"/>
      <c r="V2749" s="44"/>
      <c r="W2749" s="44"/>
      <c r="X2749" s="44"/>
      <c r="Y2749" s="44"/>
      <c r="Z2749" s="44"/>
      <c r="AA2749" s="35"/>
      <c r="AB2749" s="35"/>
      <c r="AC2749" s="35"/>
      <c r="AD2749" s="35"/>
      <c r="AE2749" s="35"/>
      <c r="AF2749" s="35"/>
      <c r="AG2749" s="35"/>
      <c r="AH2749" s="35"/>
      <c r="AI2749" s="35"/>
      <c r="AJ2749" s="35"/>
      <c r="AK2749" s="35"/>
    </row>
    <row r="2750" spans="7:37" s="13" customFormat="1" ht="13.9" customHeight="1" x14ac:dyDescent="0.3">
      <c r="G2750" s="44"/>
      <c r="H2750" s="44"/>
      <c r="I2750" s="44"/>
      <c r="J2750" s="44"/>
      <c r="K2750" s="44"/>
      <c r="L2750" s="44"/>
      <c r="M2750" s="44"/>
      <c r="N2750" s="44"/>
      <c r="O2750" s="44"/>
      <c r="P2750" s="44"/>
      <c r="Q2750" s="44"/>
      <c r="R2750" s="44"/>
      <c r="S2750" s="44"/>
      <c r="T2750" s="44"/>
      <c r="U2750" s="44"/>
      <c r="V2750" s="44"/>
      <c r="W2750" s="44"/>
      <c r="X2750" s="44"/>
      <c r="Y2750" s="44"/>
      <c r="Z2750" s="44"/>
      <c r="AA2750" s="35"/>
      <c r="AB2750" s="35"/>
      <c r="AC2750" s="35"/>
      <c r="AD2750" s="35"/>
      <c r="AE2750" s="35"/>
      <c r="AF2750" s="35"/>
      <c r="AG2750" s="35"/>
      <c r="AH2750" s="35"/>
      <c r="AI2750" s="35"/>
      <c r="AJ2750" s="35"/>
      <c r="AK2750" s="35"/>
    </row>
    <row r="2751" spans="7:37" s="13" customFormat="1" ht="13.9" customHeight="1" x14ac:dyDescent="0.3">
      <c r="G2751" s="44"/>
      <c r="H2751" s="44"/>
      <c r="I2751" s="44"/>
      <c r="J2751" s="44"/>
      <c r="K2751" s="44"/>
      <c r="L2751" s="44"/>
      <c r="M2751" s="44"/>
      <c r="N2751" s="44"/>
      <c r="O2751" s="44"/>
      <c r="P2751" s="44"/>
      <c r="Q2751" s="44"/>
      <c r="R2751" s="44"/>
      <c r="S2751" s="44"/>
      <c r="T2751" s="44"/>
      <c r="U2751" s="44"/>
      <c r="V2751" s="44"/>
      <c r="W2751" s="44"/>
      <c r="X2751" s="44"/>
      <c r="Y2751" s="44"/>
      <c r="Z2751" s="44"/>
      <c r="AA2751" s="35"/>
      <c r="AB2751" s="35"/>
      <c r="AC2751" s="35"/>
      <c r="AD2751" s="35"/>
      <c r="AE2751" s="35"/>
      <c r="AF2751" s="35"/>
      <c r="AG2751" s="35"/>
      <c r="AH2751" s="35"/>
      <c r="AI2751" s="35"/>
      <c r="AJ2751" s="35"/>
      <c r="AK2751" s="35"/>
    </row>
    <row r="2752" spans="7:37" s="13" customFormat="1" ht="13.9" customHeight="1" x14ac:dyDescent="0.3">
      <c r="G2752" s="44"/>
      <c r="H2752" s="44"/>
      <c r="I2752" s="44"/>
      <c r="J2752" s="44"/>
      <c r="K2752" s="44"/>
      <c r="L2752" s="44"/>
      <c r="M2752" s="44"/>
      <c r="N2752" s="44"/>
      <c r="O2752" s="44"/>
      <c r="P2752" s="44"/>
      <c r="Q2752" s="44"/>
      <c r="R2752" s="44"/>
      <c r="S2752" s="44"/>
      <c r="T2752" s="44"/>
      <c r="U2752" s="44"/>
      <c r="V2752" s="44"/>
      <c r="W2752" s="44"/>
      <c r="X2752" s="44"/>
      <c r="Y2752" s="44"/>
      <c r="Z2752" s="44"/>
      <c r="AA2752" s="35"/>
      <c r="AB2752" s="35"/>
      <c r="AC2752" s="35"/>
      <c r="AD2752" s="35"/>
      <c r="AE2752" s="35"/>
      <c r="AF2752" s="35"/>
      <c r="AG2752" s="35"/>
      <c r="AH2752" s="35"/>
      <c r="AI2752" s="35"/>
      <c r="AJ2752" s="35"/>
      <c r="AK2752" s="35"/>
    </row>
    <row r="2753" spans="7:37" s="13" customFormat="1" ht="13.9" customHeight="1" x14ac:dyDescent="0.3">
      <c r="G2753" s="44"/>
      <c r="H2753" s="44"/>
      <c r="I2753" s="44"/>
      <c r="J2753" s="44"/>
      <c r="K2753" s="44"/>
      <c r="L2753" s="44"/>
      <c r="M2753" s="44"/>
      <c r="N2753" s="44"/>
      <c r="O2753" s="44"/>
      <c r="P2753" s="44"/>
      <c r="Q2753" s="44"/>
      <c r="R2753" s="44"/>
      <c r="S2753" s="44"/>
      <c r="T2753" s="44"/>
      <c r="U2753" s="44"/>
      <c r="V2753" s="44"/>
      <c r="W2753" s="44"/>
      <c r="X2753" s="44"/>
      <c r="Y2753" s="44"/>
      <c r="Z2753" s="44"/>
      <c r="AA2753" s="35"/>
      <c r="AB2753" s="35"/>
      <c r="AC2753" s="35"/>
      <c r="AD2753" s="35"/>
      <c r="AE2753" s="35"/>
      <c r="AF2753" s="35"/>
      <c r="AG2753" s="35"/>
      <c r="AH2753" s="35"/>
      <c r="AI2753" s="35"/>
      <c r="AJ2753" s="35"/>
      <c r="AK2753" s="35"/>
    </row>
    <row r="2754" spans="7:37" s="13" customFormat="1" ht="13.9" customHeight="1" x14ac:dyDescent="0.3">
      <c r="G2754" s="44"/>
      <c r="H2754" s="44"/>
      <c r="I2754" s="44"/>
      <c r="J2754" s="44"/>
      <c r="K2754" s="44"/>
      <c r="L2754" s="44"/>
      <c r="M2754" s="44"/>
      <c r="N2754" s="44"/>
      <c r="O2754" s="44"/>
      <c r="P2754" s="44"/>
      <c r="Q2754" s="44"/>
      <c r="R2754" s="44"/>
      <c r="S2754" s="44"/>
      <c r="T2754" s="44"/>
      <c r="U2754" s="44"/>
      <c r="V2754" s="44"/>
      <c r="W2754" s="44"/>
      <c r="X2754" s="44"/>
      <c r="Y2754" s="44"/>
      <c r="Z2754" s="44"/>
      <c r="AA2754" s="35"/>
      <c r="AB2754" s="35"/>
      <c r="AC2754" s="35"/>
      <c r="AD2754" s="35"/>
      <c r="AE2754" s="35"/>
      <c r="AF2754" s="35"/>
      <c r="AG2754" s="35"/>
      <c r="AH2754" s="35"/>
      <c r="AI2754" s="35"/>
      <c r="AJ2754" s="35"/>
      <c r="AK2754" s="35"/>
    </row>
    <row r="2755" spans="7:37" s="13" customFormat="1" ht="13.9" customHeight="1" x14ac:dyDescent="0.3">
      <c r="G2755" s="44"/>
      <c r="H2755" s="44"/>
      <c r="I2755" s="44"/>
      <c r="J2755" s="44"/>
      <c r="K2755" s="44"/>
      <c r="L2755" s="44"/>
      <c r="M2755" s="44"/>
      <c r="N2755" s="44"/>
      <c r="O2755" s="44"/>
      <c r="P2755" s="44"/>
      <c r="Q2755" s="44"/>
      <c r="R2755" s="44"/>
      <c r="S2755" s="44"/>
      <c r="T2755" s="44"/>
      <c r="U2755" s="44"/>
      <c r="V2755" s="44"/>
      <c r="W2755" s="44"/>
      <c r="X2755" s="44"/>
      <c r="Y2755" s="44"/>
      <c r="Z2755" s="44"/>
      <c r="AA2755" s="35"/>
      <c r="AB2755" s="35"/>
      <c r="AC2755" s="35"/>
      <c r="AD2755" s="35"/>
      <c r="AE2755" s="35"/>
      <c r="AF2755" s="35"/>
      <c r="AG2755" s="35"/>
      <c r="AH2755" s="35"/>
      <c r="AI2755" s="35"/>
      <c r="AJ2755" s="35"/>
      <c r="AK2755" s="35"/>
    </row>
    <row r="2756" spans="7:37" s="13" customFormat="1" ht="13.9" customHeight="1" x14ac:dyDescent="0.3">
      <c r="G2756" s="44"/>
      <c r="H2756" s="44"/>
      <c r="I2756" s="44"/>
      <c r="J2756" s="44"/>
      <c r="K2756" s="44"/>
      <c r="L2756" s="44"/>
      <c r="M2756" s="44"/>
      <c r="N2756" s="44"/>
      <c r="O2756" s="44"/>
      <c r="P2756" s="44"/>
      <c r="Q2756" s="44"/>
      <c r="R2756" s="44"/>
      <c r="S2756" s="44"/>
      <c r="T2756" s="44"/>
      <c r="U2756" s="44"/>
      <c r="V2756" s="44"/>
      <c r="W2756" s="44"/>
      <c r="X2756" s="44"/>
      <c r="Y2756" s="44"/>
      <c r="Z2756" s="44"/>
      <c r="AA2756" s="35"/>
      <c r="AB2756" s="35"/>
      <c r="AC2756" s="35"/>
      <c r="AD2756" s="35"/>
      <c r="AE2756" s="35"/>
      <c r="AF2756" s="35"/>
      <c r="AG2756" s="35"/>
      <c r="AH2756" s="35"/>
      <c r="AI2756" s="35"/>
      <c r="AJ2756" s="35"/>
      <c r="AK2756" s="35"/>
    </row>
    <row r="2757" spans="7:37" s="13" customFormat="1" ht="13.9" customHeight="1" x14ac:dyDescent="0.3">
      <c r="G2757" s="44"/>
      <c r="H2757" s="44"/>
      <c r="I2757" s="44"/>
      <c r="J2757" s="44"/>
      <c r="K2757" s="44"/>
      <c r="L2757" s="44"/>
      <c r="M2757" s="44"/>
      <c r="N2757" s="44"/>
      <c r="O2757" s="44"/>
      <c r="P2757" s="44"/>
      <c r="Q2757" s="44"/>
      <c r="R2757" s="44"/>
      <c r="S2757" s="44"/>
      <c r="T2757" s="44"/>
      <c r="U2757" s="44"/>
      <c r="V2757" s="44"/>
      <c r="W2757" s="44"/>
      <c r="X2757" s="44"/>
      <c r="Y2757" s="44"/>
      <c r="Z2757" s="44"/>
      <c r="AA2757" s="35"/>
      <c r="AB2757" s="35"/>
      <c r="AC2757" s="35"/>
      <c r="AD2757" s="35"/>
      <c r="AE2757" s="35"/>
      <c r="AF2757" s="35"/>
      <c r="AG2757" s="35"/>
      <c r="AH2757" s="35"/>
      <c r="AI2757" s="35"/>
      <c r="AJ2757" s="35"/>
      <c r="AK2757" s="35"/>
    </row>
    <row r="2758" spans="7:37" s="13" customFormat="1" ht="13.9" customHeight="1" x14ac:dyDescent="0.3">
      <c r="G2758" s="44"/>
      <c r="H2758" s="44"/>
      <c r="I2758" s="44"/>
      <c r="J2758" s="44"/>
      <c r="K2758" s="44"/>
      <c r="L2758" s="44"/>
      <c r="M2758" s="44"/>
      <c r="N2758" s="44"/>
      <c r="O2758" s="44"/>
      <c r="P2758" s="44"/>
      <c r="Q2758" s="44"/>
      <c r="R2758" s="44"/>
      <c r="S2758" s="44"/>
      <c r="T2758" s="44"/>
      <c r="U2758" s="44"/>
      <c r="V2758" s="44"/>
      <c r="W2758" s="44"/>
      <c r="X2758" s="44"/>
      <c r="Y2758" s="44"/>
      <c r="Z2758" s="44"/>
      <c r="AA2758" s="35"/>
      <c r="AB2758" s="35"/>
      <c r="AC2758" s="35"/>
      <c r="AD2758" s="35"/>
      <c r="AE2758" s="35"/>
      <c r="AF2758" s="35"/>
      <c r="AG2758" s="35"/>
      <c r="AH2758" s="35"/>
      <c r="AI2758" s="35"/>
      <c r="AJ2758" s="35"/>
      <c r="AK2758" s="35"/>
    </row>
    <row r="2759" spans="7:37" s="13" customFormat="1" ht="13.9" customHeight="1" x14ac:dyDescent="0.3">
      <c r="G2759" s="44"/>
      <c r="H2759" s="44"/>
      <c r="I2759" s="44"/>
      <c r="J2759" s="44"/>
      <c r="K2759" s="44"/>
      <c r="L2759" s="44"/>
      <c r="M2759" s="44"/>
      <c r="N2759" s="44"/>
      <c r="O2759" s="44"/>
      <c r="P2759" s="44"/>
      <c r="Q2759" s="44"/>
      <c r="R2759" s="44"/>
      <c r="S2759" s="44"/>
      <c r="T2759" s="44"/>
      <c r="U2759" s="44"/>
      <c r="V2759" s="44"/>
      <c r="W2759" s="44"/>
      <c r="X2759" s="44"/>
      <c r="Y2759" s="44"/>
      <c r="Z2759" s="44"/>
      <c r="AA2759" s="35"/>
      <c r="AB2759" s="35"/>
      <c r="AC2759" s="35"/>
      <c r="AD2759" s="35"/>
      <c r="AE2759" s="35"/>
      <c r="AF2759" s="35"/>
      <c r="AG2759" s="35"/>
      <c r="AH2759" s="35"/>
      <c r="AI2759" s="35"/>
      <c r="AJ2759" s="35"/>
      <c r="AK2759" s="35"/>
    </row>
    <row r="2760" spans="7:37" s="13" customFormat="1" ht="13.9" customHeight="1" x14ac:dyDescent="0.3">
      <c r="G2760" s="44"/>
      <c r="H2760" s="44"/>
      <c r="I2760" s="44"/>
      <c r="J2760" s="44"/>
      <c r="K2760" s="44"/>
      <c r="L2760" s="44"/>
      <c r="M2760" s="44"/>
      <c r="N2760" s="44"/>
      <c r="O2760" s="44"/>
      <c r="P2760" s="44"/>
      <c r="Q2760" s="44"/>
      <c r="R2760" s="44"/>
      <c r="S2760" s="44"/>
      <c r="T2760" s="44"/>
      <c r="U2760" s="44"/>
      <c r="V2760" s="44"/>
      <c r="W2760" s="44"/>
      <c r="X2760" s="44"/>
      <c r="Y2760" s="44"/>
      <c r="Z2760" s="44"/>
      <c r="AA2760" s="35"/>
      <c r="AB2760" s="35"/>
      <c r="AC2760" s="35"/>
      <c r="AD2760" s="35"/>
      <c r="AE2760" s="35"/>
      <c r="AF2760" s="35"/>
      <c r="AG2760" s="35"/>
      <c r="AH2760" s="35"/>
      <c r="AI2760" s="35"/>
      <c r="AJ2760" s="35"/>
      <c r="AK2760" s="35"/>
    </row>
    <row r="2761" spans="7:37" s="13" customFormat="1" ht="13.9" customHeight="1" x14ac:dyDescent="0.3">
      <c r="G2761" s="44"/>
      <c r="H2761" s="44"/>
      <c r="I2761" s="44"/>
      <c r="J2761" s="44"/>
      <c r="K2761" s="44"/>
      <c r="L2761" s="44"/>
      <c r="M2761" s="44"/>
      <c r="N2761" s="44"/>
      <c r="O2761" s="44"/>
      <c r="P2761" s="44"/>
      <c r="Q2761" s="44"/>
      <c r="R2761" s="44"/>
      <c r="S2761" s="44"/>
      <c r="T2761" s="44"/>
      <c r="U2761" s="44"/>
      <c r="V2761" s="44"/>
      <c r="W2761" s="44"/>
      <c r="X2761" s="44"/>
      <c r="Y2761" s="44"/>
      <c r="Z2761" s="44"/>
      <c r="AA2761" s="35"/>
      <c r="AB2761" s="35"/>
      <c r="AC2761" s="35"/>
      <c r="AD2761" s="35"/>
      <c r="AE2761" s="35"/>
      <c r="AF2761" s="35"/>
      <c r="AG2761" s="35"/>
      <c r="AH2761" s="35"/>
      <c r="AI2761" s="35"/>
      <c r="AJ2761" s="35"/>
      <c r="AK2761" s="35"/>
    </row>
    <row r="2762" spans="7:37" s="13" customFormat="1" ht="13.9" customHeight="1" x14ac:dyDescent="0.3">
      <c r="G2762" s="44"/>
      <c r="H2762" s="44"/>
      <c r="I2762" s="44"/>
      <c r="J2762" s="44"/>
      <c r="K2762" s="44"/>
      <c r="L2762" s="44"/>
      <c r="M2762" s="44"/>
      <c r="N2762" s="44"/>
      <c r="O2762" s="44"/>
      <c r="P2762" s="44"/>
      <c r="Q2762" s="44"/>
      <c r="R2762" s="44"/>
      <c r="S2762" s="44"/>
      <c r="T2762" s="44"/>
      <c r="U2762" s="44"/>
      <c r="V2762" s="44"/>
      <c r="W2762" s="44"/>
      <c r="X2762" s="44"/>
      <c r="Y2762" s="44"/>
      <c r="Z2762" s="44"/>
      <c r="AA2762" s="35"/>
      <c r="AB2762" s="35"/>
      <c r="AC2762" s="35"/>
      <c r="AD2762" s="35"/>
      <c r="AE2762" s="35"/>
      <c r="AF2762" s="35"/>
      <c r="AG2762" s="35"/>
      <c r="AH2762" s="35"/>
      <c r="AI2762" s="35"/>
      <c r="AJ2762" s="35"/>
      <c r="AK2762" s="35"/>
    </row>
    <row r="2763" spans="7:37" s="13" customFormat="1" ht="13.9" customHeight="1" x14ac:dyDescent="0.3">
      <c r="G2763" s="44"/>
      <c r="H2763" s="44"/>
      <c r="I2763" s="44"/>
      <c r="J2763" s="44"/>
      <c r="K2763" s="44"/>
      <c r="L2763" s="44"/>
      <c r="M2763" s="44"/>
      <c r="N2763" s="44"/>
      <c r="O2763" s="44"/>
      <c r="P2763" s="44"/>
      <c r="Q2763" s="44"/>
      <c r="R2763" s="44"/>
      <c r="S2763" s="44"/>
      <c r="T2763" s="44"/>
      <c r="U2763" s="44"/>
      <c r="V2763" s="44"/>
      <c r="W2763" s="44"/>
      <c r="X2763" s="44"/>
      <c r="Y2763" s="44"/>
      <c r="Z2763" s="44"/>
      <c r="AA2763" s="35"/>
      <c r="AB2763" s="35"/>
      <c r="AC2763" s="35"/>
      <c r="AD2763" s="35"/>
      <c r="AE2763" s="35"/>
      <c r="AF2763" s="35"/>
      <c r="AG2763" s="35"/>
      <c r="AH2763" s="35"/>
      <c r="AI2763" s="35"/>
      <c r="AJ2763" s="35"/>
      <c r="AK2763" s="35"/>
    </row>
    <row r="2764" spans="7:37" s="13" customFormat="1" ht="13.9" customHeight="1" x14ac:dyDescent="0.3">
      <c r="G2764" s="44"/>
      <c r="H2764" s="44"/>
      <c r="I2764" s="44"/>
      <c r="J2764" s="44"/>
      <c r="K2764" s="44"/>
      <c r="L2764" s="44"/>
      <c r="M2764" s="44"/>
      <c r="N2764" s="44"/>
      <c r="O2764" s="44"/>
      <c r="P2764" s="44"/>
      <c r="Q2764" s="44"/>
      <c r="R2764" s="44"/>
      <c r="S2764" s="44"/>
      <c r="T2764" s="44"/>
      <c r="U2764" s="44"/>
      <c r="V2764" s="44"/>
      <c r="W2764" s="44"/>
      <c r="X2764" s="44"/>
      <c r="Y2764" s="44"/>
      <c r="Z2764" s="44"/>
      <c r="AA2764" s="35"/>
      <c r="AB2764" s="35"/>
      <c r="AC2764" s="35"/>
      <c r="AD2764" s="35"/>
      <c r="AE2764" s="35"/>
      <c r="AF2764" s="35"/>
      <c r="AG2764" s="35"/>
      <c r="AH2764" s="35"/>
      <c r="AI2764" s="35"/>
      <c r="AJ2764" s="35"/>
      <c r="AK2764" s="35"/>
    </row>
    <row r="2765" spans="7:37" s="13" customFormat="1" ht="13.9" customHeight="1" x14ac:dyDescent="0.3">
      <c r="G2765" s="44"/>
      <c r="H2765" s="44"/>
      <c r="I2765" s="44"/>
      <c r="J2765" s="44"/>
      <c r="K2765" s="44"/>
      <c r="L2765" s="44"/>
      <c r="M2765" s="44"/>
      <c r="N2765" s="44"/>
      <c r="O2765" s="44"/>
      <c r="P2765" s="44"/>
      <c r="Q2765" s="44"/>
      <c r="R2765" s="44"/>
      <c r="S2765" s="44"/>
      <c r="T2765" s="44"/>
      <c r="U2765" s="44"/>
      <c r="V2765" s="44"/>
      <c r="W2765" s="44"/>
      <c r="X2765" s="44"/>
      <c r="Y2765" s="44"/>
      <c r="Z2765" s="44"/>
      <c r="AA2765" s="35"/>
      <c r="AB2765" s="35"/>
      <c r="AC2765" s="35"/>
      <c r="AD2765" s="35"/>
      <c r="AE2765" s="35"/>
      <c r="AF2765" s="35"/>
      <c r="AG2765" s="35"/>
      <c r="AH2765" s="35"/>
      <c r="AI2765" s="35"/>
      <c r="AJ2765" s="35"/>
      <c r="AK2765" s="35"/>
    </row>
    <row r="2766" spans="7:37" s="13" customFormat="1" ht="13.9" customHeight="1" x14ac:dyDescent="0.3">
      <c r="G2766" s="44"/>
      <c r="H2766" s="44"/>
      <c r="I2766" s="44"/>
      <c r="J2766" s="44"/>
      <c r="K2766" s="44"/>
      <c r="L2766" s="44"/>
      <c r="M2766" s="44"/>
      <c r="N2766" s="44"/>
      <c r="O2766" s="44"/>
      <c r="P2766" s="44"/>
      <c r="Q2766" s="44"/>
      <c r="R2766" s="44"/>
      <c r="S2766" s="44"/>
      <c r="T2766" s="44"/>
      <c r="U2766" s="44"/>
      <c r="V2766" s="44"/>
      <c r="W2766" s="44"/>
      <c r="X2766" s="44"/>
      <c r="Y2766" s="44"/>
      <c r="Z2766" s="44"/>
      <c r="AA2766" s="35"/>
      <c r="AB2766" s="35"/>
      <c r="AC2766" s="35"/>
      <c r="AD2766" s="35"/>
      <c r="AE2766" s="35"/>
      <c r="AF2766" s="35"/>
      <c r="AG2766" s="35"/>
      <c r="AH2766" s="35"/>
      <c r="AI2766" s="35"/>
      <c r="AJ2766" s="35"/>
      <c r="AK2766" s="35"/>
    </row>
    <row r="2767" spans="7:37" s="13" customFormat="1" ht="13.9" customHeight="1" x14ac:dyDescent="0.3">
      <c r="G2767" s="44"/>
      <c r="H2767" s="44"/>
      <c r="I2767" s="44"/>
      <c r="J2767" s="44"/>
      <c r="K2767" s="44"/>
      <c r="L2767" s="44"/>
      <c r="M2767" s="44"/>
      <c r="N2767" s="44"/>
      <c r="O2767" s="44"/>
      <c r="P2767" s="44"/>
      <c r="Q2767" s="44"/>
      <c r="R2767" s="44"/>
      <c r="S2767" s="44"/>
      <c r="T2767" s="44"/>
      <c r="U2767" s="44"/>
      <c r="V2767" s="44"/>
      <c r="W2767" s="44"/>
      <c r="X2767" s="44"/>
      <c r="Y2767" s="44"/>
      <c r="Z2767" s="44"/>
      <c r="AA2767" s="35"/>
      <c r="AB2767" s="35"/>
      <c r="AC2767" s="35"/>
      <c r="AD2767" s="35"/>
      <c r="AE2767" s="35"/>
      <c r="AF2767" s="35"/>
      <c r="AG2767" s="35"/>
      <c r="AH2767" s="35"/>
      <c r="AI2767" s="35"/>
      <c r="AJ2767" s="35"/>
      <c r="AK2767" s="35"/>
    </row>
    <row r="2768" spans="7:37" s="13" customFormat="1" ht="13.9" customHeight="1" x14ac:dyDescent="0.3">
      <c r="G2768" s="44"/>
      <c r="H2768" s="44"/>
      <c r="I2768" s="44"/>
      <c r="J2768" s="44"/>
      <c r="K2768" s="44"/>
      <c r="L2768" s="44"/>
      <c r="M2768" s="44"/>
      <c r="N2768" s="44"/>
      <c r="O2768" s="44"/>
      <c r="P2768" s="44"/>
      <c r="Q2768" s="44"/>
      <c r="R2768" s="44"/>
      <c r="S2768" s="44"/>
      <c r="T2768" s="44"/>
      <c r="U2768" s="44"/>
      <c r="V2768" s="44"/>
      <c r="W2768" s="44"/>
      <c r="X2768" s="44"/>
      <c r="Y2768" s="44"/>
      <c r="Z2768" s="44"/>
      <c r="AA2768" s="35"/>
      <c r="AB2768" s="35"/>
      <c r="AC2768" s="35"/>
      <c r="AD2768" s="35"/>
      <c r="AE2768" s="35"/>
      <c r="AF2768" s="35"/>
      <c r="AG2768" s="35"/>
      <c r="AH2768" s="35"/>
      <c r="AI2768" s="35"/>
      <c r="AJ2768" s="35"/>
      <c r="AK2768" s="35"/>
    </row>
    <row r="2769" spans="7:37" s="13" customFormat="1" ht="13.9" customHeight="1" x14ac:dyDescent="0.3">
      <c r="G2769" s="44"/>
      <c r="H2769" s="44"/>
      <c r="I2769" s="44"/>
      <c r="J2769" s="44"/>
      <c r="K2769" s="44"/>
      <c r="L2769" s="44"/>
      <c r="M2769" s="44"/>
      <c r="N2769" s="44"/>
      <c r="O2769" s="44"/>
      <c r="P2769" s="44"/>
      <c r="Q2769" s="44"/>
      <c r="R2769" s="44"/>
      <c r="S2769" s="44"/>
      <c r="T2769" s="44"/>
      <c r="U2769" s="44"/>
      <c r="V2769" s="44"/>
      <c r="W2769" s="44"/>
      <c r="X2769" s="44"/>
      <c r="Y2769" s="44"/>
      <c r="Z2769" s="44"/>
      <c r="AA2769" s="35"/>
      <c r="AB2769" s="35"/>
      <c r="AC2769" s="35"/>
      <c r="AD2769" s="35"/>
      <c r="AE2769" s="35"/>
      <c r="AF2769" s="35"/>
      <c r="AG2769" s="35"/>
      <c r="AH2769" s="35"/>
      <c r="AI2769" s="35"/>
      <c r="AJ2769" s="35"/>
      <c r="AK2769" s="35"/>
    </row>
    <row r="2770" spans="7:37" s="13" customFormat="1" ht="13.9" customHeight="1" x14ac:dyDescent="0.3">
      <c r="G2770" s="44"/>
      <c r="H2770" s="44"/>
      <c r="I2770" s="44"/>
      <c r="J2770" s="44"/>
      <c r="K2770" s="44"/>
      <c r="L2770" s="44"/>
      <c r="M2770" s="44"/>
      <c r="N2770" s="44"/>
      <c r="O2770" s="44"/>
      <c r="P2770" s="44"/>
      <c r="Q2770" s="44"/>
      <c r="R2770" s="44"/>
      <c r="S2770" s="44"/>
      <c r="T2770" s="44"/>
      <c r="U2770" s="44"/>
      <c r="V2770" s="44"/>
      <c r="W2770" s="44"/>
      <c r="X2770" s="44"/>
      <c r="Y2770" s="44"/>
      <c r="Z2770" s="44"/>
      <c r="AA2770" s="35"/>
      <c r="AB2770" s="35"/>
      <c r="AC2770" s="35"/>
      <c r="AD2770" s="35"/>
      <c r="AE2770" s="35"/>
      <c r="AF2770" s="35"/>
      <c r="AG2770" s="35"/>
      <c r="AH2770" s="35"/>
      <c r="AI2770" s="35"/>
      <c r="AJ2770" s="35"/>
      <c r="AK2770" s="35"/>
    </row>
    <row r="2771" spans="7:37" s="13" customFormat="1" ht="13.9" customHeight="1" x14ac:dyDescent="0.3">
      <c r="G2771" s="44"/>
      <c r="H2771" s="44"/>
      <c r="I2771" s="44"/>
      <c r="J2771" s="44"/>
      <c r="K2771" s="44"/>
      <c r="L2771" s="44"/>
      <c r="M2771" s="44"/>
      <c r="N2771" s="44"/>
      <c r="O2771" s="44"/>
      <c r="P2771" s="44"/>
      <c r="Q2771" s="44"/>
      <c r="R2771" s="44"/>
      <c r="S2771" s="44"/>
      <c r="T2771" s="44"/>
      <c r="U2771" s="44"/>
      <c r="V2771" s="44"/>
      <c r="W2771" s="44"/>
      <c r="X2771" s="44"/>
      <c r="Y2771" s="44"/>
      <c r="Z2771" s="44"/>
      <c r="AA2771" s="35"/>
      <c r="AB2771" s="35"/>
      <c r="AC2771" s="35"/>
      <c r="AD2771" s="35"/>
      <c r="AE2771" s="35"/>
      <c r="AF2771" s="35"/>
      <c r="AG2771" s="35"/>
      <c r="AH2771" s="35"/>
      <c r="AI2771" s="35"/>
      <c r="AJ2771" s="35"/>
      <c r="AK2771" s="35"/>
    </row>
    <row r="2772" spans="7:37" s="13" customFormat="1" ht="13.9" customHeight="1" x14ac:dyDescent="0.3">
      <c r="G2772" s="44"/>
      <c r="H2772" s="44"/>
      <c r="I2772" s="44"/>
      <c r="J2772" s="44"/>
      <c r="K2772" s="44"/>
      <c r="L2772" s="44"/>
      <c r="M2772" s="44"/>
      <c r="N2772" s="44"/>
      <c r="O2772" s="44"/>
      <c r="P2772" s="44"/>
      <c r="Q2772" s="44"/>
      <c r="R2772" s="44"/>
      <c r="S2772" s="44"/>
      <c r="T2772" s="44"/>
      <c r="U2772" s="44"/>
      <c r="V2772" s="44"/>
      <c r="W2772" s="44"/>
      <c r="X2772" s="44"/>
      <c r="Y2772" s="44"/>
      <c r="Z2772" s="44"/>
      <c r="AA2772" s="35"/>
      <c r="AB2772" s="35"/>
      <c r="AC2772" s="35"/>
      <c r="AD2772" s="35"/>
      <c r="AE2772" s="35"/>
      <c r="AF2772" s="35"/>
      <c r="AG2772" s="35"/>
      <c r="AH2772" s="35"/>
      <c r="AI2772" s="35"/>
      <c r="AJ2772" s="35"/>
      <c r="AK2772" s="35"/>
    </row>
    <row r="2773" spans="7:37" s="13" customFormat="1" ht="13.9" customHeight="1" x14ac:dyDescent="0.3">
      <c r="G2773" s="44"/>
      <c r="H2773" s="44"/>
      <c r="I2773" s="44"/>
      <c r="J2773" s="44"/>
      <c r="K2773" s="44"/>
      <c r="L2773" s="44"/>
      <c r="M2773" s="44"/>
      <c r="N2773" s="44"/>
      <c r="O2773" s="44"/>
      <c r="P2773" s="44"/>
      <c r="Q2773" s="44"/>
      <c r="R2773" s="44"/>
      <c r="S2773" s="44"/>
      <c r="T2773" s="44"/>
      <c r="U2773" s="44"/>
      <c r="V2773" s="44"/>
      <c r="W2773" s="44"/>
      <c r="X2773" s="44"/>
      <c r="Y2773" s="44"/>
      <c r="Z2773" s="44"/>
      <c r="AA2773" s="35"/>
      <c r="AB2773" s="35"/>
      <c r="AC2773" s="35"/>
      <c r="AD2773" s="35"/>
      <c r="AE2773" s="35"/>
      <c r="AF2773" s="35"/>
      <c r="AG2773" s="35"/>
      <c r="AH2773" s="35"/>
      <c r="AI2773" s="35"/>
      <c r="AJ2773" s="35"/>
      <c r="AK2773" s="35"/>
    </row>
    <row r="2774" spans="7:37" s="13" customFormat="1" ht="13.9" customHeight="1" x14ac:dyDescent="0.3">
      <c r="G2774" s="44"/>
      <c r="H2774" s="44"/>
      <c r="I2774" s="44"/>
      <c r="J2774" s="44"/>
      <c r="K2774" s="44"/>
      <c r="L2774" s="44"/>
      <c r="M2774" s="44"/>
      <c r="N2774" s="44"/>
      <c r="O2774" s="44"/>
      <c r="P2774" s="44"/>
      <c r="Q2774" s="44"/>
      <c r="R2774" s="44"/>
      <c r="S2774" s="44"/>
      <c r="T2774" s="44"/>
      <c r="U2774" s="44"/>
      <c r="V2774" s="44"/>
      <c r="W2774" s="44"/>
      <c r="X2774" s="44"/>
      <c r="Y2774" s="44"/>
      <c r="Z2774" s="44"/>
      <c r="AA2774" s="35"/>
      <c r="AB2774" s="35"/>
      <c r="AC2774" s="35"/>
      <c r="AD2774" s="35"/>
      <c r="AE2774" s="35"/>
      <c r="AF2774" s="35"/>
      <c r="AG2774" s="35"/>
      <c r="AH2774" s="35"/>
      <c r="AI2774" s="35"/>
      <c r="AJ2774" s="35"/>
      <c r="AK2774" s="35"/>
    </row>
    <row r="2775" spans="7:37" s="13" customFormat="1" ht="13.9" customHeight="1" x14ac:dyDescent="0.3">
      <c r="G2775" s="44"/>
      <c r="H2775" s="44"/>
      <c r="I2775" s="44"/>
      <c r="J2775" s="44"/>
      <c r="K2775" s="44"/>
      <c r="L2775" s="44"/>
      <c r="M2775" s="44"/>
      <c r="N2775" s="44"/>
      <c r="O2775" s="44"/>
      <c r="P2775" s="44"/>
      <c r="Q2775" s="44"/>
      <c r="R2775" s="44"/>
      <c r="S2775" s="44"/>
      <c r="T2775" s="44"/>
      <c r="U2775" s="44"/>
      <c r="V2775" s="44"/>
      <c r="W2775" s="44"/>
      <c r="X2775" s="44"/>
      <c r="Y2775" s="44"/>
      <c r="Z2775" s="44"/>
      <c r="AA2775" s="35"/>
      <c r="AB2775" s="35"/>
      <c r="AC2775" s="35"/>
      <c r="AD2775" s="35"/>
      <c r="AE2775" s="35"/>
      <c r="AF2775" s="35"/>
      <c r="AG2775" s="35"/>
      <c r="AH2775" s="35"/>
      <c r="AI2775" s="35"/>
      <c r="AJ2775" s="35"/>
      <c r="AK2775" s="35"/>
    </row>
    <row r="2776" spans="7:37" s="13" customFormat="1" ht="13.9" customHeight="1" x14ac:dyDescent="0.3">
      <c r="G2776" s="44"/>
      <c r="H2776" s="44"/>
      <c r="I2776" s="44"/>
      <c r="J2776" s="44"/>
      <c r="K2776" s="44"/>
      <c r="L2776" s="44"/>
      <c r="M2776" s="44"/>
      <c r="N2776" s="44"/>
      <c r="O2776" s="44"/>
      <c r="P2776" s="44"/>
      <c r="Q2776" s="44"/>
      <c r="R2776" s="44"/>
      <c r="S2776" s="44"/>
      <c r="T2776" s="44"/>
      <c r="U2776" s="44"/>
      <c r="V2776" s="44"/>
      <c r="W2776" s="44"/>
      <c r="X2776" s="44"/>
      <c r="Y2776" s="44"/>
      <c r="Z2776" s="44"/>
      <c r="AA2776" s="35"/>
      <c r="AB2776" s="35"/>
      <c r="AC2776" s="35"/>
      <c r="AD2776" s="35"/>
      <c r="AE2776" s="35"/>
      <c r="AF2776" s="35"/>
      <c r="AG2776" s="35"/>
      <c r="AH2776" s="35"/>
      <c r="AI2776" s="35"/>
      <c r="AJ2776" s="35"/>
      <c r="AK2776" s="35"/>
    </row>
    <row r="2777" spans="7:37" s="13" customFormat="1" ht="13.9" customHeight="1" x14ac:dyDescent="0.3">
      <c r="G2777" s="44"/>
      <c r="H2777" s="44"/>
      <c r="I2777" s="44"/>
      <c r="J2777" s="44"/>
      <c r="K2777" s="44"/>
      <c r="L2777" s="44"/>
      <c r="M2777" s="44"/>
      <c r="N2777" s="44"/>
      <c r="O2777" s="44"/>
      <c r="P2777" s="44"/>
      <c r="Q2777" s="44"/>
      <c r="R2777" s="44"/>
      <c r="S2777" s="44"/>
      <c r="T2777" s="44"/>
      <c r="U2777" s="44"/>
      <c r="V2777" s="44"/>
      <c r="W2777" s="44"/>
      <c r="X2777" s="44"/>
      <c r="Y2777" s="44"/>
      <c r="Z2777" s="44"/>
      <c r="AA2777" s="35"/>
      <c r="AB2777" s="35"/>
      <c r="AC2777" s="35"/>
      <c r="AD2777" s="35"/>
      <c r="AE2777" s="35"/>
      <c r="AF2777" s="35"/>
      <c r="AG2777" s="35"/>
      <c r="AH2777" s="35"/>
      <c r="AI2777" s="35"/>
      <c r="AJ2777" s="35"/>
      <c r="AK2777" s="35"/>
    </row>
    <row r="2778" spans="7:37" s="13" customFormat="1" ht="13.9" customHeight="1" x14ac:dyDescent="0.3">
      <c r="G2778" s="44"/>
      <c r="H2778" s="44"/>
      <c r="I2778" s="44"/>
      <c r="J2778" s="44"/>
      <c r="K2778" s="44"/>
      <c r="L2778" s="44"/>
      <c r="M2778" s="44"/>
      <c r="N2778" s="44"/>
      <c r="O2778" s="44"/>
      <c r="P2778" s="44"/>
      <c r="Q2778" s="44"/>
      <c r="R2778" s="44"/>
      <c r="S2778" s="44"/>
      <c r="T2778" s="44"/>
      <c r="U2778" s="44"/>
      <c r="V2778" s="44"/>
      <c r="W2778" s="44"/>
      <c r="X2778" s="44"/>
      <c r="Y2778" s="44"/>
      <c r="Z2778" s="44"/>
      <c r="AA2778" s="35"/>
      <c r="AB2778" s="35"/>
      <c r="AC2778" s="35"/>
      <c r="AD2778" s="35"/>
      <c r="AE2778" s="35"/>
      <c r="AF2778" s="35"/>
      <c r="AG2778" s="35"/>
      <c r="AH2778" s="35"/>
      <c r="AI2778" s="35"/>
      <c r="AJ2778" s="35"/>
      <c r="AK2778" s="35"/>
    </row>
    <row r="2779" spans="7:37" s="13" customFormat="1" ht="13.9" customHeight="1" x14ac:dyDescent="0.3">
      <c r="G2779" s="44"/>
      <c r="H2779" s="44"/>
      <c r="I2779" s="44"/>
      <c r="J2779" s="44"/>
      <c r="K2779" s="44"/>
      <c r="L2779" s="44"/>
      <c r="M2779" s="44"/>
      <c r="N2779" s="44"/>
      <c r="O2779" s="44"/>
      <c r="P2779" s="44"/>
      <c r="Q2779" s="44"/>
      <c r="R2779" s="44"/>
      <c r="S2779" s="44"/>
      <c r="T2779" s="44"/>
      <c r="U2779" s="44"/>
      <c r="V2779" s="44"/>
      <c r="W2779" s="44"/>
      <c r="X2779" s="44"/>
      <c r="Y2779" s="44"/>
      <c r="Z2779" s="44"/>
      <c r="AA2779" s="35"/>
      <c r="AB2779" s="35"/>
      <c r="AC2779" s="35"/>
      <c r="AD2779" s="35"/>
      <c r="AE2779" s="35"/>
      <c r="AF2779" s="35"/>
      <c r="AG2779" s="35"/>
      <c r="AH2779" s="35"/>
      <c r="AI2779" s="35"/>
      <c r="AJ2779" s="35"/>
      <c r="AK2779" s="35"/>
    </row>
    <row r="2780" spans="7:37" s="13" customFormat="1" ht="13.9" customHeight="1" x14ac:dyDescent="0.3">
      <c r="G2780" s="44"/>
      <c r="H2780" s="44"/>
      <c r="I2780" s="44"/>
      <c r="J2780" s="44"/>
      <c r="K2780" s="44"/>
      <c r="L2780" s="44"/>
      <c r="M2780" s="44"/>
      <c r="N2780" s="44"/>
      <c r="O2780" s="44"/>
      <c r="P2780" s="44"/>
      <c r="Q2780" s="44"/>
      <c r="R2780" s="44"/>
      <c r="S2780" s="44"/>
      <c r="T2780" s="44"/>
      <c r="U2780" s="44"/>
      <c r="V2780" s="44"/>
      <c r="W2780" s="44"/>
      <c r="X2780" s="44"/>
      <c r="Y2780" s="44"/>
      <c r="Z2780" s="44"/>
      <c r="AA2780" s="35"/>
      <c r="AB2780" s="35"/>
      <c r="AC2780" s="35"/>
      <c r="AD2780" s="35"/>
      <c r="AE2780" s="35"/>
      <c r="AF2780" s="35"/>
      <c r="AG2780" s="35"/>
      <c r="AH2780" s="35"/>
      <c r="AI2780" s="35"/>
      <c r="AJ2780" s="35"/>
      <c r="AK2780" s="35"/>
    </row>
    <row r="2781" spans="7:37" s="13" customFormat="1" ht="13.9" customHeight="1" x14ac:dyDescent="0.3">
      <c r="G2781" s="44"/>
      <c r="H2781" s="44"/>
      <c r="I2781" s="44"/>
      <c r="J2781" s="44"/>
      <c r="K2781" s="44"/>
      <c r="L2781" s="44"/>
      <c r="M2781" s="44"/>
      <c r="N2781" s="44"/>
      <c r="O2781" s="44"/>
      <c r="P2781" s="44"/>
      <c r="Q2781" s="44"/>
      <c r="R2781" s="44"/>
      <c r="S2781" s="44"/>
      <c r="T2781" s="44"/>
      <c r="U2781" s="44"/>
      <c r="V2781" s="44"/>
      <c r="W2781" s="44"/>
      <c r="X2781" s="44"/>
      <c r="Y2781" s="44"/>
      <c r="Z2781" s="44"/>
      <c r="AA2781" s="35"/>
      <c r="AB2781" s="35"/>
      <c r="AC2781" s="35"/>
      <c r="AD2781" s="35"/>
      <c r="AE2781" s="35"/>
      <c r="AF2781" s="35"/>
      <c r="AG2781" s="35"/>
      <c r="AH2781" s="35"/>
      <c r="AI2781" s="35"/>
      <c r="AJ2781" s="35"/>
      <c r="AK2781" s="35"/>
    </row>
    <row r="2782" spans="7:37" s="13" customFormat="1" ht="13.9" customHeight="1" x14ac:dyDescent="0.3">
      <c r="G2782" s="44"/>
      <c r="H2782" s="44"/>
      <c r="I2782" s="44"/>
      <c r="J2782" s="44"/>
      <c r="K2782" s="44"/>
      <c r="L2782" s="44"/>
      <c r="M2782" s="44"/>
      <c r="N2782" s="44"/>
      <c r="O2782" s="44"/>
      <c r="P2782" s="44"/>
      <c r="Q2782" s="44"/>
      <c r="R2782" s="44"/>
      <c r="S2782" s="44"/>
      <c r="T2782" s="44"/>
      <c r="U2782" s="44"/>
      <c r="V2782" s="44"/>
      <c r="W2782" s="44"/>
      <c r="X2782" s="44"/>
      <c r="Y2782" s="44"/>
      <c r="Z2782" s="44"/>
      <c r="AA2782" s="35"/>
      <c r="AB2782" s="35"/>
      <c r="AC2782" s="35"/>
      <c r="AD2782" s="35"/>
      <c r="AE2782" s="35"/>
      <c r="AF2782" s="35"/>
      <c r="AG2782" s="35"/>
      <c r="AH2782" s="35"/>
      <c r="AI2782" s="35"/>
      <c r="AJ2782" s="35"/>
      <c r="AK2782" s="35"/>
    </row>
    <row r="2783" spans="7:37" s="13" customFormat="1" ht="13.9" customHeight="1" x14ac:dyDescent="0.3">
      <c r="G2783" s="44"/>
      <c r="H2783" s="44"/>
      <c r="I2783" s="44"/>
      <c r="J2783" s="44"/>
      <c r="K2783" s="44"/>
      <c r="L2783" s="44"/>
      <c r="M2783" s="44"/>
      <c r="N2783" s="44"/>
      <c r="O2783" s="44"/>
      <c r="P2783" s="44"/>
      <c r="Q2783" s="44"/>
      <c r="R2783" s="44"/>
      <c r="S2783" s="44"/>
      <c r="T2783" s="44"/>
      <c r="U2783" s="44"/>
      <c r="V2783" s="44"/>
      <c r="W2783" s="44"/>
      <c r="X2783" s="44"/>
      <c r="Y2783" s="44"/>
      <c r="Z2783" s="44"/>
      <c r="AA2783" s="35"/>
      <c r="AB2783" s="35"/>
      <c r="AC2783" s="35"/>
      <c r="AD2783" s="35"/>
      <c r="AE2783" s="35"/>
      <c r="AF2783" s="35"/>
      <c r="AG2783" s="35"/>
      <c r="AH2783" s="35"/>
      <c r="AI2783" s="35"/>
      <c r="AJ2783" s="35"/>
      <c r="AK2783" s="35"/>
    </row>
    <row r="2784" spans="7:37" s="13" customFormat="1" ht="13.9" customHeight="1" x14ac:dyDescent="0.3">
      <c r="G2784" s="44"/>
      <c r="H2784" s="44"/>
      <c r="I2784" s="44"/>
      <c r="J2784" s="44"/>
      <c r="K2784" s="44"/>
      <c r="L2784" s="44"/>
      <c r="M2784" s="44"/>
      <c r="N2784" s="44"/>
      <c r="O2784" s="44"/>
      <c r="P2784" s="44"/>
      <c r="Q2784" s="44"/>
      <c r="R2784" s="44"/>
      <c r="S2784" s="44"/>
      <c r="T2784" s="44"/>
      <c r="U2784" s="44"/>
      <c r="V2784" s="44"/>
      <c r="W2784" s="44"/>
      <c r="X2784" s="44"/>
      <c r="Y2784" s="44"/>
      <c r="Z2784" s="44"/>
      <c r="AA2784" s="35"/>
      <c r="AB2784" s="35"/>
      <c r="AC2784" s="35"/>
      <c r="AD2784" s="35"/>
      <c r="AE2784" s="35"/>
      <c r="AF2784" s="35"/>
      <c r="AG2784" s="35"/>
      <c r="AH2784" s="35"/>
      <c r="AI2784" s="35"/>
      <c r="AJ2784" s="35"/>
      <c r="AK2784" s="35"/>
    </row>
    <row r="2785" spans="7:37" s="13" customFormat="1" ht="13.9" customHeight="1" x14ac:dyDescent="0.3">
      <c r="G2785" s="44"/>
      <c r="H2785" s="44"/>
      <c r="I2785" s="44"/>
      <c r="J2785" s="44"/>
      <c r="K2785" s="44"/>
      <c r="L2785" s="44"/>
      <c r="M2785" s="44"/>
      <c r="N2785" s="44"/>
      <c r="O2785" s="44"/>
      <c r="P2785" s="44"/>
      <c r="Q2785" s="44"/>
      <c r="R2785" s="44"/>
      <c r="S2785" s="44"/>
      <c r="T2785" s="44"/>
      <c r="U2785" s="44"/>
      <c r="V2785" s="44"/>
      <c r="W2785" s="44"/>
      <c r="X2785" s="44"/>
      <c r="Y2785" s="44"/>
      <c r="Z2785" s="44"/>
      <c r="AA2785" s="35"/>
      <c r="AB2785" s="35"/>
      <c r="AC2785" s="35"/>
      <c r="AD2785" s="35"/>
      <c r="AE2785" s="35"/>
      <c r="AF2785" s="35"/>
      <c r="AG2785" s="35"/>
      <c r="AH2785" s="35"/>
      <c r="AI2785" s="35"/>
      <c r="AJ2785" s="35"/>
      <c r="AK2785" s="35"/>
    </row>
    <row r="2786" spans="7:37" s="13" customFormat="1" ht="13.9" customHeight="1" x14ac:dyDescent="0.3">
      <c r="G2786" s="44"/>
      <c r="H2786" s="44"/>
      <c r="I2786" s="44"/>
      <c r="J2786" s="44"/>
      <c r="K2786" s="44"/>
      <c r="L2786" s="44"/>
      <c r="M2786" s="44"/>
      <c r="N2786" s="44"/>
      <c r="O2786" s="44"/>
      <c r="P2786" s="44"/>
      <c r="Q2786" s="44"/>
      <c r="R2786" s="44"/>
      <c r="S2786" s="44"/>
      <c r="T2786" s="44"/>
      <c r="U2786" s="44"/>
      <c r="V2786" s="44"/>
      <c r="W2786" s="44"/>
      <c r="X2786" s="44"/>
      <c r="Y2786" s="44"/>
      <c r="Z2786" s="44"/>
      <c r="AA2786" s="35"/>
      <c r="AB2786" s="35"/>
      <c r="AC2786" s="35"/>
      <c r="AD2786" s="35"/>
      <c r="AE2786" s="35"/>
      <c r="AF2786" s="35"/>
      <c r="AG2786" s="35"/>
      <c r="AH2786" s="35"/>
      <c r="AI2786" s="35"/>
      <c r="AJ2786" s="35"/>
      <c r="AK2786" s="35"/>
    </row>
    <row r="2787" spans="7:37" s="13" customFormat="1" ht="13.9" customHeight="1" x14ac:dyDescent="0.3">
      <c r="G2787" s="44"/>
      <c r="H2787" s="44"/>
      <c r="I2787" s="44"/>
      <c r="J2787" s="44"/>
      <c r="K2787" s="44"/>
      <c r="L2787" s="44"/>
      <c r="M2787" s="44"/>
      <c r="N2787" s="44"/>
      <c r="O2787" s="44"/>
      <c r="P2787" s="44"/>
      <c r="Q2787" s="44"/>
      <c r="R2787" s="44"/>
      <c r="S2787" s="44"/>
      <c r="T2787" s="44"/>
      <c r="U2787" s="44"/>
      <c r="V2787" s="44"/>
      <c r="W2787" s="44"/>
      <c r="X2787" s="44"/>
      <c r="Y2787" s="44"/>
      <c r="Z2787" s="44"/>
      <c r="AA2787" s="35"/>
      <c r="AB2787" s="35"/>
      <c r="AC2787" s="35"/>
      <c r="AD2787" s="35"/>
      <c r="AE2787" s="35"/>
      <c r="AF2787" s="35"/>
      <c r="AG2787" s="35"/>
      <c r="AH2787" s="35"/>
      <c r="AI2787" s="35"/>
      <c r="AJ2787" s="35"/>
      <c r="AK2787" s="35"/>
    </row>
    <row r="2788" spans="7:37" s="13" customFormat="1" ht="13.9" customHeight="1" x14ac:dyDescent="0.3">
      <c r="G2788" s="44"/>
      <c r="H2788" s="44"/>
      <c r="I2788" s="44"/>
      <c r="J2788" s="44"/>
      <c r="K2788" s="44"/>
      <c r="L2788" s="44"/>
      <c r="M2788" s="44"/>
      <c r="N2788" s="44"/>
      <c r="O2788" s="44"/>
      <c r="P2788" s="44"/>
      <c r="Q2788" s="44"/>
      <c r="R2788" s="44"/>
      <c r="S2788" s="44"/>
      <c r="T2788" s="44"/>
      <c r="U2788" s="44"/>
      <c r="V2788" s="44"/>
      <c r="W2788" s="44"/>
      <c r="X2788" s="44"/>
      <c r="Y2788" s="44"/>
      <c r="Z2788" s="44"/>
      <c r="AA2788" s="35"/>
      <c r="AB2788" s="35"/>
      <c r="AC2788" s="35"/>
      <c r="AD2788" s="35"/>
      <c r="AE2788" s="35"/>
      <c r="AF2788" s="35"/>
      <c r="AG2788" s="35"/>
      <c r="AH2788" s="35"/>
      <c r="AI2788" s="35"/>
      <c r="AJ2788" s="35"/>
      <c r="AK2788" s="35"/>
    </row>
    <row r="2789" spans="7:37" s="13" customFormat="1" ht="13.9" customHeight="1" x14ac:dyDescent="0.3">
      <c r="G2789" s="44"/>
      <c r="H2789" s="44"/>
      <c r="I2789" s="44"/>
      <c r="J2789" s="44"/>
      <c r="K2789" s="44"/>
      <c r="L2789" s="44"/>
      <c r="M2789" s="44"/>
      <c r="N2789" s="44"/>
      <c r="O2789" s="44"/>
      <c r="P2789" s="44"/>
      <c r="Q2789" s="44"/>
      <c r="R2789" s="44"/>
      <c r="S2789" s="44"/>
      <c r="T2789" s="44"/>
      <c r="U2789" s="44"/>
      <c r="V2789" s="44"/>
      <c r="W2789" s="44"/>
      <c r="X2789" s="44"/>
      <c r="Y2789" s="44"/>
      <c r="Z2789" s="44"/>
      <c r="AA2789" s="35"/>
      <c r="AB2789" s="35"/>
      <c r="AC2789" s="35"/>
      <c r="AD2789" s="35"/>
      <c r="AE2789" s="35"/>
      <c r="AF2789" s="35"/>
      <c r="AG2789" s="35"/>
      <c r="AH2789" s="35"/>
      <c r="AI2789" s="35"/>
      <c r="AJ2789" s="35"/>
      <c r="AK2789" s="35"/>
    </row>
    <row r="2790" spans="7:37" s="13" customFormat="1" ht="13.9" customHeight="1" x14ac:dyDescent="0.3">
      <c r="G2790" s="44"/>
      <c r="H2790" s="44"/>
      <c r="I2790" s="44"/>
      <c r="J2790" s="44"/>
      <c r="K2790" s="44"/>
      <c r="L2790" s="44"/>
      <c r="M2790" s="44"/>
      <c r="N2790" s="44"/>
      <c r="O2790" s="44"/>
      <c r="P2790" s="44"/>
      <c r="Q2790" s="44"/>
      <c r="R2790" s="44"/>
      <c r="S2790" s="44"/>
      <c r="T2790" s="44"/>
      <c r="U2790" s="44"/>
      <c r="V2790" s="44"/>
      <c r="W2790" s="44"/>
      <c r="X2790" s="44"/>
      <c r="Y2790" s="44"/>
      <c r="Z2790" s="44"/>
      <c r="AA2790" s="35"/>
      <c r="AB2790" s="35"/>
      <c r="AC2790" s="35"/>
      <c r="AD2790" s="35"/>
      <c r="AE2790" s="35"/>
      <c r="AF2790" s="35"/>
      <c r="AG2790" s="35"/>
      <c r="AH2790" s="35"/>
      <c r="AI2790" s="35"/>
      <c r="AJ2790" s="35"/>
      <c r="AK2790" s="35"/>
    </row>
    <row r="2791" spans="7:37" s="13" customFormat="1" ht="13.9" customHeight="1" x14ac:dyDescent="0.3">
      <c r="G2791" s="44"/>
      <c r="H2791" s="44"/>
      <c r="I2791" s="44"/>
      <c r="J2791" s="44"/>
      <c r="K2791" s="44"/>
      <c r="L2791" s="44"/>
      <c r="M2791" s="44"/>
      <c r="N2791" s="44"/>
      <c r="O2791" s="44"/>
      <c r="P2791" s="44"/>
      <c r="Q2791" s="44"/>
      <c r="R2791" s="44"/>
      <c r="S2791" s="44"/>
      <c r="T2791" s="44"/>
      <c r="U2791" s="44"/>
      <c r="V2791" s="44"/>
      <c r="W2791" s="44"/>
      <c r="X2791" s="44"/>
      <c r="Y2791" s="44"/>
      <c r="Z2791" s="44"/>
      <c r="AA2791" s="35"/>
      <c r="AB2791" s="35"/>
      <c r="AC2791" s="35"/>
      <c r="AD2791" s="35"/>
      <c r="AE2791" s="35"/>
      <c r="AF2791" s="35"/>
      <c r="AG2791" s="35"/>
      <c r="AH2791" s="35"/>
      <c r="AI2791" s="35"/>
      <c r="AJ2791" s="35"/>
      <c r="AK2791" s="35"/>
    </row>
    <row r="2792" spans="7:37" s="13" customFormat="1" ht="13.9" customHeight="1" x14ac:dyDescent="0.3">
      <c r="G2792" s="44"/>
      <c r="H2792" s="44"/>
      <c r="I2792" s="44"/>
      <c r="J2792" s="44"/>
      <c r="K2792" s="44"/>
      <c r="L2792" s="44"/>
      <c r="M2792" s="44"/>
      <c r="N2792" s="44"/>
      <c r="O2792" s="44"/>
      <c r="P2792" s="44"/>
      <c r="Q2792" s="44"/>
      <c r="R2792" s="44"/>
      <c r="S2792" s="44"/>
      <c r="T2792" s="44"/>
      <c r="U2792" s="44"/>
      <c r="V2792" s="44"/>
      <c r="W2792" s="44"/>
      <c r="X2792" s="44"/>
      <c r="Y2792" s="44"/>
      <c r="Z2792" s="44"/>
      <c r="AA2792" s="35"/>
      <c r="AB2792" s="35"/>
      <c r="AC2792" s="35"/>
      <c r="AD2792" s="35"/>
      <c r="AE2792" s="35"/>
      <c r="AF2792" s="35"/>
      <c r="AG2792" s="35"/>
      <c r="AH2792" s="35"/>
      <c r="AI2792" s="35"/>
      <c r="AJ2792" s="35"/>
      <c r="AK2792" s="35"/>
    </row>
    <row r="2793" spans="7:37" s="13" customFormat="1" ht="13.9" customHeight="1" x14ac:dyDescent="0.3">
      <c r="G2793" s="44"/>
      <c r="H2793" s="44"/>
      <c r="I2793" s="44"/>
      <c r="J2793" s="44"/>
      <c r="K2793" s="44"/>
      <c r="L2793" s="44"/>
      <c r="M2793" s="44"/>
      <c r="N2793" s="44"/>
      <c r="O2793" s="44"/>
      <c r="P2793" s="44"/>
      <c r="Q2793" s="44"/>
      <c r="R2793" s="44"/>
      <c r="S2793" s="44"/>
      <c r="T2793" s="44"/>
      <c r="U2793" s="44"/>
      <c r="V2793" s="44"/>
      <c r="W2793" s="44"/>
      <c r="X2793" s="44"/>
      <c r="Y2793" s="44"/>
      <c r="Z2793" s="44"/>
      <c r="AA2793" s="35"/>
      <c r="AB2793" s="35"/>
      <c r="AC2793" s="35"/>
      <c r="AD2793" s="35"/>
      <c r="AE2793" s="35"/>
      <c r="AF2793" s="35"/>
      <c r="AG2793" s="35"/>
      <c r="AH2793" s="35"/>
      <c r="AI2793" s="35"/>
      <c r="AJ2793" s="35"/>
      <c r="AK2793" s="35"/>
    </row>
    <row r="2794" spans="7:37" s="13" customFormat="1" ht="13.9" customHeight="1" x14ac:dyDescent="0.3">
      <c r="G2794" s="44"/>
      <c r="H2794" s="44"/>
      <c r="I2794" s="44"/>
      <c r="J2794" s="44"/>
      <c r="K2794" s="44"/>
      <c r="L2794" s="44"/>
      <c r="M2794" s="44"/>
      <c r="N2794" s="44"/>
      <c r="O2794" s="44"/>
      <c r="P2794" s="44"/>
      <c r="Q2794" s="44"/>
      <c r="R2794" s="44"/>
      <c r="S2794" s="44"/>
      <c r="T2794" s="44"/>
      <c r="U2794" s="44"/>
      <c r="V2794" s="44"/>
      <c r="W2794" s="44"/>
      <c r="X2794" s="44"/>
      <c r="Y2794" s="44"/>
      <c r="Z2794" s="44"/>
      <c r="AA2794" s="35"/>
      <c r="AB2794" s="35"/>
      <c r="AC2794" s="35"/>
      <c r="AD2794" s="35"/>
      <c r="AE2794" s="35"/>
      <c r="AF2794" s="35"/>
      <c r="AG2794" s="35"/>
      <c r="AH2794" s="35"/>
      <c r="AI2794" s="35"/>
      <c r="AJ2794" s="35"/>
      <c r="AK2794" s="35"/>
    </row>
    <row r="2795" spans="7:37" s="13" customFormat="1" ht="13.9" customHeight="1" x14ac:dyDescent="0.3">
      <c r="G2795" s="44"/>
      <c r="H2795" s="44"/>
      <c r="I2795" s="44"/>
      <c r="J2795" s="44"/>
      <c r="K2795" s="44"/>
      <c r="L2795" s="44"/>
      <c r="M2795" s="44"/>
      <c r="N2795" s="44"/>
      <c r="O2795" s="44"/>
      <c r="P2795" s="44"/>
      <c r="Q2795" s="44"/>
      <c r="R2795" s="44"/>
      <c r="S2795" s="44"/>
      <c r="T2795" s="44"/>
      <c r="U2795" s="44"/>
      <c r="V2795" s="44"/>
      <c r="W2795" s="44"/>
      <c r="X2795" s="44"/>
      <c r="Y2795" s="44"/>
      <c r="Z2795" s="44"/>
      <c r="AA2795" s="35"/>
      <c r="AB2795" s="35"/>
      <c r="AC2795" s="35"/>
      <c r="AD2795" s="35"/>
      <c r="AE2795" s="35"/>
      <c r="AF2795" s="35"/>
      <c r="AG2795" s="35"/>
      <c r="AH2795" s="35"/>
      <c r="AI2795" s="35"/>
      <c r="AJ2795" s="35"/>
      <c r="AK2795" s="35"/>
    </row>
    <row r="2796" spans="7:37" s="13" customFormat="1" ht="13.9" customHeight="1" x14ac:dyDescent="0.3">
      <c r="G2796" s="44"/>
      <c r="H2796" s="44"/>
      <c r="I2796" s="44"/>
      <c r="J2796" s="44"/>
      <c r="K2796" s="44"/>
      <c r="L2796" s="44"/>
      <c r="M2796" s="44"/>
      <c r="N2796" s="44"/>
      <c r="O2796" s="44"/>
      <c r="P2796" s="44"/>
      <c r="Q2796" s="44"/>
      <c r="R2796" s="44"/>
      <c r="S2796" s="44"/>
      <c r="T2796" s="44"/>
      <c r="U2796" s="44"/>
      <c r="V2796" s="44"/>
      <c r="W2796" s="44"/>
      <c r="X2796" s="44"/>
      <c r="Y2796" s="44"/>
      <c r="Z2796" s="44"/>
      <c r="AA2796" s="35"/>
      <c r="AB2796" s="35"/>
      <c r="AC2796" s="35"/>
      <c r="AD2796" s="35"/>
      <c r="AE2796" s="35"/>
      <c r="AF2796" s="35"/>
      <c r="AG2796" s="35"/>
      <c r="AH2796" s="35"/>
      <c r="AI2796" s="35"/>
      <c r="AJ2796" s="35"/>
      <c r="AK2796" s="35"/>
    </row>
    <row r="2797" spans="7:37" s="13" customFormat="1" ht="13.9" customHeight="1" x14ac:dyDescent="0.3">
      <c r="G2797" s="44"/>
      <c r="H2797" s="44"/>
      <c r="I2797" s="44"/>
      <c r="J2797" s="44"/>
      <c r="K2797" s="44"/>
      <c r="L2797" s="44"/>
      <c r="M2797" s="44"/>
      <c r="N2797" s="44"/>
      <c r="O2797" s="44"/>
      <c r="P2797" s="44"/>
      <c r="Q2797" s="44"/>
      <c r="R2797" s="44"/>
      <c r="S2797" s="44"/>
      <c r="T2797" s="44"/>
      <c r="U2797" s="44"/>
      <c r="V2797" s="44"/>
      <c r="W2797" s="44"/>
      <c r="X2797" s="44"/>
      <c r="Y2797" s="44"/>
      <c r="Z2797" s="44"/>
      <c r="AA2797" s="35"/>
      <c r="AB2797" s="35"/>
      <c r="AC2797" s="35"/>
      <c r="AD2797" s="35"/>
      <c r="AE2797" s="35"/>
      <c r="AF2797" s="35"/>
      <c r="AG2797" s="35"/>
      <c r="AH2797" s="35"/>
      <c r="AI2797" s="35"/>
      <c r="AJ2797" s="35"/>
      <c r="AK2797" s="35"/>
    </row>
    <row r="2798" spans="7:37" s="13" customFormat="1" ht="13.9" customHeight="1" x14ac:dyDescent="0.3">
      <c r="G2798" s="44"/>
      <c r="H2798" s="44"/>
      <c r="I2798" s="44"/>
      <c r="J2798" s="44"/>
      <c r="K2798" s="44"/>
      <c r="L2798" s="44"/>
      <c r="M2798" s="44"/>
      <c r="N2798" s="44"/>
      <c r="O2798" s="44"/>
      <c r="P2798" s="44"/>
      <c r="Q2798" s="44"/>
      <c r="R2798" s="44"/>
      <c r="S2798" s="44"/>
      <c r="T2798" s="44"/>
      <c r="U2798" s="44"/>
      <c r="V2798" s="44"/>
      <c r="W2798" s="44"/>
      <c r="X2798" s="44"/>
      <c r="Y2798" s="44"/>
      <c r="Z2798" s="44"/>
      <c r="AA2798" s="35"/>
      <c r="AB2798" s="35"/>
      <c r="AC2798" s="35"/>
      <c r="AD2798" s="35"/>
      <c r="AE2798" s="35"/>
      <c r="AF2798" s="35"/>
      <c r="AG2798" s="35"/>
      <c r="AH2798" s="35"/>
      <c r="AI2798" s="35"/>
      <c r="AJ2798" s="35"/>
      <c r="AK2798" s="35"/>
    </row>
    <row r="2799" spans="7:37" s="13" customFormat="1" ht="13.9" customHeight="1" x14ac:dyDescent="0.3">
      <c r="G2799" s="44"/>
      <c r="H2799" s="44"/>
      <c r="I2799" s="44"/>
      <c r="J2799" s="44"/>
      <c r="K2799" s="44"/>
      <c r="L2799" s="44"/>
      <c r="M2799" s="44"/>
      <c r="N2799" s="44"/>
      <c r="O2799" s="44"/>
      <c r="P2799" s="44"/>
      <c r="Q2799" s="44"/>
      <c r="R2799" s="44"/>
      <c r="S2799" s="44"/>
      <c r="T2799" s="44"/>
      <c r="U2799" s="44"/>
      <c r="V2799" s="44"/>
      <c r="W2799" s="44"/>
      <c r="X2799" s="44"/>
      <c r="Y2799" s="44"/>
      <c r="Z2799" s="44"/>
      <c r="AA2799" s="35"/>
      <c r="AB2799" s="35"/>
      <c r="AC2799" s="35"/>
      <c r="AD2799" s="35"/>
      <c r="AE2799" s="35"/>
      <c r="AF2799" s="35"/>
      <c r="AG2799" s="35"/>
      <c r="AH2799" s="35"/>
      <c r="AI2799" s="35"/>
      <c r="AJ2799" s="35"/>
      <c r="AK2799" s="35"/>
    </row>
    <row r="2800" spans="7:37" s="13" customFormat="1" ht="13.9" customHeight="1" x14ac:dyDescent="0.3">
      <c r="G2800" s="44"/>
      <c r="H2800" s="44"/>
      <c r="I2800" s="44"/>
      <c r="J2800" s="44"/>
      <c r="K2800" s="44"/>
      <c r="L2800" s="44"/>
      <c r="M2800" s="44"/>
      <c r="N2800" s="44"/>
      <c r="O2800" s="44"/>
      <c r="P2800" s="44"/>
      <c r="Q2800" s="44"/>
      <c r="R2800" s="44"/>
      <c r="S2800" s="44"/>
      <c r="T2800" s="44"/>
      <c r="U2800" s="44"/>
      <c r="V2800" s="44"/>
      <c r="W2800" s="44"/>
      <c r="X2800" s="44"/>
      <c r="Y2800" s="44"/>
      <c r="Z2800" s="44"/>
      <c r="AA2800" s="35"/>
      <c r="AB2800" s="35"/>
      <c r="AC2800" s="35"/>
      <c r="AD2800" s="35"/>
      <c r="AE2800" s="35"/>
      <c r="AF2800" s="35"/>
      <c r="AG2800" s="35"/>
      <c r="AH2800" s="35"/>
      <c r="AI2800" s="35"/>
      <c r="AJ2800" s="35"/>
      <c r="AK2800" s="35"/>
    </row>
    <row r="2801" spans="7:37" s="13" customFormat="1" ht="13.9" customHeight="1" x14ac:dyDescent="0.3">
      <c r="G2801" s="44"/>
      <c r="H2801" s="44"/>
      <c r="I2801" s="44"/>
      <c r="J2801" s="44"/>
      <c r="K2801" s="44"/>
      <c r="L2801" s="44"/>
      <c r="M2801" s="44"/>
      <c r="N2801" s="44"/>
      <c r="O2801" s="44"/>
      <c r="P2801" s="44"/>
      <c r="Q2801" s="44"/>
      <c r="R2801" s="44"/>
      <c r="S2801" s="44"/>
      <c r="T2801" s="44"/>
      <c r="U2801" s="44"/>
      <c r="V2801" s="44"/>
      <c r="W2801" s="44"/>
      <c r="X2801" s="44"/>
      <c r="Y2801" s="44"/>
      <c r="Z2801" s="44"/>
      <c r="AA2801" s="35"/>
      <c r="AB2801" s="35"/>
      <c r="AC2801" s="35"/>
      <c r="AD2801" s="35"/>
      <c r="AE2801" s="35"/>
      <c r="AF2801" s="35"/>
      <c r="AG2801" s="35"/>
      <c r="AH2801" s="35"/>
      <c r="AI2801" s="35"/>
      <c r="AJ2801" s="35"/>
      <c r="AK2801" s="35"/>
    </row>
    <row r="2802" spans="7:37" s="13" customFormat="1" ht="13.9" customHeight="1" x14ac:dyDescent="0.3">
      <c r="G2802" s="44"/>
      <c r="H2802" s="44"/>
      <c r="I2802" s="44"/>
      <c r="J2802" s="44"/>
      <c r="K2802" s="44"/>
      <c r="L2802" s="44"/>
      <c r="M2802" s="44"/>
      <c r="N2802" s="44"/>
      <c r="O2802" s="44"/>
      <c r="P2802" s="44"/>
      <c r="Q2802" s="44"/>
      <c r="R2802" s="44"/>
      <c r="S2802" s="44"/>
      <c r="T2802" s="44"/>
      <c r="U2802" s="44"/>
      <c r="V2802" s="44"/>
      <c r="W2802" s="44"/>
      <c r="X2802" s="44"/>
      <c r="Y2802" s="44"/>
      <c r="Z2802" s="44"/>
      <c r="AA2802" s="35"/>
      <c r="AB2802" s="35"/>
      <c r="AC2802" s="35"/>
      <c r="AD2802" s="35"/>
      <c r="AE2802" s="35"/>
      <c r="AF2802" s="35"/>
      <c r="AG2802" s="35"/>
      <c r="AH2802" s="35"/>
      <c r="AI2802" s="35"/>
      <c r="AJ2802" s="35"/>
      <c r="AK2802" s="35"/>
    </row>
    <row r="2803" spans="7:37" s="13" customFormat="1" ht="13.9" customHeight="1" x14ac:dyDescent="0.3">
      <c r="G2803" s="44"/>
      <c r="H2803" s="44"/>
      <c r="I2803" s="44"/>
      <c r="J2803" s="44"/>
      <c r="K2803" s="44"/>
      <c r="L2803" s="44"/>
      <c r="M2803" s="44"/>
      <c r="N2803" s="44"/>
      <c r="O2803" s="44"/>
      <c r="P2803" s="44"/>
      <c r="Q2803" s="44"/>
      <c r="R2803" s="44"/>
      <c r="S2803" s="44"/>
      <c r="T2803" s="44"/>
      <c r="U2803" s="44"/>
      <c r="V2803" s="44"/>
      <c r="W2803" s="44"/>
      <c r="X2803" s="44"/>
      <c r="Y2803" s="44"/>
      <c r="Z2803" s="44"/>
      <c r="AA2803" s="35"/>
      <c r="AB2803" s="35"/>
      <c r="AC2803" s="35"/>
      <c r="AD2803" s="35"/>
      <c r="AE2803" s="35"/>
      <c r="AF2803" s="35"/>
      <c r="AG2803" s="35"/>
      <c r="AH2803" s="35"/>
      <c r="AI2803" s="35"/>
      <c r="AJ2803" s="35"/>
      <c r="AK2803" s="35"/>
    </row>
    <row r="2804" spans="7:37" s="13" customFormat="1" ht="13.9" customHeight="1" x14ac:dyDescent="0.3">
      <c r="G2804" s="44"/>
      <c r="H2804" s="44"/>
      <c r="I2804" s="44"/>
      <c r="J2804" s="44"/>
      <c r="K2804" s="44"/>
      <c r="L2804" s="44"/>
      <c r="M2804" s="44"/>
      <c r="N2804" s="44"/>
      <c r="O2804" s="44"/>
      <c r="P2804" s="44"/>
      <c r="Q2804" s="44"/>
      <c r="R2804" s="44"/>
      <c r="S2804" s="44"/>
      <c r="T2804" s="44"/>
      <c r="U2804" s="44"/>
      <c r="V2804" s="44"/>
      <c r="W2804" s="44"/>
      <c r="X2804" s="44"/>
      <c r="Y2804" s="44"/>
      <c r="Z2804" s="44"/>
      <c r="AA2804" s="35"/>
      <c r="AB2804" s="35"/>
      <c r="AC2804" s="35"/>
      <c r="AD2804" s="35"/>
      <c r="AE2804" s="35"/>
      <c r="AF2804" s="35"/>
      <c r="AG2804" s="35"/>
      <c r="AH2804" s="35"/>
      <c r="AI2804" s="35"/>
      <c r="AJ2804" s="35"/>
      <c r="AK2804" s="35"/>
    </row>
    <row r="2805" spans="7:37" s="13" customFormat="1" ht="13.9" customHeight="1" x14ac:dyDescent="0.3">
      <c r="G2805" s="44"/>
      <c r="H2805" s="44"/>
      <c r="I2805" s="44"/>
      <c r="J2805" s="44"/>
      <c r="K2805" s="44"/>
      <c r="L2805" s="44"/>
      <c r="M2805" s="44"/>
      <c r="N2805" s="44"/>
      <c r="O2805" s="44"/>
      <c r="P2805" s="44"/>
      <c r="Q2805" s="44"/>
      <c r="R2805" s="44"/>
      <c r="S2805" s="44"/>
      <c r="T2805" s="44"/>
      <c r="U2805" s="44"/>
      <c r="V2805" s="44"/>
      <c r="W2805" s="44"/>
      <c r="X2805" s="44"/>
      <c r="Y2805" s="44"/>
      <c r="Z2805" s="44"/>
      <c r="AA2805" s="35"/>
      <c r="AB2805" s="35"/>
      <c r="AC2805" s="35"/>
      <c r="AD2805" s="35"/>
      <c r="AE2805" s="35"/>
      <c r="AF2805" s="35"/>
      <c r="AG2805" s="35"/>
      <c r="AH2805" s="35"/>
      <c r="AI2805" s="35"/>
      <c r="AJ2805" s="35"/>
      <c r="AK2805" s="35"/>
    </row>
    <row r="2806" spans="7:37" s="13" customFormat="1" ht="13.9" customHeight="1" x14ac:dyDescent="0.3">
      <c r="G2806" s="44"/>
      <c r="H2806" s="44"/>
      <c r="I2806" s="44"/>
      <c r="J2806" s="44"/>
      <c r="K2806" s="44"/>
      <c r="L2806" s="44"/>
      <c r="M2806" s="44"/>
      <c r="N2806" s="44"/>
      <c r="O2806" s="44"/>
      <c r="P2806" s="44"/>
      <c r="Q2806" s="44"/>
      <c r="R2806" s="44"/>
      <c r="S2806" s="44"/>
      <c r="T2806" s="44"/>
      <c r="U2806" s="44"/>
      <c r="V2806" s="44"/>
      <c r="W2806" s="44"/>
      <c r="X2806" s="44"/>
      <c r="Y2806" s="44"/>
      <c r="Z2806" s="44"/>
      <c r="AA2806" s="35"/>
      <c r="AB2806" s="35"/>
      <c r="AC2806" s="35"/>
      <c r="AD2806" s="35"/>
      <c r="AE2806" s="35"/>
      <c r="AF2806" s="35"/>
      <c r="AG2806" s="35"/>
      <c r="AH2806" s="35"/>
      <c r="AI2806" s="35"/>
      <c r="AJ2806" s="35"/>
      <c r="AK2806" s="35"/>
    </row>
    <row r="2807" spans="7:37" s="13" customFormat="1" ht="13.9" customHeight="1" x14ac:dyDescent="0.3">
      <c r="G2807" s="44"/>
      <c r="H2807" s="44"/>
      <c r="I2807" s="44"/>
      <c r="J2807" s="44"/>
      <c r="K2807" s="44"/>
      <c r="L2807" s="44"/>
      <c r="M2807" s="44"/>
      <c r="N2807" s="44"/>
      <c r="O2807" s="44"/>
      <c r="P2807" s="44"/>
      <c r="Q2807" s="44"/>
      <c r="R2807" s="44"/>
      <c r="S2807" s="44"/>
      <c r="T2807" s="44"/>
      <c r="U2807" s="44"/>
      <c r="V2807" s="44"/>
      <c r="W2807" s="44"/>
      <c r="X2807" s="44"/>
      <c r="Y2807" s="44"/>
      <c r="Z2807" s="44"/>
      <c r="AA2807" s="35"/>
      <c r="AB2807" s="35"/>
      <c r="AC2807" s="35"/>
      <c r="AD2807" s="35"/>
      <c r="AE2807" s="35"/>
      <c r="AF2807" s="35"/>
      <c r="AG2807" s="35"/>
      <c r="AH2807" s="35"/>
      <c r="AI2807" s="35"/>
      <c r="AJ2807" s="35"/>
      <c r="AK2807" s="35"/>
    </row>
    <row r="2808" spans="7:37" s="13" customFormat="1" ht="13.9" customHeight="1" x14ac:dyDescent="0.3">
      <c r="G2808" s="44"/>
      <c r="H2808" s="44"/>
      <c r="I2808" s="44"/>
      <c r="J2808" s="44"/>
      <c r="K2808" s="44"/>
      <c r="L2808" s="44"/>
      <c r="M2808" s="44"/>
      <c r="N2808" s="44"/>
      <c r="O2808" s="44"/>
      <c r="P2808" s="44"/>
      <c r="Q2808" s="44"/>
      <c r="R2808" s="44"/>
      <c r="S2808" s="44"/>
      <c r="T2808" s="44"/>
      <c r="U2808" s="44"/>
      <c r="V2808" s="44"/>
      <c r="W2808" s="44"/>
      <c r="X2808" s="44"/>
      <c r="Y2808" s="44"/>
      <c r="Z2808" s="44"/>
      <c r="AA2808" s="35"/>
      <c r="AB2808" s="35"/>
      <c r="AC2808" s="35"/>
      <c r="AD2808" s="35"/>
      <c r="AE2808" s="35"/>
      <c r="AF2808" s="35"/>
      <c r="AG2808" s="35"/>
      <c r="AH2808" s="35"/>
      <c r="AI2808" s="35"/>
      <c r="AJ2808" s="35"/>
      <c r="AK2808" s="35"/>
    </row>
    <row r="2809" spans="7:37" s="13" customFormat="1" ht="13.9" customHeight="1" x14ac:dyDescent="0.3">
      <c r="G2809" s="44"/>
      <c r="H2809" s="44"/>
      <c r="I2809" s="44"/>
      <c r="J2809" s="44"/>
      <c r="K2809" s="44"/>
      <c r="L2809" s="44"/>
      <c r="M2809" s="44"/>
      <c r="N2809" s="44"/>
      <c r="O2809" s="44"/>
      <c r="P2809" s="44"/>
      <c r="Q2809" s="44"/>
      <c r="R2809" s="44"/>
      <c r="S2809" s="44"/>
      <c r="T2809" s="44"/>
      <c r="U2809" s="44"/>
      <c r="V2809" s="44"/>
      <c r="W2809" s="44"/>
      <c r="X2809" s="44"/>
      <c r="Y2809" s="44"/>
      <c r="Z2809" s="44"/>
      <c r="AA2809" s="35"/>
      <c r="AB2809" s="35"/>
      <c r="AC2809" s="35"/>
      <c r="AD2809" s="35"/>
      <c r="AE2809" s="35"/>
      <c r="AF2809" s="35"/>
      <c r="AG2809" s="35"/>
      <c r="AH2809" s="35"/>
      <c r="AI2809" s="35"/>
      <c r="AJ2809" s="35"/>
      <c r="AK2809" s="35"/>
    </row>
    <row r="2810" spans="7:37" s="13" customFormat="1" ht="13.9" customHeight="1" x14ac:dyDescent="0.3">
      <c r="G2810" s="44"/>
      <c r="H2810" s="44"/>
      <c r="I2810" s="44"/>
      <c r="J2810" s="44"/>
      <c r="K2810" s="44"/>
      <c r="L2810" s="44"/>
      <c r="M2810" s="44"/>
      <c r="N2810" s="44"/>
      <c r="O2810" s="44"/>
      <c r="P2810" s="44"/>
      <c r="Q2810" s="44"/>
      <c r="R2810" s="44"/>
      <c r="S2810" s="44"/>
      <c r="T2810" s="44"/>
      <c r="U2810" s="44"/>
      <c r="V2810" s="44"/>
      <c r="W2810" s="44"/>
      <c r="X2810" s="44"/>
      <c r="Y2810" s="44"/>
      <c r="Z2810" s="44"/>
      <c r="AA2810" s="35"/>
      <c r="AB2810" s="35"/>
      <c r="AC2810" s="35"/>
      <c r="AD2810" s="35"/>
      <c r="AE2810" s="35"/>
      <c r="AF2810" s="35"/>
      <c r="AG2810" s="35"/>
      <c r="AH2810" s="35"/>
      <c r="AI2810" s="35"/>
      <c r="AJ2810" s="35"/>
      <c r="AK2810" s="35"/>
    </row>
    <row r="2811" spans="7:37" s="13" customFormat="1" ht="13.9" customHeight="1" x14ac:dyDescent="0.3">
      <c r="G2811" s="44"/>
      <c r="H2811" s="44"/>
      <c r="I2811" s="44"/>
      <c r="J2811" s="44"/>
      <c r="K2811" s="44"/>
      <c r="L2811" s="44"/>
      <c r="M2811" s="44"/>
      <c r="N2811" s="44"/>
      <c r="O2811" s="44"/>
      <c r="P2811" s="44"/>
      <c r="Q2811" s="44"/>
      <c r="R2811" s="44"/>
      <c r="S2811" s="44"/>
      <c r="T2811" s="44"/>
      <c r="U2811" s="44"/>
      <c r="V2811" s="44"/>
      <c r="W2811" s="44"/>
      <c r="X2811" s="44"/>
      <c r="Y2811" s="44"/>
      <c r="Z2811" s="44"/>
      <c r="AA2811" s="35"/>
      <c r="AB2811" s="35"/>
      <c r="AC2811" s="35"/>
      <c r="AD2811" s="35"/>
      <c r="AE2811" s="35"/>
      <c r="AF2811" s="35"/>
      <c r="AG2811" s="35"/>
      <c r="AH2811" s="35"/>
      <c r="AI2811" s="35"/>
      <c r="AJ2811" s="35"/>
      <c r="AK2811" s="35"/>
    </row>
    <row r="2812" spans="7:37" s="13" customFormat="1" ht="13.9" customHeight="1" x14ac:dyDescent="0.3">
      <c r="G2812" s="44"/>
      <c r="H2812" s="44"/>
      <c r="I2812" s="44"/>
      <c r="J2812" s="44"/>
      <c r="K2812" s="44"/>
      <c r="L2812" s="44"/>
      <c r="M2812" s="44"/>
      <c r="N2812" s="44"/>
      <c r="O2812" s="44"/>
      <c r="P2812" s="44"/>
      <c r="Q2812" s="44"/>
      <c r="R2812" s="44"/>
      <c r="S2812" s="44"/>
      <c r="T2812" s="44"/>
      <c r="U2812" s="44"/>
      <c r="V2812" s="44"/>
      <c r="W2812" s="44"/>
      <c r="X2812" s="44"/>
      <c r="Y2812" s="44"/>
      <c r="Z2812" s="44"/>
      <c r="AA2812" s="35"/>
      <c r="AB2812" s="35"/>
      <c r="AC2812" s="35"/>
      <c r="AD2812" s="35"/>
      <c r="AE2812" s="35"/>
      <c r="AF2812" s="35"/>
      <c r="AG2812" s="35"/>
      <c r="AH2812" s="35"/>
      <c r="AI2812" s="35"/>
      <c r="AJ2812" s="35"/>
      <c r="AK2812" s="35"/>
    </row>
    <row r="2813" spans="7:37" s="13" customFormat="1" ht="13.9" customHeight="1" x14ac:dyDescent="0.3">
      <c r="G2813" s="44"/>
      <c r="H2813" s="44"/>
      <c r="I2813" s="44"/>
      <c r="J2813" s="44"/>
      <c r="K2813" s="44"/>
      <c r="L2813" s="44"/>
      <c r="M2813" s="44"/>
      <c r="N2813" s="44"/>
      <c r="O2813" s="44"/>
      <c r="P2813" s="44"/>
      <c r="Q2813" s="44"/>
      <c r="R2813" s="44"/>
      <c r="S2813" s="44"/>
      <c r="T2813" s="44"/>
      <c r="U2813" s="44"/>
      <c r="V2813" s="44"/>
      <c r="W2813" s="44"/>
      <c r="X2813" s="44"/>
      <c r="Y2813" s="44"/>
      <c r="Z2813" s="44"/>
      <c r="AA2813" s="35"/>
      <c r="AB2813" s="35"/>
      <c r="AC2813" s="35"/>
      <c r="AD2813" s="35"/>
      <c r="AE2813" s="35"/>
      <c r="AF2813" s="35"/>
      <c r="AG2813" s="35"/>
      <c r="AH2813" s="35"/>
      <c r="AI2813" s="35"/>
      <c r="AJ2813" s="35"/>
      <c r="AK2813" s="35"/>
    </row>
    <row r="2814" spans="7:37" s="13" customFormat="1" ht="13.9" customHeight="1" x14ac:dyDescent="0.3">
      <c r="G2814" s="44"/>
      <c r="H2814" s="44"/>
      <c r="I2814" s="44"/>
      <c r="J2814" s="44"/>
      <c r="K2814" s="44"/>
      <c r="L2814" s="44"/>
      <c r="M2814" s="44"/>
      <c r="N2814" s="44"/>
      <c r="O2814" s="44"/>
      <c r="P2814" s="44"/>
      <c r="Q2814" s="44"/>
      <c r="R2814" s="44"/>
      <c r="S2814" s="44"/>
      <c r="T2814" s="44"/>
      <c r="U2814" s="44"/>
      <c r="V2814" s="44"/>
      <c r="W2814" s="44"/>
      <c r="X2814" s="44"/>
      <c r="Y2814" s="44"/>
      <c r="Z2814" s="44"/>
      <c r="AA2814" s="35"/>
      <c r="AB2814" s="35"/>
      <c r="AC2814" s="35"/>
      <c r="AD2814" s="35"/>
      <c r="AE2814" s="35"/>
      <c r="AF2814" s="35"/>
      <c r="AG2814" s="35"/>
      <c r="AH2814" s="35"/>
      <c r="AI2814" s="35"/>
      <c r="AJ2814" s="35"/>
      <c r="AK2814" s="35"/>
    </row>
    <row r="2815" spans="7:37" s="13" customFormat="1" ht="13.9" customHeight="1" x14ac:dyDescent="0.3">
      <c r="G2815" s="44"/>
      <c r="H2815" s="44"/>
      <c r="I2815" s="44"/>
      <c r="J2815" s="44"/>
      <c r="K2815" s="44"/>
      <c r="L2815" s="44"/>
      <c r="M2815" s="44"/>
      <c r="N2815" s="44"/>
      <c r="O2815" s="44"/>
      <c r="P2815" s="44"/>
      <c r="Q2815" s="44"/>
      <c r="R2815" s="44"/>
      <c r="S2815" s="44"/>
      <c r="T2815" s="44"/>
      <c r="U2815" s="44"/>
      <c r="V2815" s="44"/>
      <c r="W2815" s="44"/>
      <c r="X2815" s="44"/>
      <c r="Y2815" s="44"/>
      <c r="Z2815" s="44"/>
      <c r="AA2815" s="35"/>
      <c r="AB2815" s="35"/>
      <c r="AC2815" s="35"/>
      <c r="AD2815" s="35"/>
      <c r="AE2815" s="35"/>
      <c r="AF2815" s="35"/>
      <c r="AG2815" s="35"/>
      <c r="AH2815" s="35"/>
      <c r="AI2815" s="35"/>
      <c r="AJ2815" s="35"/>
      <c r="AK2815" s="35"/>
    </row>
    <row r="2816" spans="7:37" s="13" customFormat="1" ht="13.9" customHeight="1" x14ac:dyDescent="0.3">
      <c r="G2816" s="44"/>
      <c r="H2816" s="44"/>
      <c r="I2816" s="44"/>
      <c r="J2816" s="44"/>
      <c r="K2816" s="44"/>
      <c r="L2816" s="44"/>
      <c r="M2816" s="44"/>
      <c r="N2816" s="44"/>
      <c r="O2816" s="44"/>
      <c r="P2816" s="44"/>
      <c r="Q2816" s="44"/>
      <c r="R2816" s="44"/>
      <c r="S2816" s="44"/>
      <c r="T2816" s="44"/>
      <c r="U2816" s="44"/>
      <c r="V2816" s="44"/>
      <c r="W2816" s="44"/>
      <c r="X2816" s="44"/>
      <c r="Y2816" s="44"/>
      <c r="Z2816" s="44"/>
      <c r="AA2816" s="35"/>
      <c r="AB2816" s="35"/>
      <c r="AC2816" s="35"/>
      <c r="AD2816" s="35"/>
      <c r="AE2816" s="35"/>
      <c r="AF2816" s="35"/>
      <c r="AG2816" s="35"/>
      <c r="AH2816" s="35"/>
      <c r="AI2816" s="35"/>
      <c r="AJ2816" s="35"/>
      <c r="AK2816" s="35"/>
    </row>
    <row r="2817" spans="7:37" s="13" customFormat="1" ht="13.9" customHeight="1" x14ac:dyDescent="0.3">
      <c r="G2817" s="44"/>
      <c r="H2817" s="44"/>
      <c r="I2817" s="44"/>
      <c r="J2817" s="44"/>
      <c r="K2817" s="44"/>
      <c r="L2817" s="44"/>
      <c r="M2817" s="44"/>
      <c r="N2817" s="44"/>
      <c r="O2817" s="44"/>
      <c r="P2817" s="44"/>
      <c r="Q2817" s="44"/>
      <c r="R2817" s="44"/>
      <c r="S2817" s="44"/>
      <c r="T2817" s="44"/>
      <c r="U2817" s="44"/>
      <c r="V2817" s="44"/>
      <c r="W2817" s="44"/>
      <c r="X2817" s="44"/>
      <c r="Y2817" s="44"/>
      <c r="Z2817" s="44"/>
      <c r="AA2817" s="35"/>
      <c r="AB2817" s="35"/>
      <c r="AC2817" s="35"/>
      <c r="AD2817" s="35"/>
      <c r="AE2817" s="35"/>
      <c r="AF2817" s="35"/>
      <c r="AG2817" s="35"/>
      <c r="AH2817" s="35"/>
      <c r="AI2817" s="35"/>
      <c r="AJ2817" s="35"/>
      <c r="AK2817" s="35"/>
    </row>
    <row r="2818" spans="7:37" s="13" customFormat="1" ht="13.9" customHeight="1" x14ac:dyDescent="0.3">
      <c r="G2818" s="44"/>
      <c r="H2818" s="44"/>
      <c r="I2818" s="44"/>
      <c r="J2818" s="44"/>
      <c r="K2818" s="44"/>
      <c r="L2818" s="44"/>
      <c r="M2818" s="44"/>
      <c r="N2818" s="44"/>
      <c r="O2818" s="44"/>
      <c r="P2818" s="44"/>
      <c r="Q2818" s="44"/>
      <c r="R2818" s="44"/>
      <c r="S2818" s="44"/>
      <c r="T2818" s="44"/>
      <c r="U2818" s="44"/>
      <c r="V2818" s="44"/>
      <c r="W2818" s="44"/>
      <c r="X2818" s="44"/>
      <c r="Y2818" s="44"/>
      <c r="Z2818" s="44"/>
      <c r="AA2818" s="35"/>
      <c r="AB2818" s="35"/>
      <c r="AC2818" s="35"/>
      <c r="AD2818" s="35"/>
      <c r="AE2818" s="35"/>
      <c r="AF2818" s="35"/>
      <c r="AG2818" s="35"/>
      <c r="AH2818" s="35"/>
      <c r="AI2818" s="35"/>
      <c r="AJ2818" s="35"/>
      <c r="AK2818" s="35"/>
    </row>
    <row r="2819" spans="7:37" s="13" customFormat="1" ht="13.9" customHeight="1" x14ac:dyDescent="0.3">
      <c r="G2819" s="44"/>
      <c r="H2819" s="44"/>
      <c r="I2819" s="44"/>
      <c r="J2819" s="44"/>
      <c r="K2819" s="44"/>
      <c r="L2819" s="44"/>
      <c r="M2819" s="44"/>
      <c r="N2819" s="44"/>
      <c r="O2819" s="44"/>
      <c r="P2819" s="44"/>
      <c r="Q2819" s="44"/>
      <c r="R2819" s="44"/>
      <c r="S2819" s="44"/>
      <c r="T2819" s="44"/>
      <c r="U2819" s="44"/>
      <c r="V2819" s="44"/>
      <c r="W2819" s="44"/>
      <c r="X2819" s="44"/>
      <c r="Y2819" s="44"/>
      <c r="Z2819" s="44"/>
      <c r="AA2819" s="35"/>
      <c r="AB2819" s="35"/>
      <c r="AC2819" s="35"/>
      <c r="AD2819" s="35"/>
      <c r="AE2819" s="35"/>
      <c r="AF2819" s="35"/>
      <c r="AG2819" s="35"/>
      <c r="AH2819" s="35"/>
      <c r="AI2819" s="35"/>
      <c r="AJ2819" s="35"/>
      <c r="AK2819" s="35"/>
    </row>
    <row r="2820" spans="7:37" s="13" customFormat="1" ht="13.9" customHeight="1" x14ac:dyDescent="0.3">
      <c r="G2820" s="44"/>
      <c r="H2820" s="44"/>
      <c r="I2820" s="44"/>
      <c r="J2820" s="44"/>
      <c r="K2820" s="44"/>
      <c r="L2820" s="44"/>
      <c r="M2820" s="44"/>
      <c r="N2820" s="44"/>
      <c r="O2820" s="44"/>
      <c r="P2820" s="44"/>
      <c r="Q2820" s="44"/>
      <c r="R2820" s="44"/>
      <c r="S2820" s="44"/>
      <c r="T2820" s="44"/>
      <c r="U2820" s="44"/>
      <c r="V2820" s="44"/>
      <c r="W2820" s="44"/>
      <c r="X2820" s="44"/>
      <c r="Y2820" s="44"/>
      <c r="Z2820" s="44"/>
      <c r="AA2820" s="35"/>
      <c r="AB2820" s="35"/>
      <c r="AC2820" s="35"/>
      <c r="AD2820" s="35"/>
      <c r="AE2820" s="35"/>
      <c r="AF2820" s="35"/>
      <c r="AG2820" s="35"/>
      <c r="AH2820" s="35"/>
      <c r="AI2820" s="35"/>
      <c r="AJ2820" s="35"/>
      <c r="AK2820" s="35"/>
    </row>
    <row r="2821" spans="7:37" s="13" customFormat="1" ht="13.9" customHeight="1" x14ac:dyDescent="0.3">
      <c r="G2821" s="44"/>
      <c r="H2821" s="44"/>
      <c r="I2821" s="44"/>
      <c r="J2821" s="44"/>
      <c r="K2821" s="44"/>
      <c r="L2821" s="44"/>
      <c r="M2821" s="44"/>
      <c r="N2821" s="44"/>
      <c r="O2821" s="44"/>
      <c r="P2821" s="44"/>
      <c r="Q2821" s="44"/>
      <c r="R2821" s="44"/>
      <c r="S2821" s="44"/>
      <c r="T2821" s="44"/>
      <c r="U2821" s="44"/>
      <c r="V2821" s="44"/>
      <c r="W2821" s="44"/>
      <c r="X2821" s="44"/>
      <c r="Y2821" s="44"/>
      <c r="Z2821" s="44"/>
      <c r="AA2821" s="35"/>
      <c r="AB2821" s="35"/>
      <c r="AC2821" s="35"/>
      <c r="AD2821" s="35"/>
      <c r="AE2821" s="35"/>
      <c r="AF2821" s="35"/>
      <c r="AG2821" s="35"/>
      <c r="AH2821" s="35"/>
      <c r="AI2821" s="35"/>
      <c r="AJ2821" s="35"/>
      <c r="AK2821" s="35"/>
    </row>
    <row r="2822" spans="7:37" s="13" customFormat="1" ht="13.9" customHeight="1" x14ac:dyDescent="0.3">
      <c r="G2822" s="44"/>
      <c r="H2822" s="44"/>
      <c r="I2822" s="44"/>
      <c r="J2822" s="44"/>
      <c r="K2822" s="44"/>
      <c r="L2822" s="44"/>
      <c r="M2822" s="44"/>
      <c r="N2822" s="44"/>
      <c r="O2822" s="44"/>
      <c r="P2822" s="44"/>
      <c r="Q2822" s="44"/>
      <c r="R2822" s="44"/>
      <c r="S2822" s="44"/>
      <c r="T2822" s="44"/>
      <c r="U2822" s="44"/>
      <c r="V2822" s="44"/>
      <c r="W2822" s="44"/>
      <c r="X2822" s="44"/>
      <c r="Y2822" s="44"/>
      <c r="Z2822" s="44"/>
      <c r="AA2822" s="35"/>
      <c r="AB2822" s="35"/>
      <c r="AC2822" s="35"/>
      <c r="AD2822" s="35"/>
      <c r="AE2822" s="35"/>
      <c r="AF2822" s="35"/>
      <c r="AG2822" s="35"/>
      <c r="AH2822" s="35"/>
      <c r="AI2822" s="35"/>
      <c r="AJ2822" s="35"/>
      <c r="AK2822" s="35"/>
    </row>
    <row r="2823" spans="7:37" s="13" customFormat="1" ht="13.9" customHeight="1" x14ac:dyDescent="0.3">
      <c r="G2823" s="44"/>
      <c r="H2823" s="44"/>
      <c r="I2823" s="44"/>
      <c r="J2823" s="44"/>
      <c r="K2823" s="44"/>
      <c r="L2823" s="44"/>
      <c r="M2823" s="44"/>
      <c r="N2823" s="44"/>
      <c r="O2823" s="44"/>
      <c r="P2823" s="44"/>
      <c r="Q2823" s="44"/>
      <c r="R2823" s="44"/>
      <c r="S2823" s="44"/>
      <c r="T2823" s="44"/>
      <c r="U2823" s="44"/>
      <c r="V2823" s="44"/>
      <c r="W2823" s="44"/>
      <c r="X2823" s="44"/>
      <c r="Y2823" s="44"/>
      <c r="Z2823" s="44"/>
      <c r="AA2823" s="35"/>
      <c r="AB2823" s="35"/>
      <c r="AC2823" s="35"/>
      <c r="AD2823" s="35"/>
      <c r="AE2823" s="35"/>
      <c r="AF2823" s="35"/>
      <c r="AG2823" s="35"/>
      <c r="AH2823" s="35"/>
      <c r="AI2823" s="35"/>
      <c r="AJ2823" s="35"/>
      <c r="AK2823" s="35"/>
    </row>
    <row r="2824" spans="7:37" s="13" customFormat="1" ht="13.9" customHeight="1" x14ac:dyDescent="0.3">
      <c r="G2824" s="44"/>
      <c r="H2824" s="44"/>
      <c r="I2824" s="44"/>
      <c r="J2824" s="44"/>
      <c r="K2824" s="44"/>
      <c r="L2824" s="44"/>
      <c r="M2824" s="44"/>
      <c r="N2824" s="44"/>
      <c r="O2824" s="44"/>
      <c r="P2824" s="44"/>
      <c r="Q2824" s="44"/>
      <c r="R2824" s="44"/>
      <c r="S2824" s="44"/>
      <c r="T2824" s="44"/>
      <c r="U2824" s="44"/>
      <c r="V2824" s="44"/>
      <c r="W2824" s="44"/>
      <c r="X2824" s="44"/>
      <c r="Y2824" s="44"/>
      <c r="Z2824" s="44"/>
      <c r="AA2824" s="35"/>
      <c r="AB2824" s="35"/>
      <c r="AC2824" s="35"/>
      <c r="AD2824" s="35"/>
      <c r="AE2824" s="35"/>
      <c r="AF2824" s="35"/>
      <c r="AG2824" s="35"/>
      <c r="AH2824" s="35"/>
      <c r="AI2824" s="35"/>
      <c r="AJ2824" s="35"/>
      <c r="AK2824" s="35"/>
    </row>
    <row r="2825" spans="7:37" s="13" customFormat="1" ht="13.9" customHeight="1" x14ac:dyDescent="0.3">
      <c r="G2825" s="44"/>
      <c r="H2825" s="44"/>
      <c r="I2825" s="44"/>
      <c r="J2825" s="44"/>
      <c r="K2825" s="44"/>
      <c r="L2825" s="44"/>
      <c r="M2825" s="44"/>
      <c r="N2825" s="44"/>
      <c r="O2825" s="44"/>
      <c r="P2825" s="44"/>
      <c r="Q2825" s="44"/>
      <c r="R2825" s="44"/>
      <c r="S2825" s="44"/>
      <c r="T2825" s="44"/>
      <c r="U2825" s="44"/>
      <c r="V2825" s="44"/>
      <c r="W2825" s="44"/>
      <c r="X2825" s="44"/>
      <c r="Y2825" s="44"/>
      <c r="Z2825" s="44"/>
      <c r="AA2825" s="35"/>
      <c r="AB2825" s="35"/>
      <c r="AC2825" s="35"/>
      <c r="AD2825" s="35"/>
      <c r="AE2825" s="35"/>
      <c r="AF2825" s="35"/>
      <c r="AG2825" s="35"/>
      <c r="AH2825" s="35"/>
      <c r="AI2825" s="35"/>
      <c r="AJ2825" s="35"/>
      <c r="AK2825" s="35"/>
    </row>
    <row r="2826" spans="7:37" s="13" customFormat="1" ht="13.9" customHeight="1" x14ac:dyDescent="0.3">
      <c r="G2826" s="44"/>
      <c r="H2826" s="44"/>
      <c r="I2826" s="44"/>
      <c r="J2826" s="44"/>
      <c r="K2826" s="44"/>
      <c r="L2826" s="44"/>
      <c r="M2826" s="44"/>
      <c r="N2826" s="44"/>
      <c r="O2826" s="44"/>
      <c r="P2826" s="44"/>
      <c r="Q2826" s="44"/>
      <c r="R2826" s="44"/>
      <c r="S2826" s="44"/>
      <c r="T2826" s="44"/>
      <c r="U2826" s="44"/>
      <c r="V2826" s="44"/>
      <c r="W2826" s="44"/>
      <c r="X2826" s="44"/>
      <c r="Y2826" s="44"/>
      <c r="Z2826" s="44"/>
      <c r="AA2826" s="35"/>
      <c r="AB2826" s="35"/>
      <c r="AC2826" s="35"/>
      <c r="AD2826" s="35"/>
      <c r="AE2826" s="35"/>
      <c r="AF2826" s="35"/>
      <c r="AG2826" s="35"/>
      <c r="AH2826" s="35"/>
      <c r="AI2826" s="35"/>
      <c r="AJ2826" s="35"/>
      <c r="AK2826" s="35"/>
    </row>
    <row r="2827" spans="7:37" s="13" customFormat="1" ht="13.9" customHeight="1" x14ac:dyDescent="0.3">
      <c r="G2827" s="44"/>
      <c r="H2827" s="44"/>
      <c r="I2827" s="44"/>
      <c r="J2827" s="44"/>
      <c r="K2827" s="44"/>
      <c r="L2827" s="44"/>
      <c r="M2827" s="44"/>
      <c r="N2827" s="44"/>
      <c r="O2827" s="44"/>
      <c r="P2827" s="44"/>
      <c r="Q2827" s="44"/>
      <c r="R2827" s="44"/>
      <c r="S2827" s="44"/>
      <c r="T2827" s="44"/>
      <c r="U2827" s="44"/>
      <c r="V2827" s="44"/>
      <c r="W2827" s="44"/>
      <c r="X2827" s="44"/>
      <c r="Y2827" s="44"/>
      <c r="Z2827" s="44"/>
      <c r="AA2827" s="35"/>
      <c r="AB2827" s="35"/>
      <c r="AC2827" s="35"/>
      <c r="AD2827" s="35"/>
      <c r="AE2827" s="35"/>
      <c r="AF2827" s="35"/>
      <c r="AG2827" s="35"/>
      <c r="AH2827" s="35"/>
      <c r="AI2827" s="35"/>
      <c r="AJ2827" s="35"/>
      <c r="AK2827" s="35"/>
    </row>
    <row r="2828" spans="7:37" s="13" customFormat="1" ht="13.9" customHeight="1" x14ac:dyDescent="0.3">
      <c r="G2828" s="44"/>
      <c r="H2828" s="44"/>
      <c r="I2828" s="44"/>
      <c r="J2828" s="44"/>
      <c r="K2828" s="44"/>
      <c r="L2828" s="44"/>
      <c r="M2828" s="44"/>
      <c r="N2828" s="44"/>
      <c r="O2828" s="44"/>
      <c r="P2828" s="44"/>
      <c r="Q2828" s="44"/>
      <c r="R2828" s="44"/>
      <c r="S2828" s="44"/>
      <c r="T2828" s="44"/>
      <c r="U2828" s="44"/>
      <c r="V2828" s="44"/>
      <c r="W2828" s="44"/>
      <c r="X2828" s="44"/>
      <c r="Y2828" s="44"/>
      <c r="Z2828" s="44"/>
      <c r="AA2828" s="35"/>
      <c r="AB2828" s="35"/>
      <c r="AC2828" s="35"/>
      <c r="AD2828" s="35"/>
      <c r="AE2828" s="35"/>
      <c r="AF2828" s="35"/>
      <c r="AG2828" s="35"/>
      <c r="AH2828" s="35"/>
      <c r="AI2828" s="35"/>
      <c r="AJ2828" s="35"/>
      <c r="AK2828" s="35"/>
    </row>
    <row r="2829" spans="7:37" s="13" customFormat="1" ht="13.9" customHeight="1" x14ac:dyDescent="0.3">
      <c r="G2829" s="44"/>
      <c r="H2829" s="44"/>
      <c r="I2829" s="44"/>
      <c r="J2829" s="44"/>
      <c r="K2829" s="44"/>
      <c r="L2829" s="44"/>
      <c r="M2829" s="44"/>
      <c r="N2829" s="44"/>
      <c r="O2829" s="44"/>
      <c r="P2829" s="44"/>
      <c r="Q2829" s="44"/>
      <c r="R2829" s="44"/>
      <c r="S2829" s="44"/>
      <c r="T2829" s="44"/>
      <c r="U2829" s="44"/>
      <c r="V2829" s="44"/>
      <c r="W2829" s="44"/>
      <c r="X2829" s="44"/>
      <c r="Y2829" s="44"/>
      <c r="Z2829" s="44"/>
      <c r="AA2829" s="35"/>
      <c r="AB2829" s="35"/>
      <c r="AC2829" s="35"/>
      <c r="AD2829" s="35"/>
      <c r="AE2829" s="35"/>
      <c r="AF2829" s="35"/>
      <c r="AG2829" s="35"/>
      <c r="AH2829" s="35"/>
      <c r="AI2829" s="35"/>
      <c r="AJ2829" s="35"/>
      <c r="AK2829" s="35"/>
    </row>
    <row r="2830" spans="7:37" s="13" customFormat="1" ht="13.9" customHeight="1" x14ac:dyDescent="0.3">
      <c r="G2830" s="44"/>
      <c r="H2830" s="44"/>
      <c r="I2830" s="44"/>
      <c r="J2830" s="44"/>
      <c r="K2830" s="44"/>
      <c r="L2830" s="44"/>
      <c r="M2830" s="44"/>
      <c r="N2830" s="44"/>
      <c r="O2830" s="44"/>
      <c r="P2830" s="44"/>
      <c r="Q2830" s="44"/>
      <c r="R2830" s="44"/>
      <c r="S2830" s="44"/>
      <c r="T2830" s="44"/>
      <c r="U2830" s="44"/>
      <c r="V2830" s="44"/>
      <c r="W2830" s="44"/>
      <c r="X2830" s="44"/>
      <c r="Y2830" s="44"/>
      <c r="Z2830" s="44"/>
      <c r="AA2830" s="35"/>
      <c r="AB2830" s="35"/>
      <c r="AC2830" s="35"/>
      <c r="AD2830" s="35"/>
      <c r="AE2830" s="35"/>
      <c r="AF2830" s="35"/>
      <c r="AG2830" s="35"/>
      <c r="AH2830" s="35"/>
      <c r="AI2830" s="35"/>
      <c r="AJ2830" s="35"/>
      <c r="AK2830" s="35"/>
    </row>
    <row r="2831" spans="7:37" s="13" customFormat="1" ht="13.9" customHeight="1" x14ac:dyDescent="0.3">
      <c r="G2831" s="44"/>
      <c r="H2831" s="44"/>
      <c r="I2831" s="44"/>
      <c r="J2831" s="44"/>
      <c r="K2831" s="44"/>
      <c r="L2831" s="44"/>
      <c r="M2831" s="44"/>
      <c r="N2831" s="44"/>
      <c r="O2831" s="44"/>
      <c r="P2831" s="44"/>
      <c r="Q2831" s="44"/>
      <c r="R2831" s="44"/>
      <c r="S2831" s="44"/>
      <c r="T2831" s="44"/>
      <c r="U2831" s="44"/>
      <c r="V2831" s="44"/>
      <c r="W2831" s="44"/>
      <c r="X2831" s="44"/>
      <c r="Y2831" s="44"/>
      <c r="Z2831" s="44"/>
      <c r="AA2831" s="35"/>
      <c r="AB2831" s="35"/>
      <c r="AC2831" s="35"/>
      <c r="AD2831" s="35"/>
      <c r="AE2831" s="35"/>
      <c r="AF2831" s="35"/>
      <c r="AG2831" s="35"/>
      <c r="AH2831" s="35"/>
      <c r="AI2831" s="35"/>
      <c r="AJ2831" s="35"/>
      <c r="AK2831" s="35"/>
    </row>
    <row r="2832" spans="7:37" s="13" customFormat="1" ht="13.9" customHeight="1" x14ac:dyDescent="0.3">
      <c r="G2832" s="44"/>
      <c r="H2832" s="44"/>
      <c r="I2832" s="44"/>
      <c r="J2832" s="44"/>
      <c r="K2832" s="44"/>
      <c r="L2832" s="44"/>
      <c r="M2832" s="44"/>
      <c r="N2832" s="44"/>
      <c r="O2832" s="44"/>
      <c r="P2832" s="44"/>
      <c r="Q2832" s="44"/>
      <c r="R2832" s="44"/>
      <c r="S2832" s="44"/>
      <c r="T2832" s="44"/>
      <c r="U2832" s="44"/>
      <c r="V2832" s="44"/>
      <c r="W2832" s="44"/>
      <c r="X2832" s="44"/>
      <c r="Y2832" s="44"/>
      <c r="Z2832" s="44"/>
      <c r="AA2832" s="35"/>
      <c r="AB2832" s="35"/>
      <c r="AC2832" s="35"/>
      <c r="AD2832" s="35"/>
      <c r="AE2832" s="35"/>
      <c r="AF2832" s="35"/>
      <c r="AG2832" s="35"/>
      <c r="AH2832" s="35"/>
      <c r="AI2832" s="35"/>
      <c r="AJ2832" s="35"/>
      <c r="AK2832" s="35"/>
    </row>
    <row r="2833" spans="7:37" s="13" customFormat="1" ht="13.9" customHeight="1" x14ac:dyDescent="0.3">
      <c r="G2833" s="44"/>
      <c r="H2833" s="44"/>
      <c r="I2833" s="44"/>
      <c r="J2833" s="44"/>
      <c r="K2833" s="44"/>
      <c r="L2833" s="44"/>
      <c r="M2833" s="44"/>
      <c r="N2833" s="44"/>
      <c r="O2833" s="44"/>
      <c r="P2833" s="44"/>
      <c r="Q2833" s="44"/>
      <c r="R2833" s="44"/>
      <c r="S2833" s="44"/>
      <c r="T2833" s="44"/>
      <c r="U2833" s="44"/>
      <c r="V2833" s="44"/>
      <c r="W2833" s="44"/>
      <c r="X2833" s="44"/>
      <c r="Y2833" s="44"/>
      <c r="Z2833" s="44"/>
      <c r="AA2833" s="35"/>
      <c r="AB2833" s="35"/>
      <c r="AC2833" s="35"/>
      <c r="AD2833" s="35"/>
      <c r="AE2833" s="35"/>
      <c r="AF2833" s="35"/>
      <c r="AG2833" s="35"/>
      <c r="AH2833" s="35"/>
      <c r="AI2833" s="35"/>
      <c r="AJ2833" s="35"/>
      <c r="AK2833" s="35"/>
    </row>
    <row r="2834" spans="7:37" s="13" customFormat="1" ht="13.9" customHeight="1" x14ac:dyDescent="0.3">
      <c r="G2834" s="44"/>
      <c r="H2834" s="44"/>
      <c r="I2834" s="44"/>
      <c r="J2834" s="44"/>
      <c r="K2834" s="44"/>
      <c r="L2834" s="44"/>
      <c r="M2834" s="44"/>
      <c r="N2834" s="44"/>
      <c r="O2834" s="44"/>
      <c r="P2834" s="44"/>
      <c r="Q2834" s="44"/>
      <c r="R2834" s="44"/>
      <c r="S2834" s="44"/>
      <c r="T2834" s="44"/>
      <c r="U2834" s="44"/>
      <c r="V2834" s="44"/>
      <c r="W2834" s="44"/>
      <c r="X2834" s="44"/>
      <c r="Y2834" s="44"/>
      <c r="Z2834" s="44"/>
      <c r="AA2834" s="35"/>
      <c r="AB2834" s="35"/>
      <c r="AC2834" s="35"/>
      <c r="AD2834" s="35"/>
      <c r="AE2834" s="35"/>
      <c r="AF2834" s="35"/>
      <c r="AG2834" s="35"/>
      <c r="AH2834" s="35"/>
      <c r="AI2834" s="35"/>
      <c r="AJ2834" s="35"/>
      <c r="AK2834" s="35"/>
    </row>
    <row r="2835" spans="7:37" s="13" customFormat="1" ht="13.9" customHeight="1" x14ac:dyDescent="0.3">
      <c r="G2835" s="44"/>
      <c r="H2835" s="44"/>
      <c r="I2835" s="44"/>
      <c r="J2835" s="44"/>
      <c r="K2835" s="44"/>
      <c r="L2835" s="44"/>
      <c r="M2835" s="44"/>
      <c r="N2835" s="44"/>
      <c r="O2835" s="44"/>
      <c r="P2835" s="44"/>
      <c r="Q2835" s="44"/>
      <c r="R2835" s="44"/>
      <c r="S2835" s="44"/>
      <c r="T2835" s="44"/>
      <c r="U2835" s="44"/>
      <c r="V2835" s="44"/>
      <c r="W2835" s="44"/>
      <c r="X2835" s="44"/>
      <c r="Y2835" s="44"/>
      <c r="Z2835" s="44"/>
      <c r="AA2835" s="35"/>
      <c r="AB2835" s="35"/>
      <c r="AC2835" s="35"/>
      <c r="AD2835" s="35"/>
      <c r="AE2835" s="35"/>
      <c r="AF2835" s="35"/>
      <c r="AG2835" s="35"/>
      <c r="AH2835" s="35"/>
      <c r="AI2835" s="35"/>
      <c r="AJ2835" s="35"/>
      <c r="AK2835" s="35"/>
    </row>
    <row r="2836" spans="7:37" s="13" customFormat="1" ht="13.9" customHeight="1" x14ac:dyDescent="0.3">
      <c r="G2836" s="44"/>
      <c r="H2836" s="44"/>
      <c r="I2836" s="44"/>
      <c r="J2836" s="44"/>
      <c r="K2836" s="44"/>
      <c r="L2836" s="44"/>
      <c r="M2836" s="44"/>
      <c r="N2836" s="44"/>
      <c r="O2836" s="44"/>
      <c r="P2836" s="44"/>
      <c r="Q2836" s="44"/>
      <c r="R2836" s="44"/>
      <c r="S2836" s="44"/>
      <c r="T2836" s="44"/>
      <c r="U2836" s="44"/>
      <c r="V2836" s="44"/>
      <c r="W2836" s="44"/>
      <c r="X2836" s="44"/>
      <c r="Y2836" s="44"/>
      <c r="Z2836" s="44"/>
      <c r="AA2836" s="35"/>
      <c r="AB2836" s="35"/>
      <c r="AC2836" s="35"/>
      <c r="AD2836" s="35"/>
      <c r="AE2836" s="35"/>
      <c r="AF2836" s="35"/>
      <c r="AG2836" s="35"/>
      <c r="AH2836" s="35"/>
      <c r="AI2836" s="35"/>
      <c r="AJ2836" s="35"/>
      <c r="AK2836" s="35"/>
    </row>
    <row r="2837" spans="7:37" s="13" customFormat="1" ht="13.9" customHeight="1" x14ac:dyDescent="0.3">
      <c r="G2837" s="44"/>
      <c r="H2837" s="44"/>
      <c r="I2837" s="44"/>
      <c r="J2837" s="44"/>
      <c r="K2837" s="44"/>
      <c r="L2837" s="44"/>
      <c r="M2837" s="44"/>
      <c r="N2837" s="44"/>
      <c r="O2837" s="44"/>
      <c r="P2837" s="44"/>
      <c r="Q2837" s="44"/>
      <c r="R2837" s="44"/>
      <c r="S2837" s="44"/>
      <c r="T2837" s="44"/>
      <c r="U2837" s="44"/>
      <c r="V2837" s="44"/>
      <c r="W2837" s="44"/>
      <c r="X2837" s="44"/>
      <c r="Y2837" s="44"/>
      <c r="Z2837" s="44"/>
      <c r="AA2837" s="35"/>
      <c r="AB2837" s="35"/>
      <c r="AC2837" s="35"/>
      <c r="AD2837" s="35"/>
      <c r="AE2837" s="35"/>
      <c r="AF2837" s="35"/>
      <c r="AG2837" s="35"/>
      <c r="AH2837" s="35"/>
      <c r="AI2837" s="35"/>
      <c r="AJ2837" s="35"/>
      <c r="AK2837" s="35"/>
    </row>
    <row r="2838" spans="7:37" s="13" customFormat="1" ht="13.9" customHeight="1" x14ac:dyDescent="0.3">
      <c r="G2838" s="44"/>
      <c r="H2838" s="44"/>
      <c r="I2838" s="44"/>
      <c r="J2838" s="44"/>
      <c r="K2838" s="44"/>
      <c r="L2838" s="44"/>
      <c r="M2838" s="44"/>
      <c r="N2838" s="44"/>
      <c r="O2838" s="44"/>
      <c r="P2838" s="44"/>
      <c r="Q2838" s="44"/>
      <c r="R2838" s="44"/>
      <c r="S2838" s="44"/>
      <c r="T2838" s="44"/>
      <c r="U2838" s="44"/>
      <c r="V2838" s="44"/>
      <c r="W2838" s="44"/>
      <c r="X2838" s="44"/>
      <c r="Y2838" s="44"/>
      <c r="Z2838" s="44"/>
      <c r="AA2838" s="35"/>
      <c r="AB2838" s="35"/>
      <c r="AC2838" s="35"/>
      <c r="AD2838" s="35"/>
      <c r="AE2838" s="35"/>
      <c r="AF2838" s="35"/>
      <c r="AG2838" s="35"/>
      <c r="AH2838" s="35"/>
      <c r="AI2838" s="35"/>
      <c r="AJ2838" s="35"/>
      <c r="AK2838" s="35"/>
    </row>
    <row r="2839" spans="7:37" s="13" customFormat="1" ht="13.9" customHeight="1" x14ac:dyDescent="0.3">
      <c r="G2839" s="44"/>
      <c r="H2839" s="44"/>
      <c r="I2839" s="44"/>
      <c r="J2839" s="44"/>
      <c r="K2839" s="44"/>
      <c r="L2839" s="44"/>
      <c r="M2839" s="44"/>
      <c r="N2839" s="44"/>
      <c r="O2839" s="44"/>
      <c r="P2839" s="44"/>
      <c r="Q2839" s="44"/>
      <c r="R2839" s="44"/>
      <c r="S2839" s="44"/>
      <c r="T2839" s="44"/>
      <c r="U2839" s="44"/>
      <c r="V2839" s="44"/>
      <c r="W2839" s="44"/>
      <c r="X2839" s="44"/>
      <c r="Y2839" s="44"/>
      <c r="Z2839" s="44"/>
      <c r="AA2839" s="35"/>
      <c r="AB2839" s="35"/>
      <c r="AC2839" s="35"/>
      <c r="AD2839" s="35"/>
      <c r="AE2839" s="35"/>
      <c r="AF2839" s="35"/>
      <c r="AG2839" s="35"/>
      <c r="AH2839" s="35"/>
      <c r="AI2839" s="35"/>
      <c r="AJ2839" s="35"/>
      <c r="AK2839" s="35"/>
    </row>
    <row r="2840" spans="7:37" s="13" customFormat="1" ht="13.9" customHeight="1" x14ac:dyDescent="0.3">
      <c r="G2840" s="44"/>
      <c r="H2840" s="44"/>
      <c r="I2840" s="44"/>
      <c r="J2840" s="44"/>
      <c r="K2840" s="44"/>
      <c r="L2840" s="44"/>
      <c r="M2840" s="44"/>
      <c r="N2840" s="44"/>
      <c r="O2840" s="44"/>
      <c r="P2840" s="44"/>
      <c r="Q2840" s="44"/>
      <c r="R2840" s="44"/>
      <c r="S2840" s="44"/>
      <c r="T2840" s="44"/>
      <c r="U2840" s="44"/>
      <c r="V2840" s="44"/>
      <c r="W2840" s="44"/>
      <c r="X2840" s="44"/>
      <c r="Y2840" s="44"/>
      <c r="Z2840" s="44"/>
      <c r="AA2840" s="35"/>
      <c r="AB2840" s="35"/>
      <c r="AC2840" s="35"/>
      <c r="AD2840" s="35"/>
      <c r="AE2840" s="35"/>
      <c r="AF2840" s="35"/>
      <c r="AG2840" s="35"/>
      <c r="AH2840" s="35"/>
      <c r="AI2840" s="35"/>
      <c r="AJ2840" s="35"/>
      <c r="AK2840" s="35"/>
    </row>
    <row r="2841" spans="7:37" s="13" customFormat="1" ht="13.9" customHeight="1" x14ac:dyDescent="0.3">
      <c r="G2841" s="44"/>
      <c r="H2841" s="44"/>
      <c r="I2841" s="44"/>
      <c r="J2841" s="44"/>
      <c r="K2841" s="44"/>
      <c r="L2841" s="44"/>
      <c r="M2841" s="44"/>
      <c r="N2841" s="44"/>
      <c r="O2841" s="44"/>
      <c r="P2841" s="44"/>
      <c r="Q2841" s="44"/>
      <c r="R2841" s="44"/>
      <c r="S2841" s="44"/>
      <c r="T2841" s="44"/>
      <c r="U2841" s="44"/>
      <c r="V2841" s="44"/>
      <c r="W2841" s="44"/>
      <c r="X2841" s="44"/>
      <c r="Y2841" s="44"/>
      <c r="Z2841" s="44"/>
      <c r="AA2841" s="35"/>
      <c r="AB2841" s="35"/>
      <c r="AC2841" s="35"/>
      <c r="AD2841" s="35"/>
      <c r="AE2841" s="35"/>
      <c r="AF2841" s="35"/>
      <c r="AG2841" s="35"/>
      <c r="AH2841" s="35"/>
      <c r="AI2841" s="35"/>
      <c r="AJ2841" s="35"/>
      <c r="AK2841" s="35"/>
    </row>
    <row r="2842" spans="7:37" s="13" customFormat="1" ht="13.9" customHeight="1" x14ac:dyDescent="0.3">
      <c r="G2842" s="44"/>
      <c r="H2842" s="44"/>
      <c r="I2842" s="44"/>
      <c r="J2842" s="44"/>
      <c r="K2842" s="44"/>
      <c r="L2842" s="44"/>
      <c r="M2842" s="44"/>
      <c r="N2842" s="44"/>
      <c r="O2842" s="44"/>
      <c r="P2842" s="44"/>
      <c r="Q2842" s="44"/>
      <c r="R2842" s="44"/>
      <c r="S2842" s="44"/>
      <c r="T2842" s="44"/>
      <c r="U2842" s="44"/>
      <c r="V2842" s="44"/>
      <c r="W2842" s="44"/>
      <c r="X2842" s="44"/>
      <c r="Y2842" s="44"/>
      <c r="Z2842" s="44"/>
      <c r="AA2842" s="35"/>
      <c r="AB2842" s="35"/>
      <c r="AC2842" s="35"/>
      <c r="AD2842" s="35"/>
      <c r="AE2842" s="35"/>
      <c r="AF2842" s="35"/>
      <c r="AG2842" s="35"/>
      <c r="AH2842" s="35"/>
      <c r="AI2842" s="35"/>
      <c r="AJ2842" s="35"/>
      <c r="AK2842" s="35"/>
    </row>
    <row r="2843" spans="7:37" s="13" customFormat="1" ht="13.9" customHeight="1" x14ac:dyDescent="0.3">
      <c r="G2843" s="44"/>
      <c r="H2843" s="44"/>
      <c r="I2843" s="44"/>
      <c r="J2843" s="44"/>
      <c r="K2843" s="44"/>
      <c r="L2843" s="44"/>
      <c r="M2843" s="44"/>
      <c r="N2843" s="44"/>
      <c r="O2843" s="44"/>
      <c r="P2843" s="44"/>
      <c r="Q2843" s="44"/>
      <c r="R2843" s="44"/>
      <c r="S2843" s="44"/>
      <c r="T2843" s="44"/>
      <c r="U2843" s="44"/>
      <c r="V2843" s="44"/>
      <c r="W2843" s="44"/>
      <c r="X2843" s="44"/>
      <c r="Y2843" s="44"/>
      <c r="Z2843" s="44"/>
      <c r="AA2843" s="35"/>
      <c r="AB2843" s="35"/>
      <c r="AC2843" s="35"/>
      <c r="AD2843" s="35"/>
      <c r="AE2843" s="35"/>
      <c r="AF2843" s="35"/>
      <c r="AG2843" s="35"/>
      <c r="AH2843" s="35"/>
      <c r="AI2843" s="35"/>
      <c r="AJ2843" s="35"/>
      <c r="AK2843" s="35"/>
    </row>
    <row r="2844" spans="7:37" s="13" customFormat="1" ht="13.9" customHeight="1" x14ac:dyDescent="0.3">
      <c r="G2844" s="44"/>
      <c r="H2844" s="44"/>
      <c r="I2844" s="44"/>
      <c r="J2844" s="44"/>
      <c r="K2844" s="44"/>
      <c r="L2844" s="44"/>
      <c r="M2844" s="44"/>
      <c r="N2844" s="44"/>
      <c r="O2844" s="44"/>
      <c r="P2844" s="44"/>
      <c r="Q2844" s="44"/>
      <c r="R2844" s="44"/>
      <c r="S2844" s="44"/>
      <c r="T2844" s="44"/>
      <c r="U2844" s="44"/>
      <c r="V2844" s="44"/>
      <c r="W2844" s="44"/>
      <c r="X2844" s="44"/>
      <c r="Y2844" s="44"/>
      <c r="Z2844" s="44"/>
      <c r="AA2844" s="35"/>
      <c r="AB2844" s="35"/>
      <c r="AC2844" s="35"/>
      <c r="AD2844" s="35"/>
      <c r="AE2844" s="35"/>
      <c r="AF2844" s="35"/>
      <c r="AG2844" s="35"/>
      <c r="AH2844" s="35"/>
      <c r="AI2844" s="35"/>
      <c r="AJ2844" s="35"/>
      <c r="AK2844" s="35"/>
    </row>
    <row r="2845" spans="7:37" s="13" customFormat="1" ht="13.9" customHeight="1" x14ac:dyDescent="0.3">
      <c r="G2845" s="44"/>
      <c r="H2845" s="44"/>
      <c r="I2845" s="44"/>
      <c r="J2845" s="44"/>
      <c r="K2845" s="44"/>
      <c r="L2845" s="44"/>
      <c r="M2845" s="44"/>
      <c r="N2845" s="44"/>
      <c r="O2845" s="44"/>
      <c r="P2845" s="44"/>
      <c r="Q2845" s="44"/>
      <c r="R2845" s="44"/>
      <c r="S2845" s="44"/>
      <c r="T2845" s="44"/>
      <c r="U2845" s="44"/>
      <c r="V2845" s="44"/>
      <c r="W2845" s="44"/>
      <c r="X2845" s="44"/>
      <c r="Y2845" s="44"/>
      <c r="Z2845" s="44"/>
      <c r="AA2845" s="35"/>
      <c r="AB2845" s="35"/>
      <c r="AC2845" s="35"/>
      <c r="AD2845" s="35"/>
      <c r="AE2845" s="35"/>
      <c r="AF2845" s="35"/>
      <c r="AG2845" s="35"/>
      <c r="AH2845" s="35"/>
      <c r="AI2845" s="35"/>
      <c r="AJ2845" s="35"/>
      <c r="AK2845" s="35"/>
    </row>
    <row r="2846" spans="7:37" s="13" customFormat="1" ht="13.9" customHeight="1" x14ac:dyDescent="0.3">
      <c r="G2846" s="44"/>
      <c r="H2846" s="44"/>
      <c r="I2846" s="44"/>
      <c r="J2846" s="44"/>
      <c r="K2846" s="44"/>
      <c r="L2846" s="44"/>
      <c r="M2846" s="44"/>
      <c r="N2846" s="44"/>
      <c r="O2846" s="44"/>
      <c r="P2846" s="44"/>
      <c r="Q2846" s="44"/>
      <c r="R2846" s="44"/>
      <c r="S2846" s="44"/>
      <c r="T2846" s="44"/>
      <c r="U2846" s="44"/>
      <c r="V2846" s="44"/>
      <c r="W2846" s="44"/>
      <c r="X2846" s="44"/>
      <c r="Y2846" s="44"/>
      <c r="Z2846" s="44"/>
      <c r="AA2846" s="35"/>
      <c r="AB2846" s="35"/>
      <c r="AC2846" s="35"/>
      <c r="AD2846" s="35"/>
      <c r="AE2846" s="35"/>
      <c r="AF2846" s="35"/>
      <c r="AG2846" s="35"/>
      <c r="AH2846" s="35"/>
      <c r="AI2846" s="35"/>
      <c r="AJ2846" s="35"/>
      <c r="AK2846" s="35"/>
    </row>
    <row r="2847" spans="7:37" s="13" customFormat="1" ht="13.9" customHeight="1" x14ac:dyDescent="0.3">
      <c r="G2847" s="44"/>
      <c r="H2847" s="44"/>
      <c r="I2847" s="44"/>
      <c r="J2847" s="44"/>
      <c r="K2847" s="44"/>
      <c r="L2847" s="44"/>
      <c r="M2847" s="44"/>
      <c r="N2847" s="44"/>
      <c r="O2847" s="44"/>
      <c r="P2847" s="44"/>
      <c r="Q2847" s="44"/>
      <c r="R2847" s="44"/>
      <c r="S2847" s="44"/>
      <c r="T2847" s="44"/>
      <c r="U2847" s="44"/>
      <c r="V2847" s="44"/>
      <c r="W2847" s="44"/>
      <c r="X2847" s="44"/>
      <c r="Y2847" s="44"/>
      <c r="Z2847" s="44"/>
      <c r="AA2847" s="35"/>
      <c r="AB2847" s="35"/>
      <c r="AC2847" s="35"/>
      <c r="AD2847" s="35"/>
      <c r="AE2847" s="35"/>
      <c r="AF2847" s="35"/>
      <c r="AG2847" s="35"/>
      <c r="AH2847" s="35"/>
      <c r="AI2847" s="35"/>
      <c r="AJ2847" s="35"/>
      <c r="AK2847" s="35"/>
    </row>
    <row r="2848" spans="7:37" s="13" customFormat="1" ht="13.9" customHeight="1" x14ac:dyDescent="0.3">
      <c r="G2848" s="44"/>
      <c r="H2848" s="44"/>
      <c r="I2848" s="44"/>
      <c r="J2848" s="44"/>
      <c r="K2848" s="44"/>
      <c r="L2848" s="44"/>
      <c r="M2848" s="44"/>
      <c r="N2848" s="44"/>
      <c r="O2848" s="44"/>
      <c r="P2848" s="44"/>
      <c r="Q2848" s="44"/>
      <c r="R2848" s="44"/>
      <c r="S2848" s="44"/>
      <c r="T2848" s="44"/>
      <c r="U2848" s="44"/>
      <c r="V2848" s="44"/>
      <c r="W2848" s="44"/>
      <c r="X2848" s="44"/>
      <c r="Y2848" s="44"/>
      <c r="Z2848" s="44"/>
      <c r="AA2848" s="35"/>
      <c r="AB2848" s="35"/>
      <c r="AC2848" s="35"/>
      <c r="AD2848" s="35"/>
      <c r="AE2848" s="35"/>
      <c r="AF2848" s="35"/>
      <c r="AG2848" s="35"/>
      <c r="AH2848" s="35"/>
      <c r="AI2848" s="35"/>
      <c r="AJ2848" s="35"/>
      <c r="AK2848" s="35"/>
    </row>
    <row r="2849" spans="7:37" s="13" customFormat="1" ht="13.9" customHeight="1" x14ac:dyDescent="0.3">
      <c r="G2849" s="44"/>
      <c r="H2849" s="44"/>
      <c r="I2849" s="44"/>
      <c r="J2849" s="44"/>
      <c r="K2849" s="44"/>
      <c r="L2849" s="44"/>
      <c r="M2849" s="44"/>
      <c r="N2849" s="44"/>
      <c r="O2849" s="44"/>
      <c r="P2849" s="44"/>
      <c r="Q2849" s="44"/>
      <c r="R2849" s="44"/>
      <c r="S2849" s="44"/>
      <c r="T2849" s="44"/>
      <c r="U2849" s="44"/>
      <c r="V2849" s="44"/>
      <c r="W2849" s="44"/>
      <c r="X2849" s="44"/>
      <c r="Y2849" s="44"/>
      <c r="Z2849" s="44"/>
      <c r="AA2849" s="35"/>
      <c r="AB2849" s="35"/>
      <c r="AC2849" s="35"/>
      <c r="AD2849" s="35"/>
      <c r="AE2849" s="35"/>
      <c r="AF2849" s="35"/>
      <c r="AG2849" s="35"/>
      <c r="AH2849" s="35"/>
      <c r="AI2849" s="35"/>
      <c r="AJ2849" s="35"/>
      <c r="AK2849" s="35"/>
    </row>
    <row r="2850" spans="7:37" s="13" customFormat="1" ht="13.9" customHeight="1" x14ac:dyDescent="0.3">
      <c r="G2850" s="44"/>
      <c r="H2850" s="44"/>
      <c r="I2850" s="44"/>
      <c r="J2850" s="44"/>
      <c r="K2850" s="44"/>
      <c r="L2850" s="44"/>
      <c r="M2850" s="44"/>
      <c r="N2850" s="44"/>
      <c r="O2850" s="44"/>
      <c r="P2850" s="44"/>
      <c r="Q2850" s="44"/>
      <c r="R2850" s="44"/>
      <c r="S2850" s="44"/>
      <c r="T2850" s="44"/>
      <c r="U2850" s="44"/>
      <c r="V2850" s="44"/>
      <c r="W2850" s="44"/>
      <c r="X2850" s="44"/>
      <c r="Y2850" s="44"/>
      <c r="Z2850" s="44"/>
      <c r="AA2850" s="35"/>
      <c r="AB2850" s="35"/>
      <c r="AC2850" s="35"/>
      <c r="AD2850" s="35"/>
      <c r="AE2850" s="35"/>
      <c r="AF2850" s="35"/>
      <c r="AG2850" s="35"/>
      <c r="AH2850" s="35"/>
      <c r="AI2850" s="35"/>
      <c r="AJ2850" s="35"/>
      <c r="AK2850" s="35"/>
    </row>
    <row r="2851" spans="7:37" s="13" customFormat="1" ht="13.9" customHeight="1" x14ac:dyDescent="0.3">
      <c r="G2851" s="44"/>
      <c r="H2851" s="44"/>
      <c r="I2851" s="44"/>
      <c r="J2851" s="44"/>
      <c r="K2851" s="44"/>
      <c r="L2851" s="44"/>
      <c r="M2851" s="44"/>
      <c r="N2851" s="44"/>
      <c r="O2851" s="44"/>
      <c r="P2851" s="44"/>
      <c r="Q2851" s="44"/>
      <c r="R2851" s="44"/>
      <c r="S2851" s="44"/>
      <c r="T2851" s="44"/>
      <c r="U2851" s="44"/>
      <c r="V2851" s="44"/>
      <c r="W2851" s="44"/>
      <c r="X2851" s="44"/>
      <c r="Y2851" s="44"/>
      <c r="Z2851" s="44"/>
      <c r="AA2851" s="35"/>
      <c r="AB2851" s="35"/>
      <c r="AC2851" s="35"/>
      <c r="AD2851" s="35"/>
      <c r="AE2851" s="35"/>
      <c r="AF2851" s="35"/>
      <c r="AG2851" s="35"/>
      <c r="AH2851" s="35"/>
      <c r="AI2851" s="35"/>
      <c r="AJ2851" s="35"/>
      <c r="AK2851" s="35"/>
    </row>
    <row r="2852" spans="7:37" s="13" customFormat="1" ht="13.9" customHeight="1" x14ac:dyDescent="0.3">
      <c r="G2852" s="44"/>
      <c r="H2852" s="44"/>
      <c r="I2852" s="44"/>
      <c r="J2852" s="44"/>
      <c r="K2852" s="44"/>
      <c r="L2852" s="44"/>
      <c r="M2852" s="44"/>
      <c r="N2852" s="44"/>
      <c r="O2852" s="44"/>
      <c r="P2852" s="44"/>
      <c r="Q2852" s="44"/>
      <c r="R2852" s="44"/>
      <c r="S2852" s="44"/>
      <c r="T2852" s="44"/>
      <c r="U2852" s="44"/>
      <c r="V2852" s="44"/>
      <c r="W2852" s="44"/>
      <c r="X2852" s="44"/>
      <c r="Y2852" s="44"/>
      <c r="Z2852" s="44"/>
      <c r="AA2852" s="35"/>
      <c r="AB2852" s="35"/>
      <c r="AC2852" s="35"/>
      <c r="AD2852" s="35"/>
      <c r="AE2852" s="35"/>
      <c r="AF2852" s="35"/>
      <c r="AG2852" s="35"/>
      <c r="AH2852" s="35"/>
      <c r="AI2852" s="35"/>
      <c r="AJ2852" s="35"/>
      <c r="AK2852" s="35"/>
    </row>
    <row r="2853" spans="7:37" s="13" customFormat="1" ht="13.9" customHeight="1" x14ac:dyDescent="0.3">
      <c r="G2853" s="44"/>
      <c r="H2853" s="44"/>
      <c r="I2853" s="44"/>
      <c r="J2853" s="44"/>
      <c r="K2853" s="44"/>
      <c r="L2853" s="44"/>
      <c r="M2853" s="44"/>
      <c r="N2853" s="44"/>
      <c r="O2853" s="44"/>
      <c r="P2853" s="44"/>
      <c r="Q2853" s="44"/>
      <c r="R2853" s="44"/>
      <c r="S2853" s="44"/>
      <c r="T2853" s="44"/>
      <c r="U2853" s="44"/>
      <c r="V2853" s="44"/>
      <c r="W2853" s="44"/>
      <c r="X2853" s="44"/>
      <c r="Y2853" s="44"/>
      <c r="Z2853" s="44"/>
      <c r="AA2853" s="35"/>
      <c r="AB2853" s="35"/>
      <c r="AC2853" s="35"/>
      <c r="AD2853" s="35"/>
      <c r="AE2853" s="35"/>
      <c r="AF2853" s="35"/>
      <c r="AG2853" s="35"/>
      <c r="AH2853" s="35"/>
      <c r="AI2853" s="35"/>
      <c r="AJ2853" s="35"/>
      <c r="AK2853" s="35"/>
    </row>
    <row r="2854" spans="7:37" s="13" customFormat="1" ht="13.9" customHeight="1" x14ac:dyDescent="0.3">
      <c r="G2854" s="44"/>
      <c r="H2854" s="44"/>
      <c r="I2854" s="44"/>
      <c r="J2854" s="44"/>
      <c r="K2854" s="44"/>
      <c r="L2854" s="44"/>
      <c r="M2854" s="44"/>
      <c r="N2854" s="44"/>
      <c r="O2854" s="44"/>
      <c r="P2854" s="44"/>
      <c r="Q2854" s="44"/>
      <c r="R2854" s="44"/>
      <c r="S2854" s="44"/>
      <c r="T2854" s="44"/>
      <c r="U2854" s="44"/>
      <c r="V2854" s="44"/>
      <c r="W2854" s="44"/>
      <c r="X2854" s="44"/>
      <c r="Y2854" s="44"/>
      <c r="Z2854" s="44"/>
      <c r="AA2854" s="35"/>
      <c r="AB2854" s="35"/>
      <c r="AC2854" s="35"/>
      <c r="AD2854" s="35"/>
      <c r="AE2854" s="35"/>
      <c r="AF2854" s="35"/>
      <c r="AG2854" s="35"/>
      <c r="AH2854" s="35"/>
      <c r="AI2854" s="35"/>
      <c r="AJ2854" s="35"/>
      <c r="AK2854" s="35"/>
    </row>
    <row r="2855" spans="7:37" s="13" customFormat="1" ht="13.9" customHeight="1" x14ac:dyDescent="0.3">
      <c r="G2855" s="44"/>
      <c r="H2855" s="44"/>
      <c r="I2855" s="44"/>
      <c r="J2855" s="44"/>
      <c r="K2855" s="44"/>
      <c r="L2855" s="44"/>
      <c r="M2855" s="44"/>
      <c r="N2855" s="44"/>
      <c r="O2855" s="44"/>
      <c r="P2855" s="44"/>
      <c r="Q2855" s="44"/>
      <c r="R2855" s="44"/>
      <c r="S2855" s="44"/>
      <c r="T2855" s="44"/>
      <c r="U2855" s="44"/>
      <c r="V2855" s="44"/>
      <c r="W2855" s="44"/>
      <c r="X2855" s="44"/>
      <c r="Y2855" s="44"/>
      <c r="Z2855" s="44"/>
      <c r="AA2855" s="35"/>
      <c r="AB2855" s="35"/>
      <c r="AC2855" s="35"/>
      <c r="AD2855" s="35"/>
      <c r="AE2855" s="35"/>
      <c r="AF2855" s="35"/>
      <c r="AG2855" s="35"/>
      <c r="AH2855" s="35"/>
      <c r="AI2855" s="35"/>
      <c r="AJ2855" s="35"/>
      <c r="AK2855" s="35"/>
    </row>
    <row r="2856" spans="7:37" s="13" customFormat="1" ht="13.9" customHeight="1" x14ac:dyDescent="0.3">
      <c r="G2856" s="44"/>
      <c r="H2856" s="44"/>
      <c r="I2856" s="44"/>
      <c r="J2856" s="44"/>
      <c r="K2856" s="44"/>
      <c r="L2856" s="44"/>
      <c r="M2856" s="44"/>
      <c r="N2856" s="44"/>
      <c r="O2856" s="44"/>
      <c r="P2856" s="44"/>
      <c r="Q2856" s="44"/>
      <c r="R2856" s="44"/>
      <c r="S2856" s="44"/>
      <c r="T2856" s="44"/>
      <c r="U2856" s="44"/>
      <c r="V2856" s="44"/>
      <c r="W2856" s="44"/>
      <c r="X2856" s="44"/>
      <c r="Y2856" s="44"/>
      <c r="Z2856" s="44"/>
      <c r="AA2856" s="35"/>
      <c r="AB2856" s="35"/>
      <c r="AC2856" s="35"/>
      <c r="AD2856" s="35"/>
      <c r="AE2856" s="35"/>
      <c r="AF2856" s="35"/>
      <c r="AG2856" s="35"/>
      <c r="AH2856" s="35"/>
      <c r="AI2856" s="35"/>
      <c r="AJ2856" s="35"/>
      <c r="AK2856" s="35"/>
    </row>
    <row r="2857" spans="7:37" s="13" customFormat="1" ht="13.9" customHeight="1" x14ac:dyDescent="0.3">
      <c r="G2857" s="44"/>
      <c r="H2857" s="44"/>
      <c r="I2857" s="44"/>
      <c r="J2857" s="44"/>
      <c r="K2857" s="44"/>
      <c r="L2857" s="44"/>
      <c r="M2857" s="44"/>
      <c r="N2857" s="44"/>
      <c r="O2857" s="44"/>
      <c r="P2857" s="44"/>
      <c r="Q2857" s="44"/>
      <c r="R2857" s="44"/>
      <c r="S2857" s="44"/>
      <c r="T2857" s="44"/>
      <c r="U2857" s="44"/>
      <c r="V2857" s="44"/>
      <c r="W2857" s="44"/>
      <c r="X2857" s="44"/>
      <c r="Y2857" s="44"/>
      <c r="Z2857" s="44"/>
      <c r="AA2857" s="35"/>
      <c r="AB2857" s="35"/>
      <c r="AC2857" s="35"/>
      <c r="AD2857" s="35"/>
      <c r="AE2857" s="35"/>
      <c r="AF2857" s="35"/>
      <c r="AG2857" s="35"/>
      <c r="AH2857" s="35"/>
      <c r="AI2857" s="35"/>
      <c r="AJ2857" s="35"/>
      <c r="AK2857" s="35"/>
    </row>
    <row r="2858" spans="7:37" s="13" customFormat="1" ht="13.9" customHeight="1" x14ac:dyDescent="0.3">
      <c r="G2858" s="44"/>
      <c r="H2858" s="44"/>
      <c r="I2858" s="44"/>
      <c r="J2858" s="44"/>
      <c r="K2858" s="44"/>
      <c r="L2858" s="44"/>
      <c r="M2858" s="44"/>
      <c r="N2858" s="44"/>
      <c r="O2858" s="44"/>
      <c r="P2858" s="44"/>
      <c r="Q2858" s="44"/>
      <c r="R2858" s="44"/>
      <c r="S2858" s="44"/>
      <c r="T2858" s="44"/>
      <c r="U2858" s="44"/>
      <c r="V2858" s="44"/>
      <c r="W2858" s="44"/>
      <c r="X2858" s="44"/>
      <c r="Y2858" s="44"/>
      <c r="Z2858" s="44"/>
      <c r="AA2858" s="35"/>
      <c r="AB2858" s="35"/>
      <c r="AC2858" s="35"/>
      <c r="AD2858" s="35"/>
      <c r="AE2858" s="35"/>
      <c r="AF2858" s="35"/>
      <c r="AG2858" s="35"/>
      <c r="AH2858" s="35"/>
      <c r="AI2858" s="35"/>
      <c r="AJ2858" s="35"/>
      <c r="AK2858" s="35"/>
    </row>
    <row r="2859" spans="7:37" s="13" customFormat="1" ht="13.9" customHeight="1" x14ac:dyDescent="0.3">
      <c r="G2859" s="44"/>
      <c r="H2859" s="44"/>
      <c r="I2859" s="44"/>
      <c r="J2859" s="44"/>
      <c r="K2859" s="44"/>
      <c r="L2859" s="44"/>
      <c r="M2859" s="44"/>
      <c r="N2859" s="44"/>
      <c r="O2859" s="44"/>
      <c r="P2859" s="44"/>
      <c r="Q2859" s="44"/>
      <c r="R2859" s="44"/>
      <c r="S2859" s="44"/>
      <c r="T2859" s="44"/>
      <c r="U2859" s="44"/>
      <c r="V2859" s="44"/>
      <c r="W2859" s="44"/>
      <c r="X2859" s="44"/>
      <c r="Y2859" s="44"/>
      <c r="Z2859" s="44"/>
      <c r="AA2859" s="35"/>
      <c r="AB2859" s="35"/>
      <c r="AC2859" s="35"/>
      <c r="AD2859" s="35"/>
      <c r="AE2859" s="35"/>
      <c r="AF2859" s="35"/>
      <c r="AG2859" s="35"/>
      <c r="AH2859" s="35"/>
      <c r="AI2859" s="35"/>
      <c r="AJ2859" s="35"/>
      <c r="AK2859" s="35"/>
    </row>
    <row r="2860" spans="7:37" s="13" customFormat="1" ht="13.9" customHeight="1" x14ac:dyDescent="0.3">
      <c r="G2860" s="44"/>
      <c r="H2860" s="44"/>
      <c r="I2860" s="44"/>
      <c r="J2860" s="44"/>
      <c r="K2860" s="44"/>
      <c r="L2860" s="44"/>
      <c r="M2860" s="44"/>
      <c r="N2860" s="44"/>
      <c r="O2860" s="44"/>
      <c r="P2860" s="44"/>
      <c r="Q2860" s="44"/>
      <c r="R2860" s="44"/>
      <c r="S2860" s="44"/>
      <c r="T2860" s="44"/>
      <c r="U2860" s="44"/>
      <c r="V2860" s="44"/>
      <c r="W2860" s="44"/>
      <c r="X2860" s="44"/>
      <c r="Y2860" s="44"/>
      <c r="Z2860" s="44"/>
      <c r="AA2860" s="35"/>
      <c r="AB2860" s="35"/>
      <c r="AC2860" s="35"/>
      <c r="AD2860" s="35"/>
      <c r="AE2860" s="35"/>
      <c r="AF2860" s="35"/>
      <c r="AG2860" s="35"/>
      <c r="AH2860" s="35"/>
      <c r="AI2860" s="35"/>
      <c r="AJ2860" s="35"/>
      <c r="AK2860" s="35"/>
    </row>
    <row r="2861" spans="7:37" s="13" customFormat="1" ht="13.9" customHeight="1" x14ac:dyDescent="0.3">
      <c r="G2861" s="44"/>
      <c r="H2861" s="44"/>
      <c r="I2861" s="44"/>
      <c r="J2861" s="44"/>
      <c r="K2861" s="44"/>
      <c r="L2861" s="44"/>
      <c r="M2861" s="44"/>
      <c r="N2861" s="44"/>
      <c r="O2861" s="44"/>
      <c r="P2861" s="44"/>
      <c r="Q2861" s="44"/>
      <c r="R2861" s="44"/>
      <c r="S2861" s="44"/>
      <c r="T2861" s="44"/>
      <c r="U2861" s="44"/>
      <c r="V2861" s="44"/>
      <c r="W2861" s="44"/>
      <c r="X2861" s="44"/>
      <c r="Y2861" s="44"/>
      <c r="Z2861" s="44"/>
      <c r="AA2861" s="35"/>
      <c r="AB2861" s="35"/>
      <c r="AC2861" s="35"/>
      <c r="AD2861" s="35"/>
      <c r="AE2861" s="35"/>
      <c r="AF2861" s="35"/>
      <c r="AG2861" s="35"/>
      <c r="AH2861" s="35"/>
      <c r="AI2861" s="35"/>
      <c r="AJ2861" s="35"/>
      <c r="AK2861" s="35"/>
    </row>
    <row r="2862" spans="7:37" s="13" customFormat="1" ht="13.9" customHeight="1" x14ac:dyDescent="0.3">
      <c r="G2862" s="44"/>
      <c r="H2862" s="44"/>
      <c r="I2862" s="44"/>
      <c r="J2862" s="44"/>
      <c r="K2862" s="44"/>
      <c r="L2862" s="44"/>
      <c r="M2862" s="44"/>
      <c r="N2862" s="44"/>
      <c r="O2862" s="44"/>
      <c r="P2862" s="44"/>
      <c r="Q2862" s="44"/>
      <c r="R2862" s="44"/>
      <c r="S2862" s="44"/>
      <c r="T2862" s="44"/>
      <c r="U2862" s="44"/>
      <c r="V2862" s="44"/>
      <c r="W2862" s="44"/>
      <c r="X2862" s="44"/>
      <c r="Y2862" s="44"/>
      <c r="Z2862" s="44"/>
      <c r="AA2862" s="35"/>
      <c r="AB2862" s="35"/>
      <c r="AC2862" s="35"/>
      <c r="AD2862" s="35"/>
      <c r="AE2862" s="35"/>
      <c r="AF2862" s="35"/>
      <c r="AG2862" s="35"/>
      <c r="AH2862" s="35"/>
      <c r="AI2862" s="35"/>
      <c r="AJ2862" s="35"/>
      <c r="AK2862" s="35"/>
    </row>
    <row r="2863" spans="7:37" s="13" customFormat="1" ht="13.9" customHeight="1" x14ac:dyDescent="0.3">
      <c r="G2863" s="44"/>
      <c r="H2863" s="44"/>
      <c r="I2863" s="44"/>
      <c r="J2863" s="44"/>
      <c r="K2863" s="44"/>
      <c r="L2863" s="44"/>
      <c r="M2863" s="44"/>
      <c r="N2863" s="44"/>
      <c r="O2863" s="44"/>
      <c r="P2863" s="44"/>
      <c r="Q2863" s="44"/>
      <c r="R2863" s="44"/>
      <c r="S2863" s="44"/>
      <c r="T2863" s="44"/>
      <c r="U2863" s="44"/>
      <c r="V2863" s="44"/>
      <c r="W2863" s="44"/>
      <c r="X2863" s="44"/>
      <c r="Y2863" s="44"/>
      <c r="Z2863" s="44"/>
      <c r="AA2863" s="35"/>
      <c r="AB2863" s="35"/>
      <c r="AC2863" s="35"/>
      <c r="AD2863" s="35"/>
      <c r="AE2863" s="35"/>
      <c r="AF2863" s="35"/>
      <c r="AG2863" s="35"/>
      <c r="AH2863" s="35"/>
      <c r="AI2863" s="35"/>
      <c r="AJ2863" s="35"/>
      <c r="AK2863" s="35"/>
    </row>
    <row r="2864" spans="7:37" s="13" customFormat="1" ht="13.9" customHeight="1" x14ac:dyDescent="0.3">
      <c r="G2864" s="44"/>
      <c r="H2864" s="44"/>
      <c r="I2864" s="44"/>
      <c r="J2864" s="44"/>
      <c r="K2864" s="44"/>
      <c r="L2864" s="44"/>
      <c r="M2864" s="44"/>
      <c r="N2864" s="44"/>
      <c r="O2864" s="44"/>
      <c r="P2864" s="44"/>
      <c r="Q2864" s="44"/>
      <c r="R2864" s="44"/>
      <c r="S2864" s="44"/>
      <c r="T2864" s="44"/>
      <c r="U2864" s="44"/>
      <c r="V2864" s="44"/>
      <c r="W2864" s="44"/>
      <c r="X2864" s="44"/>
      <c r="Y2864" s="44"/>
      <c r="Z2864" s="44"/>
      <c r="AA2864" s="35"/>
      <c r="AB2864" s="35"/>
      <c r="AC2864" s="35"/>
      <c r="AD2864" s="35"/>
      <c r="AE2864" s="35"/>
      <c r="AF2864" s="35"/>
      <c r="AG2864" s="35"/>
      <c r="AH2864" s="35"/>
      <c r="AI2864" s="35"/>
      <c r="AJ2864" s="35"/>
      <c r="AK2864" s="35"/>
    </row>
    <row r="2865" spans="7:37" s="13" customFormat="1" ht="13.9" customHeight="1" x14ac:dyDescent="0.3">
      <c r="G2865" s="44"/>
      <c r="H2865" s="44"/>
      <c r="I2865" s="44"/>
      <c r="J2865" s="44"/>
      <c r="K2865" s="44"/>
      <c r="L2865" s="44"/>
      <c r="M2865" s="44"/>
      <c r="N2865" s="44"/>
      <c r="O2865" s="44"/>
      <c r="P2865" s="44"/>
      <c r="Q2865" s="44"/>
      <c r="R2865" s="44"/>
      <c r="S2865" s="44"/>
      <c r="T2865" s="44"/>
      <c r="U2865" s="44"/>
      <c r="V2865" s="44"/>
      <c r="W2865" s="44"/>
      <c r="X2865" s="44"/>
      <c r="Y2865" s="44"/>
      <c r="Z2865" s="44"/>
      <c r="AA2865" s="35"/>
      <c r="AB2865" s="35"/>
      <c r="AC2865" s="35"/>
      <c r="AD2865" s="35"/>
      <c r="AE2865" s="35"/>
      <c r="AF2865" s="35"/>
      <c r="AG2865" s="35"/>
      <c r="AH2865" s="35"/>
      <c r="AI2865" s="35"/>
      <c r="AJ2865" s="35"/>
      <c r="AK2865" s="35"/>
    </row>
    <row r="2866" spans="7:37" s="13" customFormat="1" ht="13.9" customHeight="1" x14ac:dyDescent="0.3">
      <c r="G2866" s="44"/>
      <c r="H2866" s="44"/>
      <c r="I2866" s="44"/>
      <c r="J2866" s="44"/>
      <c r="K2866" s="44"/>
      <c r="L2866" s="44"/>
      <c r="M2866" s="44"/>
      <c r="N2866" s="44"/>
      <c r="O2866" s="44"/>
      <c r="P2866" s="44"/>
      <c r="Q2866" s="44"/>
      <c r="R2866" s="44"/>
      <c r="S2866" s="44"/>
      <c r="T2866" s="44"/>
      <c r="U2866" s="44"/>
      <c r="V2866" s="44"/>
      <c r="W2866" s="44"/>
      <c r="X2866" s="44"/>
      <c r="Y2866" s="44"/>
      <c r="Z2866" s="44"/>
      <c r="AA2866" s="35"/>
      <c r="AB2866" s="35"/>
      <c r="AC2866" s="35"/>
      <c r="AD2866" s="35"/>
      <c r="AE2866" s="35"/>
      <c r="AF2866" s="35"/>
      <c r="AG2866" s="35"/>
      <c r="AH2866" s="35"/>
      <c r="AI2866" s="35"/>
      <c r="AJ2866" s="35"/>
      <c r="AK2866" s="35"/>
    </row>
    <row r="2867" spans="7:37" s="13" customFormat="1" ht="13.9" customHeight="1" x14ac:dyDescent="0.3">
      <c r="G2867" s="44"/>
      <c r="H2867" s="44"/>
      <c r="I2867" s="44"/>
      <c r="J2867" s="44"/>
      <c r="K2867" s="44"/>
      <c r="L2867" s="44"/>
      <c r="M2867" s="44"/>
      <c r="N2867" s="44"/>
      <c r="O2867" s="44"/>
      <c r="P2867" s="44"/>
      <c r="Q2867" s="44"/>
      <c r="R2867" s="44"/>
      <c r="S2867" s="44"/>
      <c r="T2867" s="44"/>
      <c r="U2867" s="44"/>
      <c r="V2867" s="44"/>
      <c r="W2867" s="44"/>
      <c r="X2867" s="44"/>
      <c r="Y2867" s="44"/>
      <c r="Z2867" s="44"/>
      <c r="AA2867" s="35"/>
      <c r="AB2867" s="35"/>
      <c r="AC2867" s="35"/>
      <c r="AD2867" s="35"/>
      <c r="AE2867" s="35"/>
      <c r="AF2867" s="35"/>
      <c r="AG2867" s="35"/>
      <c r="AH2867" s="35"/>
      <c r="AI2867" s="35"/>
      <c r="AJ2867" s="35"/>
      <c r="AK2867" s="35"/>
    </row>
    <row r="2868" spans="7:37" s="13" customFormat="1" ht="13.9" customHeight="1" x14ac:dyDescent="0.3">
      <c r="G2868" s="44"/>
      <c r="H2868" s="44"/>
      <c r="I2868" s="44"/>
      <c r="J2868" s="44"/>
      <c r="K2868" s="44"/>
      <c r="L2868" s="44"/>
      <c r="M2868" s="44"/>
      <c r="N2868" s="44"/>
      <c r="O2868" s="44"/>
      <c r="P2868" s="44"/>
      <c r="Q2868" s="44"/>
      <c r="R2868" s="44"/>
      <c r="S2868" s="44"/>
      <c r="T2868" s="44"/>
      <c r="U2868" s="44"/>
      <c r="V2868" s="44"/>
      <c r="W2868" s="44"/>
      <c r="X2868" s="44"/>
      <c r="Y2868" s="44"/>
      <c r="Z2868" s="44"/>
      <c r="AA2868" s="35"/>
      <c r="AB2868" s="35"/>
      <c r="AC2868" s="35"/>
      <c r="AD2868" s="35"/>
      <c r="AE2868" s="35"/>
      <c r="AF2868" s="35"/>
      <c r="AG2868" s="35"/>
      <c r="AH2868" s="35"/>
      <c r="AI2868" s="35"/>
      <c r="AJ2868" s="35"/>
      <c r="AK2868" s="35"/>
    </row>
    <row r="2869" spans="7:37" s="13" customFormat="1" ht="13.9" customHeight="1" x14ac:dyDescent="0.3">
      <c r="G2869" s="44"/>
      <c r="H2869" s="44"/>
      <c r="I2869" s="44"/>
      <c r="J2869" s="44"/>
      <c r="K2869" s="44"/>
      <c r="L2869" s="44"/>
      <c r="M2869" s="44"/>
      <c r="N2869" s="44"/>
      <c r="O2869" s="44"/>
      <c r="P2869" s="44"/>
      <c r="Q2869" s="44"/>
      <c r="R2869" s="44"/>
      <c r="S2869" s="44"/>
      <c r="T2869" s="44"/>
      <c r="U2869" s="44"/>
      <c r="V2869" s="44"/>
      <c r="W2869" s="44"/>
      <c r="X2869" s="44"/>
      <c r="Y2869" s="44"/>
      <c r="Z2869" s="44"/>
      <c r="AA2869" s="35"/>
      <c r="AB2869" s="35"/>
      <c r="AC2869" s="35"/>
      <c r="AD2869" s="35"/>
      <c r="AE2869" s="35"/>
      <c r="AF2869" s="35"/>
      <c r="AG2869" s="35"/>
      <c r="AH2869" s="35"/>
      <c r="AI2869" s="35"/>
      <c r="AJ2869" s="35"/>
      <c r="AK2869" s="35"/>
    </row>
    <row r="2870" spans="7:37" s="13" customFormat="1" ht="13.9" customHeight="1" x14ac:dyDescent="0.3">
      <c r="G2870" s="44"/>
      <c r="H2870" s="44"/>
      <c r="I2870" s="44"/>
      <c r="J2870" s="44"/>
      <c r="K2870" s="44"/>
      <c r="L2870" s="44"/>
      <c r="M2870" s="44"/>
      <c r="N2870" s="44"/>
      <c r="O2870" s="44"/>
      <c r="P2870" s="44"/>
      <c r="Q2870" s="44"/>
      <c r="R2870" s="44"/>
      <c r="S2870" s="44"/>
      <c r="T2870" s="44"/>
      <c r="U2870" s="44"/>
      <c r="V2870" s="44"/>
      <c r="W2870" s="44"/>
      <c r="X2870" s="44"/>
      <c r="Y2870" s="44"/>
      <c r="Z2870" s="44"/>
      <c r="AA2870" s="35"/>
      <c r="AB2870" s="35"/>
      <c r="AC2870" s="35"/>
      <c r="AD2870" s="35"/>
      <c r="AE2870" s="35"/>
      <c r="AF2870" s="35"/>
      <c r="AG2870" s="35"/>
      <c r="AH2870" s="35"/>
      <c r="AI2870" s="35"/>
      <c r="AJ2870" s="35"/>
      <c r="AK2870" s="35"/>
    </row>
    <row r="2871" spans="7:37" s="13" customFormat="1" ht="13.9" customHeight="1" x14ac:dyDescent="0.3">
      <c r="G2871" s="44"/>
      <c r="H2871" s="44"/>
      <c r="I2871" s="44"/>
      <c r="J2871" s="44"/>
      <c r="K2871" s="44"/>
      <c r="L2871" s="44"/>
      <c r="M2871" s="44"/>
      <c r="N2871" s="44"/>
      <c r="O2871" s="44"/>
      <c r="P2871" s="44"/>
      <c r="Q2871" s="44"/>
      <c r="R2871" s="44"/>
      <c r="S2871" s="44"/>
      <c r="T2871" s="44"/>
      <c r="U2871" s="44"/>
      <c r="V2871" s="44"/>
      <c r="W2871" s="44"/>
      <c r="X2871" s="44"/>
      <c r="Y2871" s="44"/>
      <c r="Z2871" s="44"/>
      <c r="AA2871" s="35"/>
      <c r="AB2871" s="35"/>
      <c r="AC2871" s="35"/>
      <c r="AD2871" s="35"/>
      <c r="AE2871" s="35"/>
      <c r="AF2871" s="35"/>
      <c r="AG2871" s="35"/>
      <c r="AH2871" s="35"/>
      <c r="AI2871" s="35"/>
      <c r="AJ2871" s="35"/>
      <c r="AK2871" s="35"/>
    </row>
    <row r="2872" spans="7:37" s="13" customFormat="1" ht="13.9" customHeight="1" x14ac:dyDescent="0.3">
      <c r="G2872" s="44"/>
      <c r="H2872" s="44"/>
      <c r="I2872" s="44"/>
      <c r="J2872" s="44"/>
      <c r="K2872" s="44"/>
      <c r="L2872" s="44"/>
      <c r="M2872" s="44"/>
      <c r="N2872" s="44"/>
      <c r="O2872" s="44"/>
      <c r="P2872" s="44"/>
      <c r="Q2872" s="44"/>
      <c r="R2872" s="44"/>
      <c r="S2872" s="44"/>
      <c r="T2872" s="44"/>
      <c r="U2872" s="44"/>
      <c r="V2872" s="44"/>
      <c r="W2872" s="44"/>
      <c r="X2872" s="44"/>
      <c r="Y2872" s="44"/>
      <c r="Z2872" s="44"/>
      <c r="AA2872" s="35"/>
      <c r="AB2872" s="35"/>
      <c r="AC2872" s="35"/>
      <c r="AD2872" s="35"/>
      <c r="AE2872" s="35"/>
      <c r="AF2872" s="35"/>
      <c r="AG2872" s="35"/>
      <c r="AH2872" s="35"/>
      <c r="AI2872" s="35"/>
      <c r="AJ2872" s="35"/>
      <c r="AK2872" s="35"/>
    </row>
    <row r="2873" spans="7:37" s="13" customFormat="1" ht="13.9" customHeight="1" x14ac:dyDescent="0.3">
      <c r="G2873" s="44"/>
      <c r="H2873" s="44"/>
      <c r="I2873" s="44"/>
      <c r="J2873" s="44"/>
      <c r="K2873" s="44"/>
      <c r="L2873" s="44"/>
      <c r="M2873" s="44"/>
      <c r="N2873" s="44"/>
      <c r="O2873" s="44"/>
      <c r="P2873" s="44"/>
      <c r="Q2873" s="44"/>
      <c r="R2873" s="44"/>
      <c r="S2873" s="44"/>
      <c r="T2873" s="44"/>
      <c r="U2873" s="44"/>
      <c r="V2873" s="44"/>
      <c r="W2873" s="44"/>
      <c r="X2873" s="44"/>
      <c r="Y2873" s="44"/>
      <c r="Z2873" s="44"/>
      <c r="AA2873" s="35"/>
      <c r="AB2873" s="35"/>
      <c r="AC2873" s="35"/>
      <c r="AD2873" s="35"/>
      <c r="AE2873" s="35"/>
      <c r="AF2873" s="35"/>
      <c r="AG2873" s="35"/>
      <c r="AH2873" s="35"/>
      <c r="AI2873" s="35"/>
      <c r="AJ2873" s="35"/>
      <c r="AK2873" s="35"/>
    </row>
    <row r="2874" spans="7:37" s="13" customFormat="1" ht="13.9" customHeight="1" x14ac:dyDescent="0.3">
      <c r="G2874" s="44"/>
      <c r="H2874" s="44"/>
      <c r="I2874" s="44"/>
      <c r="J2874" s="44"/>
      <c r="K2874" s="44"/>
      <c r="L2874" s="44"/>
      <c r="M2874" s="44"/>
      <c r="N2874" s="44"/>
      <c r="O2874" s="44"/>
      <c r="P2874" s="44"/>
      <c r="Q2874" s="44"/>
      <c r="R2874" s="44"/>
      <c r="S2874" s="44"/>
      <c r="T2874" s="44"/>
      <c r="U2874" s="44"/>
      <c r="V2874" s="44"/>
      <c r="W2874" s="44"/>
      <c r="X2874" s="44"/>
      <c r="Y2874" s="44"/>
      <c r="Z2874" s="44"/>
      <c r="AA2874" s="35"/>
      <c r="AB2874" s="35"/>
      <c r="AC2874" s="35"/>
      <c r="AD2874" s="35"/>
      <c r="AE2874" s="35"/>
      <c r="AF2874" s="35"/>
      <c r="AG2874" s="35"/>
      <c r="AH2874" s="35"/>
      <c r="AI2874" s="35"/>
      <c r="AJ2874" s="35"/>
      <c r="AK2874" s="35"/>
    </row>
    <row r="2875" spans="7:37" s="13" customFormat="1" ht="13.9" customHeight="1" x14ac:dyDescent="0.3">
      <c r="G2875" s="44"/>
      <c r="H2875" s="44"/>
      <c r="I2875" s="44"/>
      <c r="J2875" s="44"/>
      <c r="K2875" s="44"/>
      <c r="L2875" s="44"/>
      <c r="M2875" s="44"/>
      <c r="N2875" s="44"/>
      <c r="O2875" s="44"/>
      <c r="P2875" s="44"/>
      <c r="Q2875" s="44"/>
      <c r="R2875" s="44"/>
      <c r="S2875" s="44"/>
      <c r="T2875" s="44"/>
      <c r="U2875" s="44"/>
      <c r="V2875" s="44"/>
      <c r="W2875" s="44"/>
      <c r="X2875" s="44"/>
      <c r="Y2875" s="44"/>
      <c r="Z2875" s="44"/>
      <c r="AA2875" s="35"/>
      <c r="AB2875" s="35"/>
      <c r="AC2875" s="35"/>
      <c r="AD2875" s="35"/>
      <c r="AE2875" s="35"/>
      <c r="AF2875" s="35"/>
      <c r="AG2875" s="35"/>
      <c r="AH2875" s="35"/>
      <c r="AI2875" s="35"/>
      <c r="AJ2875" s="35"/>
      <c r="AK2875" s="35"/>
    </row>
    <row r="2876" spans="7:37" s="13" customFormat="1" ht="13.9" customHeight="1" x14ac:dyDescent="0.3">
      <c r="G2876" s="44"/>
      <c r="H2876" s="44"/>
      <c r="I2876" s="44"/>
      <c r="J2876" s="44"/>
      <c r="K2876" s="44"/>
      <c r="L2876" s="44"/>
      <c r="M2876" s="44"/>
      <c r="N2876" s="44"/>
      <c r="O2876" s="44"/>
      <c r="P2876" s="44"/>
      <c r="Q2876" s="44"/>
      <c r="R2876" s="44"/>
      <c r="S2876" s="44"/>
      <c r="T2876" s="44"/>
      <c r="U2876" s="44"/>
      <c r="V2876" s="44"/>
      <c r="W2876" s="44"/>
      <c r="X2876" s="44"/>
      <c r="Y2876" s="44"/>
      <c r="Z2876" s="44"/>
      <c r="AA2876" s="35"/>
      <c r="AB2876" s="35"/>
      <c r="AC2876" s="35"/>
      <c r="AD2876" s="35"/>
      <c r="AE2876" s="35"/>
      <c r="AF2876" s="35"/>
      <c r="AG2876" s="35"/>
      <c r="AH2876" s="35"/>
      <c r="AI2876" s="35"/>
      <c r="AJ2876" s="35"/>
      <c r="AK2876" s="35"/>
    </row>
    <row r="2877" spans="7:37" s="13" customFormat="1" ht="13.9" customHeight="1" x14ac:dyDescent="0.3">
      <c r="G2877" s="44"/>
      <c r="H2877" s="44"/>
      <c r="I2877" s="44"/>
      <c r="J2877" s="44"/>
      <c r="K2877" s="44"/>
      <c r="L2877" s="44"/>
      <c r="M2877" s="44"/>
      <c r="N2877" s="44"/>
      <c r="O2877" s="44"/>
      <c r="P2877" s="44"/>
      <c r="Q2877" s="44"/>
      <c r="R2877" s="44"/>
      <c r="S2877" s="44"/>
      <c r="T2877" s="44"/>
      <c r="U2877" s="44"/>
      <c r="V2877" s="44"/>
      <c r="W2877" s="44"/>
      <c r="X2877" s="44"/>
      <c r="Y2877" s="44"/>
      <c r="Z2877" s="44"/>
      <c r="AA2877" s="35"/>
      <c r="AB2877" s="35"/>
      <c r="AC2877" s="35"/>
      <c r="AD2877" s="35"/>
      <c r="AE2877" s="35"/>
      <c r="AF2877" s="35"/>
      <c r="AG2877" s="35"/>
      <c r="AH2877" s="35"/>
      <c r="AI2877" s="35"/>
      <c r="AJ2877" s="35"/>
      <c r="AK2877" s="35"/>
    </row>
    <row r="2878" spans="7:37" s="13" customFormat="1" ht="13.9" customHeight="1" x14ac:dyDescent="0.3">
      <c r="G2878" s="44"/>
      <c r="H2878" s="44"/>
      <c r="I2878" s="44"/>
      <c r="J2878" s="44"/>
      <c r="K2878" s="44"/>
      <c r="L2878" s="44"/>
      <c r="M2878" s="44"/>
      <c r="N2878" s="44"/>
      <c r="O2878" s="44"/>
      <c r="P2878" s="44"/>
      <c r="Q2878" s="44"/>
      <c r="R2878" s="44"/>
      <c r="S2878" s="44"/>
      <c r="T2878" s="44"/>
      <c r="U2878" s="44"/>
      <c r="V2878" s="44"/>
      <c r="W2878" s="44"/>
      <c r="X2878" s="44"/>
      <c r="Y2878" s="44"/>
      <c r="Z2878" s="44"/>
      <c r="AA2878" s="35"/>
      <c r="AB2878" s="35"/>
      <c r="AC2878" s="35"/>
      <c r="AD2878" s="35"/>
      <c r="AE2878" s="35"/>
      <c r="AF2878" s="35"/>
      <c r="AG2878" s="35"/>
      <c r="AH2878" s="35"/>
      <c r="AI2878" s="35"/>
      <c r="AJ2878" s="35"/>
      <c r="AK2878" s="35"/>
    </row>
    <row r="2879" spans="7:37" s="13" customFormat="1" ht="13.9" customHeight="1" x14ac:dyDescent="0.3">
      <c r="G2879" s="44"/>
      <c r="H2879" s="44"/>
      <c r="I2879" s="44"/>
      <c r="J2879" s="44"/>
      <c r="K2879" s="44"/>
      <c r="L2879" s="44"/>
      <c r="M2879" s="44"/>
      <c r="N2879" s="44"/>
      <c r="O2879" s="44"/>
      <c r="P2879" s="44"/>
      <c r="Q2879" s="44"/>
      <c r="R2879" s="44"/>
      <c r="S2879" s="44"/>
      <c r="T2879" s="44"/>
      <c r="U2879" s="44"/>
      <c r="V2879" s="44"/>
      <c r="W2879" s="44"/>
      <c r="X2879" s="44"/>
      <c r="Y2879" s="44"/>
      <c r="Z2879" s="44"/>
      <c r="AA2879" s="35"/>
      <c r="AB2879" s="35"/>
      <c r="AC2879" s="35"/>
      <c r="AD2879" s="35"/>
      <c r="AE2879" s="35"/>
      <c r="AF2879" s="35"/>
      <c r="AG2879" s="35"/>
      <c r="AH2879" s="35"/>
      <c r="AI2879" s="35"/>
      <c r="AJ2879" s="35"/>
      <c r="AK2879" s="35"/>
    </row>
    <row r="2880" spans="7:37" s="13" customFormat="1" ht="13.9" customHeight="1" x14ac:dyDescent="0.3">
      <c r="G2880" s="44"/>
      <c r="H2880" s="44"/>
      <c r="I2880" s="44"/>
      <c r="J2880" s="44"/>
      <c r="K2880" s="44"/>
      <c r="L2880" s="44"/>
      <c r="M2880" s="44"/>
      <c r="N2880" s="44"/>
      <c r="O2880" s="44"/>
      <c r="P2880" s="44"/>
      <c r="Q2880" s="44"/>
      <c r="R2880" s="44"/>
      <c r="S2880" s="44"/>
      <c r="T2880" s="44"/>
      <c r="U2880" s="44"/>
      <c r="V2880" s="44"/>
      <c r="W2880" s="44"/>
      <c r="X2880" s="44"/>
      <c r="Y2880" s="44"/>
      <c r="Z2880" s="44"/>
      <c r="AA2880" s="35"/>
      <c r="AB2880" s="35"/>
      <c r="AC2880" s="35"/>
      <c r="AD2880" s="35"/>
      <c r="AE2880" s="35"/>
      <c r="AF2880" s="35"/>
      <c r="AG2880" s="35"/>
      <c r="AH2880" s="35"/>
      <c r="AI2880" s="35"/>
      <c r="AJ2880" s="35"/>
      <c r="AK2880" s="35"/>
    </row>
    <row r="2881" spans="7:37" s="13" customFormat="1" ht="13.9" customHeight="1" x14ac:dyDescent="0.3">
      <c r="G2881" s="44"/>
      <c r="H2881" s="44"/>
      <c r="I2881" s="44"/>
      <c r="J2881" s="44"/>
      <c r="K2881" s="44"/>
      <c r="L2881" s="44"/>
      <c r="M2881" s="44"/>
      <c r="N2881" s="44"/>
      <c r="O2881" s="44"/>
      <c r="P2881" s="44"/>
      <c r="Q2881" s="44"/>
      <c r="R2881" s="44"/>
      <c r="S2881" s="44"/>
      <c r="T2881" s="44"/>
      <c r="U2881" s="44"/>
      <c r="V2881" s="44"/>
      <c r="W2881" s="44"/>
      <c r="X2881" s="44"/>
      <c r="Y2881" s="44"/>
      <c r="Z2881" s="44"/>
      <c r="AA2881" s="35"/>
      <c r="AB2881" s="35"/>
      <c r="AC2881" s="35"/>
      <c r="AD2881" s="35"/>
      <c r="AE2881" s="35"/>
      <c r="AF2881" s="35"/>
      <c r="AG2881" s="35"/>
      <c r="AH2881" s="35"/>
      <c r="AI2881" s="35"/>
      <c r="AJ2881" s="35"/>
      <c r="AK2881" s="35"/>
    </row>
    <row r="2882" spans="7:37" s="13" customFormat="1" ht="13.9" customHeight="1" x14ac:dyDescent="0.3">
      <c r="G2882" s="44"/>
      <c r="H2882" s="44"/>
      <c r="I2882" s="44"/>
      <c r="J2882" s="44"/>
      <c r="K2882" s="44"/>
      <c r="L2882" s="44"/>
      <c r="M2882" s="44"/>
      <c r="N2882" s="44"/>
      <c r="O2882" s="44"/>
      <c r="P2882" s="44"/>
      <c r="Q2882" s="44"/>
      <c r="R2882" s="44"/>
      <c r="S2882" s="44"/>
      <c r="T2882" s="44"/>
      <c r="U2882" s="44"/>
      <c r="V2882" s="44"/>
      <c r="W2882" s="44"/>
      <c r="X2882" s="44"/>
      <c r="Y2882" s="44"/>
      <c r="Z2882" s="44"/>
      <c r="AA2882" s="35"/>
      <c r="AB2882" s="35"/>
      <c r="AC2882" s="35"/>
      <c r="AD2882" s="35"/>
      <c r="AE2882" s="35"/>
      <c r="AF2882" s="35"/>
      <c r="AG2882" s="35"/>
      <c r="AH2882" s="35"/>
      <c r="AI2882" s="35"/>
      <c r="AJ2882" s="35"/>
      <c r="AK2882" s="35"/>
    </row>
    <row r="2883" spans="7:37" s="13" customFormat="1" ht="13.9" customHeight="1" x14ac:dyDescent="0.3">
      <c r="G2883" s="44"/>
      <c r="H2883" s="44"/>
      <c r="I2883" s="44"/>
      <c r="J2883" s="44"/>
      <c r="K2883" s="44"/>
      <c r="L2883" s="44"/>
      <c r="M2883" s="44"/>
      <c r="N2883" s="44"/>
      <c r="O2883" s="44"/>
      <c r="P2883" s="44"/>
      <c r="Q2883" s="44"/>
      <c r="R2883" s="44"/>
      <c r="S2883" s="44"/>
      <c r="T2883" s="44"/>
      <c r="U2883" s="44"/>
      <c r="V2883" s="44"/>
      <c r="W2883" s="44"/>
      <c r="X2883" s="44"/>
      <c r="Y2883" s="44"/>
      <c r="Z2883" s="44"/>
      <c r="AA2883" s="35"/>
      <c r="AB2883" s="35"/>
      <c r="AC2883" s="35"/>
      <c r="AD2883" s="35"/>
      <c r="AE2883" s="35"/>
      <c r="AF2883" s="35"/>
      <c r="AG2883" s="35"/>
      <c r="AH2883" s="35"/>
      <c r="AI2883" s="35"/>
      <c r="AJ2883" s="35"/>
      <c r="AK2883" s="35"/>
    </row>
    <row r="2884" spans="7:37" s="13" customFormat="1" ht="13.9" customHeight="1" x14ac:dyDescent="0.3">
      <c r="G2884" s="44"/>
      <c r="H2884" s="44"/>
      <c r="I2884" s="44"/>
      <c r="J2884" s="44"/>
      <c r="K2884" s="44"/>
      <c r="L2884" s="44"/>
      <c r="M2884" s="44"/>
      <c r="N2884" s="44"/>
      <c r="O2884" s="44"/>
      <c r="P2884" s="44"/>
      <c r="Q2884" s="44"/>
      <c r="R2884" s="44"/>
      <c r="S2884" s="44"/>
      <c r="T2884" s="44"/>
      <c r="U2884" s="44"/>
      <c r="V2884" s="44"/>
      <c r="W2884" s="44"/>
      <c r="X2884" s="44"/>
      <c r="Y2884" s="44"/>
      <c r="Z2884" s="44"/>
      <c r="AA2884" s="35"/>
      <c r="AB2884" s="35"/>
      <c r="AC2884" s="35"/>
      <c r="AD2884" s="35"/>
      <c r="AE2884" s="35"/>
      <c r="AF2884" s="35"/>
      <c r="AG2884" s="35"/>
      <c r="AH2884" s="35"/>
      <c r="AI2884" s="35"/>
      <c r="AJ2884" s="35"/>
      <c r="AK2884" s="35"/>
    </row>
    <row r="2885" spans="7:37" s="13" customFormat="1" ht="13.9" customHeight="1" x14ac:dyDescent="0.3">
      <c r="G2885" s="44"/>
      <c r="H2885" s="44"/>
      <c r="I2885" s="44"/>
      <c r="J2885" s="44"/>
      <c r="K2885" s="44"/>
      <c r="L2885" s="44"/>
      <c r="M2885" s="44"/>
      <c r="N2885" s="44"/>
      <c r="O2885" s="44"/>
      <c r="P2885" s="44"/>
      <c r="Q2885" s="44"/>
      <c r="R2885" s="44"/>
      <c r="S2885" s="44"/>
      <c r="T2885" s="44"/>
      <c r="U2885" s="44"/>
      <c r="V2885" s="44"/>
      <c r="W2885" s="44"/>
      <c r="X2885" s="44"/>
      <c r="Y2885" s="44"/>
      <c r="Z2885" s="44"/>
      <c r="AA2885" s="35"/>
      <c r="AB2885" s="35"/>
      <c r="AC2885" s="35"/>
      <c r="AD2885" s="35"/>
      <c r="AE2885" s="35"/>
      <c r="AF2885" s="35"/>
      <c r="AG2885" s="35"/>
      <c r="AH2885" s="35"/>
      <c r="AI2885" s="35"/>
      <c r="AJ2885" s="35"/>
      <c r="AK2885" s="35"/>
    </row>
    <row r="2886" spans="7:37" s="13" customFormat="1" ht="13.9" customHeight="1" x14ac:dyDescent="0.3">
      <c r="G2886" s="44"/>
      <c r="H2886" s="44"/>
      <c r="I2886" s="44"/>
      <c r="J2886" s="44"/>
      <c r="K2886" s="44"/>
      <c r="L2886" s="44"/>
      <c r="M2886" s="44"/>
      <c r="N2886" s="44"/>
      <c r="O2886" s="44"/>
      <c r="P2886" s="44"/>
      <c r="Q2886" s="44"/>
      <c r="R2886" s="44"/>
      <c r="S2886" s="44"/>
      <c r="T2886" s="44"/>
      <c r="U2886" s="44"/>
      <c r="V2886" s="44"/>
      <c r="W2886" s="44"/>
      <c r="X2886" s="44"/>
      <c r="Y2886" s="44"/>
      <c r="Z2886" s="44"/>
      <c r="AA2886" s="35"/>
      <c r="AB2886" s="35"/>
      <c r="AC2886" s="35"/>
      <c r="AD2886" s="35"/>
      <c r="AE2886" s="35"/>
      <c r="AF2886" s="35"/>
      <c r="AG2886" s="35"/>
      <c r="AH2886" s="35"/>
      <c r="AI2886" s="35"/>
      <c r="AJ2886" s="35"/>
      <c r="AK2886" s="35"/>
    </row>
    <row r="2887" spans="7:37" s="13" customFormat="1" ht="13.9" customHeight="1" x14ac:dyDescent="0.3">
      <c r="G2887" s="44"/>
      <c r="H2887" s="44"/>
      <c r="I2887" s="44"/>
      <c r="J2887" s="44"/>
      <c r="K2887" s="44"/>
      <c r="L2887" s="44"/>
      <c r="M2887" s="44"/>
      <c r="N2887" s="44"/>
      <c r="O2887" s="44"/>
      <c r="P2887" s="44"/>
      <c r="Q2887" s="44"/>
      <c r="R2887" s="44"/>
      <c r="S2887" s="44"/>
      <c r="T2887" s="44"/>
      <c r="U2887" s="44"/>
      <c r="V2887" s="44"/>
      <c r="W2887" s="44"/>
      <c r="X2887" s="44"/>
      <c r="Y2887" s="44"/>
      <c r="Z2887" s="44"/>
      <c r="AA2887" s="35"/>
      <c r="AB2887" s="35"/>
      <c r="AC2887" s="35"/>
      <c r="AD2887" s="35"/>
      <c r="AE2887" s="35"/>
      <c r="AF2887" s="35"/>
      <c r="AG2887" s="35"/>
      <c r="AH2887" s="35"/>
      <c r="AI2887" s="35"/>
      <c r="AJ2887" s="35"/>
      <c r="AK2887" s="35"/>
    </row>
    <row r="2888" spans="7:37" s="13" customFormat="1" ht="13.9" customHeight="1" x14ac:dyDescent="0.3">
      <c r="G2888" s="44"/>
      <c r="H2888" s="44"/>
      <c r="I2888" s="44"/>
      <c r="J2888" s="44"/>
      <c r="K2888" s="44"/>
      <c r="L2888" s="44"/>
      <c r="M2888" s="44"/>
      <c r="N2888" s="44"/>
      <c r="O2888" s="44"/>
      <c r="P2888" s="44"/>
      <c r="Q2888" s="44"/>
      <c r="R2888" s="44"/>
      <c r="S2888" s="44"/>
      <c r="T2888" s="44"/>
      <c r="U2888" s="44"/>
      <c r="V2888" s="44"/>
      <c r="W2888" s="44"/>
      <c r="X2888" s="44"/>
      <c r="Y2888" s="44"/>
      <c r="Z2888" s="44"/>
      <c r="AA2888" s="35"/>
      <c r="AB2888" s="35"/>
      <c r="AC2888" s="35"/>
      <c r="AD2888" s="35"/>
      <c r="AE2888" s="35"/>
      <c r="AF2888" s="35"/>
      <c r="AG2888" s="35"/>
      <c r="AH2888" s="35"/>
      <c r="AI2888" s="35"/>
      <c r="AJ2888" s="35"/>
      <c r="AK2888" s="35"/>
    </row>
    <row r="2889" spans="7:37" s="13" customFormat="1" ht="13.9" customHeight="1" x14ac:dyDescent="0.3">
      <c r="G2889" s="44"/>
      <c r="H2889" s="44"/>
      <c r="I2889" s="44"/>
      <c r="J2889" s="44"/>
      <c r="K2889" s="44"/>
      <c r="L2889" s="44"/>
      <c r="M2889" s="44"/>
      <c r="N2889" s="44"/>
      <c r="O2889" s="44"/>
      <c r="P2889" s="44"/>
      <c r="Q2889" s="44"/>
      <c r="R2889" s="44"/>
      <c r="S2889" s="44"/>
      <c r="T2889" s="44"/>
      <c r="U2889" s="44"/>
      <c r="V2889" s="44"/>
      <c r="W2889" s="44"/>
      <c r="X2889" s="44"/>
      <c r="Y2889" s="44"/>
      <c r="Z2889" s="44"/>
      <c r="AA2889" s="35"/>
      <c r="AB2889" s="35"/>
      <c r="AC2889" s="35"/>
      <c r="AD2889" s="35"/>
      <c r="AE2889" s="35"/>
      <c r="AF2889" s="35"/>
      <c r="AG2889" s="35"/>
      <c r="AH2889" s="35"/>
      <c r="AI2889" s="35"/>
      <c r="AJ2889" s="35"/>
      <c r="AK2889" s="35"/>
    </row>
    <row r="2890" spans="7:37" s="13" customFormat="1" ht="13.9" customHeight="1" x14ac:dyDescent="0.3">
      <c r="G2890" s="44"/>
      <c r="H2890" s="44"/>
      <c r="I2890" s="44"/>
      <c r="J2890" s="44"/>
      <c r="K2890" s="44"/>
      <c r="L2890" s="44"/>
      <c r="M2890" s="44"/>
      <c r="N2890" s="44"/>
      <c r="O2890" s="44"/>
      <c r="P2890" s="44"/>
      <c r="Q2890" s="44"/>
      <c r="R2890" s="44"/>
      <c r="S2890" s="44"/>
      <c r="T2890" s="44"/>
      <c r="U2890" s="44"/>
      <c r="V2890" s="44"/>
      <c r="W2890" s="44"/>
      <c r="X2890" s="44"/>
      <c r="Y2890" s="44"/>
      <c r="Z2890" s="44"/>
      <c r="AA2890" s="35"/>
      <c r="AB2890" s="35"/>
      <c r="AC2890" s="35"/>
      <c r="AD2890" s="35"/>
      <c r="AE2890" s="35"/>
      <c r="AF2890" s="35"/>
      <c r="AG2890" s="35"/>
      <c r="AH2890" s="35"/>
      <c r="AI2890" s="35"/>
      <c r="AJ2890" s="35"/>
      <c r="AK2890" s="35"/>
    </row>
    <row r="2891" spans="7:37" s="13" customFormat="1" ht="13.9" customHeight="1" x14ac:dyDescent="0.3">
      <c r="G2891" s="44"/>
      <c r="H2891" s="44"/>
      <c r="I2891" s="44"/>
      <c r="J2891" s="44"/>
      <c r="K2891" s="44"/>
      <c r="L2891" s="44"/>
      <c r="M2891" s="44"/>
      <c r="N2891" s="44"/>
      <c r="O2891" s="44"/>
      <c r="P2891" s="44"/>
      <c r="Q2891" s="44"/>
      <c r="R2891" s="44"/>
      <c r="S2891" s="44"/>
      <c r="T2891" s="44"/>
      <c r="U2891" s="44"/>
      <c r="V2891" s="44"/>
      <c r="W2891" s="44"/>
      <c r="X2891" s="44"/>
      <c r="Y2891" s="44"/>
      <c r="Z2891" s="44"/>
      <c r="AA2891" s="35"/>
      <c r="AB2891" s="35"/>
      <c r="AC2891" s="35"/>
      <c r="AD2891" s="35"/>
      <c r="AE2891" s="35"/>
      <c r="AF2891" s="35"/>
      <c r="AG2891" s="35"/>
      <c r="AH2891" s="35"/>
      <c r="AI2891" s="35"/>
      <c r="AJ2891" s="35"/>
      <c r="AK2891" s="35"/>
    </row>
    <row r="2892" spans="7:37" s="13" customFormat="1" ht="13.9" customHeight="1" x14ac:dyDescent="0.3">
      <c r="G2892" s="44"/>
      <c r="H2892" s="44"/>
      <c r="I2892" s="44"/>
      <c r="J2892" s="44"/>
      <c r="K2892" s="44"/>
      <c r="L2892" s="44"/>
      <c r="M2892" s="44"/>
      <c r="N2892" s="44"/>
      <c r="O2892" s="44"/>
      <c r="P2892" s="44"/>
      <c r="Q2892" s="44"/>
      <c r="R2892" s="44"/>
      <c r="S2892" s="44"/>
      <c r="T2892" s="44"/>
      <c r="U2892" s="44"/>
      <c r="V2892" s="44"/>
      <c r="W2892" s="44"/>
      <c r="X2892" s="44"/>
      <c r="Y2892" s="44"/>
      <c r="Z2892" s="44"/>
      <c r="AA2892" s="35"/>
      <c r="AB2892" s="35"/>
      <c r="AC2892" s="35"/>
      <c r="AD2892" s="35"/>
      <c r="AE2892" s="35"/>
      <c r="AF2892" s="35"/>
      <c r="AG2892" s="35"/>
      <c r="AH2892" s="35"/>
      <c r="AI2892" s="35"/>
      <c r="AJ2892" s="35"/>
      <c r="AK2892" s="35"/>
    </row>
    <row r="2893" spans="7:37" s="13" customFormat="1" ht="13.9" customHeight="1" x14ac:dyDescent="0.3">
      <c r="G2893" s="44"/>
      <c r="H2893" s="44"/>
      <c r="I2893" s="44"/>
      <c r="J2893" s="44"/>
      <c r="K2893" s="44"/>
      <c r="L2893" s="44"/>
      <c r="M2893" s="44"/>
      <c r="N2893" s="44"/>
      <c r="O2893" s="44"/>
      <c r="P2893" s="44"/>
      <c r="Q2893" s="44"/>
      <c r="R2893" s="44"/>
      <c r="S2893" s="44"/>
      <c r="T2893" s="44"/>
      <c r="U2893" s="44"/>
      <c r="V2893" s="44"/>
      <c r="W2893" s="44"/>
      <c r="X2893" s="44"/>
      <c r="Y2893" s="44"/>
      <c r="Z2893" s="44"/>
      <c r="AA2893" s="35"/>
      <c r="AB2893" s="35"/>
      <c r="AC2893" s="35"/>
      <c r="AD2893" s="35"/>
      <c r="AE2893" s="35"/>
      <c r="AF2893" s="35"/>
      <c r="AG2893" s="35"/>
      <c r="AH2893" s="35"/>
      <c r="AI2893" s="35"/>
      <c r="AJ2893" s="35"/>
      <c r="AK2893" s="35"/>
    </row>
    <row r="2894" spans="7:37" s="13" customFormat="1" ht="13.9" customHeight="1" x14ac:dyDescent="0.3">
      <c r="G2894" s="44"/>
      <c r="H2894" s="44"/>
      <c r="I2894" s="44"/>
      <c r="J2894" s="44"/>
      <c r="K2894" s="44"/>
      <c r="L2894" s="44"/>
      <c r="M2894" s="44"/>
      <c r="N2894" s="44"/>
      <c r="O2894" s="44"/>
      <c r="P2894" s="44"/>
      <c r="Q2894" s="44"/>
      <c r="R2894" s="44"/>
      <c r="S2894" s="44"/>
      <c r="T2894" s="44"/>
      <c r="U2894" s="44"/>
      <c r="V2894" s="44"/>
      <c r="W2894" s="44"/>
      <c r="X2894" s="44"/>
      <c r="Y2894" s="44"/>
      <c r="Z2894" s="44"/>
      <c r="AA2894" s="35"/>
      <c r="AB2894" s="35"/>
      <c r="AC2894" s="35"/>
      <c r="AD2894" s="35"/>
      <c r="AE2894" s="35"/>
      <c r="AF2894" s="35"/>
      <c r="AG2894" s="35"/>
      <c r="AH2894" s="35"/>
      <c r="AI2894" s="35"/>
      <c r="AJ2894" s="35"/>
      <c r="AK2894" s="35"/>
    </row>
    <row r="2895" spans="7:37" s="13" customFormat="1" ht="13.9" customHeight="1" x14ac:dyDescent="0.3">
      <c r="G2895" s="44"/>
      <c r="H2895" s="44"/>
      <c r="I2895" s="44"/>
      <c r="J2895" s="44"/>
      <c r="K2895" s="44"/>
      <c r="L2895" s="44"/>
      <c r="M2895" s="44"/>
      <c r="N2895" s="44"/>
      <c r="O2895" s="44"/>
      <c r="P2895" s="44"/>
      <c r="Q2895" s="44"/>
      <c r="R2895" s="44"/>
      <c r="S2895" s="44"/>
      <c r="T2895" s="44"/>
      <c r="U2895" s="44"/>
      <c r="V2895" s="44"/>
      <c r="W2895" s="44"/>
      <c r="X2895" s="44"/>
      <c r="Y2895" s="44"/>
      <c r="Z2895" s="44"/>
      <c r="AA2895" s="35"/>
      <c r="AB2895" s="35"/>
      <c r="AC2895" s="35"/>
      <c r="AD2895" s="35"/>
      <c r="AE2895" s="35"/>
      <c r="AF2895" s="35"/>
      <c r="AG2895" s="35"/>
      <c r="AH2895" s="35"/>
      <c r="AI2895" s="35"/>
      <c r="AJ2895" s="35"/>
      <c r="AK2895" s="35"/>
    </row>
    <row r="2896" spans="7:37" s="13" customFormat="1" ht="13.9" customHeight="1" x14ac:dyDescent="0.3">
      <c r="G2896" s="44"/>
      <c r="H2896" s="44"/>
      <c r="I2896" s="44"/>
      <c r="J2896" s="44"/>
      <c r="K2896" s="44"/>
      <c r="L2896" s="44"/>
      <c r="M2896" s="44"/>
      <c r="N2896" s="44"/>
      <c r="O2896" s="44"/>
      <c r="P2896" s="44"/>
      <c r="Q2896" s="44"/>
      <c r="R2896" s="44"/>
      <c r="S2896" s="44"/>
      <c r="T2896" s="44"/>
      <c r="U2896" s="44"/>
      <c r="V2896" s="44"/>
      <c r="W2896" s="44"/>
      <c r="X2896" s="44"/>
      <c r="Y2896" s="44"/>
      <c r="Z2896" s="44"/>
      <c r="AA2896" s="35"/>
      <c r="AB2896" s="35"/>
      <c r="AC2896" s="35"/>
      <c r="AD2896" s="35"/>
      <c r="AE2896" s="35"/>
      <c r="AF2896" s="35"/>
      <c r="AG2896" s="35"/>
      <c r="AH2896" s="35"/>
      <c r="AI2896" s="35"/>
      <c r="AJ2896" s="35"/>
      <c r="AK2896" s="35"/>
    </row>
    <row r="2897" spans="7:37" s="13" customFormat="1" ht="13.9" customHeight="1" x14ac:dyDescent="0.3">
      <c r="G2897" s="44"/>
      <c r="H2897" s="44"/>
      <c r="I2897" s="44"/>
      <c r="J2897" s="44"/>
      <c r="K2897" s="44"/>
      <c r="L2897" s="44"/>
      <c r="M2897" s="44"/>
      <c r="N2897" s="44"/>
      <c r="O2897" s="44"/>
      <c r="P2897" s="44"/>
      <c r="Q2897" s="44"/>
      <c r="R2897" s="44"/>
      <c r="S2897" s="44"/>
      <c r="T2897" s="44"/>
      <c r="U2897" s="44"/>
      <c r="V2897" s="44"/>
      <c r="W2897" s="44"/>
      <c r="X2897" s="44"/>
      <c r="Y2897" s="44"/>
      <c r="Z2897" s="44"/>
      <c r="AA2897" s="35"/>
      <c r="AB2897" s="35"/>
      <c r="AC2897" s="35"/>
      <c r="AD2897" s="35"/>
      <c r="AE2897" s="35"/>
      <c r="AF2897" s="35"/>
      <c r="AG2897" s="35"/>
      <c r="AH2897" s="35"/>
      <c r="AI2897" s="35"/>
      <c r="AJ2897" s="35"/>
      <c r="AK2897" s="35"/>
    </row>
    <row r="2898" spans="7:37" s="13" customFormat="1" ht="13.9" customHeight="1" x14ac:dyDescent="0.3">
      <c r="G2898" s="44"/>
      <c r="H2898" s="44"/>
      <c r="I2898" s="44"/>
      <c r="J2898" s="44"/>
      <c r="K2898" s="44"/>
      <c r="L2898" s="44"/>
      <c r="M2898" s="44"/>
      <c r="N2898" s="44"/>
      <c r="O2898" s="44"/>
      <c r="P2898" s="44"/>
      <c r="Q2898" s="44"/>
      <c r="R2898" s="44"/>
      <c r="S2898" s="44"/>
      <c r="T2898" s="44"/>
      <c r="U2898" s="44"/>
      <c r="V2898" s="44"/>
      <c r="W2898" s="44"/>
      <c r="X2898" s="44"/>
      <c r="Y2898" s="44"/>
      <c r="Z2898" s="44"/>
      <c r="AA2898" s="35"/>
      <c r="AB2898" s="35"/>
      <c r="AC2898" s="35"/>
      <c r="AD2898" s="35"/>
      <c r="AE2898" s="35"/>
      <c r="AF2898" s="35"/>
      <c r="AG2898" s="35"/>
      <c r="AH2898" s="35"/>
      <c r="AI2898" s="35"/>
      <c r="AJ2898" s="35"/>
      <c r="AK2898" s="35"/>
    </row>
    <row r="2899" spans="7:37" s="13" customFormat="1" ht="13.9" customHeight="1" x14ac:dyDescent="0.3">
      <c r="G2899" s="44"/>
      <c r="H2899" s="44"/>
      <c r="I2899" s="44"/>
      <c r="J2899" s="44"/>
      <c r="K2899" s="44"/>
      <c r="L2899" s="44"/>
      <c r="M2899" s="44"/>
      <c r="N2899" s="44"/>
      <c r="O2899" s="44"/>
      <c r="P2899" s="44"/>
      <c r="Q2899" s="44"/>
      <c r="R2899" s="44"/>
      <c r="S2899" s="44"/>
      <c r="T2899" s="44"/>
      <c r="U2899" s="44"/>
      <c r="V2899" s="44"/>
      <c r="W2899" s="44"/>
      <c r="X2899" s="44"/>
      <c r="Y2899" s="44"/>
      <c r="Z2899" s="44"/>
      <c r="AA2899" s="35"/>
      <c r="AB2899" s="35"/>
      <c r="AC2899" s="35"/>
      <c r="AD2899" s="35"/>
      <c r="AE2899" s="35"/>
      <c r="AF2899" s="35"/>
      <c r="AG2899" s="35"/>
      <c r="AH2899" s="35"/>
      <c r="AI2899" s="35"/>
      <c r="AJ2899" s="35"/>
      <c r="AK2899" s="35"/>
    </row>
    <row r="2900" spans="7:37" s="13" customFormat="1" ht="13.9" customHeight="1" x14ac:dyDescent="0.3">
      <c r="G2900" s="44"/>
      <c r="H2900" s="44"/>
      <c r="I2900" s="44"/>
      <c r="J2900" s="44"/>
      <c r="K2900" s="44"/>
      <c r="L2900" s="44"/>
      <c r="M2900" s="44"/>
      <c r="N2900" s="44"/>
      <c r="O2900" s="44"/>
      <c r="P2900" s="44"/>
      <c r="Q2900" s="44"/>
      <c r="R2900" s="44"/>
      <c r="S2900" s="44"/>
      <c r="T2900" s="44"/>
      <c r="U2900" s="44"/>
      <c r="V2900" s="44"/>
      <c r="W2900" s="44"/>
      <c r="X2900" s="44"/>
      <c r="Y2900" s="44"/>
      <c r="Z2900" s="44"/>
      <c r="AA2900" s="35"/>
      <c r="AB2900" s="35"/>
      <c r="AC2900" s="35"/>
      <c r="AD2900" s="35"/>
      <c r="AE2900" s="35"/>
      <c r="AF2900" s="35"/>
      <c r="AG2900" s="35"/>
      <c r="AH2900" s="35"/>
      <c r="AI2900" s="35"/>
      <c r="AJ2900" s="35"/>
      <c r="AK2900" s="35"/>
    </row>
    <row r="2901" spans="7:37" s="13" customFormat="1" ht="13.9" customHeight="1" x14ac:dyDescent="0.3">
      <c r="G2901" s="44"/>
      <c r="H2901" s="44"/>
      <c r="I2901" s="44"/>
      <c r="J2901" s="44"/>
      <c r="K2901" s="44"/>
      <c r="L2901" s="44"/>
      <c r="M2901" s="44"/>
      <c r="N2901" s="44"/>
      <c r="O2901" s="44"/>
      <c r="P2901" s="44"/>
      <c r="Q2901" s="44"/>
      <c r="R2901" s="44"/>
      <c r="S2901" s="44"/>
      <c r="T2901" s="44"/>
      <c r="U2901" s="44"/>
      <c r="V2901" s="44"/>
      <c r="W2901" s="44"/>
      <c r="X2901" s="44"/>
      <c r="Y2901" s="44"/>
      <c r="Z2901" s="44"/>
      <c r="AA2901" s="35"/>
      <c r="AB2901" s="35"/>
      <c r="AC2901" s="35"/>
      <c r="AD2901" s="35"/>
      <c r="AE2901" s="35"/>
      <c r="AF2901" s="35"/>
      <c r="AG2901" s="35"/>
      <c r="AH2901" s="35"/>
      <c r="AI2901" s="35"/>
      <c r="AJ2901" s="35"/>
      <c r="AK2901" s="35"/>
    </row>
    <row r="2902" spans="7:37" s="13" customFormat="1" ht="13.9" customHeight="1" x14ac:dyDescent="0.3">
      <c r="G2902" s="44"/>
      <c r="H2902" s="44"/>
      <c r="I2902" s="44"/>
      <c r="J2902" s="44"/>
      <c r="K2902" s="44"/>
      <c r="L2902" s="44"/>
      <c r="M2902" s="44"/>
      <c r="N2902" s="44"/>
      <c r="O2902" s="44"/>
      <c r="P2902" s="44"/>
      <c r="Q2902" s="44"/>
      <c r="R2902" s="44"/>
      <c r="S2902" s="44"/>
      <c r="T2902" s="44"/>
      <c r="U2902" s="44"/>
      <c r="V2902" s="44"/>
      <c r="W2902" s="44"/>
      <c r="X2902" s="44"/>
      <c r="Y2902" s="44"/>
      <c r="Z2902" s="44"/>
      <c r="AA2902" s="35"/>
      <c r="AB2902" s="35"/>
      <c r="AC2902" s="35"/>
      <c r="AD2902" s="35"/>
      <c r="AE2902" s="35"/>
      <c r="AF2902" s="35"/>
      <c r="AG2902" s="35"/>
      <c r="AH2902" s="35"/>
      <c r="AI2902" s="35"/>
      <c r="AJ2902" s="35"/>
      <c r="AK2902" s="35"/>
    </row>
    <row r="2903" spans="7:37" s="13" customFormat="1" ht="13.9" customHeight="1" x14ac:dyDescent="0.3">
      <c r="G2903" s="44"/>
      <c r="H2903" s="44"/>
      <c r="I2903" s="44"/>
      <c r="J2903" s="44"/>
      <c r="K2903" s="44"/>
      <c r="L2903" s="44"/>
      <c r="M2903" s="44"/>
      <c r="N2903" s="44"/>
      <c r="O2903" s="44"/>
      <c r="P2903" s="44"/>
      <c r="Q2903" s="44"/>
      <c r="R2903" s="44"/>
      <c r="S2903" s="44"/>
      <c r="T2903" s="44"/>
      <c r="U2903" s="44"/>
      <c r="V2903" s="44"/>
      <c r="W2903" s="44"/>
      <c r="X2903" s="44"/>
      <c r="Y2903" s="44"/>
      <c r="Z2903" s="44"/>
      <c r="AA2903" s="35"/>
      <c r="AB2903" s="35"/>
      <c r="AC2903" s="35"/>
      <c r="AD2903" s="35"/>
      <c r="AE2903" s="35"/>
      <c r="AF2903" s="35"/>
      <c r="AG2903" s="35"/>
      <c r="AH2903" s="35"/>
      <c r="AI2903" s="35"/>
      <c r="AJ2903" s="35"/>
      <c r="AK2903" s="35"/>
    </row>
    <row r="2904" spans="7:37" s="13" customFormat="1" ht="13.9" customHeight="1" x14ac:dyDescent="0.3">
      <c r="G2904" s="44"/>
      <c r="H2904" s="44"/>
      <c r="I2904" s="44"/>
      <c r="J2904" s="44"/>
      <c r="K2904" s="44"/>
      <c r="L2904" s="44"/>
      <c r="M2904" s="44"/>
      <c r="N2904" s="44"/>
      <c r="O2904" s="44"/>
      <c r="P2904" s="44"/>
      <c r="Q2904" s="44"/>
      <c r="R2904" s="44"/>
      <c r="S2904" s="44"/>
      <c r="T2904" s="44"/>
      <c r="U2904" s="44"/>
      <c r="V2904" s="44"/>
      <c r="W2904" s="44"/>
      <c r="X2904" s="44"/>
      <c r="Y2904" s="44"/>
      <c r="Z2904" s="44"/>
      <c r="AA2904" s="35"/>
      <c r="AB2904" s="35"/>
      <c r="AC2904" s="35"/>
      <c r="AD2904" s="35"/>
      <c r="AE2904" s="35"/>
      <c r="AF2904" s="35"/>
      <c r="AG2904" s="35"/>
      <c r="AH2904" s="35"/>
      <c r="AI2904" s="35"/>
      <c r="AJ2904" s="35"/>
      <c r="AK2904" s="35"/>
    </row>
    <row r="2905" spans="7:37" s="13" customFormat="1" ht="13.9" customHeight="1" x14ac:dyDescent="0.3">
      <c r="G2905" s="44"/>
      <c r="H2905" s="44"/>
      <c r="I2905" s="44"/>
      <c r="J2905" s="44"/>
      <c r="K2905" s="44"/>
      <c r="L2905" s="44"/>
      <c r="M2905" s="44"/>
      <c r="N2905" s="44"/>
      <c r="O2905" s="44"/>
      <c r="P2905" s="44"/>
      <c r="Q2905" s="44"/>
      <c r="R2905" s="44"/>
      <c r="S2905" s="44"/>
      <c r="T2905" s="44"/>
      <c r="U2905" s="44"/>
      <c r="V2905" s="44"/>
      <c r="W2905" s="44"/>
      <c r="X2905" s="44"/>
      <c r="Y2905" s="44"/>
      <c r="Z2905" s="44"/>
      <c r="AA2905" s="35"/>
      <c r="AB2905" s="35"/>
      <c r="AC2905" s="35"/>
      <c r="AD2905" s="35"/>
      <c r="AE2905" s="35"/>
      <c r="AF2905" s="35"/>
      <c r="AG2905" s="35"/>
      <c r="AH2905" s="35"/>
      <c r="AI2905" s="35"/>
      <c r="AJ2905" s="35"/>
      <c r="AK2905" s="35"/>
    </row>
    <row r="2906" spans="7:37" s="13" customFormat="1" ht="13.9" customHeight="1" x14ac:dyDescent="0.3">
      <c r="G2906" s="44"/>
      <c r="H2906" s="44"/>
      <c r="I2906" s="44"/>
      <c r="J2906" s="44"/>
      <c r="K2906" s="44"/>
      <c r="L2906" s="44"/>
      <c r="M2906" s="44"/>
      <c r="N2906" s="44"/>
      <c r="O2906" s="44"/>
      <c r="P2906" s="44"/>
      <c r="Q2906" s="44"/>
      <c r="R2906" s="44"/>
      <c r="S2906" s="44"/>
      <c r="T2906" s="44"/>
      <c r="U2906" s="44"/>
      <c r="V2906" s="44"/>
      <c r="W2906" s="44"/>
      <c r="X2906" s="44"/>
      <c r="Y2906" s="44"/>
      <c r="Z2906" s="44"/>
      <c r="AA2906" s="35"/>
      <c r="AB2906" s="35"/>
      <c r="AC2906" s="35"/>
      <c r="AD2906" s="35"/>
      <c r="AE2906" s="35"/>
      <c r="AF2906" s="35"/>
      <c r="AG2906" s="35"/>
      <c r="AH2906" s="35"/>
      <c r="AI2906" s="35"/>
      <c r="AJ2906" s="35"/>
      <c r="AK2906" s="35"/>
    </row>
    <row r="2907" spans="7:37" s="13" customFormat="1" ht="13.9" customHeight="1" x14ac:dyDescent="0.3">
      <c r="G2907" s="44"/>
      <c r="H2907" s="44"/>
      <c r="I2907" s="44"/>
      <c r="J2907" s="44"/>
      <c r="K2907" s="44"/>
      <c r="L2907" s="44"/>
      <c r="M2907" s="44"/>
      <c r="N2907" s="44"/>
      <c r="O2907" s="44"/>
      <c r="P2907" s="44"/>
      <c r="Q2907" s="44"/>
      <c r="R2907" s="44"/>
      <c r="S2907" s="44"/>
      <c r="T2907" s="44"/>
      <c r="U2907" s="44"/>
      <c r="V2907" s="44"/>
      <c r="W2907" s="44"/>
      <c r="X2907" s="44"/>
      <c r="Y2907" s="44"/>
      <c r="Z2907" s="44"/>
      <c r="AA2907" s="35"/>
      <c r="AB2907" s="35"/>
      <c r="AC2907" s="35"/>
      <c r="AD2907" s="35"/>
      <c r="AE2907" s="35"/>
      <c r="AF2907" s="35"/>
      <c r="AG2907" s="35"/>
      <c r="AH2907" s="35"/>
      <c r="AI2907" s="35"/>
      <c r="AJ2907" s="35"/>
      <c r="AK2907" s="35"/>
    </row>
    <row r="2908" spans="7:37" s="13" customFormat="1" ht="13.9" customHeight="1" x14ac:dyDescent="0.3">
      <c r="G2908" s="44"/>
      <c r="H2908" s="44"/>
      <c r="I2908" s="44"/>
      <c r="J2908" s="44"/>
      <c r="K2908" s="44"/>
      <c r="L2908" s="44"/>
      <c r="M2908" s="44"/>
      <c r="N2908" s="44"/>
      <c r="O2908" s="44"/>
      <c r="P2908" s="44"/>
      <c r="Q2908" s="44"/>
      <c r="R2908" s="44"/>
      <c r="S2908" s="44"/>
      <c r="T2908" s="44"/>
      <c r="U2908" s="44"/>
      <c r="V2908" s="44"/>
      <c r="W2908" s="44"/>
      <c r="X2908" s="44"/>
      <c r="Y2908" s="44"/>
      <c r="Z2908" s="44"/>
      <c r="AA2908" s="35"/>
      <c r="AB2908" s="35"/>
      <c r="AC2908" s="35"/>
      <c r="AD2908" s="35"/>
      <c r="AE2908" s="35"/>
      <c r="AF2908" s="35"/>
      <c r="AG2908" s="35"/>
      <c r="AH2908" s="35"/>
      <c r="AI2908" s="35"/>
      <c r="AJ2908" s="35"/>
      <c r="AK2908" s="35"/>
    </row>
    <row r="2909" spans="7:37" s="13" customFormat="1" ht="13.9" customHeight="1" x14ac:dyDescent="0.3">
      <c r="G2909" s="44"/>
      <c r="H2909" s="44"/>
      <c r="I2909" s="44"/>
      <c r="J2909" s="44"/>
      <c r="K2909" s="44"/>
      <c r="L2909" s="44"/>
      <c r="M2909" s="44"/>
      <c r="N2909" s="44"/>
      <c r="O2909" s="44"/>
      <c r="P2909" s="44"/>
      <c r="Q2909" s="44"/>
      <c r="R2909" s="44"/>
      <c r="S2909" s="44"/>
      <c r="T2909" s="44"/>
      <c r="U2909" s="44"/>
      <c r="V2909" s="44"/>
      <c r="W2909" s="44"/>
      <c r="X2909" s="44"/>
      <c r="Y2909" s="44"/>
      <c r="Z2909" s="44"/>
      <c r="AA2909" s="35"/>
      <c r="AB2909" s="35"/>
      <c r="AC2909" s="35"/>
      <c r="AD2909" s="35"/>
      <c r="AE2909" s="35"/>
      <c r="AF2909" s="35"/>
      <c r="AG2909" s="35"/>
      <c r="AH2909" s="35"/>
      <c r="AI2909" s="35"/>
      <c r="AJ2909" s="35"/>
      <c r="AK2909" s="35"/>
    </row>
    <row r="2910" spans="7:37" s="13" customFormat="1" ht="13.9" customHeight="1" x14ac:dyDescent="0.3">
      <c r="G2910" s="44"/>
      <c r="H2910" s="44"/>
      <c r="I2910" s="44"/>
      <c r="J2910" s="44"/>
      <c r="K2910" s="44"/>
      <c r="L2910" s="44"/>
      <c r="M2910" s="44"/>
      <c r="N2910" s="44"/>
      <c r="O2910" s="44"/>
      <c r="P2910" s="44"/>
      <c r="Q2910" s="44"/>
      <c r="R2910" s="44"/>
      <c r="S2910" s="44"/>
      <c r="T2910" s="44"/>
      <c r="U2910" s="44"/>
      <c r="V2910" s="44"/>
      <c r="W2910" s="44"/>
      <c r="X2910" s="44"/>
      <c r="Y2910" s="44"/>
      <c r="Z2910" s="44"/>
      <c r="AA2910" s="35"/>
      <c r="AB2910" s="35"/>
      <c r="AC2910" s="35"/>
      <c r="AD2910" s="35"/>
      <c r="AE2910" s="35"/>
      <c r="AF2910" s="35"/>
      <c r="AG2910" s="35"/>
      <c r="AH2910" s="35"/>
      <c r="AI2910" s="35"/>
      <c r="AJ2910" s="35"/>
      <c r="AK2910" s="35"/>
    </row>
    <row r="2911" spans="7:37" s="13" customFormat="1" ht="13.9" customHeight="1" x14ac:dyDescent="0.3">
      <c r="G2911" s="44"/>
      <c r="H2911" s="44"/>
      <c r="I2911" s="44"/>
      <c r="J2911" s="44"/>
      <c r="K2911" s="44"/>
      <c r="L2911" s="44"/>
      <c r="M2911" s="44"/>
      <c r="N2911" s="44"/>
      <c r="O2911" s="44"/>
      <c r="P2911" s="44"/>
      <c r="Q2911" s="44"/>
      <c r="R2911" s="44"/>
      <c r="S2911" s="44"/>
      <c r="T2911" s="44"/>
      <c r="U2911" s="44"/>
      <c r="V2911" s="44"/>
      <c r="W2911" s="44"/>
      <c r="X2911" s="44"/>
      <c r="Y2911" s="44"/>
      <c r="Z2911" s="44"/>
      <c r="AA2911" s="35"/>
      <c r="AB2911" s="35"/>
      <c r="AC2911" s="35"/>
      <c r="AD2911" s="35"/>
      <c r="AE2911" s="35"/>
      <c r="AF2911" s="35"/>
      <c r="AG2911" s="35"/>
      <c r="AH2911" s="35"/>
      <c r="AI2911" s="35"/>
      <c r="AJ2911" s="35"/>
      <c r="AK2911" s="35"/>
    </row>
    <row r="2912" spans="7:37" s="13" customFormat="1" ht="13.9" customHeight="1" x14ac:dyDescent="0.3">
      <c r="G2912" s="44"/>
      <c r="H2912" s="44"/>
      <c r="I2912" s="44"/>
      <c r="J2912" s="44"/>
      <c r="K2912" s="44"/>
      <c r="L2912" s="44"/>
      <c r="M2912" s="44"/>
      <c r="N2912" s="44"/>
      <c r="O2912" s="44"/>
      <c r="P2912" s="44"/>
      <c r="Q2912" s="44"/>
      <c r="R2912" s="44"/>
      <c r="S2912" s="44"/>
      <c r="T2912" s="44"/>
      <c r="U2912" s="44"/>
      <c r="V2912" s="44"/>
      <c r="W2912" s="44"/>
      <c r="X2912" s="44"/>
      <c r="Y2912" s="44"/>
      <c r="Z2912" s="44"/>
      <c r="AA2912" s="35"/>
      <c r="AB2912" s="35"/>
      <c r="AC2912" s="35"/>
      <c r="AD2912" s="35"/>
      <c r="AE2912" s="35"/>
      <c r="AF2912" s="35"/>
      <c r="AG2912" s="35"/>
      <c r="AH2912" s="35"/>
      <c r="AI2912" s="35"/>
      <c r="AJ2912" s="35"/>
      <c r="AK2912" s="35"/>
    </row>
    <row r="2913" spans="7:37" s="13" customFormat="1" ht="13.9" customHeight="1" x14ac:dyDescent="0.3">
      <c r="G2913" s="44"/>
      <c r="H2913" s="44"/>
      <c r="I2913" s="44"/>
      <c r="J2913" s="44"/>
      <c r="K2913" s="44"/>
      <c r="L2913" s="44"/>
      <c r="M2913" s="44"/>
      <c r="N2913" s="44"/>
      <c r="O2913" s="44"/>
      <c r="P2913" s="44"/>
      <c r="Q2913" s="44"/>
      <c r="R2913" s="44"/>
      <c r="S2913" s="44"/>
      <c r="T2913" s="44"/>
      <c r="U2913" s="44"/>
      <c r="V2913" s="44"/>
      <c r="W2913" s="44"/>
      <c r="X2913" s="44"/>
      <c r="Y2913" s="44"/>
      <c r="Z2913" s="44"/>
      <c r="AA2913" s="35"/>
      <c r="AB2913" s="35"/>
      <c r="AC2913" s="35"/>
      <c r="AD2913" s="35"/>
      <c r="AE2913" s="35"/>
      <c r="AF2913" s="35"/>
      <c r="AG2913" s="35"/>
      <c r="AH2913" s="35"/>
      <c r="AI2913" s="35"/>
      <c r="AJ2913" s="35"/>
      <c r="AK2913" s="35"/>
    </row>
    <row r="2914" spans="7:37" s="13" customFormat="1" ht="13.9" customHeight="1" x14ac:dyDescent="0.3">
      <c r="G2914" s="44"/>
      <c r="H2914" s="44"/>
      <c r="I2914" s="44"/>
      <c r="J2914" s="44"/>
      <c r="K2914" s="44"/>
      <c r="L2914" s="44"/>
      <c r="M2914" s="44"/>
      <c r="N2914" s="44"/>
      <c r="O2914" s="44"/>
      <c r="P2914" s="44"/>
      <c r="Q2914" s="44"/>
      <c r="R2914" s="44"/>
      <c r="S2914" s="44"/>
      <c r="T2914" s="44"/>
      <c r="U2914" s="44"/>
      <c r="V2914" s="44"/>
      <c r="W2914" s="44"/>
      <c r="X2914" s="44"/>
      <c r="Y2914" s="44"/>
      <c r="Z2914" s="44"/>
      <c r="AA2914" s="35"/>
      <c r="AB2914" s="35"/>
      <c r="AC2914" s="35"/>
      <c r="AD2914" s="35"/>
      <c r="AE2914" s="35"/>
      <c r="AF2914" s="35"/>
      <c r="AG2914" s="35"/>
      <c r="AH2914" s="35"/>
      <c r="AI2914" s="35"/>
      <c r="AJ2914" s="35"/>
      <c r="AK2914" s="35"/>
    </row>
    <row r="2915" spans="7:37" s="13" customFormat="1" ht="13.9" customHeight="1" x14ac:dyDescent="0.3">
      <c r="G2915" s="44"/>
      <c r="H2915" s="44"/>
      <c r="I2915" s="44"/>
      <c r="J2915" s="44"/>
      <c r="K2915" s="44"/>
      <c r="L2915" s="44"/>
      <c r="M2915" s="44"/>
      <c r="N2915" s="44"/>
      <c r="O2915" s="44"/>
      <c r="P2915" s="44"/>
      <c r="Q2915" s="44"/>
      <c r="R2915" s="44"/>
      <c r="S2915" s="44"/>
      <c r="T2915" s="44"/>
      <c r="U2915" s="44"/>
      <c r="V2915" s="44"/>
      <c r="W2915" s="44"/>
      <c r="X2915" s="44"/>
      <c r="Y2915" s="44"/>
      <c r="Z2915" s="44"/>
      <c r="AA2915" s="35"/>
      <c r="AB2915" s="35"/>
      <c r="AC2915" s="35"/>
      <c r="AD2915" s="35"/>
      <c r="AE2915" s="35"/>
      <c r="AF2915" s="35"/>
      <c r="AG2915" s="35"/>
      <c r="AH2915" s="35"/>
      <c r="AI2915" s="35"/>
      <c r="AJ2915" s="35"/>
      <c r="AK2915" s="35"/>
    </row>
    <row r="2916" spans="7:37" s="13" customFormat="1" ht="13.9" customHeight="1" x14ac:dyDescent="0.3">
      <c r="G2916" s="44"/>
      <c r="H2916" s="44"/>
      <c r="I2916" s="44"/>
      <c r="J2916" s="44"/>
      <c r="K2916" s="44"/>
      <c r="L2916" s="44"/>
      <c r="M2916" s="44"/>
      <c r="N2916" s="44"/>
      <c r="O2916" s="44"/>
      <c r="P2916" s="44"/>
      <c r="Q2916" s="44"/>
      <c r="R2916" s="44"/>
      <c r="S2916" s="44"/>
      <c r="T2916" s="44"/>
      <c r="U2916" s="44"/>
      <c r="V2916" s="44"/>
      <c r="W2916" s="44"/>
      <c r="X2916" s="44"/>
      <c r="Y2916" s="44"/>
      <c r="Z2916" s="44"/>
      <c r="AA2916" s="35"/>
      <c r="AB2916" s="35"/>
      <c r="AC2916" s="35"/>
      <c r="AD2916" s="35"/>
      <c r="AE2916" s="35"/>
      <c r="AF2916" s="35"/>
      <c r="AG2916" s="35"/>
      <c r="AH2916" s="35"/>
      <c r="AI2916" s="35"/>
      <c r="AJ2916" s="35"/>
      <c r="AK2916" s="35"/>
    </row>
    <row r="2917" spans="7:37" s="13" customFormat="1" ht="13.9" customHeight="1" x14ac:dyDescent="0.3">
      <c r="G2917" s="44"/>
      <c r="H2917" s="44"/>
      <c r="I2917" s="44"/>
      <c r="J2917" s="44"/>
      <c r="K2917" s="44"/>
      <c r="L2917" s="44"/>
      <c r="M2917" s="44"/>
      <c r="N2917" s="44"/>
      <c r="O2917" s="44"/>
      <c r="P2917" s="44"/>
      <c r="Q2917" s="44"/>
      <c r="R2917" s="44"/>
      <c r="S2917" s="44"/>
      <c r="T2917" s="44"/>
      <c r="U2917" s="44"/>
      <c r="V2917" s="44"/>
      <c r="W2917" s="44"/>
      <c r="X2917" s="44"/>
      <c r="Y2917" s="44"/>
      <c r="Z2917" s="44"/>
      <c r="AA2917" s="35"/>
      <c r="AB2917" s="35"/>
      <c r="AC2917" s="35"/>
      <c r="AD2917" s="35"/>
      <c r="AE2917" s="35"/>
      <c r="AF2917" s="35"/>
      <c r="AG2917" s="35"/>
      <c r="AH2917" s="35"/>
      <c r="AI2917" s="35"/>
      <c r="AJ2917" s="35"/>
      <c r="AK2917" s="35"/>
    </row>
    <row r="2918" spans="7:37" s="13" customFormat="1" ht="13.9" customHeight="1" x14ac:dyDescent="0.3">
      <c r="G2918" s="44"/>
      <c r="H2918" s="44"/>
      <c r="I2918" s="44"/>
      <c r="J2918" s="44"/>
      <c r="K2918" s="44"/>
      <c r="L2918" s="44"/>
      <c r="M2918" s="44"/>
      <c r="N2918" s="44"/>
      <c r="O2918" s="44"/>
      <c r="P2918" s="44"/>
      <c r="Q2918" s="44"/>
      <c r="R2918" s="44"/>
      <c r="S2918" s="44"/>
      <c r="T2918" s="44"/>
      <c r="U2918" s="44"/>
      <c r="V2918" s="44"/>
      <c r="W2918" s="44"/>
      <c r="X2918" s="44"/>
      <c r="Y2918" s="44"/>
      <c r="Z2918" s="44"/>
      <c r="AA2918" s="35"/>
      <c r="AB2918" s="35"/>
      <c r="AC2918" s="35"/>
      <c r="AD2918" s="35"/>
      <c r="AE2918" s="35"/>
      <c r="AF2918" s="35"/>
      <c r="AG2918" s="35"/>
      <c r="AH2918" s="35"/>
      <c r="AI2918" s="35"/>
      <c r="AJ2918" s="35"/>
      <c r="AK2918" s="35"/>
    </row>
    <row r="2919" spans="7:37" s="13" customFormat="1" ht="13.9" customHeight="1" x14ac:dyDescent="0.3">
      <c r="G2919" s="44"/>
      <c r="H2919" s="44"/>
      <c r="I2919" s="44"/>
      <c r="J2919" s="44"/>
      <c r="K2919" s="44"/>
      <c r="L2919" s="44"/>
      <c r="M2919" s="44"/>
      <c r="N2919" s="44"/>
      <c r="O2919" s="44"/>
      <c r="P2919" s="44"/>
      <c r="Q2919" s="44"/>
      <c r="R2919" s="44"/>
      <c r="S2919" s="44"/>
      <c r="T2919" s="44"/>
      <c r="U2919" s="44"/>
      <c r="V2919" s="44"/>
      <c r="W2919" s="44"/>
      <c r="X2919" s="44"/>
      <c r="Y2919" s="44"/>
      <c r="Z2919" s="44"/>
      <c r="AA2919" s="35"/>
      <c r="AB2919" s="35"/>
      <c r="AC2919" s="35"/>
      <c r="AD2919" s="35"/>
      <c r="AE2919" s="35"/>
      <c r="AF2919" s="35"/>
      <c r="AG2919" s="35"/>
      <c r="AH2919" s="35"/>
      <c r="AI2919" s="35"/>
      <c r="AJ2919" s="35"/>
      <c r="AK2919" s="35"/>
    </row>
    <row r="2920" spans="7:37" s="13" customFormat="1" ht="13.9" customHeight="1" x14ac:dyDescent="0.3">
      <c r="G2920" s="44"/>
      <c r="H2920" s="44"/>
      <c r="I2920" s="44"/>
      <c r="J2920" s="44"/>
      <c r="K2920" s="44"/>
      <c r="L2920" s="44"/>
      <c r="M2920" s="44"/>
      <c r="N2920" s="44"/>
      <c r="O2920" s="44"/>
      <c r="P2920" s="44"/>
      <c r="Q2920" s="44"/>
      <c r="R2920" s="44"/>
      <c r="S2920" s="44"/>
      <c r="T2920" s="44"/>
      <c r="U2920" s="44"/>
      <c r="V2920" s="44"/>
      <c r="W2920" s="44"/>
      <c r="X2920" s="44"/>
      <c r="Y2920" s="44"/>
      <c r="Z2920" s="44"/>
      <c r="AA2920" s="35"/>
      <c r="AB2920" s="35"/>
      <c r="AC2920" s="35"/>
      <c r="AD2920" s="35"/>
      <c r="AE2920" s="35"/>
      <c r="AF2920" s="35"/>
      <c r="AG2920" s="35"/>
      <c r="AH2920" s="35"/>
      <c r="AI2920" s="35"/>
      <c r="AJ2920" s="35"/>
      <c r="AK2920" s="35"/>
    </row>
    <row r="2921" spans="7:37" s="13" customFormat="1" ht="13.9" customHeight="1" x14ac:dyDescent="0.3">
      <c r="G2921" s="44"/>
      <c r="H2921" s="44"/>
      <c r="I2921" s="44"/>
      <c r="J2921" s="44"/>
      <c r="K2921" s="44"/>
      <c r="L2921" s="44"/>
      <c r="M2921" s="44"/>
      <c r="N2921" s="44"/>
      <c r="O2921" s="44"/>
      <c r="P2921" s="44"/>
      <c r="Q2921" s="44"/>
      <c r="R2921" s="44"/>
      <c r="S2921" s="44"/>
      <c r="T2921" s="44"/>
      <c r="U2921" s="44"/>
      <c r="V2921" s="44"/>
      <c r="W2921" s="44"/>
      <c r="X2921" s="44"/>
      <c r="Y2921" s="44"/>
      <c r="Z2921" s="44"/>
      <c r="AA2921" s="35"/>
      <c r="AB2921" s="35"/>
      <c r="AC2921" s="35"/>
      <c r="AD2921" s="35"/>
      <c r="AE2921" s="35"/>
      <c r="AF2921" s="35"/>
      <c r="AG2921" s="35"/>
      <c r="AH2921" s="35"/>
      <c r="AI2921" s="35"/>
      <c r="AJ2921" s="35"/>
      <c r="AK2921" s="35"/>
    </row>
    <row r="2922" spans="7:37" s="13" customFormat="1" ht="13.9" customHeight="1" x14ac:dyDescent="0.3">
      <c r="G2922" s="44"/>
      <c r="H2922" s="44"/>
      <c r="I2922" s="44"/>
      <c r="J2922" s="44"/>
      <c r="K2922" s="44"/>
      <c r="L2922" s="44"/>
      <c r="M2922" s="44"/>
      <c r="N2922" s="44"/>
      <c r="O2922" s="44"/>
      <c r="P2922" s="44"/>
      <c r="Q2922" s="44"/>
      <c r="R2922" s="44"/>
      <c r="S2922" s="44"/>
      <c r="T2922" s="44"/>
      <c r="U2922" s="44"/>
      <c r="V2922" s="44"/>
      <c r="W2922" s="44"/>
      <c r="X2922" s="44"/>
      <c r="Y2922" s="44"/>
      <c r="Z2922" s="44"/>
      <c r="AA2922" s="35"/>
      <c r="AB2922" s="35"/>
      <c r="AC2922" s="35"/>
      <c r="AD2922" s="35"/>
      <c r="AE2922" s="35"/>
      <c r="AF2922" s="35"/>
      <c r="AG2922" s="35"/>
      <c r="AH2922" s="35"/>
      <c r="AI2922" s="35"/>
      <c r="AJ2922" s="35"/>
      <c r="AK2922" s="35"/>
    </row>
    <row r="2923" spans="7:37" s="13" customFormat="1" ht="13.9" customHeight="1" x14ac:dyDescent="0.3">
      <c r="G2923" s="44"/>
      <c r="H2923" s="44"/>
      <c r="I2923" s="44"/>
      <c r="J2923" s="44"/>
      <c r="K2923" s="44"/>
      <c r="L2923" s="44"/>
      <c r="M2923" s="44"/>
      <c r="N2923" s="44"/>
      <c r="O2923" s="44"/>
      <c r="P2923" s="44"/>
      <c r="Q2923" s="44"/>
      <c r="R2923" s="44"/>
      <c r="S2923" s="44"/>
      <c r="T2923" s="44"/>
      <c r="U2923" s="44"/>
      <c r="V2923" s="44"/>
      <c r="W2923" s="44"/>
      <c r="X2923" s="44"/>
      <c r="Y2923" s="44"/>
      <c r="Z2923" s="44"/>
      <c r="AA2923" s="35"/>
      <c r="AB2923" s="35"/>
      <c r="AC2923" s="35"/>
      <c r="AD2923" s="35"/>
      <c r="AE2923" s="35"/>
      <c r="AF2923" s="35"/>
      <c r="AG2923" s="35"/>
      <c r="AH2923" s="35"/>
      <c r="AI2923" s="35"/>
      <c r="AJ2923" s="35"/>
      <c r="AK2923" s="35"/>
    </row>
    <row r="2924" spans="7:37" s="13" customFormat="1" ht="13.9" customHeight="1" x14ac:dyDescent="0.3">
      <c r="G2924" s="44"/>
      <c r="H2924" s="44"/>
      <c r="I2924" s="44"/>
      <c r="J2924" s="44"/>
      <c r="K2924" s="44"/>
      <c r="L2924" s="44"/>
      <c r="M2924" s="44"/>
      <c r="N2924" s="44"/>
      <c r="O2924" s="44"/>
      <c r="P2924" s="44"/>
      <c r="Q2924" s="44"/>
      <c r="R2924" s="44"/>
      <c r="S2924" s="44"/>
      <c r="T2924" s="44"/>
      <c r="U2924" s="44"/>
      <c r="V2924" s="44"/>
      <c r="W2924" s="44"/>
      <c r="X2924" s="44"/>
      <c r="Y2924" s="44"/>
      <c r="Z2924" s="44"/>
      <c r="AA2924" s="35"/>
      <c r="AB2924" s="35"/>
      <c r="AC2924" s="35"/>
      <c r="AD2924" s="35"/>
      <c r="AE2924" s="35"/>
      <c r="AF2924" s="35"/>
      <c r="AG2924" s="35"/>
      <c r="AH2924" s="35"/>
      <c r="AI2924" s="35"/>
      <c r="AJ2924" s="35"/>
      <c r="AK2924" s="35"/>
    </row>
    <row r="2925" spans="7:37" s="13" customFormat="1" ht="13.9" customHeight="1" x14ac:dyDescent="0.3">
      <c r="G2925" s="44"/>
      <c r="H2925" s="44"/>
      <c r="I2925" s="44"/>
      <c r="J2925" s="44"/>
      <c r="K2925" s="44"/>
      <c r="L2925" s="44"/>
      <c r="M2925" s="44"/>
      <c r="N2925" s="44"/>
      <c r="O2925" s="44"/>
      <c r="P2925" s="44"/>
      <c r="Q2925" s="44"/>
      <c r="R2925" s="44"/>
      <c r="S2925" s="44"/>
      <c r="T2925" s="44"/>
      <c r="U2925" s="44"/>
      <c r="V2925" s="44"/>
      <c r="W2925" s="44"/>
      <c r="X2925" s="44"/>
      <c r="Y2925" s="44"/>
      <c r="Z2925" s="44"/>
      <c r="AA2925" s="35"/>
      <c r="AB2925" s="35"/>
      <c r="AC2925" s="35"/>
      <c r="AD2925" s="35"/>
      <c r="AE2925" s="35"/>
      <c r="AF2925" s="35"/>
      <c r="AG2925" s="35"/>
      <c r="AH2925" s="35"/>
      <c r="AI2925" s="35"/>
      <c r="AJ2925" s="35"/>
      <c r="AK2925" s="35"/>
    </row>
    <row r="2926" spans="7:37" s="13" customFormat="1" ht="13.9" customHeight="1" x14ac:dyDescent="0.3">
      <c r="G2926" s="44"/>
      <c r="H2926" s="44"/>
      <c r="I2926" s="44"/>
      <c r="J2926" s="44"/>
      <c r="K2926" s="44"/>
      <c r="L2926" s="44"/>
      <c r="M2926" s="44"/>
      <c r="N2926" s="44"/>
      <c r="O2926" s="44"/>
      <c r="P2926" s="44"/>
      <c r="Q2926" s="44"/>
      <c r="R2926" s="44"/>
      <c r="S2926" s="44"/>
      <c r="T2926" s="44"/>
      <c r="U2926" s="44"/>
      <c r="V2926" s="44"/>
      <c r="W2926" s="44"/>
      <c r="X2926" s="44"/>
      <c r="Y2926" s="44"/>
      <c r="Z2926" s="44"/>
      <c r="AA2926" s="35"/>
      <c r="AB2926" s="35"/>
      <c r="AC2926" s="35"/>
      <c r="AD2926" s="35"/>
      <c r="AE2926" s="35"/>
      <c r="AF2926" s="35"/>
      <c r="AG2926" s="35"/>
      <c r="AH2926" s="35"/>
      <c r="AI2926" s="35"/>
      <c r="AJ2926" s="35"/>
      <c r="AK2926" s="35"/>
    </row>
    <row r="2927" spans="7:37" s="13" customFormat="1" ht="13.9" customHeight="1" x14ac:dyDescent="0.3">
      <c r="G2927" s="44"/>
      <c r="H2927" s="44"/>
      <c r="I2927" s="44"/>
      <c r="J2927" s="44"/>
      <c r="K2927" s="44"/>
      <c r="L2927" s="44"/>
      <c r="M2927" s="44"/>
      <c r="N2927" s="44"/>
      <c r="O2927" s="44"/>
      <c r="P2927" s="44"/>
      <c r="Q2927" s="44"/>
      <c r="R2927" s="44"/>
      <c r="S2927" s="44"/>
      <c r="T2927" s="44"/>
      <c r="U2927" s="44"/>
      <c r="V2927" s="44"/>
      <c r="W2927" s="44"/>
      <c r="X2927" s="44"/>
      <c r="Y2927" s="44"/>
      <c r="Z2927" s="44"/>
      <c r="AA2927" s="35"/>
      <c r="AB2927" s="35"/>
      <c r="AC2927" s="35"/>
      <c r="AD2927" s="35"/>
      <c r="AE2927" s="35"/>
      <c r="AF2927" s="35"/>
      <c r="AG2927" s="35"/>
      <c r="AH2927" s="35"/>
      <c r="AI2927" s="35"/>
      <c r="AJ2927" s="35"/>
      <c r="AK2927" s="35"/>
    </row>
    <row r="2928" spans="7:37" s="13" customFormat="1" ht="13.9" customHeight="1" x14ac:dyDescent="0.3">
      <c r="G2928" s="44"/>
      <c r="H2928" s="44"/>
      <c r="I2928" s="44"/>
      <c r="J2928" s="44"/>
      <c r="K2928" s="44"/>
      <c r="L2928" s="44"/>
      <c r="M2928" s="44"/>
      <c r="N2928" s="44"/>
      <c r="O2928" s="44"/>
      <c r="P2928" s="44"/>
      <c r="Q2928" s="44"/>
      <c r="R2928" s="44"/>
      <c r="S2928" s="44"/>
      <c r="T2928" s="44"/>
      <c r="U2928" s="44"/>
      <c r="V2928" s="44"/>
      <c r="W2928" s="44"/>
      <c r="X2928" s="44"/>
      <c r="Y2928" s="44"/>
      <c r="Z2928" s="44"/>
      <c r="AA2928" s="35"/>
      <c r="AB2928" s="35"/>
      <c r="AC2928" s="35"/>
      <c r="AD2928" s="35"/>
      <c r="AE2928" s="35"/>
      <c r="AF2928" s="35"/>
      <c r="AG2928" s="35"/>
      <c r="AH2928" s="35"/>
      <c r="AI2928" s="35"/>
      <c r="AJ2928" s="35"/>
      <c r="AK2928" s="35"/>
    </row>
    <row r="2929" spans="7:37" s="13" customFormat="1" ht="13.9" customHeight="1" x14ac:dyDescent="0.3">
      <c r="G2929" s="44"/>
      <c r="H2929" s="44"/>
      <c r="I2929" s="44"/>
      <c r="J2929" s="44"/>
      <c r="K2929" s="44"/>
      <c r="L2929" s="44"/>
      <c r="M2929" s="44"/>
      <c r="N2929" s="44"/>
      <c r="O2929" s="44"/>
      <c r="P2929" s="44"/>
      <c r="Q2929" s="44"/>
      <c r="R2929" s="44"/>
      <c r="S2929" s="44"/>
      <c r="T2929" s="44"/>
      <c r="U2929" s="44"/>
      <c r="V2929" s="44"/>
      <c r="W2929" s="44"/>
      <c r="X2929" s="44"/>
      <c r="Y2929" s="44"/>
      <c r="Z2929" s="44"/>
      <c r="AA2929" s="35"/>
      <c r="AB2929" s="35"/>
      <c r="AC2929" s="35"/>
      <c r="AD2929" s="35"/>
      <c r="AE2929" s="35"/>
      <c r="AF2929" s="35"/>
      <c r="AG2929" s="35"/>
      <c r="AH2929" s="35"/>
      <c r="AI2929" s="35"/>
      <c r="AJ2929" s="35"/>
      <c r="AK2929" s="35"/>
    </row>
    <row r="2930" spans="7:37" s="13" customFormat="1" ht="13.9" customHeight="1" x14ac:dyDescent="0.3">
      <c r="G2930" s="44"/>
      <c r="H2930" s="44"/>
      <c r="I2930" s="44"/>
      <c r="J2930" s="44"/>
      <c r="K2930" s="44"/>
      <c r="L2930" s="44"/>
      <c r="M2930" s="44"/>
      <c r="N2930" s="44"/>
      <c r="O2930" s="44"/>
      <c r="P2930" s="44"/>
      <c r="Q2930" s="44"/>
      <c r="R2930" s="44"/>
      <c r="S2930" s="44"/>
      <c r="T2930" s="44"/>
      <c r="U2930" s="44"/>
      <c r="V2930" s="44"/>
      <c r="W2930" s="44"/>
      <c r="X2930" s="44"/>
      <c r="Y2930" s="44"/>
      <c r="Z2930" s="44"/>
      <c r="AA2930" s="35"/>
      <c r="AB2930" s="35"/>
      <c r="AC2930" s="35"/>
      <c r="AD2930" s="35"/>
      <c r="AE2930" s="35"/>
      <c r="AF2930" s="35"/>
      <c r="AG2930" s="35"/>
      <c r="AH2930" s="35"/>
      <c r="AI2930" s="35"/>
      <c r="AJ2930" s="35"/>
      <c r="AK2930" s="35"/>
    </row>
    <row r="2931" spans="7:37" s="13" customFormat="1" ht="13.9" customHeight="1" x14ac:dyDescent="0.3">
      <c r="G2931" s="44"/>
      <c r="H2931" s="44"/>
      <c r="I2931" s="44"/>
      <c r="J2931" s="44"/>
      <c r="K2931" s="44"/>
      <c r="L2931" s="44"/>
      <c r="M2931" s="44"/>
      <c r="N2931" s="44"/>
      <c r="O2931" s="44"/>
      <c r="P2931" s="44"/>
      <c r="Q2931" s="44"/>
      <c r="R2931" s="44"/>
      <c r="S2931" s="44"/>
      <c r="T2931" s="44"/>
      <c r="U2931" s="44"/>
      <c r="V2931" s="44"/>
      <c r="W2931" s="44"/>
      <c r="X2931" s="44"/>
      <c r="Y2931" s="44"/>
      <c r="Z2931" s="44"/>
      <c r="AA2931" s="35"/>
      <c r="AB2931" s="35"/>
      <c r="AC2931" s="35"/>
      <c r="AD2931" s="35"/>
      <c r="AE2931" s="35"/>
      <c r="AF2931" s="35"/>
      <c r="AG2931" s="35"/>
      <c r="AH2931" s="35"/>
      <c r="AI2931" s="35"/>
      <c r="AJ2931" s="35"/>
      <c r="AK2931" s="35"/>
    </row>
    <row r="2932" spans="7:37" s="13" customFormat="1" ht="13.9" customHeight="1" x14ac:dyDescent="0.3">
      <c r="G2932" s="44"/>
      <c r="H2932" s="44"/>
      <c r="I2932" s="44"/>
      <c r="J2932" s="44"/>
      <c r="K2932" s="44"/>
      <c r="L2932" s="44"/>
      <c r="M2932" s="44"/>
      <c r="N2932" s="44"/>
      <c r="O2932" s="44"/>
      <c r="P2932" s="44"/>
      <c r="Q2932" s="44"/>
      <c r="R2932" s="44"/>
      <c r="S2932" s="44"/>
      <c r="T2932" s="44"/>
      <c r="U2932" s="44"/>
      <c r="V2932" s="44"/>
      <c r="W2932" s="44"/>
      <c r="X2932" s="44"/>
      <c r="Y2932" s="44"/>
      <c r="Z2932" s="44"/>
      <c r="AA2932" s="35"/>
      <c r="AB2932" s="35"/>
      <c r="AC2932" s="35"/>
      <c r="AD2932" s="35"/>
      <c r="AE2932" s="35"/>
      <c r="AF2932" s="35"/>
      <c r="AG2932" s="35"/>
      <c r="AH2932" s="35"/>
      <c r="AI2932" s="35"/>
      <c r="AJ2932" s="35"/>
      <c r="AK2932" s="35"/>
    </row>
    <row r="2933" spans="7:37" s="13" customFormat="1" ht="13.9" customHeight="1" x14ac:dyDescent="0.3">
      <c r="G2933" s="44"/>
      <c r="H2933" s="44"/>
      <c r="I2933" s="44"/>
      <c r="J2933" s="44"/>
      <c r="K2933" s="44"/>
      <c r="L2933" s="44"/>
      <c r="M2933" s="44"/>
      <c r="N2933" s="44"/>
      <c r="O2933" s="44"/>
      <c r="P2933" s="44"/>
      <c r="Q2933" s="44"/>
      <c r="R2933" s="44"/>
      <c r="S2933" s="44"/>
      <c r="T2933" s="44"/>
      <c r="U2933" s="44"/>
      <c r="V2933" s="44"/>
      <c r="W2933" s="44"/>
      <c r="X2933" s="44"/>
      <c r="Y2933" s="44"/>
      <c r="Z2933" s="44"/>
      <c r="AA2933" s="35"/>
      <c r="AB2933" s="35"/>
      <c r="AC2933" s="35"/>
      <c r="AD2933" s="35"/>
      <c r="AE2933" s="35"/>
      <c r="AF2933" s="35"/>
      <c r="AG2933" s="35"/>
      <c r="AH2933" s="35"/>
      <c r="AI2933" s="35"/>
      <c r="AJ2933" s="35"/>
      <c r="AK2933" s="35"/>
    </row>
    <row r="2934" spans="7:37" s="13" customFormat="1" ht="13.9" customHeight="1" x14ac:dyDescent="0.3">
      <c r="G2934" s="44"/>
      <c r="H2934" s="44"/>
      <c r="I2934" s="44"/>
      <c r="J2934" s="44"/>
      <c r="K2934" s="44"/>
      <c r="L2934" s="44"/>
      <c r="M2934" s="44"/>
      <c r="N2934" s="44"/>
      <c r="O2934" s="44"/>
      <c r="P2934" s="44"/>
      <c r="Q2934" s="44"/>
      <c r="R2934" s="44"/>
      <c r="S2934" s="44"/>
      <c r="T2934" s="44"/>
      <c r="U2934" s="44"/>
      <c r="V2934" s="44"/>
      <c r="W2934" s="44"/>
      <c r="X2934" s="44"/>
      <c r="Y2934" s="44"/>
      <c r="Z2934" s="44"/>
      <c r="AA2934" s="35"/>
      <c r="AB2934" s="35"/>
      <c r="AC2934" s="35"/>
      <c r="AD2934" s="35"/>
      <c r="AE2934" s="35"/>
      <c r="AF2934" s="35"/>
      <c r="AG2934" s="35"/>
      <c r="AH2934" s="35"/>
      <c r="AI2934" s="35"/>
      <c r="AJ2934" s="35"/>
      <c r="AK2934" s="35"/>
    </row>
    <row r="2935" spans="7:37" s="13" customFormat="1" ht="13.9" customHeight="1" x14ac:dyDescent="0.3">
      <c r="G2935" s="44"/>
      <c r="H2935" s="44"/>
      <c r="I2935" s="44"/>
      <c r="J2935" s="44"/>
      <c r="K2935" s="44"/>
      <c r="L2935" s="44"/>
      <c r="M2935" s="44"/>
      <c r="N2935" s="44"/>
      <c r="O2935" s="44"/>
      <c r="P2935" s="44"/>
      <c r="Q2935" s="44"/>
      <c r="R2935" s="44"/>
      <c r="S2935" s="44"/>
      <c r="T2935" s="44"/>
      <c r="U2935" s="44"/>
      <c r="V2935" s="44"/>
      <c r="W2935" s="44"/>
      <c r="X2935" s="44"/>
      <c r="Y2935" s="44"/>
      <c r="Z2935" s="44"/>
      <c r="AA2935" s="35"/>
      <c r="AB2935" s="35"/>
      <c r="AC2935" s="35"/>
      <c r="AD2935" s="35"/>
      <c r="AE2935" s="35"/>
      <c r="AF2935" s="35"/>
      <c r="AG2935" s="35"/>
      <c r="AH2935" s="35"/>
      <c r="AI2935" s="35"/>
      <c r="AJ2935" s="35"/>
      <c r="AK2935" s="35"/>
    </row>
    <row r="2936" spans="7:37" s="13" customFormat="1" ht="13.9" customHeight="1" x14ac:dyDescent="0.3">
      <c r="G2936" s="44"/>
      <c r="H2936" s="44"/>
      <c r="I2936" s="44"/>
      <c r="J2936" s="44"/>
      <c r="K2936" s="44"/>
      <c r="L2936" s="44"/>
      <c r="M2936" s="44"/>
      <c r="N2936" s="44"/>
      <c r="O2936" s="44"/>
      <c r="P2936" s="44"/>
      <c r="Q2936" s="44"/>
      <c r="R2936" s="44"/>
      <c r="S2936" s="44"/>
      <c r="T2936" s="44"/>
      <c r="U2936" s="44"/>
      <c r="V2936" s="44"/>
      <c r="W2936" s="44"/>
      <c r="X2936" s="44"/>
      <c r="Y2936" s="44"/>
      <c r="Z2936" s="44"/>
      <c r="AA2936" s="35"/>
      <c r="AB2936" s="35"/>
      <c r="AC2936" s="35"/>
      <c r="AD2936" s="35"/>
      <c r="AE2936" s="35"/>
      <c r="AF2936" s="35"/>
      <c r="AG2936" s="35"/>
      <c r="AH2936" s="35"/>
      <c r="AI2936" s="35"/>
      <c r="AJ2936" s="35"/>
      <c r="AK2936" s="35"/>
    </row>
    <row r="2937" spans="7:37" s="13" customFormat="1" ht="13.9" customHeight="1" x14ac:dyDescent="0.3">
      <c r="G2937" s="44"/>
      <c r="H2937" s="44"/>
      <c r="I2937" s="44"/>
      <c r="J2937" s="44"/>
      <c r="K2937" s="44"/>
      <c r="L2937" s="44"/>
      <c r="M2937" s="44"/>
      <c r="N2937" s="44"/>
      <c r="O2937" s="44"/>
      <c r="P2937" s="44"/>
      <c r="Q2937" s="44"/>
      <c r="R2937" s="44"/>
      <c r="S2937" s="44"/>
      <c r="T2937" s="44"/>
      <c r="U2937" s="44"/>
      <c r="V2937" s="44"/>
      <c r="W2937" s="44"/>
      <c r="X2937" s="44"/>
      <c r="Y2937" s="44"/>
      <c r="Z2937" s="44"/>
      <c r="AA2937" s="35"/>
      <c r="AB2937" s="35"/>
      <c r="AC2937" s="35"/>
      <c r="AD2937" s="35"/>
      <c r="AE2937" s="35"/>
      <c r="AF2937" s="35"/>
      <c r="AG2937" s="35"/>
      <c r="AH2937" s="35"/>
      <c r="AI2937" s="35"/>
      <c r="AJ2937" s="35"/>
      <c r="AK2937" s="35"/>
    </row>
    <row r="2938" spans="7:37" s="13" customFormat="1" ht="13.9" customHeight="1" x14ac:dyDescent="0.3">
      <c r="G2938" s="44"/>
      <c r="H2938" s="44"/>
      <c r="I2938" s="44"/>
      <c r="J2938" s="44"/>
      <c r="K2938" s="44"/>
      <c r="L2938" s="44"/>
      <c r="M2938" s="44"/>
      <c r="N2938" s="44"/>
      <c r="O2938" s="44"/>
      <c r="P2938" s="44"/>
      <c r="Q2938" s="44"/>
      <c r="R2938" s="44"/>
      <c r="S2938" s="44"/>
      <c r="T2938" s="44"/>
      <c r="U2938" s="44"/>
      <c r="V2938" s="44"/>
      <c r="W2938" s="44"/>
      <c r="X2938" s="44"/>
      <c r="Y2938" s="44"/>
      <c r="Z2938" s="44"/>
      <c r="AA2938" s="35"/>
      <c r="AB2938" s="35"/>
      <c r="AC2938" s="35"/>
      <c r="AD2938" s="35"/>
      <c r="AE2938" s="35"/>
      <c r="AF2938" s="35"/>
      <c r="AG2938" s="35"/>
      <c r="AH2938" s="35"/>
      <c r="AI2938" s="35"/>
      <c r="AJ2938" s="35"/>
      <c r="AK2938" s="35"/>
    </row>
    <row r="2939" spans="7:37" s="13" customFormat="1" ht="13.9" customHeight="1" x14ac:dyDescent="0.3">
      <c r="G2939" s="44"/>
      <c r="H2939" s="44"/>
      <c r="I2939" s="44"/>
      <c r="J2939" s="44"/>
      <c r="K2939" s="44"/>
      <c r="L2939" s="44"/>
      <c r="M2939" s="44"/>
      <c r="N2939" s="44"/>
      <c r="O2939" s="44"/>
      <c r="P2939" s="44"/>
      <c r="Q2939" s="44"/>
      <c r="R2939" s="44"/>
      <c r="S2939" s="44"/>
      <c r="T2939" s="44"/>
      <c r="U2939" s="44"/>
      <c r="V2939" s="44"/>
      <c r="W2939" s="44"/>
      <c r="X2939" s="44"/>
      <c r="Y2939" s="44"/>
      <c r="Z2939" s="44"/>
      <c r="AA2939" s="35"/>
      <c r="AB2939" s="35"/>
      <c r="AC2939" s="35"/>
      <c r="AD2939" s="35"/>
      <c r="AE2939" s="35"/>
      <c r="AF2939" s="35"/>
      <c r="AG2939" s="35"/>
      <c r="AH2939" s="35"/>
      <c r="AI2939" s="35"/>
      <c r="AJ2939" s="35"/>
      <c r="AK2939" s="35"/>
    </row>
    <row r="2940" spans="7:37" s="13" customFormat="1" ht="13.9" customHeight="1" x14ac:dyDescent="0.3">
      <c r="G2940" s="44"/>
      <c r="H2940" s="44"/>
      <c r="I2940" s="44"/>
      <c r="J2940" s="44"/>
      <c r="K2940" s="44"/>
      <c r="L2940" s="44"/>
      <c r="M2940" s="44"/>
      <c r="N2940" s="44"/>
      <c r="O2940" s="44"/>
      <c r="P2940" s="44"/>
      <c r="Q2940" s="44"/>
      <c r="R2940" s="44"/>
      <c r="S2940" s="44"/>
      <c r="T2940" s="44"/>
      <c r="U2940" s="44"/>
      <c r="V2940" s="44"/>
      <c r="W2940" s="44"/>
      <c r="X2940" s="44"/>
      <c r="Y2940" s="44"/>
      <c r="Z2940" s="44"/>
      <c r="AA2940" s="35"/>
      <c r="AB2940" s="35"/>
      <c r="AC2940" s="35"/>
      <c r="AD2940" s="35"/>
      <c r="AE2940" s="35"/>
      <c r="AF2940" s="35"/>
      <c r="AG2940" s="35"/>
      <c r="AH2940" s="35"/>
      <c r="AI2940" s="35"/>
      <c r="AJ2940" s="35"/>
      <c r="AK2940" s="35"/>
    </row>
    <row r="2941" spans="7:37" s="13" customFormat="1" ht="13.9" customHeight="1" x14ac:dyDescent="0.3">
      <c r="G2941" s="44"/>
      <c r="H2941" s="44"/>
      <c r="I2941" s="44"/>
      <c r="J2941" s="44"/>
      <c r="K2941" s="44"/>
      <c r="L2941" s="44"/>
      <c r="M2941" s="44"/>
      <c r="N2941" s="44"/>
      <c r="O2941" s="44"/>
      <c r="P2941" s="44"/>
      <c r="Q2941" s="44"/>
      <c r="R2941" s="44"/>
      <c r="S2941" s="44"/>
      <c r="T2941" s="44"/>
      <c r="U2941" s="44"/>
      <c r="V2941" s="44"/>
      <c r="W2941" s="44"/>
      <c r="X2941" s="44"/>
      <c r="Y2941" s="44"/>
      <c r="Z2941" s="44"/>
      <c r="AA2941" s="35"/>
      <c r="AB2941" s="35"/>
      <c r="AC2941" s="35"/>
      <c r="AD2941" s="35"/>
      <c r="AE2941" s="35"/>
      <c r="AF2941" s="35"/>
      <c r="AG2941" s="35"/>
      <c r="AH2941" s="35"/>
      <c r="AI2941" s="35"/>
      <c r="AJ2941" s="35"/>
      <c r="AK2941" s="35"/>
    </row>
    <row r="2942" spans="7:37" s="13" customFormat="1" ht="13.9" customHeight="1" x14ac:dyDescent="0.3">
      <c r="G2942" s="44"/>
      <c r="H2942" s="44"/>
      <c r="I2942" s="44"/>
      <c r="J2942" s="44"/>
      <c r="K2942" s="44"/>
      <c r="L2942" s="44"/>
      <c r="M2942" s="44"/>
      <c r="N2942" s="44"/>
      <c r="O2942" s="44"/>
      <c r="P2942" s="44"/>
      <c r="Q2942" s="44"/>
      <c r="R2942" s="44"/>
      <c r="S2942" s="44"/>
      <c r="T2942" s="44"/>
      <c r="U2942" s="44"/>
      <c r="V2942" s="44"/>
      <c r="W2942" s="44"/>
      <c r="X2942" s="44"/>
      <c r="Y2942" s="44"/>
      <c r="Z2942" s="44"/>
      <c r="AA2942" s="35"/>
      <c r="AB2942" s="35"/>
      <c r="AC2942" s="35"/>
      <c r="AD2942" s="35"/>
      <c r="AE2942" s="35"/>
      <c r="AF2942" s="35"/>
      <c r="AG2942" s="35"/>
      <c r="AH2942" s="35"/>
      <c r="AI2942" s="35"/>
      <c r="AJ2942" s="35"/>
      <c r="AK2942" s="35"/>
    </row>
    <row r="2943" spans="7:37" s="13" customFormat="1" ht="13.9" customHeight="1" x14ac:dyDescent="0.3">
      <c r="G2943" s="44"/>
      <c r="H2943" s="44"/>
      <c r="I2943" s="44"/>
      <c r="J2943" s="44"/>
      <c r="K2943" s="44"/>
      <c r="L2943" s="44"/>
      <c r="M2943" s="44"/>
      <c r="N2943" s="44"/>
      <c r="O2943" s="44"/>
      <c r="P2943" s="44"/>
      <c r="Q2943" s="44"/>
      <c r="R2943" s="44"/>
      <c r="S2943" s="44"/>
      <c r="T2943" s="44"/>
      <c r="U2943" s="44"/>
      <c r="V2943" s="44"/>
      <c r="W2943" s="44"/>
      <c r="X2943" s="44"/>
      <c r="Y2943" s="44"/>
      <c r="Z2943" s="44"/>
      <c r="AA2943" s="35"/>
      <c r="AB2943" s="35"/>
      <c r="AC2943" s="35"/>
      <c r="AD2943" s="35"/>
      <c r="AE2943" s="35"/>
      <c r="AF2943" s="35"/>
      <c r="AG2943" s="35"/>
      <c r="AH2943" s="35"/>
      <c r="AI2943" s="35"/>
      <c r="AJ2943" s="35"/>
      <c r="AK2943" s="35"/>
    </row>
    <row r="2944" spans="7:37" s="13" customFormat="1" ht="13.9" customHeight="1" x14ac:dyDescent="0.3">
      <c r="G2944" s="44"/>
      <c r="H2944" s="44"/>
      <c r="I2944" s="44"/>
      <c r="J2944" s="44"/>
      <c r="K2944" s="44"/>
      <c r="L2944" s="44"/>
      <c r="M2944" s="44"/>
      <c r="N2944" s="44"/>
      <c r="O2944" s="44"/>
      <c r="P2944" s="44"/>
      <c r="Q2944" s="44"/>
      <c r="R2944" s="44"/>
      <c r="S2944" s="44"/>
      <c r="T2944" s="44"/>
      <c r="U2944" s="44"/>
      <c r="V2944" s="44"/>
      <c r="W2944" s="44"/>
      <c r="X2944" s="44"/>
      <c r="Y2944" s="44"/>
      <c r="Z2944" s="44"/>
      <c r="AA2944" s="35"/>
      <c r="AB2944" s="35"/>
      <c r="AC2944" s="35"/>
      <c r="AD2944" s="35"/>
      <c r="AE2944" s="35"/>
      <c r="AF2944" s="35"/>
      <c r="AG2944" s="35"/>
      <c r="AH2944" s="35"/>
      <c r="AI2944" s="35"/>
      <c r="AJ2944" s="35"/>
      <c r="AK2944" s="35"/>
    </row>
    <row r="2945" spans="7:37" s="13" customFormat="1" ht="13.9" customHeight="1" x14ac:dyDescent="0.3">
      <c r="G2945" s="44"/>
      <c r="H2945" s="44"/>
      <c r="I2945" s="44"/>
      <c r="J2945" s="44"/>
      <c r="K2945" s="44"/>
      <c r="L2945" s="44"/>
      <c r="M2945" s="44"/>
      <c r="N2945" s="44"/>
      <c r="O2945" s="44"/>
      <c r="P2945" s="44"/>
      <c r="Q2945" s="44"/>
      <c r="R2945" s="44"/>
      <c r="S2945" s="44"/>
      <c r="T2945" s="44"/>
      <c r="U2945" s="44"/>
      <c r="V2945" s="44"/>
      <c r="W2945" s="44"/>
      <c r="X2945" s="44"/>
      <c r="Y2945" s="44"/>
      <c r="Z2945" s="44"/>
      <c r="AA2945" s="35"/>
      <c r="AB2945" s="35"/>
      <c r="AC2945" s="35"/>
      <c r="AD2945" s="35"/>
      <c r="AE2945" s="35"/>
      <c r="AF2945" s="35"/>
      <c r="AG2945" s="35"/>
      <c r="AH2945" s="35"/>
      <c r="AI2945" s="35"/>
      <c r="AJ2945" s="35"/>
      <c r="AK2945" s="35"/>
    </row>
    <row r="2946" spans="7:37" s="13" customFormat="1" ht="13.9" customHeight="1" x14ac:dyDescent="0.3">
      <c r="G2946" s="44"/>
      <c r="H2946" s="44"/>
      <c r="I2946" s="44"/>
      <c r="J2946" s="44"/>
      <c r="K2946" s="44"/>
      <c r="L2946" s="44"/>
      <c r="M2946" s="44"/>
      <c r="N2946" s="44"/>
      <c r="O2946" s="44"/>
      <c r="P2946" s="44"/>
      <c r="Q2946" s="44"/>
      <c r="R2946" s="44"/>
      <c r="S2946" s="44"/>
      <c r="T2946" s="44"/>
      <c r="U2946" s="44"/>
      <c r="V2946" s="44"/>
      <c r="W2946" s="44"/>
      <c r="X2946" s="44"/>
      <c r="Y2946" s="44"/>
      <c r="Z2946" s="44"/>
      <c r="AA2946" s="35"/>
      <c r="AB2946" s="35"/>
      <c r="AC2946" s="35"/>
      <c r="AD2946" s="35"/>
      <c r="AE2946" s="35"/>
      <c r="AF2946" s="35"/>
      <c r="AG2946" s="35"/>
      <c r="AH2946" s="35"/>
      <c r="AI2946" s="35"/>
      <c r="AJ2946" s="35"/>
      <c r="AK2946" s="35"/>
    </row>
    <row r="2947" spans="7:37" s="13" customFormat="1" ht="13.9" customHeight="1" x14ac:dyDescent="0.3">
      <c r="G2947" s="44"/>
      <c r="H2947" s="44"/>
      <c r="I2947" s="44"/>
      <c r="J2947" s="44"/>
      <c r="K2947" s="44"/>
      <c r="L2947" s="44"/>
      <c r="M2947" s="44"/>
      <c r="N2947" s="44"/>
      <c r="O2947" s="44"/>
      <c r="P2947" s="44"/>
      <c r="Q2947" s="44"/>
      <c r="R2947" s="44"/>
      <c r="S2947" s="44"/>
      <c r="T2947" s="44"/>
      <c r="U2947" s="44"/>
      <c r="V2947" s="44"/>
      <c r="W2947" s="44"/>
      <c r="X2947" s="44"/>
      <c r="Y2947" s="44"/>
      <c r="Z2947" s="44"/>
      <c r="AA2947" s="35"/>
      <c r="AB2947" s="35"/>
      <c r="AC2947" s="35"/>
      <c r="AD2947" s="35"/>
      <c r="AE2947" s="35"/>
      <c r="AF2947" s="35"/>
      <c r="AG2947" s="35"/>
      <c r="AH2947" s="35"/>
      <c r="AI2947" s="35"/>
      <c r="AJ2947" s="35"/>
      <c r="AK2947" s="35"/>
    </row>
    <row r="2948" spans="7:37" s="13" customFormat="1" ht="13.9" customHeight="1" x14ac:dyDescent="0.3">
      <c r="G2948" s="44"/>
      <c r="H2948" s="44"/>
      <c r="I2948" s="44"/>
      <c r="J2948" s="44"/>
      <c r="K2948" s="44"/>
      <c r="L2948" s="44"/>
      <c r="M2948" s="44"/>
      <c r="N2948" s="44"/>
      <c r="O2948" s="44"/>
      <c r="P2948" s="44"/>
      <c r="Q2948" s="44"/>
      <c r="R2948" s="44"/>
      <c r="S2948" s="44"/>
      <c r="T2948" s="44"/>
      <c r="U2948" s="44"/>
      <c r="V2948" s="44"/>
      <c r="W2948" s="44"/>
      <c r="X2948" s="44"/>
      <c r="Y2948" s="44"/>
      <c r="Z2948" s="44"/>
      <c r="AA2948" s="35"/>
      <c r="AB2948" s="35"/>
      <c r="AC2948" s="35"/>
      <c r="AD2948" s="35"/>
      <c r="AE2948" s="35"/>
      <c r="AF2948" s="35"/>
      <c r="AG2948" s="35"/>
      <c r="AH2948" s="35"/>
      <c r="AI2948" s="35"/>
      <c r="AJ2948" s="35"/>
      <c r="AK2948" s="35"/>
    </row>
    <row r="2949" spans="7:37" s="13" customFormat="1" ht="13.9" customHeight="1" x14ac:dyDescent="0.3">
      <c r="G2949" s="44"/>
      <c r="H2949" s="44"/>
      <c r="I2949" s="44"/>
      <c r="J2949" s="44"/>
      <c r="K2949" s="44"/>
      <c r="L2949" s="44"/>
      <c r="M2949" s="44"/>
      <c r="N2949" s="44"/>
      <c r="O2949" s="44"/>
      <c r="P2949" s="44"/>
      <c r="Q2949" s="44"/>
      <c r="R2949" s="44"/>
      <c r="S2949" s="44"/>
      <c r="T2949" s="44"/>
      <c r="U2949" s="44"/>
      <c r="V2949" s="44"/>
      <c r="W2949" s="44"/>
      <c r="X2949" s="44"/>
      <c r="Y2949" s="44"/>
      <c r="Z2949" s="44"/>
      <c r="AA2949" s="35"/>
      <c r="AB2949" s="35"/>
      <c r="AC2949" s="35"/>
      <c r="AD2949" s="35"/>
      <c r="AE2949" s="35"/>
      <c r="AF2949" s="35"/>
      <c r="AG2949" s="35"/>
      <c r="AH2949" s="35"/>
      <c r="AI2949" s="35"/>
      <c r="AJ2949" s="35"/>
      <c r="AK2949" s="35"/>
    </row>
    <row r="2950" spans="7:37" s="13" customFormat="1" ht="13.9" customHeight="1" x14ac:dyDescent="0.3">
      <c r="G2950" s="44"/>
      <c r="H2950" s="44"/>
      <c r="I2950" s="44"/>
      <c r="J2950" s="44"/>
      <c r="K2950" s="44"/>
      <c r="L2950" s="44"/>
      <c r="M2950" s="44"/>
      <c r="N2950" s="44"/>
      <c r="O2950" s="44"/>
      <c r="P2950" s="44"/>
      <c r="Q2950" s="44"/>
      <c r="R2950" s="44"/>
      <c r="S2950" s="44"/>
      <c r="T2950" s="44"/>
      <c r="U2950" s="44"/>
      <c r="V2950" s="44"/>
      <c r="W2950" s="44"/>
      <c r="X2950" s="44"/>
      <c r="Y2950" s="44"/>
      <c r="Z2950" s="44"/>
      <c r="AA2950" s="35"/>
      <c r="AB2950" s="35"/>
      <c r="AC2950" s="35"/>
      <c r="AD2950" s="35"/>
      <c r="AE2950" s="35"/>
      <c r="AF2950" s="35"/>
      <c r="AG2950" s="35"/>
      <c r="AH2950" s="35"/>
      <c r="AI2950" s="35"/>
      <c r="AJ2950" s="35"/>
      <c r="AK2950" s="35"/>
    </row>
    <row r="2951" spans="7:37" s="13" customFormat="1" ht="13.9" customHeight="1" x14ac:dyDescent="0.3">
      <c r="G2951" s="44"/>
      <c r="H2951" s="44"/>
      <c r="I2951" s="44"/>
      <c r="J2951" s="44"/>
      <c r="K2951" s="44"/>
      <c r="L2951" s="44"/>
      <c r="M2951" s="44"/>
      <c r="N2951" s="44"/>
      <c r="O2951" s="44"/>
      <c r="P2951" s="44"/>
      <c r="Q2951" s="44"/>
      <c r="R2951" s="44"/>
      <c r="S2951" s="44"/>
      <c r="T2951" s="44"/>
      <c r="U2951" s="44"/>
      <c r="V2951" s="44"/>
      <c r="W2951" s="44"/>
      <c r="X2951" s="44"/>
      <c r="Y2951" s="44"/>
      <c r="Z2951" s="44"/>
      <c r="AA2951" s="35"/>
      <c r="AB2951" s="35"/>
      <c r="AC2951" s="35"/>
      <c r="AD2951" s="35"/>
      <c r="AE2951" s="35"/>
      <c r="AF2951" s="35"/>
      <c r="AG2951" s="35"/>
      <c r="AH2951" s="35"/>
      <c r="AI2951" s="35"/>
      <c r="AJ2951" s="35"/>
      <c r="AK2951" s="35"/>
    </row>
    <row r="2952" spans="7:37" s="13" customFormat="1" ht="13.9" customHeight="1" x14ac:dyDescent="0.3">
      <c r="G2952" s="44"/>
      <c r="H2952" s="44"/>
      <c r="I2952" s="44"/>
      <c r="J2952" s="44"/>
      <c r="K2952" s="44"/>
      <c r="L2952" s="44"/>
      <c r="M2952" s="44"/>
      <c r="N2952" s="44"/>
      <c r="O2952" s="44"/>
      <c r="P2952" s="44"/>
      <c r="Q2952" s="44"/>
      <c r="R2952" s="44"/>
      <c r="S2952" s="44"/>
      <c r="T2952" s="44"/>
      <c r="U2952" s="44"/>
      <c r="V2952" s="44"/>
      <c r="W2952" s="44"/>
      <c r="X2952" s="44"/>
      <c r="Y2952" s="44"/>
      <c r="Z2952" s="44"/>
      <c r="AA2952" s="35"/>
      <c r="AB2952" s="35"/>
      <c r="AC2952" s="35"/>
      <c r="AD2952" s="35"/>
      <c r="AE2952" s="35"/>
      <c r="AF2952" s="35"/>
      <c r="AG2952" s="35"/>
      <c r="AH2952" s="35"/>
      <c r="AI2952" s="35"/>
      <c r="AJ2952" s="35"/>
      <c r="AK2952" s="35"/>
    </row>
    <row r="2953" spans="7:37" s="13" customFormat="1" ht="13.9" customHeight="1" x14ac:dyDescent="0.3">
      <c r="G2953" s="44"/>
      <c r="H2953" s="44"/>
      <c r="I2953" s="44"/>
      <c r="J2953" s="44"/>
      <c r="K2953" s="44"/>
      <c r="L2953" s="44"/>
      <c r="M2953" s="44"/>
      <c r="N2953" s="44"/>
      <c r="O2953" s="44"/>
      <c r="P2953" s="44"/>
      <c r="Q2953" s="44"/>
      <c r="R2953" s="44"/>
      <c r="S2953" s="44"/>
      <c r="T2953" s="44"/>
      <c r="U2953" s="44"/>
      <c r="V2953" s="44"/>
      <c r="W2953" s="44"/>
      <c r="X2953" s="44"/>
      <c r="Y2953" s="44"/>
      <c r="Z2953" s="44"/>
      <c r="AA2953" s="35"/>
      <c r="AB2953" s="35"/>
      <c r="AC2953" s="35"/>
      <c r="AD2953" s="35"/>
      <c r="AE2953" s="35"/>
      <c r="AF2953" s="35"/>
      <c r="AG2953" s="35"/>
      <c r="AH2953" s="35"/>
      <c r="AI2953" s="35"/>
      <c r="AJ2953" s="35"/>
      <c r="AK2953" s="35"/>
    </row>
    <row r="2954" spans="7:37" s="13" customFormat="1" ht="13.9" customHeight="1" x14ac:dyDescent="0.3">
      <c r="G2954" s="44"/>
      <c r="H2954" s="44"/>
      <c r="I2954" s="44"/>
      <c r="J2954" s="44"/>
      <c r="K2954" s="44"/>
      <c r="L2954" s="44"/>
      <c r="M2954" s="44"/>
      <c r="N2954" s="44"/>
      <c r="O2954" s="44"/>
      <c r="P2954" s="44"/>
      <c r="Q2954" s="44"/>
      <c r="R2954" s="44"/>
      <c r="S2954" s="44"/>
      <c r="T2954" s="44"/>
      <c r="U2954" s="44"/>
      <c r="V2954" s="44"/>
      <c r="W2954" s="44"/>
      <c r="X2954" s="44"/>
      <c r="Y2954" s="44"/>
      <c r="Z2954" s="44"/>
      <c r="AA2954" s="35"/>
      <c r="AB2954" s="35"/>
      <c r="AC2954" s="35"/>
      <c r="AD2954" s="35"/>
      <c r="AE2954" s="35"/>
      <c r="AF2954" s="35"/>
      <c r="AG2954" s="35"/>
      <c r="AH2954" s="35"/>
      <c r="AI2954" s="35"/>
      <c r="AJ2954" s="35"/>
      <c r="AK2954" s="35"/>
    </row>
    <row r="2955" spans="7:37" s="13" customFormat="1" ht="13.9" customHeight="1" x14ac:dyDescent="0.3">
      <c r="G2955" s="44"/>
      <c r="H2955" s="44"/>
      <c r="I2955" s="44"/>
      <c r="J2955" s="44"/>
      <c r="K2955" s="44"/>
      <c r="L2955" s="44"/>
      <c r="M2955" s="44"/>
      <c r="N2955" s="44"/>
      <c r="O2955" s="44"/>
      <c r="P2955" s="44"/>
      <c r="Q2955" s="44"/>
      <c r="R2955" s="44"/>
      <c r="S2955" s="44"/>
      <c r="T2955" s="44"/>
      <c r="U2955" s="44"/>
      <c r="V2955" s="44"/>
      <c r="W2955" s="44"/>
      <c r="X2955" s="44"/>
      <c r="Y2955" s="44"/>
      <c r="Z2955" s="44"/>
      <c r="AA2955" s="35"/>
      <c r="AB2955" s="35"/>
      <c r="AC2955" s="35"/>
      <c r="AD2955" s="35"/>
      <c r="AE2955" s="35"/>
      <c r="AF2955" s="35"/>
      <c r="AG2955" s="35"/>
      <c r="AH2955" s="35"/>
      <c r="AI2955" s="35"/>
      <c r="AJ2955" s="35"/>
      <c r="AK2955" s="35"/>
    </row>
    <row r="2956" spans="7:37" s="13" customFormat="1" ht="13.9" customHeight="1" x14ac:dyDescent="0.3">
      <c r="G2956" s="44"/>
      <c r="H2956" s="44"/>
      <c r="I2956" s="44"/>
      <c r="J2956" s="44"/>
      <c r="K2956" s="44"/>
      <c r="L2956" s="44"/>
      <c r="M2956" s="44"/>
      <c r="N2956" s="44"/>
      <c r="O2956" s="44"/>
      <c r="P2956" s="44"/>
      <c r="Q2956" s="44"/>
      <c r="R2956" s="44"/>
      <c r="S2956" s="44"/>
      <c r="T2956" s="44"/>
      <c r="U2956" s="44"/>
      <c r="V2956" s="44"/>
      <c r="W2956" s="44"/>
      <c r="X2956" s="44"/>
      <c r="Y2956" s="44"/>
      <c r="Z2956" s="44"/>
      <c r="AA2956" s="35"/>
      <c r="AB2956" s="35"/>
      <c r="AC2956" s="35"/>
      <c r="AD2956" s="35"/>
      <c r="AE2956" s="35"/>
      <c r="AF2956" s="35"/>
      <c r="AG2956" s="35"/>
      <c r="AH2956" s="35"/>
      <c r="AI2956" s="35"/>
      <c r="AJ2956" s="35"/>
      <c r="AK2956" s="35"/>
    </row>
    <row r="2957" spans="7:37" s="13" customFormat="1" ht="13.9" customHeight="1" x14ac:dyDescent="0.3">
      <c r="G2957" s="44"/>
      <c r="H2957" s="44"/>
      <c r="I2957" s="44"/>
      <c r="J2957" s="44"/>
      <c r="K2957" s="44"/>
      <c r="L2957" s="44"/>
      <c r="M2957" s="44"/>
      <c r="N2957" s="44"/>
      <c r="O2957" s="44"/>
      <c r="P2957" s="44"/>
      <c r="Q2957" s="44"/>
      <c r="R2957" s="44"/>
      <c r="S2957" s="44"/>
      <c r="T2957" s="44"/>
      <c r="U2957" s="44"/>
      <c r="V2957" s="44"/>
      <c r="W2957" s="44"/>
      <c r="X2957" s="44"/>
      <c r="Y2957" s="44"/>
      <c r="Z2957" s="44"/>
      <c r="AA2957" s="35"/>
      <c r="AB2957" s="35"/>
      <c r="AC2957" s="35"/>
      <c r="AD2957" s="35"/>
      <c r="AE2957" s="35"/>
      <c r="AF2957" s="35"/>
      <c r="AG2957" s="35"/>
      <c r="AH2957" s="35"/>
      <c r="AI2957" s="35"/>
      <c r="AJ2957" s="35"/>
      <c r="AK2957" s="35"/>
    </row>
    <row r="2958" spans="7:37" s="13" customFormat="1" ht="13.9" customHeight="1" x14ac:dyDescent="0.3">
      <c r="G2958" s="44"/>
      <c r="H2958" s="44"/>
      <c r="I2958" s="44"/>
      <c r="J2958" s="44"/>
      <c r="K2958" s="44"/>
      <c r="L2958" s="44"/>
      <c r="M2958" s="44"/>
      <c r="N2958" s="44"/>
      <c r="O2958" s="44"/>
      <c r="P2958" s="44"/>
      <c r="Q2958" s="44"/>
      <c r="R2958" s="44"/>
      <c r="S2958" s="44"/>
      <c r="T2958" s="44"/>
      <c r="U2958" s="44"/>
      <c r="V2958" s="44"/>
      <c r="W2958" s="44"/>
      <c r="X2958" s="44"/>
      <c r="Y2958" s="44"/>
      <c r="Z2958" s="44"/>
      <c r="AA2958" s="35"/>
      <c r="AB2958" s="35"/>
      <c r="AC2958" s="35"/>
      <c r="AD2958" s="35"/>
      <c r="AE2958" s="35"/>
      <c r="AF2958" s="35"/>
      <c r="AG2958" s="35"/>
      <c r="AH2958" s="35"/>
      <c r="AI2958" s="35"/>
      <c r="AJ2958" s="35"/>
      <c r="AK2958" s="35"/>
    </row>
    <row r="2959" spans="7:37" s="13" customFormat="1" ht="13.9" customHeight="1" x14ac:dyDescent="0.3">
      <c r="G2959" s="44"/>
      <c r="H2959" s="44"/>
      <c r="I2959" s="44"/>
      <c r="J2959" s="44"/>
      <c r="K2959" s="44"/>
      <c r="L2959" s="44"/>
      <c r="M2959" s="44"/>
      <c r="N2959" s="44"/>
      <c r="O2959" s="44"/>
      <c r="P2959" s="44"/>
      <c r="Q2959" s="44"/>
      <c r="R2959" s="44"/>
      <c r="S2959" s="44"/>
      <c r="T2959" s="44"/>
      <c r="U2959" s="44"/>
      <c r="V2959" s="44"/>
      <c r="W2959" s="44"/>
      <c r="X2959" s="44"/>
      <c r="Y2959" s="44"/>
      <c r="Z2959" s="44"/>
      <c r="AA2959" s="35"/>
      <c r="AB2959" s="35"/>
      <c r="AC2959" s="35"/>
      <c r="AD2959" s="35"/>
      <c r="AE2959" s="35"/>
      <c r="AF2959" s="35"/>
      <c r="AG2959" s="35"/>
      <c r="AH2959" s="35"/>
      <c r="AI2959" s="35"/>
      <c r="AJ2959" s="35"/>
      <c r="AK2959" s="35"/>
    </row>
    <row r="2960" spans="7:37" s="13" customFormat="1" ht="13.9" customHeight="1" x14ac:dyDescent="0.3">
      <c r="G2960" s="44"/>
      <c r="H2960" s="44"/>
      <c r="I2960" s="44"/>
      <c r="J2960" s="44"/>
      <c r="K2960" s="44"/>
      <c r="L2960" s="44"/>
      <c r="M2960" s="44"/>
      <c r="N2960" s="44"/>
      <c r="O2960" s="44"/>
      <c r="P2960" s="44"/>
      <c r="Q2960" s="44"/>
      <c r="R2960" s="44"/>
      <c r="S2960" s="44"/>
      <c r="T2960" s="44"/>
      <c r="U2960" s="44"/>
      <c r="V2960" s="44"/>
      <c r="W2960" s="44"/>
      <c r="X2960" s="44"/>
      <c r="Y2960" s="44"/>
      <c r="Z2960" s="44"/>
      <c r="AA2960" s="35"/>
      <c r="AB2960" s="35"/>
      <c r="AC2960" s="35"/>
      <c r="AD2960" s="35"/>
      <c r="AE2960" s="35"/>
      <c r="AF2960" s="35"/>
      <c r="AG2960" s="35"/>
      <c r="AH2960" s="35"/>
      <c r="AI2960" s="35"/>
      <c r="AJ2960" s="35"/>
      <c r="AK2960" s="35"/>
    </row>
    <row r="2961" spans="7:37" s="13" customFormat="1" ht="13.9" customHeight="1" x14ac:dyDescent="0.3">
      <c r="G2961" s="44"/>
      <c r="H2961" s="44"/>
      <c r="I2961" s="44"/>
      <c r="J2961" s="44"/>
      <c r="K2961" s="44"/>
      <c r="L2961" s="44"/>
      <c r="M2961" s="44"/>
      <c r="N2961" s="44"/>
      <c r="O2961" s="44"/>
      <c r="P2961" s="44"/>
      <c r="Q2961" s="44"/>
      <c r="R2961" s="44"/>
      <c r="S2961" s="44"/>
      <c r="T2961" s="44"/>
      <c r="U2961" s="44"/>
      <c r="V2961" s="44"/>
      <c r="W2961" s="44"/>
      <c r="X2961" s="44"/>
      <c r="Y2961" s="44"/>
      <c r="Z2961" s="44"/>
      <c r="AA2961" s="35"/>
      <c r="AB2961" s="35"/>
      <c r="AC2961" s="35"/>
      <c r="AD2961" s="35"/>
      <c r="AE2961" s="35"/>
      <c r="AF2961" s="35"/>
      <c r="AG2961" s="35"/>
      <c r="AH2961" s="35"/>
      <c r="AI2961" s="35"/>
      <c r="AJ2961" s="35"/>
      <c r="AK2961" s="35"/>
    </row>
    <row r="2962" spans="7:37" s="13" customFormat="1" ht="13.9" customHeight="1" x14ac:dyDescent="0.3">
      <c r="G2962" s="44"/>
      <c r="H2962" s="44"/>
      <c r="I2962" s="44"/>
      <c r="J2962" s="44"/>
      <c r="K2962" s="44"/>
      <c r="L2962" s="44"/>
      <c r="M2962" s="44"/>
      <c r="N2962" s="44"/>
      <c r="O2962" s="44"/>
      <c r="P2962" s="44"/>
      <c r="Q2962" s="44"/>
      <c r="R2962" s="44"/>
      <c r="S2962" s="44"/>
      <c r="T2962" s="44"/>
      <c r="U2962" s="44"/>
      <c r="V2962" s="44"/>
      <c r="W2962" s="44"/>
      <c r="X2962" s="44"/>
      <c r="Y2962" s="44"/>
      <c r="Z2962" s="44"/>
      <c r="AA2962" s="35"/>
      <c r="AB2962" s="35"/>
      <c r="AC2962" s="35"/>
      <c r="AD2962" s="35"/>
      <c r="AE2962" s="35"/>
      <c r="AF2962" s="35"/>
      <c r="AG2962" s="35"/>
      <c r="AH2962" s="35"/>
      <c r="AI2962" s="35"/>
      <c r="AJ2962" s="35"/>
      <c r="AK2962" s="35"/>
    </row>
    <row r="2963" spans="7:37" s="13" customFormat="1" ht="13.9" customHeight="1" x14ac:dyDescent="0.3">
      <c r="G2963" s="44"/>
      <c r="H2963" s="44"/>
      <c r="I2963" s="44"/>
      <c r="J2963" s="44"/>
      <c r="K2963" s="44"/>
      <c r="L2963" s="44"/>
      <c r="M2963" s="44"/>
      <c r="N2963" s="44"/>
      <c r="O2963" s="44"/>
      <c r="P2963" s="44"/>
      <c r="Q2963" s="44"/>
      <c r="R2963" s="44"/>
      <c r="S2963" s="44"/>
      <c r="T2963" s="44"/>
      <c r="U2963" s="44"/>
      <c r="V2963" s="44"/>
      <c r="W2963" s="44"/>
      <c r="X2963" s="44"/>
      <c r="Y2963" s="44"/>
      <c r="Z2963" s="44"/>
      <c r="AA2963" s="35"/>
      <c r="AB2963" s="35"/>
      <c r="AC2963" s="35"/>
      <c r="AD2963" s="35"/>
      <c r="AE2963" s="35"/>
      <c r="AF2963" s="35"/>
      <c r="AG2963" s="35"/>
      <c r="AH2963" s="35"/>
      <c r="AI2963" s="35"/>
      <c r="AJ2963" s="35"/>
      <c r="AK2963" s="35"/>
    </row>
    <row r="2964" spans="7:37" s="13" customFormat="1" ht="13.9" customHeight="1" x14ac:dyDescent="0.3">
      <c r="G2964" s="44"/>
      <c r="H2964" s="44"/>
      <c r="I2964" s="44"/>
      <c r="J2964" s="44"/>
      <c r="K2964" s="44"/>
      <c r="L2964" s="44"/>
      <c r="M2964" s="44"/>
      <c r="N2964" s="44"/>
      <c r="O2964" s="44"/>
      <c r="P2964" s="44"/>
      <c r="Q2964" s="44"/>
      <c r="R2964" s="44"/>
      <c r="S2964" s="44"/>
      <c r="T2964" s="44"/>
      <c r="U2964" s="44"/>
      <c r="V2964" s="44"/>
      <c r="W2964" s="44"/>
      <c r="X2964" s="44"/>
      <c r="Y2964" s="44"/>
      <c r="Z2964" s="44"/>
      <c r="AA2964" s="35"/>
      <c r="AB2964" s="35"/>
      <c r="AC2964" s="35"/>
      <c r="AD2964" s="35"/>
      <c r="AE2964" s="35"/>
      <c r="AF2964" s="35"/>
      <c r="AG2964" s="35"/>
      <c r="AH2964" s="35"/>
      <c r="AI2964" s="35"/>
      <c r="AJ2964" s="35"/>
      <c r="AK2964" s="35"/>
    </row>
    <row r="2965" spans="7:37" s="13" customFormat="1" ht="13.9" customHeight="1" x14ac:dyDescent="0.3">
      <c r="G2965" s="44"/>
      <c r="H2965" s="44"/>
      <c r="I2965" s="44"/>
      <c r="J2965" s="44"/>
      <c r="K2965" s="44"/>
      <c r="L2965" s="44"/>
      <c r="M2965" s="44"/>
      <c r="N2965" s="44"/>
      <c r="O2965" s="44"/>
      <c r="P2965" s="44"/>
      <c r="Q2965" s="44"/>
      <c r="R2965" s="44"/>
      <c r="S2965" s="44"/>
      <c r="T2965" s="44"/>
      <c r="U2965" s="44"/>
      <c r="V2965" s="44"/>
      <c r="W2965" s="44"/>
      <c r="X2965" s="44"/>
      <c r="Y2965" s="44"/>
      <c r="Z2965" s="44"/>
      <c r="AA2965" s="35"/>
      <c r="AB2965" s="35"/>
      <c r="AC2965" s="35"/>
      <c r="AD2965" s="35"/>
      <c r="AE2965" s="35"/>
      <c r="AF2965" s="35"/>
      <c r="AG2965" s="35"/>
      <c r="AH2965" s="35"/>
      <c r="AI2965" s="35"/>
      <c r="AJ2965" s="35"/>
      <c r="AK2965" s="35"/>
    </row>
    <row r="2966" spans="7:37" s="13" customFormat="1" ht="13.9" customHeight="1" x14ac:dyDescent="0.3">
      <c r="G2966" s="44"/>
      <c r="H2966" s="44"/>
      <c r="I2966" s="44"/>
      <c r="J2966" s="44"/>
      <c r="K2966" s="44"/>
      <c r="L2966" s="44"/>
      <c r="M2966" s="44"/>
      <c r="N2966" s="44"/>
      <c r="O2966" s="44"/>
      <c r="P2966" s="44"/>
      <c r="Q2966" s="44"/>
      <c r="R2966" s="44"/>
      <c r="S2966" s="44"/>
      <c r="T2966" s="44"/>
      <c r="U2966" s="44"/>
      <c r="V2966" s="44"/>
      <c r="W2966" s="44"/>
      <c r="X2966" s="44"/>
      <c r="Y2966" s="44"/>
      <c r="Z2966" s="44"/>
      <c r="AA2966" s="35"/>
      <c r="AB2966" s="35"/>
      <c r="AC2966" s="35"/>
      <c r="AD2966" s="35"/>
      <c r="AE2966" s="35"/>
      <c r="AF2966" s="35"/>
      <c r="AG2966" s="35"/>
      <c r="AH2966" s="35"/>
      <c r="AI2966" s="35"/>
      <c r="AJ2966" s="35"/>
      <c r="AK2966" s="35"/>
    </row>
    <row r="2967" spans="7:37" s="13" customFormat="1" ht="13.9" customHeight="1" x14ac:dyDescent="0.3">
      <c r="G2967" s="44"/>
      <c r="H2967" s="44"/>
      <c r="I2967" s="44"/>
      <c r="J2967" s="44"/>
      <c r="K2967" s="44"/>
      <c r="L2967" s="44"/>
      <c r="M2967" s="44"/>
      <c r="N2967" s="44"/>
      <c r="O2967" s="44"/>
      <c r="P2967" s="44"/>
      <c r="Q2967" s="44"/>
      <c r="R2967" s="44"/>
      <c r="S2967" s="44"/>
      <c r="T2967" s="44"/>
      <c r="U2967" s="44"/>
      <c r="V2967" s="44"/>
      <c r="W2967" s="44"/>
      <c r="X2967" s="44"/>
      <c r="Y2967" s="44"/>
      <c r="Z2967" s="44"/>
      <c r="AA2967" s="35"/>
      <c r="AB2967" s="35"/>
      <c r="AC2967" s="35"/>
      <c r="AD2967" s="35"/>
      <c r="AE2967" s="35"/>
      <c r="AF2967" s="35"/>
      <c r="AG2967" s="35"/>
      <c r="AH2967" s="35"/>
      <c r="AI2967" s="35"/>
      <c r="AJ2967" s="35"/>
      <c r="AK2967" s="35"/>
    </row>
    <row r="2968" spans="7:37" s="13" customFormat="1" ht="13.9" customHeight="1" x14ac:dyDescent="0.3">
      <c r="G2968" s="44"/>
      <c r="H2968" s="44"/>
      <c r="I2968" s="44"/>
      <c r="J2968" s="44"/>
      <c r="K2968" s="44"/>
      <c r="L2968" s="44"/>
      <c r="M2968" s="44"/>
      <c r="N2968" s="44"/>
      <c r="O2968" s="44"/>
      <c r="P2968" s="44"/>
      <c r="Q2968" s="44"/>
      <c r="R2968" s="44"/>
      <c r="S2968" s="44"/>
      <c r="T2968" s="44"/>
      <c r="U2968" s="44"/>
      <c r="V2968" s="44"/>
      <c r="W2968" s="44"/>
      <c r="X2968" s="44"/>
      <c r="Y2968" s="44"/>
      <c r="Z2968" s="44"/>
      <c r="AA2968" s="35"/>
      <c r="AB2968" s="35"/>
      <c r="AC2968" s="35"/>
      <c r="AD2968" s="35"/>
      <c r="AE2968" s="35"/>
      <c r="AF2968" s="35"/>
      <c r="AG2968" s="35"/>
      <c r="AH2968" s="35"/>
      <c r="AI2968" s="35"/>
      <c r="AJ2968" s="35"/>
      <c r="AK2968" s="35"/>
    </row>
    <row r="2969" spans="7:37" s="13" customFormat="1" ht="13.9" customHeight="1" x14ac:dyDescent="0.3">
      <c r="G2969" s="44"/>
      <c r="H2969" s="44"/>
      <c r="I2969" s="44"/>
      <c r="J2969" s="44"/>
      <c r="K2969" s="44"/>
      <c r="L2969" s="44"/>
      <c r="M2969" s="44"/>
      <c r="N2969" s="44"/>
      <c r="O2969" s="44"/>
      <c r="P2969" s="44"/>
      <c r="Q2969" s="44"/>
      <c r="R2969" s="44"/>
      <c r="S2969" s="44"/>
      <c r="T2969" s="44"/>
      <c r="U2969" s="44"/>
      <c r="V2969" s="44"/>
      <c r="W2969" s="44"/>
      <c r="X2969" s="44"/>
      <c r="Y2969" s="44"/>
      <c r="Z2969" s="44"/>
      <c r="AA2969" s="35"/>
      <c r="AB2969" s="35"/>
      <c r="AC2969" s="35"/>
      <c r="AD2969" s="35"/>
      <c r="AE2969" s="35"/>
      <c r="AF2969" s="35"/>
      <c r="AG2969" s="35"/>
      <c r="AH2969" s="35"/>
      <c r="AI2969" s="35"/>
      <c r="AJ2969" s="35"/>
      <c r="AK2969" s="35"/>
    </row>
    <row r="2970" spans="7:37" s="13" customFormat="1" ht="13.9" customHeight="1" x14ac:dyDescent="0.3">
      <c r="G2970" s="44"/>
      <c r="H2970" s="44"/>
      <c r="I2970" s="44"/>
      <c r="J2970" s="44"/>
      <c r="K2970" s="44"/>
      <c r="L2970" s="44"/>
      <c r="M2970" s="44"/>
      <c r="N2970" s="44"/>
      <c r="O2970" s="44"/>
      <c r="P2970" s="44"/>
      <c r="Q2970" s="44"/>
      <c r="R2970" s="44"/>
      <c r="S2970" s="44"/>
      <c r="T2970" s="44"/>
      <c r="U2970" s="44"/>
      <c r="V2970" s="44"/>
      <c r="W2970" s="44"/>
      <c r="X2970" s="44"/>
      <c r="Y2970" s="44"/>
      <c r="Z2970" s="44"/>
      <c r="AA2970" s="35"/>
      <c r="AB2970" s="35"/>
      <c r="AC2970" s="35"/>
      <c r="AD2970" s="35"/>
      <c r="AE2970" s="35"/>
      <c r="AF2970" s="35"/>
      <c r="AG2970" s="35"/>
      <c r="AH2970" s="35"/>
      <c r="AI2970" s="35"/>
      <c r="AJ2970" s="35"/>
      <c r="AK2970" s="35"/>
    </row>
    <row r="2971" spans="7:37" s="13" customFormat="1" ht="13.9" customHeight="1" x14ac:dyDescent="0.3">
      <c r="G2971" s="44"/>
      <c r="H2971" s="44"/>
      <c r="I2971" s="44"/>
      <c r="J2971" s="44"/>
      <c r="K2971" s="44"/>
      <c r="L2971" s="44"/>
      <c r="M2971" s="44"/>
      <c r="N2971" s="44"/>
      <c r="O2971" s="44"/>
      <c r="P2971" s="44"/>
      <c r="Q2971" s="44"/>
      <c r="R2971" s="44"/>
      <c r="S2971" s="44"/>
      <c r="T2971" s="44"/>
      <c r="U2971" s="44"/>
      <c r="V2971" s="44"/>
      <c r="W2971" s="44"/>
      <c r="X2971" s="44"/>
      <c r="Y2971" s="44"/>
      <c r="Z2971" s="44"/>
      <c r="AA2971" s="35"/>
      <c r="AB2971" s="35"/>
      <c r="AC2971" s="35"/>
      <c r="AD2971" s="35"/>
      <c r="AE2971" s="35"/>
      <c r="AF2971" s="35"/>
      <c r="AG2971" s="35"/>
      <c r="AH2971" s="35"/>
      <c r="AI2971" s="35"/>
      <c r="AJ2971" s="35"/>
      <c r="AK2971" s="35"/>
    </row>
    <row r="2972" spans="7:37" s="13" customFormat="1" ht="13.9" customHeight="1" x14ac:dyDescent="0.3">
      <c r="G2972" s="44"/>
      <c r="H2972" s="44"/>
      <c r="I2972" s="44"/>
      <c r="J2972" s="44"/>
      <c r="K2972" s="44"/>
      <c r="L2972" s="44"/>
      <c r="M2972" s="44"/>
      <c r="N2972" s="44"/>
      <c r="O2972" s="44"/>
      <c r="P2972" s="44"/>
      <c r="Q2972" s="44"/>
      <c r="R2972" s="44"/>
      <c r="S2972" s="44"/>
      <c r="T2972" s="44"/>
      <c r="U2972" s="44"/>
      <c r="V2972" s="44"/>
      <c r="W2972" s="44"/>
      <c r="X2972" s="44"/>
      <c r="Y2972" s="44"/>
      <c r="Z2972" s="44"/>
      <c r="AA2972" s="35"/>
      <c r="AB2972" s="35"/>
      <c r="AC2972" s="35"/>
      <c r="AD2972" s="35"/>
      <c r="AE2972" s="35"/>
      <c r="AF2972" s="35"/>
      <c r="AG2972" s="35"/>
      <c r="AH2972" s="35"/>
      <c r="AI2972" s="35"/>
      <c r="AJ2972" s="35"/>
      <c r="AK2972" s="35"/>
    </row>
    <row r="2973" spans="7:37" s="13" customFormat="1" ht="13.9" customHeight="1" x14ac:dyDescent="0.3">
      <c r="G2973" s="44"/>
      <c r="H2973" s="44"/>
      <c r="I2973" s="44"/>
      <c r="J2973" s="44"/>
      <c r="K2973" s="44"/>
      <c r="L2973" s="44"/>
      <c r="M2973" s="44"/>
      <c r="N2973" s="44"/>
      <c r="O2973" s="44"/>
      <c r="P2973" s="44"/>
      <c r="Q2973" s="44"/>
      <c r="R2973" s="44"/>
      <c r="S2973" s="44"/>
      <c r="T2973" s="44"/>
      <c r="U2973" s="44"/>
      <c r="V2973" s="44"/>
      <c r="W2973" s="44"/>
      <c r="X2973" s="44"/>
      <c r="Y2973" s="44"/>
      <c r="Z2973" s="44"/>
      <c r="AA2973" s="35"/>
      <c r="AB2973" s="35"/>
      <c r="AC2973" s="35"/>
      <c r="AD2973" s="35"/>
      <c r="AE2973" s="35"/>
      <c r="AF2973" s="35"/>
      <c r="AG2973" s="35"/>
      <c r="AH2973" s="35"/>
      <c r="AI2973" s="35"/>
      <c r="AJ2973" s="35"/>
      <c r="AK2973" s="35"/>
    </row>
    <row r="2974" spans="7:37" s="13" customFormat="1" ht="13.9" customHeight="1" x14ac:dyDescent="0.3">
      <c r="G2974" s="44"/>
      <c r="H2974" s="44"/>
      <c r="I2974" s="44"/>
      <c r="J2974" s="44"/>
      <c r="K2974" s="44"/>
      <c r="L2974" s="44"/>
      <c r="M2974" s="44"/>
      <c r="N2974" s="44"/>
      <c r="O2974" s="44"/>
      <c r="P2974" s="44"/>
      <c r="Q2974" s="44"/>
      <c r="R2974" s="44"/>
      <c r="S2974" s="44"/>
      <c r="T2974" s="44"/>
      <c r="U2974" s="44"/>
      <c r="V2974" s="44"/>
      <c r="W2974" s="44"/>
      <c r="X2974" s="44"/>
      <c r="Y2974" s="44"/>
      <c r="Z2974" s="44"/>
      <c r="AA2974" s="35"/>
      <c r="AB2974" s="35"/>
      <c r="AC2974" s="35"/>
      <c r="AD2974" s="35"/>
      <c r="AE2974" s="35"/>
      <c r="AF2974" s="35"/>
      <c r="AG2974" s="35"/>
      <c r="AH2974" s="35"/>
      <c r="AI2974" s="35"/>
      <c r="AJ2974" s="35"/>
      <c r="AK2974" s="35"/>
    </row>
    <row r="2975" spans="7:37" s="13" customFormat="1" ht="13.9" customHeight="1" x14ac:dyDescent="0.3">
      <c r="G2975" s="44"/>
      <c r="H2975" s="44"/>
      <c r="I2975" s="44"/>
      <c r="J2975" s="44"/>
      <c r="K2975" s="44"/>
      <c r="L2975" s="44"/>
      <c r="M2975" s="44"/>
      <c r="N2975" s="44"/>
      <c r="O2975" s="44"/>
      <c r="P2975" s="44"/>
      <c r="Q2975" s="44"/>
      <c r="R2975" s="44"/>
      <c r="S2975" s="44"/>
      <c r="T2975" s="44"/>
      <c r="U2975" s="44"/>
      <c r="V2975" s="44"/>
      <c r="W2975" s="44"/>
      <c r="X2975" s="44"/>
      <c r="Y2975" s="44"/>
      <c r="Z2975" s="44"/>
      <c r="AA2975" s="35"/>
      <c r="AB2975" s="35"/>
      <c r="AC2975" s="35"/>
      <c r="AD2975" s="35"/>
      <c r="AE2975" s="35"/>
      <c r="AF2975" s="35"/>
      <c r="AG2975" s="35"/>
      <c r="AH2975" s="35"/>
      <c r="AI2975" s="35"/>
      <c r="AJ2975" s="35"/>
      <c r="AK2975" s="35"/>
    </row>
    <row r="2976" spans="7:37" s="13" customFormat="1" ht="13.9" customHeight="1" x14ac:dyDescent="0.3">
      <c r="G2976" s="44"/>
      <c r="H2976" s="44"/>
      <c r="I2976" s="44"/>
      <c r="J2976" s="44"/>
      <c r="K2976" s="44"/>
      <c r="L2976" s="44"/>
      <c r="M2976" s="44"/>
      <c r="N2976" s="44"/>
      <c r="O2976" s="44"/>
      <c r="P2976" s="44"/>
      <c r="Q2976" s="44"/>
      <c r="R2976" s="44"/>
      <c r="S2976" s="44"/>
      <c r="T2976" s="44"/>
      <c r="U2976" s="44"/>
      <c r="V2976" s="44"/>
      <c r="W2976" s="44"/>
      <c r="X2976" s="44"/>
      <c r="Y2976" s="44"/>
      <c r="Z2976" s="44"/>
      <c r="AA2976" s="35"/>
      <c r="AB2976" s="35"/>
      <c r="AC2976" s="35"/>
      <c r="AD2976" s="35"/>
      <c r="AE2976" s="35"/>
      <c r="AF2976" s="35"/>
      <c r="AG2976" s="35"/>
      <c r="AH2976" s="35"/>
      <c r="AI2976" s="35"/>
      <c r="AJ2976" s="35"/>
      <c r="AK2976" s="35"/>
    </row>
    <row r="2977" spans="7:37" s="13" customFormat="1" ht="13.9" customHeight="1" x14ac:dyDescent="0.3">
      <c r="G2977" s="44"/>
      <c r="H2977" s="44"/>
      <c r="I2977" s="44"/>
      <c r="J2977" s="44"/>
      <c r="K2977" s="44"/>
      <c r="L2977" s="44"/>
      <c r="M2977" s="44"/>
      <c r="N2977" s="44"/>
      <c r="O2977" s="44"/>
      <c r="P2977" s="44"/>
      <c r="Q2977" s="44"/>
      <c r="R2977" s="44"/>
      <c r="S2977" s="44"/>
      <c r="T2977" s="44"/>
      <c r="U2977" s="44"/>
      <c r="V2977" s="44"/>
      <c r="W2977" s="44"/>
      <c r="X2977" s="44"/>
      <c r="Y2977" s="44"/>
      <c r="Z2977" s="44"/>
      <c r="AA2977" s="35"/>
      <c r="AB2977" s="35"/>
      <c r="AC2977" s="35"/>
      <c r="AD2977" s="35"/>
      <c r="AE2977" s="35"/>
      <c r="AF2977" s="35"/>
      <c r="AG2977" s="35"/>
      <c r="AH2977" s="35"/>
      <c r="AI2977" s="35"/>
      <c r="AJ2977" s="35"/>
      <c r="AK2977" s="35"/>
    </row>
    <row r="2978" spans="7:37" s="13" customFormat="1" ht="13.9" customHeight="1" x14ac:dyDescent="0.3">
      <c r="G2978" s="44"/>
      <c r="H2978" s="44"/>
      <c r="I2978" s="44"/>
      <c r="J2978" s="44"/>
      <c r="K2978" s="44"/>
      <c r="L2978" s="44"/>
      <c r="M2978" s="44"/>
      <c r="N2978" s="44"/>
      <c r="O2978" s="44"/>
      <c r="P2978" s="44"/>
      <c r="Q2978" s="44"/>
      <c r="R2978" s="44"/>
      <c r="S2978" s="44"/>
      <c r="T2978" s="44"/>
      <c r="U2978" s="44"/>
      <c r="V2978" s="44"/>
      <c r="W2978" s="44"/>
      <c r="X2978" s="44"/>
      <c r="Y2978" s="44"/>
      <c r="Z2978" s="44"/>
      <c r="AA2978" s="35"/>
      <c r="AB2978" s="35"/>
      <c r="AC2978" s="35"/>
      <c r="AD2978" s="35"/>
      <c r="AE2978" s="35"/>
      <c r="AF2978" s="35"/>
      <c r="AG2978" s="35"/>
      <c r="AH2978" s="35"/>
      <c r="AI2978" s="35"/>
      <c r="AJ2978" s="35"/>
      <c r="AK2978" s="35"/>
    </row>
    <row r="2979" spans="7:37" s="13" customFormat="1" ht="13.9" customHeight="1" x14ac:dyDescent="0.3">
      <c r="G2979" s="44"/>
      <c r="H2979" s="44"/>
      <c r="I2979" s="44"/>
      <c r="J2979" s="44"/>
      <c r="K2979" s="44"/>
      <c r="L2979" s="44"/>
      <c r="M2979" s="44"/>
      <c r="N2979" s="44"/>
      <c r="O2979" s="44"/>
      <c r="P2979" s="44"/>
      <c r="Q2979" s="44"/>
      <c r="R2979" s="44"/>
      <c r="S2979" s="44"/>
      <c r="T2979" s="44"/>
      <c r="U2979" s="44"/>
      <c r="V2979" s="44"/>
      <c r="W2979" s="44"/>
      <c r="X2979" s="44"/>
      <c r="Y2979" s="44"/>
      <c r="Z2979" s="44"/>
      <c r="AA2979" s="35"/>
      <c r="AB2979" s="35"/>
      <c r="AC2979" s="35"/>
      <c r="AD2979" s="35"/>
      <c r="AE2979" s="35"/>
      <c r="AF2979" s="35"/>
      <c r="AG2979" s="35"/>
      <c r="AH2979" s="35"/>
      <c r="AI2979" s="35"/>
      <c r="AJ2979" s="35"/>
      <c r="AK2979" s="35"/>
    </row>
    <row r="2980" spans="7:37" s="13" customFormat="1" ht="13.9" customHeight="1" x14ac:dyDescent="0.3">
      <c r="G2980" s="44"/>
      <c r="H2980" s="44"/>
      <c r="I2980" s="44"/>
      <c r="J2980" s="44"/>
      <c r="K2980" s="44"/>
      <c r="L2980" s="44"/>
      <c r="M2980" s="44"/>
      <c r="N2980" s="44"/>
      <c r="O2980" s="44"/>
      <c r="P2980" s="44"/>
      <c r="Q2980" s="44"/>
      <c r="R2980" s="44"/>
      <c r="S2980" s="44"/>
      <c r="T2980" s="44"/>
      <c r="U2980" s="44"/>
      <c r="V2980" s="44"/>
      <c r="W2980" s="44"/>
      <c r="X2980" s="44"/>
      <c r="Y2980" s="44"/>
      <c r="Z2980" s="44"/>
      <c r="AA2980" s="35"/>
      <c r="AB2980" s="35"/>
      <c r="AC2980" s="35"/>
      <c r="AD2980" s="35"/>
      <c r="AE2980" s="35"/>
      <c r="AF2980" s="35"/>
      <c r="AG2980" s="35"/>
      <c r="AH2980" s="35"/>
      <c r="AI2980" s="35"/>
      <c r="AJ2980" s="35"/>
      <c r="AK2980" s="35"/>
    </row>
    <row r="2981" spans="7:37" s="13" customFormat="1" ht="13.9" customHeight="1" x14ac:dyDescent="0.3">
      <c r="G2981" s="44"/>
      <c r="H2981" s="44"/>
      <c r="I2981" s="44"/>
      <c r="J2981" s="44"/>
      <c r="K2981" s="44"/>
      <c r="L2981" s="44"/>
      <c r="M2981" s="44"/>
      <c r="N2981" s="44"/>
      <c r="O2981" s="44"/>
      <c r="P2981" s="44"/>
      <c r="Q2981" s="44"/>
      <c r="R2981" s="44"/>
      <c r="S2981" s="44"/>
      <c r="T2981" s="44"/>
      <c r="U2981" s="44"/>
      <c r="V2981" s="44"/>
      <c r="W2981" s="44"/>
      <c r="X2981" s="44"/>
      <c r="Y2981" s="44"/>
      <c r="Z2981" s="44"/>
      <c r="AA2981" s="35"/>
      <c r="AB2981" s="35"/>
      <c r="AC2981" s="35"/>
      <c r="AD2981" s="35"/>
      <c r="AE2981" s="35"/>
      <c r="AF2981" s="35"/>
      <c r="AG2981" s="35"/>
      <c r="AH2981" s="35"/>
      <c r="AI2981" s="35"/>
      <c r="AJ2981" s="35"/>
      <c r="AK2981" s="35"/>
    </row>
    <row r="2982" spans="7:37" s="13" customFormat="1" ht="13.9" customHeight="1" x14ac:dyDescent="0.3">
      <c r="G2982" s="44"/>
      <c r="H2982" s="44"/>
      <c r="I2982" s="44"/>
      <c r="J2982" s="44"/>
      <c r="K2982" s="44"/>
      <c r="L2982" s="44"/>
      <c r="M2982" s="44"/>
      <c r="N2982" s="44"/>
      <c r="O2982" s="44"/>
      <c r="P2982" s="44"/>
      <c r="Q2982" s="44"/>
      <c r="R2982" s="44"/>
      <c r="S2982" s="44"/>
      <c r="T2982" s="44"/>
      <c r="U2982" s="44"/>
      <c r="V2982" s="44"/>
      <c r="W2982" s="44"/>
      <c r="X2982" s="44"/>
      <c r="Y2982" s="44"/>
      <c r="Z2982" s="44"/>
      <c r="AA2982" s="35"/>
      <c r="AB2982" s="35"/>
      <c r="AC2982" s="35"/>
      <c r="AD2982" s="35"/>
      <c r="AE2982" s="35"/>
      <c r="AF2982" s="35"/>
      <c r="AG2982" s="35"/>
      <c r="AH2982" s="35"/>
      <c r="AI2982" s="35"/>
      <c r="AJ2982" s="35"/>
      <c r="AK2982" s="35"/>
    </row>
    <row r="2983" spans="7:37" s="13" customFormat="1" ht="13.9" customHeight="1" x14ac:dyDescent="0.3">
      <c r="G2983" s="44"/>
      <c r="H2983" s="44"/>
      <c r="I2983" s="44"/>
      <c r="J2983" s="44"/>
      <c r="K2983" s="44"/>
      <c r="L2983" s="44"/>
      <c r="M2983" s="44"/>
      <c r="N2983" s="44"/>
      <c r="O2983" s="44"/>
      <c r="P2983" s="44"/>
      <c r="Q2983" s="44"/>
      <c r="R2983" s="44"/>
      <c r="S2983" s="44"/>
      <c r="T2983" s="44"/>
      <c r="U2983" s="44"/>
      <c r="V2983" s="44"/>
      <c r="W2983" s="44"/>
      <c r="X2983" s="44"/>
      <c r="Y2983" s="44"/>
      <c r="Z2983" s="44"/>
      <c r="AA2983" s="35"/>
      <c r="AB2983" s="35"/>
      <c r="AC2983" s="35"/>
      <c r="AD2983" s="35"/>
      <c r="AE2983" s="35"/>
      <c r="AF2983" s="35"/>
      <c r="AG2983" s="35"/>
      <c r="AH2983" s="35"/>
      <c r="AI2983" s="35"/>
      <c r="AJ2983" s="35"/>
      <c r="AK2983" s="35"/>
    </row>
    <row r="2984" spans="7:37" s="13" customFormat="1" ht="13.9" customHeight="1" x14ac:dyDescent="0.3">
      <c r="G2984" s="44"/>
      <c r="H2984" s="44"/>
      <c r="I2984" s="44"/>
      <c r="J2984" s="44"/>
      <c r="K2984" s="44"/>
      <c r="L2984" s="44"/>
      <c r="M2984" s="44"/>
      <c r="N2984" s="44"/>
      <c r="O2984" s="44"/>
      <c r="P2984" s="44"/>
      <c r="Q2984" s="44"/>
      <c r="R2984" s="44"/>
      <c r="S2984" s="44"/>
      <c r="T2984" s="44"/>
      <c r="U2984" s="44"/>
      <c r="V2984" s="44"/>
      <c r="W2984" s="44"/>
      <c r="X2984" s="44"/>
      <c r="Y2984" s="44"/>
      <c r="Z2984" s="44"/>
      <c r="AA2984" s="35"/>
      <c r="AB2984" s="35"/>
      <c r="AC2984" s="35"/>
      <c r="AD2984" s="35"/>
      <c r="AE2984" s="35"/>
      <c r="AF2984" s="35"/>
      <c r="AG2984" s="35"/>
      <c r="AH2984" s="35"/>
      <c r="AI2984" s="35"/>
      <c r="AJ2984" s="35"/>
      <c r="AK2984" s="35"/>
    </row>
    <row r="2985" spans="7:37" s="13" customFormat="1" ht="13.9" customHeight="1" x14ac:dyDescent="0.3">
      <c r="G2985" s="44"/>
      <c r="H2985" s="44"/>
      <c r="I2985" s="44"/>
      <c r="J2985" s="44"/>
      <c r="K2985" s="44"/>
      <c r="L2985" s="44"/>
      <c r="M2985" s="44"/>
      <c r="N2985" s="44"/>
      <c r="O2985" s="44"/>
      <c r="P2985" s="44"/>
      <c r="Q2985" s="44"/>
      <c r="R2985" s="44"/>
      <c r="S2985" s="44"/>
      <c r="T2985" s="44"/>
      <c r="U2985" s="44"/>
      <c r="V2985" s="44"/>
      <c r="W2985" s="44"/>
      <c r="X2985" s="44"/>
      <c r="Y2985" s="44"/>
      <c r="Z2985" s="44"/>
      <c r="AA2985" s="35"/>
      <c r="AB2985" s="35"/>
      <c r="AC2985" s="35"/>
      <c r="AD2985" s="35"/>
      <c r="AE2985" s="35"/>
      <c r="AF2985" s="35"/>
      <c r="AG2985" s="35"/>
      <c r="AH2985" s="35"/>
      <c r="AI2985" s="35"/>
      <c r="AJ2985" s="35"/>
      <c r="AK2985" s="35"/>
    </row>
    <row r="2986" spans="7:37" s="13" customFormat="1" ht="13.9" customHeight="1" x14ac:dyDescent="0.3">
      <c r="G2986" s="44"/>
      <c r="H2986" s="44"/>
      <c r="I2986" s="44"/>
      <c r="J2986" s="44"/>
      <c r="K2986" s="44"/>
      <c r="L2986" s="44"/>
      <c r="M2986" s="44"/>
      <c r="N2986" s="44"/>
      <c r="O2986" s="44"/>
      <c r="P2986" s="44"/>
      <c r="Q2986" s="44"/>
      <c r="R2986" s="44"/>
      <c r="S2986" s="44"/>
      <c r="T2986" s="44"/>
      <c r="U2986" s="44"/>
      <c r="V2986" s="44"/>
      <c r="W2986" s="44"/>
      <c r="X2986" s="44"/>
      <c r="Y2986" s="44"/>
      <c r="Z2986" s="44"/>
      <c r="AA2986" s="35"/>
      <c r="AB2986" s="35"/>
      <c r="AC2986" s="35"/>
      <c r="AD2986" s="35"/>
      <c r="AE2986" s="35"/>
      <c r="AF2986" s="35"/>
      <c r="AG2986" s="35"/>
      <c r="AH2986" s="35"/>
      <c r="AI2986" s="35"/>
      <c r="AJ2986" s="35"/>
      <c r="AK2986" s="35"/>
    </row>
    <row r="2987" spans="7:37" s="13" customFormat="1" ht="13.9" customHeight="1" x14ac:dyDescent="0.3">
      <c r="G2987" s="44"/>
      <c r="H2987" s="44"/>
      <c r="I2987" s="44"/>
      <c r="J2987" s="44"/>
      <c r="K2987" s="44"/>
      <c r="L2987" s="44"/>
      <c r="M2987" s="44"/>
      <c r="N2987" s="44"/>
      <c r="O2987" s="44"/>
      <c r="P2987" s="44"/>
      <c r="Q2987" s="44"/>
      <c r="R2987" s="44"/>
      <c r="S2987" s="44"/>
      <c r="T2987" s="44"/>
      <c r="U2987" s="44"/>
      <c r="V2987" s="44"/>
      <c r="W2987" s="44"/>
      <c r="X2987" s="44"/>
      <c r="Y2987" s="44"/>
      <c r="Z2987" s="44"/>
      <c r="AA2987" s="35"/>
      <c r="AB2987" s="35"/>
      <c r="AC2987" s="35"/>
      <c r="AD2987" s="35"/>
      <c r="AE2987" s="35"/>
      <c r="AF2987" s="35"/>
      <c r="AG2987" s="35"/>
      <c r="AH2987" s="35"/>
      <c r="AI2987" s="35"/>
      <c r="AJ2987" s="35"/>
      <c r="AK2987" s="35"/>
    </row>
    <row r="2988" spans="7:37" s="13" customFormat="1" ht="13.9" customHeight="1" x14ac:dyDescent="0.3">
      <c r="G2988" s="44"/>
      <c r="H2988" s="44"/>
      <c r="I2988" s="44"/>
      <c r="J2988" s="44"/>
      <c r="K2988" s="44"/>
      <c r="L2988" s="44"/>
      <c r="M2988" s="44"/>
      <c r="N2988" s="44"/>
      <c r="O2988" s="44"/>
      <c r="P2988" s="44"/>
      <c r="Q2988" s="44"/>
      <c r="R2988" s="44"/>
      <c r="S2988" s="44"/>
      <c r="T2988" s="44"/>
      <c r="U2988" s="44"/>
      <c r="V2988" s="44"/>
      <c r="W2988" s="44"/>
      <c r="X2988" s="44"/>
      <c r="Y2988" s="44"/>
      <c r="Z2988" s="44"/>
      <c r="AA2988" s="35"/>
      <c r="AB2988" s="35"/>
      <c r="AC2988" s="35"/>
      <c r="AD2988" s="35"/>
      <c r="AE2988" s="35"/>
      <c r="AF2988" s="35"/>
      <c r="AG2988" s="35"/>
      <c r="AH2988" s="35"/>
      <c r="AI2988" s="35"/>
      <c r="AJ2988" s="35"/>
      <c r="AK2988" s="35"/>
    </row>
    <row r="2989" spans="7:37" s="13" customFormat="1" ht="13.9" customHeight="1" x14ac:dyDescent="0.3">
      <c r="G2989" s="44"/>
      <c r="H2989" s="44"/>
      <c r="I2989" s="44"/>
      <c r="J2989" s="44"/>
      <c r="K2989" s="44"/>
      <c r="L2989" s="44"/>
      <c r="M2989" s="44"/>
      <c r="N2989" s="44"/>
      <c r="O2989" s="44"/>
      <c r="P2989" s="44"/>
      <c r="Q2989" s="44"/>
      <c r="R2989" s="44"/>
      <c r="S2989" s="44"/>
      <c r="T2989" s="44"/>
      <c r="U2989" s="44"/>
      <c r="V2989" s="44"/>
      <c r="W2989" s="44"/>
      <c r="X2989" s="44"/>
      <c r="Y2989" s="44"/>
      <c r="Z2989" s="44"/>
      <c r="AA2989" s="35"/>
      <c r="AB2989" s="35"/>
      <c r="AC2989" s="35"/>
      <c r="AD2989" s="35"/>
      <c r="AE2989" s="35"/>
      <c r="AF2989" s="35"/>
      <c r="AG2989" s="35"/>
      <c r="AH2989" s="35"/>
      <c r="AI2989" s="35"/>
      <c r="AJ2989" s="35"/>
      <c r="AK2989" s="35"/>
    </row>
    <row r="2990" spans="7:37" s="13" customFormat="1" ht="13.9" customHeight="1" x14ac:dyDescent="0.3">
      <c r="G2990" s="44"/>
      <c r="H2990" s="44"/>
      <c r="I2990" s="44"/>
      <c r="J2990" s="44"/>
      <c r="K2990" s="44"/>
      <c r="L2990" s="44"/>
      <c r="M2990" s="44"/>
      <c r="N2990" s="44"/>
      <c r="O2990" s="44"/>
      <c r="P2990" s="44"/>
      <c r="Q2990" s="44"/>
      <c r="R2990" s="44"/>
      <c r="S2990" s="44"/>
      <c r="T2990" s="44"/>
      <c r="U2990" s="44"/>
      <c r="V2990" s="44"/>
      <c r="W2990" s="44"/>
      <c r="X2990" s="44"/>
      <c r="Y2990" s="44"/>
      <c r="Z2990" s="44"/>
      <c r="AA2990" s="35"/>
      <c r="AB2990" s="35"/>
      <c r="AC2990" s="35"/>
      <c r="AD2990" s="35"/>
      <c r="AE2990" s="35"/>
      <c r="AF2990" s="35"/>
      <c r="AG2990" s="35"/>
      <c r="AH2990" s="35"/>
      <c r="AI2990" s="35"/>
      <c r="AJ2990" s="35"/>
      <c r="AK2990" s="35"/>
    </row>
    <row r="2991" spans="7:37" s="13" customFormat="1" ht="13.9" customHeight="1" x14ac:dyDescent="0.3">
      <c r="G2991" s="44"/>
      <c r="H2991" s="44"/>
      <c r="I2991" s="44"/>
      <c r="J2991" s="44"/>
      <c r="K2991" s="44"/>
      <c r="L2991" s="44"/>
      <c r="M2991" s="44"/>
      <c r="N2991" s="44"/>
      <c r="O2991" s="44"/>
      <c r="P2991" s="44"/>
      <c r="Q2991" s="44"/>
      <c r="R2991" s="44"/>
      <c r="S2991" s="44"/>
      <c r="T2991" s="44"/>
      <c r="U2991" s="44"/>
      <c r="V2991" s="44"/>
      <c r="W2991" s="44"/>
      <c r="X2991" s="44"/>
      <c r="Y2991" s="44"/>
      <c r="Z2991" s="44"/>
      <c r="AA2991" s="35"/>
      <c r="AB2991" s="35"/>
      <c r="AC2991" s="35"/>
      <c r="AD2991" s="35"/>
      <c r="AE2991" s="35"/>
      <c r="AF2991" s="35"/>
      <c r="AG2991" s="35"/>
      <c r="AH2991" s="35"/>
      <c r="AI2991" s="35"/>
      <c r="AJ2991" s="35"/>
      <c r="AK2991" s="35"/>
    </row>
    <row r="2992" spans="7:37" s="13" customFormat="1" ht="13.9" customHeight="1" x14ac:dyDescent="0.3">
      <c r="G2992" s="44"/>
      <c r="H2992" s="44"/>
      <c r="I2992" s="44"/>
      <c r="J2992" s="44"/>
      <c r="K2992" s="44"/>
      <c r="L2992" s="44"/>
      <c r="M2992" s="44"/>
      <c r="N2992" s="44"/>
      <c r="O2992" s="44"/>
      <c r="P2992" s="44"/>
      <c r="Q2992" s="44"/>
      <c r="R2992" s="44"/>
      <c r="S2992" s="44"/>
      <c r="T2992" s="44"/>
      <c r="U2992" s="44"/>
      <c r="V2992" s="44"/>
      <c r="W2992" s="44"/>
      <c r="X2992" s="44"/>
      <c r="Y2992" s="44"/>
      <c r="Z2992" s="44"/>
      <c r="AA2992" s="35"/>
      <c r="AB2992" s="35"/>
      <c r="AC2992" s="35"/>
      <c r="AD2992" s="35"/>
      <c r="AE2992" s="35"/>
      <c r="AF2992" s="35"/>
      <c r="AG2992" s="35"/>
      <c r="AH2992" s="35"/>
      <c r="AI2992" s="35"/>
      <c r="AJ2992" s="35"/>
      <c r="AK2992" s="35"/>
    </row>
    <row r="2993" spans="7:37" s="13" customFormat="1" ht="13.9" customHeight="1" x14ac:dyDescent="0.3">
      <c r="G2993" s="44"/>
      <c r="H2993" s="44"/>
      <c r="I2993" s="44"/>
      <c r="J2993" s="44"/>
      <c r="K2993" s="44"/>
      <c r="L2993" s="44"/>
      <c r="M2993" s="44"/>
      <c r="N2993" s="44"/>
      <c r="O2993" s="44"/>
      <c r="P2993" s="44"/>
      <c r="Q2993" s="44"/>
      <c r="R2993" s="44"/>
      <c r="S2993" s="44"/>
      <c r="T2993" s="44"/>
      <c r="U2993" s="44"/>
      <c r="V2993" s="44"/>
      <c r="W2993" s="44"/>
      <c r="X2993" s="44"/>
      <c r="Y2993" s="44"/>
      <c r="Z2993" s="44"/>
      <c r="AA2993" s="35"/>
      <c r="AB2993" s="35"/>
      <c r="AC2993" s="35"/>
      <c r="AD2993" s="35"/>
      <c r="AE2993" s="35"/>
      <c r="AF2993" s="35"/>
      <c r="AG2993" s="35"/>
      <c r="AH2993" s="35"/>
      <c r="AI2993" s="35"/>
      <c r="AJ2993" s="35"/>
      <c r="AK2993" s="35"/>
    </row>
    <row r="2994" spans="7:37" s="13" customFormat="1" ht="13.9" customHeight="1" x14ac:dyDescent="0.3">
      <c r="G2994" s="44"/>
      <c r="H2994" s="44"/>
      <c r="I2994" s="44"/>
      <c r="J2994" s="44"/>
      <c r="K2994" s="44"/>
      <c r="L2994" s="44"/>
      <c r="M2994" s="44"/>
      <c r="N2994" s="44"/>
      <c r="O2994" s="44"/>
      <c r="P2994" s="44"/>
      <c r="Q2994" s="44"/>
      <c r="R2994" s="44"/>
      <c r="S2994" s="44"/>
      <c r="T2994" s="44"/>
      <c r="U2994" s="44"/>
      <c r="V2994" s="44"/>
      <c r="W2994" s="44"/>
      <c r="X2994" s="44"/>
      <c r="Y2994" s="44"/>
      <c r="Z2994" s="44"/>
      <c r="AA2994" s="35"/>
      <c r="AB2994" s="35"/>
      <c r="AC2994" s="35"/>
      <c r="AD2994" s="35"/>
      <c r="AE2994" s="35"/>
      <c r="AF2994" s="35"/>
      <c r="AG2994" s="35"/>
      <c r="AH2994" s="35"/>
      <c r="AI2994" s="35"/>
      <c r="AJ2994" s="35"/>
      <c r="AK2994" s="35"/>
    </row>
    <row r="2995" spans="7:37" s="13" customFormat="1" ht="13.9" customHeight="1" x14ac:dyDescent="0.3">
      <c r="G2995" s="44"/>
      <c r="H2995" s="44"/>
      <c r="I2995" s="44"/>
      <c r="J2995" s="44"/>
      <c r="K2995" s="44"/>
      <c r="L2995" s="44"/>
      <c r="M2995" s="44"/>
      <c r="N2995" s="44"/>
      <c r="O2995" s="44"/>
      <c r="P2995" s="44"/>
      <c r="Q2995" s="44"/>
      <c r="R2995" s="44"/>
      <c r="S2995" s="44"/>
      <c r="T2995" s="44"/>
      <c r="U2995" s="44"/>
      <c r="V2995" s="44"/>
      <c r="W2995" s="44"/>
      <c r="X2995" s="44"/>
      <c r="Y2995" s="44"/>
      <c r="Z2995" s="44"/>
      <c r="AA2995" s="35"/>
      <c r="AB2995" s="35"/>
      <c r="AC2995" s="35"/>
      <c r="AD2995" s="35"/>
      <c r="AE2995" s="35"/>
      <c r="AF2995" s="35"/>
      <c r="AG2995" s="35"/>
      <c r="AH2995" s="35"/>
      <c r="AI2995" s="35"/>
      <c r="AJ2995" s="35"/>
      <c r="AK2995" s="35"/>
    </row>
    <row r="2996" spans="7:37" s="13" customFormat="1" ht="13.9" customHeight="1" x14ac:dyDescent="0.3">
      <c r="G2996" s="44"/>
      <c r="H2996" s="44"/>
      <c r="I2996" s="44"/>
      <c r="J2996" s="44"/>
      <c r="K2996" s="44"/>
      <c r="L2996" s="44"/>
      <c r="M2996" s="44"/>
      <c r="N2996" s="44"/>
      <c r="O2996" s="44"/>
      <c r="P2996" s="44"/>
      <c r="Q2996" s="44"/>
      <c r="R2996" s="44"/>
      <c r="S2996" s="44"/>
      <c r="T2996" s="44"/>
      <c r="U2996" s="44"/>
      <c r="V2996" s="44"/>
      <c r="W2996" s="44"/>
      <c r="X2996" s="44"/>
      <c r="Y2996" s="44"/>
      <c r="Z2996" s="44"/>
      <c r="AA2996" s="35"/>
      <c r="AB2996" s="35"/>
      <c r="AC2996" s="35"/>
      <c r="AD2996" s="35"/>
      <c r="AE2996" s="35"/>
      <c r="AF2996" s="35"/>
      <c r="AG2996" s="35"/>
      <c r="AH2996" s="35"/>
      <c r="AI2996" s="35"/>
      <c r="AJ2996" s="35"/>
      <c r="AK2996" s="35"/>
    </row>
    <row r="2997" spans="7:37" s="13" customFormat="1" ht="13.9" customHeight="1" x14ac:dyDescent="0.3">
      <c r="G2997" s="44"/>
      <c r="H2997" s="44"/>
      <c r="I2997" s="44"/>
      <c r="J2997" s="44"/>
      <c r="K2997" s="44"/>
      <c r="L2997" s="44"/>
      <c r="M2997" s="44"/>
      <c r="N2997" s="44"/>
      <c r="O2997" s="44"/>
      <c r="P2997" s="44"/>
      <c r="Q2997" s="44"/>
      <c r="R2997" s="44"/>
      <c r="S2997" s="44"/>
      <c r="T2997" s="44"/>
      <c r="U2997" s="44"/>
      <c r="V2997" s="44"/>
      <c r="W2997" s="44"/>
      <c r="X2997" s="44"/>
      <c r="Y2997" s="44"/>
      <c r="Z2997" s="44"/>
      <c r="AA2997" s="35"/>
      <c r="AB2997" s="35"/>
      <c r="AC2997" s="35"/>
      <c r="AD2997" s="35"/>
      <c r="AE2997" s="35"/>
      <c r="AF2997" s="35"/>
      <c r="AG2997" s="35"/>
      <c r="AH2997" s="35"/>
      <c r="AI2997" s="35"/>
      <c r="AJ2997" s="35"/>
      <c r="AK2997" s="35"/>
    </row>
    <row r="2998" spans="7:37" s="13" customFormat="1" ht="13.9" customHeight="1" x14ac:dyDescent="0.3">
      <c r="G2998" s="44"/>
      <c r="H2998" s="44"/>
      <c r="I2998" s="44"/>
      <c r="J2998" s="44"/>
      <c r="K2998" s="44"/>
      <c r="L2998" s="44"/>
      <c r="M2998" s="44"/>
      <c r="N2998" s="44"/>
      <c r="O2998" s="44"/>
      <c r="P2998" s="44"/>
      <c r="Q2998" s="44"/>
      <c r="R2998" s="44"/>
      <c r="S2998" s="44"/>
      <c r="T2998" s="44"/>
      <c r="U2998" s="44"/>
      <c r="V2998" s="44"/>
      <c r="W2998" s="44"/>
      <c r="X2998" s="44"/>
      <c r="Y2998" s="44"/>
      <c r="Z2998" s="44"/>
      <c r="AA2998" s="35"/>
      <c r="AB2998" s="35"/>
      <c r="AC2998" s="35"/>
      <c r="AD2998" s="35"/>
      <c r="AE2998" s="35"/>
      <c r="AF2998" s="35"/>
      <c r="AG2998" s="35"/>
      <c r="AH2998" s="35"/>
      <c r="AI2998" s="35"/>
      <c r="AJ2998" s="35"/>
      <c r="AK2998" s="35"/>
    </row>
    <row r="2999" spans="7:37" s="13" customFormat="1" ht="13.9" customHeight="1" x14ac:dyDescent="0.3">
      <c r="G2999" s="44"/>
      <c r="H2999" s="44"/>
      <c r="I2999" s="44"/>
      <c r="J2999" s="44"/>
      <c r="K2999" s="44"/>
      <c r="L2999" s="44"/>
      <c r="M2999" s="44"/>
      <c r="N2999" s="44"/>
      <c r="O2999" s="44"/>
      <c r="P2999" s="44"/>
      <c r="Q2999" s="44"/>
      <c r="R2999" s="44"/>
      <c r="S2999" s="44"/>
      <c r="T2999" s="44"/>
      <c r="U2999" s="44"/>
      <c r="V2999" s="44"/>
      <c r="W2999" s="44"/>
      <c r="X2999" s="44"/>
      <c r="Y2999" s="44"/>
      <c r="Z2999" s="44"/>
      <c r="AA2999" s="35"/>
      <c r="AB2999" s="35"/>
      <c r="AC2999" s="35"/>
      <c r="AD2999" s="35"/>
      <c r="AE2999" s="35"/>
      <c r="AF2999" s="35"/>
      <c r="AG2999" s="35"/>
      <c r="AH2999" s="35"/>
      <c r="AI2999" s="35"/>
      <c r="AJ2999" s="35"/>
      <c r="AK2999" s="35"/>
    </row>
    <row r="3000" spans="7:37" s="13" customFormat="1" ht="13.9" customHeight="1" x14ac:dyDescent="0.3">
      <c r="G3000" s="44"/>
      <c r="H3000" s="44"/>
      <c r="I3000" s="44"/>
      <c r="J3000" s="44"/>
      <c r="K3000" s="44"/>
      <c r="L3000" s="44"/>
      <c r="M3000" s="44"/>
      <c r="N3000" s="44"/>
      <c r="O3000" s="44"/>
      <c r="P3000" s="44"/>
      <c r="Q3000" s="44"/>
      <c r="R3000" s="44"/>
      <c r="S3000" s="44"/>
      <c r="T3000" s="44"/>
      <c r="U3000" s="44"/>
      <c r="V3000" s="44"/>
      <c r="W3000" s="44"/>
      <c r="X3000" s="44"/>
      <c r="Y3000" s="44"/>
      <c r="Z3000" s="44"/>
      <c r="AA3000" s="35"/>
      <c r="AB3000" s="35"/>
      <c r="AC3000" s="35"/>
      <c r="AD3000" s="35"/>
      <c r="AE3000" s="35"/>
      <c r="AF3000" s="35"/>
      <c r="AG3000" s="35"/>
      <c r="AH3000" s="35"/>
      <c r="AI3000" s="35"/>
      <c r="AJ3000" s="35"/>
      <c r="AK3000" s="35"/>
    </row>
    <row r="3001" spans="7:37" s="13" customFormat="1" ht="13.9" customHeight="1" x14ac:dyDescent="0.3">
      <c r="G3001" s="44"/>
      <c r="H3001" s="44"/>
      <c r="I3001" s="44"/>
      <c r="J3001" s="44"/>
      <c r="K3001" s="44"/>
      <c r="L3001" s="44"/>
      <c r="M3001" s="44"/>
      <c r="N3001" s="44"/>
      <c r="O3001" s="44"/>
      <c r="P3001" s="44"/>
      <c r="Q3001" s="44"/>
      <c r="R3001" s="44"/>
      <c r="S3001" s="44"/>
      <c r="T3001" s="44"/>
      <c r="U3001" s="44"/>
      <c r="V3001" s="44"/>
      <c r="W3001" s="44"/>
      <c r="X3001" s="44"/>
      <c r="Y3001" s="44"/>
      <c r="Z3001" s="44"/>
      <c r="AA3001" s="35"/>
      <c r="AB3001" s="35"/>
      <c r="AC3001" s="35"/>
      <c r="AD3001" s="35"/>
      <c r="AE3001" s="35"/>
      <c r="AF3001" s="35"/>
      <c r="AG3001" s="35"/>
      <c r="AH3001" s="35"/>
      <c r="AI3001" s="35"/>
      <c r="AJ3001" s="35"/>
      <c r="AK3001" s="35"/>
    </row>
    <row r="3002" spans="7:37" s="13" customFormat="1" ht="13.9" customHeight="1" x14ac:dyDescent="0.3">
      <c r="G3002" s="44"/>
      <c r="H3002" s="44"/>
      <c r="I3002" s="44"/>
      <c r="J3002" s="44"/>
      <c r="K3002" s="44"/>
      <c r="L3002" s="44"/>
      <c r="M3002" s="44"/>
      <c r="N3002" s="44"/>
      <c r="O3002" s="44"/>
      <c r="P3002" s="44"/>
      <c r="Q3002" s="44"/>
      <c r="R3002" s="44"/>
      <c r="S3002" s="44"/>
      <c r="T3002" s="44"/>
      <c r="U3002" s="44"/>
      <c r="V3002" s="44"/>
      <c r="W3002" s="44"/>
      <c r="X3002" s="44"/>
      <c r="Y3002" s="44"/>
      <c r="Z3002" s="44"/>
      <c r="AA3002" s="35"/>
      <c r="AB3002" s="35"/>
      <c r="AC3002" s="35"/>
      <c r="AD3002" s="35"/>
      <c r="AE3002" s="35"/>
      <c r="AF3002" s="35"/>
      <c r="AG3002" s="35"/>
      <c r="AH3002" s="35"/>
      <c r="AI3002" s="35"/>
      <c r="AJ3002" s="35"/>
      <c r="AK3002" s="35"/>
    </row>
    <row r="3003" spans="7:37" s="13" customFormat="1" ht="13.9" customHeight="1" x14ac:dyDescent="0.3">
      <c r="G3003" s="44"/>
      <c r="H3003" s="44"/>
      <c r="I3003" s="44"/>
      <c r="J3003" s="44"/>
      <c r="K3003" s="44"/>
      <c r="L3003" s="44"/>
      <c r="M3003" s="44"/>
      <c r="N3003" s="44"/>
      <c r="O3003" s="44"/>
      <c r="P3003" s="44"/>
      <c r="Q3003" s="44"/>
      <c r="R3003" s="44"/>
      <c r="S3003" s="44"/>
      <c r="T3003" s="44"/>
      <c r="U3003" s="44"/>
      <c r="V3003" s="44"/>
      <c r="W3003" s="44"/>
      <c r="X3003" s="44"/>
      <c r="Y3003" s="44"/>
      <c r="Z3003" s="44"/>
      <c r="AA3003" s="35"/>
      <c r="AB3003" s="35"/>
      <c r="AC3003" s="35"/>
      <c r="AD3003" s="35"/>
      <c r="AE3003" s="35"/>
      <c r="AF3003" s="35"/>
      <c r="AG3003" s="35"/>
      <c r="AH3003" s="35"/>
      <c r="AI3003" s="35"/>
      <c r="AJ3003" s="35"/>
      <c r="AK3003" s="35"/>
    </row>
    <row r="3004" spans="7:37" s="13" customFormat="1" ht="13.9" customHeight="1" x14ac:dyDescent="0.3">
      <c r="G3004" s="44"/>
      <c r="H3004" s="44"/>
      <c r="I3004" s="44"/>
      <c r="J3004" s="44"/>
      <c r="K3004" s="44"/>
      <c r="L3004" s="44"/>
      <c r="M3004" s="44"/>
      <c r="N3004" s="44"/>
      <c r="O3004" s="44"/>
      <c r="P3004" s="44"/>
      <c r="Q3004" s="44"/>
      <c r="R3004" s="44"/>
      <c r="S3004" s="44"/>
      <c r="T3004" s="44"/>
      <c r="U3004" s="44"/>
      <c r="V3004" s="44"/>
      <c r="W3004" s="44"/>
      <c r="X3004" s="44"/>
      <c r="Y3004" s="44"/>
      <c r="Z3004" s="44"/>
      <c r="AA3004" s="35"/>
      <c r="AB3004" s="35"/>
      <c r="AC3004" s="35"/>
      <c r="AD3004" s="35"/>
      <c r="AE3004" s="35"/>
      <c r="AF3004" s="35"/>
      <c r="AG3004" s="35"/>
      <c r="AH3004" s="35"/>
      <c r="AI3004" s="35"/>
      <c r="AJ3004" s="35"/>
      <c r="AK3004" s="35"/>
    </row>
    <row r="3005" spans="7:37" s="13" customFormat="1" ht="13.9" customHeight="1" x14ac:dyDescent="0.3">
      <c r="G3005" s="44"/>
      <c r="H3005" s="44"/>
      <c r="I3005" s="44"/>
      <c r="J3005" s="44"/>
      <c r="K3005" s="44"/>
      <c r="L3005" s="44"/>
      <c r="M3005" s="44"/>
      <c r="N3005" s="44"/>
      <c r="O3005" s="44"/>
      <c r="P3005" s="44"/>
      <c r="Q3005" s="44"/>
      <c r="R3005" s="44"/>
      <c r="S3005" s="44"/>
      <c r="T3005" s="44"/>
      <c r="U3005" s="44"/>
      <c r="V3005" s="44"/>
      <c r="W3005" s="44"/>
      <c r="X3005" s="44"/>
      <c r="Y3005" s="44"/>
      <c r="Z3005" s="44"/>
      <c r="AA3005" s="35"/>
      <c r="AB3005" s="35"/>
      <c r="AC3005" s="35"/>
      <c r="AD3005" s="35"/>
      <c r="AE3005" s="35"/>
      <c r="AF3005" s="35"/>
      <c r="AG3005" s="35"/>
      <c r="AH3005" s="35"/>
      <c r="AI3005" s="35"/>
      <c r="AJ3005" s="35"/>
      <c r="AK3005" s="35"/>
    </row>
    <row r="3006" spans="7:37" s="13" customFormat="1" ht="13.9" customHeight="1" x14ac:dyDescent="0.3">
      <c r="G3006" s="44"/>
      <c r="H3006" s="44"/>
      <c r="I3006" s="44"/>
      <c r="J3006" s="44"/>
      <c r="K3006" s="44"/>
      <c r="L3006" s="44"/>
      <c r="M3006" s="44"/>
      <c r="N3006" s="44"/>
      <c r="O3006" s="44"/>
      <c r="P3006" s="44"/>
      <c r="Q3006" s="44"/>
      <c r="R3006" s="44"/>
      <c r="S3006" s="44"/>
      <c r="T3006" s="44"/>
      <c r="U3006" s="44"/>
      <c r="V3006" s="44"/>
      <c r="W3006" s="44"/>
      <c r="X3006" s="44"/>
      <c r="Y3006" s="44"/>
      <c r="Z3006" s="44"/>
      <c r="AA3006" s="35"/>
      <c r="AB3006" s="35"/>
      <c r="AC3006" s="35"/>
      <c r="AD3006" s="35"/>
      <c r="AE3006" s="35"/>
      <c r="AF3006" s="35"/>
      <c r="AG3006" s="35"/>
      <c r="AH3006" s="35"/>
      <c r="AI3006" s="35"/>
      <c r="AJ3006" s="35"/>
      <c r="AK3006" s="35"/>
    </row>
    <row r="3007" spans="7:37" s="13" customFormat="1" ht="13.9" customHeight="1" x14ac:dyDescent="0.3">
      <c r="G3007" s="44"/>
      <c r="H3007" s="44"/>
      <c r="I3007" s="44"/>
      <c r="J3007" s="44"/>
      <c r="K3007" s="44"/>
      <c r="L3007" s="44"/>
      <c r="M3007" s="44"/>
      <c r="N3007" s="44"/>
      <c r="O3007" s="44"/>
      <c r="P3007" s="44"/>
      <c r="Q3007" s="44"/>
      <c r="R3007" s="44"/>
      <c r="S3007" s="44"/>
      <c r="T3007" s="44"/>
      <c r="U3007" s="44"/>
      <c r="V3007" s="44"/>
      <c r="W3007" s="44"/>
      <c r="X3007" s="44"/>
      <c r="Y3007" s="44"/>
      <c r="Z3007" s="44"/>
      <c r="AA3007" s="35"/>
      <c r="AB3007" s="35"/>
      <c r="AC3007" s="35"/>
      <c r="AD3007" s="35"/>
      <c r="AE3007" s="35"/>
      <c r="AF3007" s="35"/>
      <c r="AG3007" s="35"/>
      <c r="AH3007" s="35"/>
      <c r="AI3007" s="35"/>
      <c r="AJ3007" s="35"/>
      <c r="AK3007" s="35"/>
    </row>
    <row r="3008" spans="7:37" s="13" customFormat="1" ht="13.9" customHeight="1" x14ac:dyDescent="0.3">
      <c r="G3008" s="44"/>
      <c r="H3008" s="44"/>
      <c r="I3008" s="44"/>
      <c r="J3008" s="44"/>
      <c r="K3008" s="44"/>
      <c r="L3008" s="44"/>
      <c r="M3008" s="44"/>
      <c r="N3008" s="44"/>
      <c r="O3008" s="44"/>
      <c r="P3008" s="44"/>
      <c r="Q3008" s="44"/>
      <c r="R3008" s="44"/>
      <c r="S3008" s="44"/>
      <c r="T3008" s="44"/>
      <c r="U3008" s="44"/>
      <c r="V3008" s="44"/>
      <c r="W3008" s="44"/>
      <c r="X3008" s="44"/>
      <c r="Y3008" s="44"/>
      <c r="Z3008" s="44"/>
      <c r="AA3008" s="35"/>
      <c r="AB3008" s="35"/>
      <c r="AC3008" s="35"/>
      <c r="AD3008" s="35"/>
      <c r="AE3008" s="35"/>
      <c r="AF3008" s="35"/>
      <c r="AG3008" s="35"/>
      <c r="AH3008" s="35"/>
      <c r="AI3008" s="35"/>
      <c r="AJ3008" s="35"/>
      <c r="AK3008" s="35"/>
    </row>
    <row r="3009" spans="7:37" s="13" customFormat="1" ht="13.9" customHeight="1" x14ac:dyDescent="0.3">
      <c r="G3009" s="44"/>
      <c r="H3009" s="44"/>
      <c r="I3009" s="44"/>
      <c r="J3009" s="44"/>
      <c r="K3009" s="44"/>
      <c r="L3009" s="44"/>
      <c r="M3009" s="44"/>
      <c r="N3009" s="44"/>
      <c r="O3009" s="44"/>
      <c r="P3009" s="44"/>
      <c r="Q3009" s="44"/>
      <c r="R3009" s="44"/>
      <c r="S3009" s="44"/>
      <c r="T3009" s="44"/>
      <c r="U3009" s="44"/>
      <c r="V3009" s="44"/>
      <c r="W3009" s="44"/>
      <c r="X3009" s="44"/>
      <c r="Y3009" s="44"/>
      <c r="Z3009" s="44"/>
      <c r="AA3009" s="35"/>
      <c r="AB3009" s="35"/>
      <c r="AC3009" s="35"/>
      <c r="AD3009" s="35"/>
      <c r="AE3009" s="35"/>
      <c r="AF3009" s="35"/>
      <c r="AG3009" s="35"/>
      <c r="AH3009" s="35"/>
      <c r="AI3009" s="35"/>
      <c r="AJ3009" s="35"/>
      <c r="AK3009" s="35"/>
    </row>
    <row r="3010" spans="7:37" s="13" customFormat="1" ht="13.9" customHeight="1" x14ac:dyDescent="0.3">
      <c r="G3010" s="44"/>
      <c r="H3010" s="44"/>
      <c r="I3010" s="44"/>
      <c r="J3010" s="44"/>
      <c r="K3010" s="44"/>
      <c r="L3010" s="44"/>
      <c r="M3010" s="44"/>
      <c r="N3010" s="44"/>
      <c r="O3010" s="44"/>
      <c r="P3010" s="44"/>
      <c r="Q3010" s="44"/>
      <c r="R3010" s="44"/>
      <c r="S3010" s="44"/>
      <c r="T3010" s="44"/>
      <c r="U3010" s="44"/>
      <c r="V3010" s="44"/>
      <c r="W3010" s="44"/>
      <c r="X3010" s="44"/>
      <c r="Y3010" s="44"/>
      <c r="Z3010" s="44"/>
      <c r="AA3010" s="35"/>
      <c r="AB3010" s="35"/>
      <c r="AC3010" s="35"/>
      <c r="AD3010" s="35"/>
      <c r="AE3010" s="35"/>
      <c r="AF3010" s="35"/>
      <c r="AG3010" s="35"/>
      <c r="AH3010" s="35"/>
      <c r="AI3010" s="35"/>
      <c r="AJ3010" s="35"/>
      <c r="AK3010" s="35"/>
    </row>
    <row r="3011" spans="7:37" s="13" customFormat="1" ht="13.9" customHeight="1" x14ac:dyDescent="0.3">
      <c r="G3011" s="44"/>
      <c r="H3011" s="44"/>
      <c r="I3011" s="44"/>
      <c r="J3011" s="44"/>
      <c r="K3011" s="44"/>
      <c r="L3011" s="44"/>
      <c r="M3011" s="44"/>
      <c r="N3011" s="44"/>
      <c r="O3011" s="44"/>
      <c r="P3011" s="44"/>
      <c r="Q3011" s="44"/>
      <c r="R3011" s="44"/>
      <c r="S3011" s="44"/>
      <c r="T3011" s="44"/>
      <c r="U3011" s="44"/>
      <c r="V3011" s="44"/>
      <c r="W3011" s="44"/>
      <c r="X3011" s="44"/>
      <c r="Y3011" s="44"/>
      <c r="Z3011" s="44"/>
      <c r="AA3011" s="35"/>
      <c r="AB3011" s="35"/>
      <c r="AC3011" s="35"/>
      <c r="AD3011" s="35"/>
      <c r="AE3011" s="35"/>
      <c r="AF3011" s="35"/>
      <c r="AG3011" s="35"/>
      <c r="AH3011" s="35"/>
      <c r="AI3011" s="35"/>
      <c r="AJ3011" s="35"/>
      <c r="AK3011" s="35"/>
    </row>
    <row r="3012" spans="7:37" s="13" customFormat="1" ht="13.9" customHeight="1" x14ac:dyDescent="0.3">
      <c r="G3012" s="44"/>
      <c r="H3012" s="44"/>
      <c r="I3012" s="44"/>
      <c r="J3012" s="44"/>
      <c r="K3012" s="44"/>
      <c r="L3012" s="44"/>
      <c r="M3012" s="44"/>
      <c r="N3012" s="44"/>
      <c r="O3012" s="44"/>
      <c r="P3012" s="44"/>
      <c r="Q3012" s="44"/>
      <c r="R3012" s="44"/>
      <c r="S3012" s="44"/>
      <c r="T3012" s="44"/>
      <c r="U3012" s="44"/>
      <c r="V3012" s="44"/>
      <c r="W3012" s="44"/>
      <c r="X3012" s="44"/>
      <c r="Y3012" s="44"/>
      <c r="Z3012" s="44"/>
      <c r="AA3012" s="35"/>
      <c r="AB3012" s="35"/>
      <c r="AC3012" s="35"/>
      <c r="AD3012" s="35"/>
      <c r="AE3012" s="35"/>
      <c r="AF3012" s="35"/>
      <c r="AG3012" s="35"/>
      <c r="AH3012" s="35"/>
      <c r="AI3012" s="35"/>
      <c r="AJ3012" s="35"/>
      <c r="AK3012" s="35"/>
    </row>
    <row r="3013" spans="7:37" s="13" customFormat="1" ht="13.9" customHeight="1" x14ac:dyDescent="0.3">
      <c r="G3013" s="44"/>
      <c r="H3013" s="44"/>
      <c r="I3013" s="44"/>
      <c r="J3013" s="44"/>
      <c r="K3013" s="44"/>
      <c r="L3013" s="44"/>
      <c r="M3013" s="44"/>
      <c r="N3013" s="44"/>
      <c r="O3013" s="44"/>
      <c r="P3013" s="44"/>
      <c r="Q3013" s="44"/>
      <c r="R3013" s="44"/>
      <c r="S3013" s="44"/>
      <c r="T3013" s="44"/>
      <c r="U3013" s="44"/>
      <c r="V3013" s="44"/>
      <c r="W3013" s="44"/>
      <c r="X3013" s="44"/>
      <c r="Y3013" s="44"/>
      <c r="Z3013" s="44"/>
      <c r="AA3013" s="35"/>
      <c r="AB3013" s="35"/>
      <c r="AC3013" s="35"/>
      <c r="AD3013" s="35"/>
      <c r="AE3013" s="35"/>
      <c r="AF3013" s="35"/>
      <c r="AG3013" s="35"/>
      <c r="AH3013" s="35"/>
      <c r="AI3013" s="35"/>
      <c r="AJ3013" s="35"/>
      <c r="AK3013" s="35"/>
    </row>
    <row r="3014" spans="7:37" s="13" customFormat="1" ht="13.9" customHeight="1" x14ac:dyDescent="0.3">
      <c r="G3014" s="44"/>
      <c r="H3014" s="44"/>
      <c r="I3014" s="44"/>
      <c r="J3014" s="44"/>
      <c r="K3014" s="44"/>
      <c r="L3014" s="44"/>
      <c r="M3014" s="44"/>
      <c r="N3014" s="44"/>
      <c r="O3014" s="44"/>
      <c r="P3014" s="44"/>
      <c r="Q3014" s="44"/>
      <c r="R3014" s="44"/>
      <c r="S3014" s="44"/>
      <c r="T3014" s="44"/>
      <c r="U3014" s="44"/>
      <c r="V3014" s="44"/>
      <c r="W3014" s="44"/>
      <c r="X3014" s="44"/>
      <c r="Y3014" s="44"/>
      <c r="Z3014" s="44"/>
      <c r="AA3014" s="35"/>
      <c r="AB3014" s="35"/>
      <c r="AC3014" s="35"/>
      <c r="AD3014" s="35"/>
      <c r="AE3014" s="35"/>
      <c r="AF3014" s="35"/>
      <c r="AG3014" s="35"/>
      <c r="AH3014" s="35"/>
      <c r="AI3014" s="35"/>
      <c r="AJ3014" s="35"/>
      <c r="AK3014" s="35"/>
    </row>
    <row r="3015" spans="7:37" s="13" customFormat="1" ht="13.9" customHeight="1" x14ac:dyDescent="0.3">
      <c r="G3015" s="44"/>
      <c r="H3015" s="44"/>
      <c r="I3015" s="44"/>
      <c r="J3015" s="44"/>
      <c r="K3015" s="44"/>
      <c r="L3015" s="44"/>
      <c r="M3015" s="44"/>
      <c r="N3015" s="44"/>
      <c r="O3015" s="44"/>
      <c r="P3015" s="44"/>
      <c r="Q3015" s="44"/>
      <c r="R3015" s="44"/>
      <c r="S3015" s="44"/>
      <c r="T3015" s="44"/>
      <c r="U3015" s="44"/>
      <c r="V3015" s="44"/>
      <c r="W3015" s="44"/>
      <c r="X3015" s="44"/>
      <c r="Y3015" s="44"/>
      <c r="Z3015" s="44"/>
      <c r="AA3015" s="35"/>
      <c r="AB3015" s="35"/>
      <c r="AC3015" s="35"/>
      <c r="AD3015" s="35"/>
      <c r="AE3015" s="35"/>
      <c r="AF3015" s="35"/>
      <c r="AG3015" s="35"/>
      <c r="AH3015" s="35"/>
      <c r="AI3015" s="35"/>
      <c r="AJ3015" s="35"/>
      <c r="AK3015" s="35"/>
    </row>
    <row r="3016" spans="7:37" s="13" customFormat="1" ht="13.9" customHeight="1" x14ac:dyDescent="0.3">
      <c r="G3016" s="44"/>
      <c r="H3016" s="44"/>
      <c r="I3016" s="44"/>
      <c r="J3016" s="44"/>
      <c r="K3016" s="44"/>
      <c r="L3016" s="44"/>
      <c r="M3016" s="44"/>
      <c r="N3016" s="44"/>
      <c r="O3016" s="44"/>
      <c r="P3016" s="44"/>
      <c r="Q3016" s="44"/>
      <c r="R3016" s="44"/>
      <c r="S3016" s="44"/>
      <c r="T3016" s="44"/>
      <c r="U3016" s="44"/>
      <c r="V3016" s="44"/>
      <c r="W3016" s="44"/>
      <c r="X3016" s="44"/>
      <c r="Y3016" s="44"/>
      <c r="Z3016" s="44"/>
      <c r="AA3016" s="35"/>
      <c r="AB3016" s="35"/>
      <c r="AC3016" s="35"/>
      <c r="AD3016" s="35"/>
      <c r="AE3016" s="35"/>
      <c r="AF3016" s="35"/>
      <c r="AG3016" s="35"/>
      <c r="AH3016" s="35"/>
      <c r="AI3016" s="35"/>
      <c r="AJ3016" s="35"/>
      <c r="AK3016" s="35"/>
    </row>
    <row r="3017" spans="7:37" s="13" customFormat="1" ht="13.9" customHeight="1" x14ac:dyDescent="0.3">
      <c r="G3017" s="44"/>
      <c r="H3017" s="44"/>
      <c r="I3017" s="44"/>
      <c r="J3017" s="44"/>
      <c r="K3017" s="44"/>
      <c r="L3017" s="44"/>
      <c r="M3017" s="44"/>
      <c r="N3017" s="44"/>
      <c r="O3017" s="44"/>
      <c r="P3017" s="44"/>
      <c r="Q3017" s="44"/>
      <c r="R3017" s="44"/>
      <c r="S3017" s="44"/>
      <c r="T3017" s="44"/>
      <c r="U3017" s="44"/>
      <c r="V3017" s="44"/>
      <c r="W3017" s="44"/>
      <c r="X3017" s="44"/>
      <c r="Y3017" s="44"/>
      <c r="Z3017" s="44"/>
      <c r="AA3017" s="35"/>
      <c r="AB3017" s="35"/>
      <c r="AC3017" s="35"/>
      <c r="AD3017" s="35"/>
      <c r="AE3017" s="35"/>
      <c r="AF3017" s="35"/>
      <c r="AG3017" s="35"/>
      <c r="AH3017" s="35"/>
      <c r="AI3017" s="35"/>
      <c r="AJ3017" s="35"/>
      <c r="AK3017" s="35"/>
    </row>
    <row r="3018" spans="7:37" s="13" customFormat="1" ht="13.9" customHeight="1" x14ac:dyDescent="0.3">
      <c r="G3018" s="44"/>
      <c r="H3018" s="44"/>
      <c r="I3018" s="44"/>
      <c r="J3018" s="44"/>
      <c r="K3018" s="44"/>
      <c r="L3018" s="44"/>
      <c r="M3018" s="44"/>
      <c r="N3018" s="44"/>
      <c r="O3018" s="44"/>
      <c r="P3018" s="44"/>
      <c r="Q3018" s="44"/>
      <c r="R3018" s="44"/>
      <c r="S3018" s="44"/>
      <c r="T3018" s="44"/>
      <c r="U3018" s="44"/>
      <c r="V3018" s="44"/>
      <c r="W3018" s="44"/>
      <c r="X3018" s="44"/>
      <c r="Y3018" s="44"/>
      <c r="Z3018" s="44"/>
      <c r="AA3018" s="35"/>
      <c r="AB3018" s="35"/>
      <c r="AC3018" s="35"/>
      <c r="AD3018" s="35"/>
      <c r="AE3018" s="35"/>
      <c r="AF3018" s="35"/>
      <c r="AG3018" s="35"/>
      <c r="AH3018" s="35"/>
      <c r="AI3018" s="35"/>
      <c r="AJ3018" s="35"/>
      <c r="AK3018" s="35"/>
    </row>
    <row r="3019" spans="7:37" s="13" customFormat="1" ht="13.9" customHeight="1" x14ac:dyDescent="0.3">
      <c r="G3019" s="44"/>
      <c r="H3019" s="44"/>
      <c r="I3019" s="44"/>
      <c r="J3019" s="44"/>
      <c r="K3019" s="44"/>
      <c r="L3019" s="44"/>
      <c r="M3019" s="44"/>
      <c r="N3019" s="44"/>
      <c r="O3019" s="44"/>
      <c r="P3019" s="44"/>
      <c r="Q3019" s="44"/>
      <c r="R3019" s="44"/>
      <c r="S3019" s="44"/>
      <c r="T3019" s="44"/>
      <c r="U3019" s="44"/>
      <c r="V3019" s="44"/>
      <c r="W3019" s="44"/>
      <c r="X3019" s="44"/>
      <c r="Y3019" s="44"/>
      <c r="Z3019" s="44"/>
      <c r="AA3019" s="35"/>
      <c r="AB3019" s="35"/>
      <c r="AC3019" s="35"/>
      <c r="AD3019" s="35"/>
      <c r="AE3019" s="35"/>
      <c r="AF3019" s="35"/>
      <c r="AG3019" s="35"/>
      <c r="AH3019" s="35"/>
      <c r="AI3019" s="35"/>
      <c r="AJ3019" s="35"/>
      <c r="AK3019" s="35"/>
    </row>
    <row r="3020" spans="7:37" s="13" customFormat="1" ht="13.9" customHeight="1" x14ac:dyDescent="0.3">
      <c r="G3020" s="44"/>
      <c r="H3020" s="44"/>
      <c r="I3020" s="44"/>
      <c r="J3020" s="44"/>
      <c r="K3020" s="44"/>
      <c r="L3020" s="44"/>
      <c r="M3020" s="44"/>
      <c r="N3020" s="44"/>
      <c r="O3020" s="44"/>
      <c r="P3020" s="44"/>
      <c r="Q3020" s="44"/>
      <c r="R3020" s="44"/>
      <c r="S3020" s="44"/>
      <c r="T3020" s="44"/>
      <c r="U3020" s="44"/>
      <c r="V3020" s="44"/>
      <c r="W3020" s="44"/>
      <c r="X3020" s="44"/>
      <c r="Y3020" s="44"/>
      <c r="Z3020" s="44"/>
      <c r="AA3020" s="35"/>
      <c r="AB3020" s="35"/>
      <c r="AC3020" s="35"/>
      <c r="AD3020" s="35"/>
      <c r="AE3020" s="35"/>
      <c r="AF3020" s="35"/>
      <c r="AG3020" s="35"/>
      <c r="AH3020" s="35"/>
      <c r="AI3020" s="35"/>
      <c r="AJ3020" s="35"/>
      <c r="AK3020" s="35"/>
    </row>
    <row r="3021" spans="7:37" s="13" customFormat="1" ht="13.9" customHeight="1" x14ac:dyDescent="0.3">
      <c r="G3021" s="44"/>
      <c r="H3021" s="44"/>
      <c r="I3021" s="44"/>
      <c r="J3021" s="44"/>
      <c r="K3021" s="44"/>
      <c r="L3021" s="44"/>
      <c r="M3021" s="44"/>
      <c r="N3021" s="44"/>
      <c r="O3021" s="44"/>
      <c r="P3021" s="44"/>
      <c r="Q3021" s="44"/>
      <c r="R3021" s="44"/>
      <c r="S3021" s="44"/>
      <c r="T3021" s="44"/>
      <c r="U3021" s="44"/>
      <c r="V3021" s="44"/>
      <c r="W3021" s="44"/>
      <c r="X3021" s="44"/>
      <c r="Y3021" s="44"/>
      <c r="Z3021" s="44"/>
      <c r="AA3021" s="35"/>
      <c r="AB3021" s="35"/>
      <c r="AC3021" s="35"/>
      <c r="AD3021" s="35"/>
      <c r="AE3021" s="35"/>
      <c r="AF3021" s="35"/>
      <c r="AG3021" s="35"/>
      <c r="AH3021" s="35"/>
      <c r="AI3021" s="35"/>
      <c r="AJ3021" s="35"/>
      <c r="AK3021" s="35"/>
    </row>
    <row r="3022" spans="7:37" s="13" customFormat="1" ht="13.9" customHeight="1" x14ac:dyDescent="0.3">
      <c r="G3022" s="44"/>
      <c r="H3022" s="44"/>
      <c r="I3022" s="44"/>
      <c r="J3022" s="44"/>
      <c r="K3022" s="44"/>
      <c r="L3022" s="44"/>
      <c r="M3022" s="44"/>
      <c r="N3022" s="44"/>
      <c r="O3022" s="44"/>
      <c r="P3022" s="44"/>
      <c r="Q3022" s="44"/>
      <c r="R3022" s="44"/>
      <c r="S3022" s="44"/>
      <c r="T3022" s="44"/>
      <c r="U3022" s="44"/>
      <c r="V3022" s="44"/>
      <c r="W3022" s="44"/>
      <c r="X3022" s="44"/>
      <c r="Y3022" s="44"/>
      <c r="Z3022" s="44"/>
      <c r="AA3022" s="35"/>
      <c r="AB3022" s="35"/>
      <c r="AC3022" s="35"/>
      <c r="AD3022" s="35"/>
      <c r="AE3022" s="35"/>
      <c r="AF3022" s="35"/>
      <c r="AG3022" s="35"/>
      <c r="AH3022" s="35"/>
      <c r="AI3022" s="35"/>
      <c r="AJ3022" s="35"/>
      <c r="AK3022" s="35"/>
    </row>
    <row r="3023" spans="7:37" s="13" customFormat="1" ht="13.9" customHeight="1" x14ac:dyDescent="0.3">
      <c r="G3023" s="44"/>
      <c r="H3023" s="44"/>
      <c r="I3023" s="44"/>
      <c r="J3023" s="44"/>
      <c r="K3023" s="44"/>
      <c r="L3023" s="44"/>
      <c r="M3023" s="44"/>
      <c r="N3023" s="44"/>
      <c r="O3023" s="44"/>
      <c r="P3023" s="44"/>
      <c r="Q3023" s="44"/>
      <c r="R3023" s="44"/>
      <c r="S3023" s="44"/>
      <c r="T3023" s="44"/>
      <c r="U3023" s="44"/>
      <c r="V3023" s="44"/>
      <c r="W3023" s="44"/>
      <c r="X3023" s="44"/>
      <c r="Y3023" s="44"/>
      <c r="Z3023" s="44"/>
      <c r="AA3023" s="35"/>
      <c r="AB3023" s="35"/>
      <c r="AC3023" s="35"/>
      <c r="AD3023" s="35"/>
      <c r="AE3023" s="35"/>
      <c r="AF3023" s="35"/>
      <c r="AG3023" s="35"/>
      <c r="AH3023" s="35"/>
      <c r="AI3023" s="35"/>
      <c r="AJ3023" s="35"/>
      <c r="AK3023" s="35"/>
    </row>
    <row r="3024" spans="7:37" s="13" customFormat="1" ht="13.9" customHeight="1" x14ac:dyDescent="0.3">
      <c r="G3024" s="44"/>
      <c r="H3024" s="44"/>
      <c r="I3024" s="44"/>
      <c r="J3024" s="44"/>
      <c r="K3024" s="44"/>
      <c r="L3024" s="44"/>
      <c r="M3024" s="44"/>
      <c r="N3024" s="44"/>
      <c r="O3024" s="44"/>
      <c r="P3024" s="44"/>
      <c r="Q3024" s="44"/>
      <c r="R3024" s="44"/>
      <c r="S3024" s="44"/>
      <c r="T3024" s="44"/>
      <c r="U3024" s="44"/>
      <c r="V3024" s="44"/>
      <c r="W3024" s="44"/>
      <c r="X3024" s="44"/>
      <c r="Y3024" s="44"/>
      <c r="Z3024" s="44"/>
      <c r="AA3024" s="35"/>
      <c r="AB3024" s="35"/>
      <c r="AC3024" s="35"/>
      <c r="AD3024" s="35"/>
      <c r="AE3024" s="35"/>
      <c r="AF3024" s="35"/>
      <c r="AG3024" s="35"/>
      <c r="AH3024" s="35"/>
      <c r="AI3024" s="35"/>
      <c r="AJ3024" s="35"/>
      <c r="AK3024" s="35"/>
    </row>
    <row r="3025" spans="7:37" s="13" customFormat="1" ht="13.9" customHeight="1" x14ac:dyDescent="0.3">
      <c r="G3025" s="44"/>
      <c r="H3025" s="44"/>
      <c r="I3025" s="44"/>
      <c r="J3025" s="44"/>
      <c r="K3025" s="44"/>
      <c r="L3025" s="44"/>
      <c r="M3025" s="44"/>
      <c r="N3025" s="44"/>
      <c r="O3025" s="44"/>
      <c r="P3025" s="44"/>
      <c r="Q3025" s="44"/>
      <c r="R3025" s="44"/>
      <c r="S3025" s="44"/>
      <c r="T3025" s="44"/>
      <c r="U3025" s="44"/>
      <c r="V3025" s="44"/>
      <c r="W3025" s="44"/>
      <c r="X3025" s="44"/>
      <c r="Y3025" s="44"/>
      <c r="Z3025" s="44"/>
      <c r="AA3025" s="35"/>
      <c r="AB3025" s="35"/>
      <c r="AC3025" s="35"/>
      <c r="AD3025" s="35"/>
      <c r="AE3025" s="35"/>
      <c r="AF3025" s="35"/>
      <c r="AG3025" s="35"/>
      <c r="AH3025" s="35"/>
      <c r="AI3025" s="35"/>
      <c r="AJ3025" s="35"/>
      <c r="AK3025" s="35"/>
    </row>
    <row r="3026" spans="7:37" s="13" customFormat="1" ht="13.9" customHeight="1" x14ac:dyDescent="0.3">
      <c r="G3026" s="44"/>
      <c r="H3026" s="44"/>
      <c r="I3026" s="44"/>
      <c r="J3026" s="44"/>
      <c r="K3026" s="44"/>
      <c r="L3026" s="44"/>
      <c r="M3026" s="44"/>
      <c r="N3026" s="44"/>
      <c r="O3026" s="44"/>
      <c r="P3026" s="44"/>
      <c r="Q3026" s="44"/>
      <c r="R3026" s="44"/>
      <c r="S3026" s="44"/>
      <c r="T3026" s="44"/>
      <c r="U3026" s="44"/>
      <c r="V3026" s="44"/>
      <c r="W3026" s="44"/>
      <c r="X3026" s="44"/>
      <c r="Y3026" s="44"/>
      <c r="Z3026" s="44"/>
      <c r="AA3026" s="35"/>
      <c r="AB3026" s="35"/>
      <c r="AC3026" s="35"/>
      <c r="AD3026" s="35"/>
      <c r="AE3026" s="35"/>
      <c r="AF3026" s="35"/>
      <c r="AG3026" s="35"/>
      <c r="AH3026" s="35"/>
      <c r="AI3026" s="35"/>
      <c r="AJ3026" s="35"/>
      <c r="AK3026" s="35"/>
    </row>
    <row r="3027" spans="7:37" s="13" customFormat="1" ht="13.9" customHeight="1" x14ac:dyDescent="0.3">
      <c r="G3027" s="44"/>
      <c r="H3027" s="44"/>
      <c r="I3027" s="44"/>
      <c r="J3027" s="44"/>
      <c r="K3027" s="44"/>
      <c r="L3027" s="44"/>
      <c r="M3027" s="44"/>
      <c r="N3027" s="44"/>
      <c r="O3027" s="44"/>
      <c r="P3027" s="44"/>
      <c r="Q3027" s="44"/>
      <c r="R3027" s="44"/>
      <c r="S3027" s="44"/>
      <c r="T3027" s="44"/>
      <c r="U3027" s="44"/>
      <c r="V3027" s="44"/>
      <c r="W3027" s="44"/>
      <c r="X3027" s="44"/>
      <c r="Y3027" s="44"/>
      <c r="Z3027" s="44"/>
      <c r="AA3027" s="35"/>
      <c r="AB3027" s="35"/>
      <c r="AC3027" s="35"/>
      <c r="AD3027" s="35"/>
      <c r="AE3027" s="35"/>
      <c r="AF3027" s="35"/>
      <c r="AG3027" s="35"/>
      <c r="AH3027" s="35"/>
      <c r="AI3027" s="35"/>
      <c r="AJ3027" s="35"/>
      <c r="AK3027" s="35"/>
    </row>
    <row r="3028" spans="7:37" s="13" customFormat="1" ht="13.9" customHeight="1" x14ac:dyDescent="0.3">
      <c r="G3028" s="44"/>
      <c r="H3028" s="44"/>
      <c r="I3028" s="44"/>
      <c r="J3028" s="44"/>
      <c r="K3028" s="44"/>
      <c r="L3028" s="44"/>
      <c r="M3028" s="44"/>
      <c r="N3028" s="44"/>
      <c r="O3028" s="44"/>
      <c r="P3028" s="44"/>
      <c r="Q3028" s="44"/>
      <c r="R3028" s="44"/>
      <c r="S3028" s="44"/>
      <c r="T3028" s="44"/>
      <c r="U3028" s="44"/>
      <c r="V3028" s="44"/>
      <c r="W3028" s="44"/>
      <c r="X3028" s="44"/>
      <c r="Y3028" s="44"/>
      <c r="Z3028" s="44"/>
      <c r="AA3028" s="35"/>
      <c r="AB3028" s="35"/>
      <c r="AC3028" s="35"/>
      <c r="AD3028" s="35"/>
      <c r="AE3028" s="35"/>
      <c r="AF3028" s="35"/>
      <c r="AG3028" s="35"/>
      <c r="AH3028" s="35"/>
      <c r="AI3028" s="35"/>
      <c r="AJ3028" s="35"/>
      <c r="AK3028" s="35"/>
    </row>
    <row r="3029" spans="7:37" s="13" customFormat="1" ht="13.9" customHeight="1" x14ac:dyDescent="0.3">
      <c r="G3029" s="44"/>
      <c r="H3029" s="44"/>
      <c r="I3029" s="44"/>
      <c r="J3029" s="44"/>
      <c r="K3029" s="44"/>
      <c r="L3029" s="44"/>
      <c r="M3029" s="44"/>
      <c r="N3029" s="44"/>
      <c r="O3029" s="44"/>
      <c r="P3029" s="44"/>
      <c r="Q3029" s="44"/>
      <c r="R3029" s="44"/>
      <c r="S3029" s="44"/>
      <c r="T3029" s="44"/>
      <c r="U3029" s="44"/>
      <c r="V3029" s="44"/>
      <c r="W3029" s="44"/>
      <c r="X3029" s="44"/>
      <c r="Y3029" s="44"/>
      <c r="Z3029" s="44"/>
      <c r="AA3029" s="35"/>
      <c r="AB3029" s="35"/>
      <c r="AC3029" s="35"/>
      <c r="AD3029" s="35"/>
      <c r="AE3029" s="35"/>
      <c r="AF3029" s="35"/>
      <c r="AG3029" s="35"/>
      <c r="AH3029" s="35"/>
      <c r="AI3029" s="35"/>
      <c r="AJ3029" s="35"/>
      <c r="AK3029" s="35"/>
    </row>
    <row r="3030" spans="7:37" s="13" customFormat="1" ht="13.9" customHeight="1" x14ac:dyDescent="0.3">
      <c r="G3030" s="44"/>
      <c r="H3030" s="44"/>
      <c r="I3030" s="44"/>
      <c r="J3030" s="44"/>
      <c r="K3030" s="44"/>
      <c r="L3030" s="44"/>
      <c r="M3030" s="44"/>
      <c r="N3030" s="44"/>
      <c r="O3030" s="44"/>
      <c r="P3030" s="44"/>
      <c r="Q3030" s="44"/>
      <c r="R3030" s="44"/>
      <c r="S3030" s="44"/>
      <c r="T3030" s="44"/>
      <c r="U3030" s="44"/>
      <c r="V3030" s="44"/>
      <c r="W3030" s="44"/>
      <c r="X3030" s="44"/>
      <c r="Y3030" s="44"/>
      <c r="Z3030" s="44"/>
      <c r="AA3030" s="35"/>
      <c r="AB3030" s="35"/>
      <c r="AC3030" s="35"/>
      <c r="AD3030" s="35"/>
      <c r="AE3030" s="35"/>
      <c r="AF3030" s="35"/>
      <c r="AG3030" s="35"/>
      <c r="AH3030" s="35"/>
      <c r="AI3030" s="35"/>
      <c r="AJ3030" s="35"/>
      <c r="AK3030" s="35"/>
    </row>
    <row r="3031" spans="7:37" s="13" customFormat="1" ht="13.9" customHeight="1" x14ac:dyDescent="0.3">
      <c r="G3031" s="44"/>
      <c r="H3031" s="44"/>
      <c r="I3031" s="44"/>
      <c r="J3031" s="44"/>
      <c r="K3031" s="44"/>
      <c r="L3031" s="44"/>
      <c r="M3031" s="44"/>
      <c r="N3031" s="44"/>
      <c r="O3031" s="44"/>
      <c r="P3031" s="44"/>
      <c r="Q3031" s="44"/>
      <c r="R3031" s="44"/>
      <c r="S3031" s="44"/>
      <c r="T3031" s="44"/>
      <c r="U3031" s="44"/>
      <c r="V3031" s="44"/>
      <c r="W3031" s="44"/>
      <c r="X3031" s="44"/>
      <c r="Y3031" s="44"/>
      <c r="Z3031" s="44"/>
      <c r="AA3031" s="35"/>
      <c r="AB3031" s="35"/>
      <c r="AC3031" s="35"/>
      <c r="AD3031" s="35"/>
      <c r="AE3031" s="35"/>
      <c r="AF3031" s="35"/>
      <c r="AG3031" s="35"/>
      <c r="AH3031" s="35"/>
      <c r="AI3031" s="35"/>
      <c r="AJ3031" s="35"/>
      <c r="AK3031" s="35"/>
    </row>
    <row r="3032" spans="7:37" s="13" customFormat="1" ht="13.9" customHeight="1" x14ac:dyDescent="0.3">
      <c r="G3032" s="44"/>
      <c r="H3032" s="44"/>
      <c r="I3032" s="44"/>
      <c r="J3032" s="44"/>
      <c r="K3032" s="44"/>
      <c r="L3032" s="44"/>
      <c r="M3032" s="44"/>
      <c r="N3032" s="44"/>
      <c r="O3032" s="44"/>
      <c r="P3032" s="44"/>
      <c r="Q3032" s="44"/>
      <c r="R3032" s="44"/>
      <c r="S3032" s="44"/>
      <c r="T3032" s="44"/>
      <c r="U3032" s="44"/>
      <c r="V3032" s="44"/>
      <c r="W3032" s="44"/>
      <c r="X3032" s="44"/>
      <c r="Y3032" s="44"/>
      <c r="Z3032" s="44"/>
      <c r="AA3032" s="35"/>
      <c r="AB3032" s="35"/>
      <c r="AC3032" s="35"/>
      <c r="AD3032" s="35"/>
      <c r="AE3032" s="35"/>
      <c r="AF3032" s="35"/>
      <c r="AG3032" s="35"/>
      <c r="AH3032" s="35"/>
      <c r="AI3032" s="35"/>
      <c r="AJ3032" s="35"/>
      <c r="AK3032" s="35"/>
    </row>
    <row r="3033" spans="7:37" s="13" customFormat="1" ht="13.9" customHeight="1" x14ac:dyDescent="0.3">
      <c r="G3033" s="44"/>
      <c r="H3033" s="44"/>
      <c r="I3033" s="44"/>
      <c r="J3033" s="44"/>
      <c r="K3033" s="44"/>
      <c r="L3033" s="44"/>
      <c r="M3033" s="44"/>
      <c r="N3033" s="44"/>
      <c r="O3033" s="44"/>
      <c r="P3033" s="44"/>
      <c r="Q3033" s="44"/>
      <c r="R3033" s="44"/>
      <c r="S3033" s="44"/>
      <c r="T3033" s="44"/>
      <c r="U3033" s="44"/>
      <c r="V3033" s="44"/>
      <c r="W3033" s="44"/>
      <c r="X3033" s="44"/>
      <c r="Y3033" s="44"/>
      <c r="Z3033" s="44"/>
      <c r="AA3033" s="35"/>
      <c r="AB3033" s="35"/>
      <c r="AC3033" s="35"/>
      <c r="AD3033" s="35"/>
      <c r="AE3033" s="35"/>
      <c r="AF3033" s="35"/>
      <c r="AG3033" s="35"/>
      <c r="AH3033" s="35"/>
      <c r="AI3033" s="35"/>
      <c r="AJ3033" s="35"/>
      <c r="AK3033" s="35"/>
    </row>
    <row r="3034" spans="7:37" s="13" customFormat="1" ht="13.9" customHeight="1" x14ac:dyDescent="0.3">
      <c r="G3034" s="44"/>
      <c r="H3034" s="44"/>
      <c r="I3034" s="44"/>
      <c r="J3034" s="44"/>
      <c r="K3034" s="44"/>
      <c r="L3034" s="44"/>
      <c r="M3034" s="44"/>
      <c r="N3034" s="44"/>
      <c r="O3034" s="44"/>
      <c r="P3034" s="44"/>
      <c r="Q3034" s="44"/>
      <c r="R3034" s="44"/>
      <c r="S3034" s="44"/>
      <c r="T3034" s="44"/>
      <c r="U3034" s="44"/>
      <c r="V3034" s="44"/>
      <c r="W3034" s="44"/>
      <c r="X3034" s="44"/>
      <c r="Y3034" s="44"/>
      <c r="Z3034" s="44"/>
      <c r="AA3034" s="35"/>
      <c r="AB3034" s="35"/>
      <c r="AC3034" s="35"/>
      <c r="AD3034" s="35"/>
      <c r="AE3034" s="35"/>
      <c r="AF3034" s="35"/>
      <c r="AG3034" s="35"/>
      <c r="AH3034" s="35"/>
      <c r="AI3034" s="35"/>
      <c r="AJ3034" s="35"/>
      <c r="AK3034" s="35"/>
    </row>
    <row r="3035" spans="7:37" s="13" customFormat="1" ht="13.9" customHeight="1" x14ac:dyDescent="0.3">
      <c r="G3035" s="44"/>
      <c r="H3035" s="44"/>
      <c r="I3035" s="44"/>
      <c r="J3035" s="44"/>
      <c r="K3035" s="44"/>
      <c r="L3035" s="44"/>
      <c r="M3035" s="44"/>
      <c r="N3035" s="44"/>
      <c r="O3035" s="44"/>
      <c r="P3035" s="44"/>
      <c r="Q3035" s="44"/>
      <c r="R3035" s="44"/>
      <c r="S3035" s="44"/>
      <c r="T3035" s="44"/>
      <c r="U3035" s="44"/>
      <c r="V3035" s="44"/>
      <c r="W3035" s="44"/>
      <c r="X3035" s="44"/>
      <c r="Y3035" s="44"/>
      <c r="Z3035" s="44"/>
      <c r="AA3035" s="35"/>
      <c r="AB3035" s="35"/>
      <c r="AC3035" s="35"/>
      <c r="AD3035" s="35"/>
      <c r="AE3035" s="35"/>
      <c r="AF3035" s="35"/>
      <c r="AG3035" s="35"/>
      <c r="AH3035" s="35"/>
      <c r="AI3035" s="35"/>
      <c r="AJ3035" s="35"/>
      <c r="AK3035" s="35"/>
    </row>
    <row r="3036" spans="7:37" s="13" customFormat="1" ht="13.9" customHeight="1" x14ac:dyDescent="0.3">
      <c r="G3036" s="44"/>
      <c r="H3036" s="44"/>
      <c r="I3036" s="44"/>
      <c r="J3036" s="44"/>
      <c r="K3036" s="44"/>
      <c r="L3036" s="44"/>
      <c r="M3036" s="44"/>
      <c r="N3036" s="44"/>
      <c r="O3036" s="44"/>
      <c r="P3036" s="44"/>
      <c r="Q3036" s="44"/>
      <c r="R3036" s="44"/>
      <c r="S3036" s="44"/>
      <c r="T3036" s="44"/>
      <c r="U3036" s="44"/>
      <c r="V3036" s="44"/>
      <c r="W3036" s="44"/>
      <c r="X3036" s="44"/>
      <c r="Y3036" s="44"/>
      <c r="Z3036" s="44"/>
      <c r="AA3036" s="35"/>
      <c r="AB3036" s="35"/>
      <c r="AC3036" s="35"/>
      <c r="AD3036" s="35"/>
      <c r="AE3036" s="35"/>
      <c r="AF3036" s="35"/>
      <c r="AG3036" s="35"/>
      <c r="AH3036" s="35"/>
      <c r="AI3036" s="35"/>
      <c r="AJ3036" s="35"/>
      <c r="AK3036" s="35"/>
    </row>
    <row r="3037" spans="7:37" s="13" customFormat="1" ht="13.9" customHeight="1" x14ac:dyDescent="0.3">
      <c r="G3037" s="44"/>
      <c r="H3037" s="44"/>
      <c r="I3037" s="44"/>
      <c r="J3037" s="44"/>
      <c r="K3037" s="44"/>
      <c r="L3037" s="44"/>
      <c r="M3037" s="44"/>
      <c r="N3037" s="44"/>
      <c r="O3037" s="44"/>
      <c r="P3037" s="44"/>
      <c r="Q3037" s="44"/>
      <c r="R3037" s="44"/>
      <c r="S3037" s="44"/>
      <c r="T3037" s="44"/>
      <c r="U3037" s="44"/>
      <c r="V3037" s="44"/>
      <c r="W3037" s="44"/>
      <c r="X3037" s="44"/>
      <c r="Y3037" s="44"/>
      <c r="Z3037" s="44"/>
      <c r="AA3037" s="35"/>
      <c r="AB3037" s="35"/>
      <c r="AC3037" s="35"/>
      <c r="AD3037" s="35"/>
      <c r="AE3037" s="35"/>
      <c r="AF3037" s="35"/>
      <c r="AG3037" s="35"/>
      <c r="AH3037" s="35"/>
      <c r="AI3037" s="35"/>
      <c r="AJ3037" s="35"/>
      <c r="AK3037" s="35"/>
    </row>
    <row r="3038" spans="7:37" s="13" customFormat="1" ht="13.9" customHeight="1" x14ac:dyDescent="0.3">
      <c r="G3038" s="44"/>
      <c r="H3038" s="44"/>
      <c r="I3038" s="44"/>
      <c r="J3038" s="44"/>
      <c r="K3038" s="44"/>
      <c r="L3038" s="44"/>
      <c r="M3038" s="44"/>
      <c r="N3038" s="44"/>
      <c r="O3038" s="44"/>
      <c r="P3038" s="44"/>
      <c r="Q3038" s="44"/>
      <c r="R3038" s="44"/>
      <c r="S3038" s="44"/>
      <c r="T3038" s="44"/>
      <c r="U3038" s="44"/>
      <c r="V3038" s="44"/>
      <c r="W3038" s="44"/>
      <c r="X3038" s="44"/>
      <c r="Y3038" s="44"/>
      <c r="Z3038" s="44"/>
      <c r="AA3038" s="35"/>
      <c r="AB3038" s="35"/>
      <c r="AC3038" s="35"/>
      <c r="AD3038" s="35"/>
      <c r="AE3038" s="35"/>
      <c r="AF3038" s="35"/>
      <c r="AG3038" s="35"/>
      <c r="AH3038" s="35"/>
      <c r="AI3038" s="35"/>
      <c r="AJ3038" s="35"/>
      <c r="AK3038" s="35"/>
    </row>
    <row r="3039" spans="7:37" s="13" customFormat="1" ht="13.9" customHeight="1" x14ac:dyDescent="0.3">
      <c r="G3039" s="44"/>
      <c r="H3039" s="44"/>
      <c r="I3039" s="44"/>
      <c r="J3039" s="44"/>
      <c r="K3039" s="44"/>
      <c r="L3039" s="44"/>
      <c r="M3039" s="44"/>
      <c r="N3039" s="44"/>
      <c r="O3039" s="44"/>
      <c r="P3039" s="44"/>
      <c r="Q3039" s="44"/>
      <c r="R3039" s="44"/>
      <c r="S3039" s="44"/>
      <c r="T3039" s="44"/>
      <c r="U3039" s="44"/>
      <c r="V3039" s="44"/>
      <c r="W3039" s="44"/>
      <c r="X3039" s="44"/>
      <c r="Y3039" s="44"/>
      <c r="Z3039" s="44"/>
      <c r="AA3039" s="35"/>
      <c r="AB3039" s="35"/>
      <c r="AC3039" s="35"/>
      <c r="AD3039" s="35"/>
      <c r="AE3039" s="35"/>
      <c r="AF3039" s="35"/>
      <c r="AG3039" s="35"/>
      <c r="AH3039" s="35"/>
      <c r="AI3039" s="35"/>
      <c r="AJ3039" s="35"/>
      <c r="AK3039" s="35"/>
    </row>
    <row r="3040" spans="7:37" s="13" customFormat="1" ht="13.9" customHeight="1" x14ac:dyDescent="0.3">
      <c r="G3040" s="44"/>
      <c r="H3040" s="44"/>
      <c r="I3040" s="44"/>
      <c r="J3040" s="44"/>
      <c r="K3040" s="44"/>
      <c r="L3040" s="44"/>
      <c r="M3040" s="44"/>
      <c r="N3040" s="44"/>
      <c r="O3040" s="44"/>
      <c r="P3040" s="44"/>
      <c r="Q3040" s="44"/>
      <c r="R3040" s="44"/>
      <c r="S3040" s="44"/>
      <c r="T3040" s="44"/>
      <c r="U3040" s="44"/>
      <c r="V3040" s="44"/>
      <c r="W3040" s="44"/>
      <c r="X3040" s="44"/>
      <c r="Y3040" s="44"/>
      <c r="Z3040" s="44"/>
      <c r="AA3040" s="35"/>
      <c r="AB3040" s="35"/>
      <c r="AC3040" s="35"/>
      <c r="AD3040" s="35"/>
      <c r="AE3040" s="35"/>
      <c r="AF3040" s="35"/>
      <c r="AG3040" s="35"/>
      <c r="AH3040" s="35"/>
      <c r="AI3040" s="35"/>
      <c r="AJ3040" s="35"/>
      <c r="AK3040" s="35"/>
    </row>
    <row r="3041" spans="7:37" s="13" customFormat="1" ht="13.9" customHeight="1" x14ac:dyDescent="0.3">
      <c r="G3041" s="44"/>
      <c r="H3041" s="44"/>
      <c r="I3041" s="44"/>
      <c r="J3041" s="44"/>
      <c r="K3041" s="44"/>
      <c r="L3041" s="44"/>
      <c r="M3041" s="44"/>
      <c r="N3041" s="44"/>
      <c r="O3041" s="44"/>
      <c r="P3041" s="44"/>
      <c r="Q3041" s="44"/>
      <c r="R3041" s="44"/>
      <c r="S3041" s="44"/>
      <c r="T3041" s="44"/>
      <c r="U3041" s="44"/>
      <c r="V3041" s="44"/>
      <c r="W3041" s="44"/>
      <c r="X3041" s="44"/>
      <c r="Y3041" s="44"/>
      <c r="Z3041" s="44"/>
      <c r="AA3041" s="35"/>
      <c r="AB3041" s="35"/>
      <c r="AC3041" s="35"/>
      <c r="AD3041" s="35"/>
      <c r="AE3041" s="35"/>
      <c r="AF3041" s="35"/>
      <c r="AG3041" s="35"/>
      <c r="AH3041" s="35"/>
      <c r="AI3041" s="35"/>
      <c r="AJ3041" s="35"/>
      <c r="AK3041" s="35"/>
    </row>
    <row r="3042" spans="7:37" s="13" customFormat="1" ht="13.9" customHeight="1" x14ac:dyDescent="0.3">
      <c r="G3042" s="44"/>
      <c r="H3042" s="44"/>
      <c r="I3042" s="44"/>
      <c r="J3042" s="44"/>
      <c r="K3042" s="44"/>
      <c r="L3042" s="44"/>
      <c r="M3042" s="44"/>
      <c r="N3042" s="44"/>
      <c r="O3042" s="44"/>
      <c r="P3042" s="44"/>
      <c r="Q3042" s="44"/>
      <c r="R3042" s="44"/>
      <c r="S3042" s="44"/>
      <c r="T3042" s="44"/>
      <c r="U3042" s="44"/>
      <c r="V3042" s="44"/>
      <c r="W3042" s="44"/>
      <c r="X3042" s="44"/>
      <c r="Y3042" s="44"/>
      <c r="Z3042" s="44"/>
      <c r="AA3042" s="35"/>
      <c r="AB3042" s="35"/>
      <c r="AC3042" s="35"/>
      <c r="AD3042" s="35"/>
      <c r="AE3042" s="35"/>
      <c r="AF3042" s="35"/>
      <c r="AG3042" s="35"/>
      <c r="AH3042" s="35"/>
      <c r="AI3042" s="35"/>
      <c r="AJ3042" s="35"/>
      <c r="AK3042" s="35"/>
    </row>
    <row r="3043" spans="7:37" s="13" customFormat="1" ht="13.9" customHeight="1" x14ac:dyDescent="0.3">
      <c r="G3043" s="44"/>
      <c r="H3043" s="44"/>
      <c r="I3043" s="44"/>
      <c r="J3043" s="44"/>
      <c r="K3043" s="44"/>
      <c r="L3043" s="44"/>
      <c r="M3043" s="44"/>
      <c r="N3043" s="44"/>
      <c r="O3043" s="44"/>
      <c r="P3043" s="44"/>
      <c r="Q3043" s="44"/>
      <c r="R3043" s="44"/>
      <c r="S3043" s="44"/>
      <c r="T3043" s="44"/>
      <c r="U3043" s="44"/>
      <c r="V3043" s="44"/>
      <c r="W3043" s="44"/>
      <c r="X3043" s="44"/>
      <c r="Y3043" s="44"/>
      <c r="Z3043" s="44"/>
      <c r="AA3043" s="35"/>
      <c r="AB3043" s="35"/>
      <c r="AC3043" s="35"/>
      <c r="AD3043" s="35"/>
      <c r="AE3043" s="35"/>
      <c r="AF3043" s="35"/>
      <c r="AG3043" s="35"/>
      <c r="AH3043" s="35"/>
      <c r="AI3043" s="35"/>
      <c r="AJ3043" s="35"/>
      <c r="AK3043" s="35"/>
    </row>
    <row r="3044" spans="7:37" s="13" customFormat="1" ht="13.9" customHeight="1" x14ac:dyDescent="0.3">
      <c r="G3044" s="44"/>
      <c r="H3044" s="44"/>
      <c r="I3044" s="44"/>
      <c r="J3044" s="44"/>
      <c r="K3044" s="44"/>
      <c r="L3044" s="44"/>
      <c r="M3044" s="44"/>
      <c r="N3044" s="44"/>
      <c r="O3044" s="44"/>
      <c r="P3044" s="44"/>
      <c r="Q3044" s="44"/>
      <c r="R3044" s="44"/>
      <c r="S3044" s="44"/>
      <c r="T3044" s="44"/>
      <c r="U3044" s="44"/>
      <c r="V3044" s="44"/>
      <c r="W3044" s="44"/>
      <c r="X3044" s="44"/>
      <c r="Y3044" s="44"/>
      <c r="Z3044" s="44"/>
      <c r="AA3044" s="35"/>
      <c r="AB3044" s="35"/>
      <c r="AC3044" s="35"/>
      <c r="AD3044" s="35"/>
      <c r="AE3044" s="35"/>
      <c r="AF3044" s="35"/>
      <c r="AG3044" s="35"/>
      <c r="AH3044" s="35"/>
      <c r="AI3044" s="35"/>
      <c r="AJ3044" s="35"/>
      <c r="AK3044" s="35"/>
    </row>
    <row r="3045" spans="7:37" s="13" customFormat="1" ht="13.9" customHeight="1" x14ac:dyDescent="0.3">
      <c r="G3045" s="44"/>
      <c r="H3045" s="44"/>
      <c r="I3045" s="44"/>
      <c r="J3045" s="44"/>
      <c r="K3045" s="44"/>
      <c r="L3045" s="44"/>
      <c r="M3045" s="44"/>
      <c r="N3045" s="44"/>
      <c r="O3045" s="44"/>
      <c r="P3045" s="44"/>
      <c r="Q3045" s="44"/>
      <c r="R3045" s="44"/>
      <c r="S3045" s="44"/>
      <c r="T3045" s="44"/>
      <c r="U3045" s="44"/>
      <c r="V3045" s="44"/>
      <c r="W3045" s="44"/>
      <c r="X3045" s="44"/>
      <c r="Y3045" s="44"/>
      <c r="Z3045" s="44"/>
      <c r="AA3045" s="35"/>
      <c r="AB3045" s="35"/>
      <c r="AC3045" s="35"/>
      <c r="AD3045" s="35"/>
      <c r="AE3045" s="35"/>
      <c r="AF3045" s="35"/>
      <c r="AG3045" s="35"/>
      <c r="AH3045" s="35"/>
      <c r="AI3045" s="35"/>
      <c r="AJ3045" s="35"/>
      <c r="AK3045" s="35"/>
    </row>
    <row r="3046" spans="7:37" s="13" customFormat="1" ht="13.9" customHeight="1" x14ac:dyDescent="0.3">
      <c r="G3046" s="44"/>
      <c r="H3046" s="44"/>
      <c r="I3046" s="44"/>
      <c r="J3046" s="44"/>
      <c r="K3046" s="44"/>
      <c r="L3046" s="44"/>
      <c r="M3046" s="44"/>
      <c r="N3046" s="44"/>
      <c r="O3046" s="44"/>
      <c r="P3046" s="44"/>
      <c r="Q3046" s="44"/>
      <c r="R3046" s="44"/>
      <c r="S3046" s="44"/>
      <c r="T3046" s="44"/>
      <c r="U3046" s="44"/>
      <c r="V3046" s="44"/>
      <c r="W3046" s="44"/>
      <c r="X3046" s="44"/>
      <c r="Y3046" s="44"/>
      <c r="Z3046" s="44"/>
      <c r="AA3046" s="35"/>
      <c r="AB3046" s="35"/>
      <c r="AC3046" s="35"/>
      <c r="AD3046" s="35"/>
      <c r="AE3046" s="35"/>
      <c r="AF3046" s="35"/>
      <c r="AG3046" s="35"/>
      <c r="AH3046" s="35"/>
      <c r="AI3046" s="35"/>
      <c r="AJ3046" s="35"/>
      <c r="AK3046" s="35"/>
    </row>
    <row r="3047" spans="7:37" s="13" customFormat="1" ht="13.9" customHeight="1" x14ac:dyDescent="0.3">
      <c r="G3047" s="44"/>
      <c r="H3047" s="44"/>
      <c r="I3047" s="44"/>
      <c r="J3047" s="44"/>
      <c r="K3047" s="44"/>
      <c r="L3047" s="44"/>
      <c r="M3047" s="44"/>
      <c r="N3047" s="44"/>
      <c r="O3047" s="44"/>
      <c r="P3047" s="44"/>
      <c r="Q3047" s="44"/>
      <c r="R3047" s="44"/>
      <c r="S3047" s="44"/>
      <c r="T3047" s="44"/>
      <c r="U3047" s="44"/>
      <c r="V3047" s="44"/>
      <c r="W3047" s="44"/>
      <c r="X3047" s="44"/>
      <c r="Y3047" s="44"/>
      <c r="Z3047" s="44"/>
      <c r="AA3047" s="35"/>
      <c r="AB3047" s="35"/>
      <c r="AC3047" s="35"/>
      <c r="AD3047" s="35"/>
      <c r="AE3047" s="35"/>
      <c r="AF3047" s="35"/>
      <c r="AG3047" s="35"/>
      <c r="AH3047" s="35"/>
      <c r="AI3047" s="35"/>
      <c r="AJ3047" s="35"/>
      <c r="AK3047" s="35"/>
    </row>
    <row r="3048" spans="7:37" s="13" customFormat="1" ht="13.9" customHeight="1" x14ac:dyDescent="0.3">
      <c r="G3048" s="44"/>
      <c r="H3048" s="44"/>
      <c r="I3048" s="44"/>
      <c r="J3048" s="44"/>
      <c r="K3048" s="44"/>
      <c r="L3048" s="44"/>
      <c r="M3048" s="44"/>
      <c r="N3048" s="44"/>
      <c r="O3048" s="44"/>
      <c r="P3048" s="44"/>
      <c r="Q3048" s="44"/>
      <c r="R3048" s="44"/>
      <c r="S3048" s="44"/>
      <c r="T3048" s="44"/>
      <c r="U3048" s="44"/>
      <c r="V3048" s="44"/>
      <c r="W3048" s="44"/>
      <c r="X3048" s="44"/>
      <c r="Y3048" s="44"/>
      <c r="Z3048" s="44"/>
      <c r="AA3048" s="35"/>
      <c r="AB3048" s="35"/>
      <c r="AC3048" s="35"/>
      <c r="AD3048" s="35"/>
      <c r="AE3048" s="35"/>
      <c r="AF3048" s="35"/>
      <c r="AG3048" s="35"/>
      <c r="AH3048" s="35"/>
      <c r="AI3048" s="35"/>
      <c r="AJ3048" s="35"/>
      <c r="AK3048" s="35"/>
    </row>
    <row r="3049" spans="7:37" s="13" customFormat="1" ht="13.9" customHeight="1" x14ac:dyDescent="0.3">
      <c r="G3049" s="44"/>
      <c r="H3049" s="44"/>
      <c r="I3049" s="44"/>
      <c r="J3049" s="44"/>
      <c r="K3049" s="44"/>
      <c r="L3049" s="44"/>
      <c r="M3049" s="44"/>
      <c r="N3049" s="44"/>
      <c r="O3049" s="44"/>
      <c r="P3049" s="44"/>
      <c r="Q3049" s="44"/>
      <c r="R3049" s="44"/>
      <c r="S3049" s="44"/>
      <c r="T3049" s="44"/>
      <c r="U3049" s="44"/>
      <c r="V3049" s="44"/>
      <c r="W3049" s="44"/>
      <c r="X3049" s="44"/>
      <c r="Y3049" s="44"/>
      <c r="Z3049" s="44"/>
      <c r="AA3049" s="35"/>
      <c r="AB3049" s="35"/>
      <c r="AC3049" s="35"/>
      <c r="AD3049" s="35"/>
      <c r="AE3049" s="35"/>
      <c r="AF3049" s="35"/>
      <c r="AG3049" s="35"/>
      <c r="AH3049" s="35"/>
      <c r="AI3049" s="35"/>
      <c r="AJ3049" s="35"/>
      <c r="AK3049" s="35"/>
    </row>
    <row r="3050" spans="7:37" s="13" customFormat="1" ht="13.9" customHeight="1" x14ac:dyDescent="0.3">
      <c r="G3050" s="44"/>
      <c r="H3050" s="44"/>
      <c r="I3050" s="44"/>
      <c r="J3050" s="44"/>
      <c r="K3050" s="44"/>
      <c r="L3050" s="44"/>
      <c r="M3050" s="44"/>
      <c r="N3050" s="44"/>
      <c r="O3050" s="44"/>
      <c r="P3050" s="44"/>
      <c r="Q3050" s="44"/>
      <c r="R3050" s="44"/>
      <c r="S3050" s="44"/>
      <c r="T3050" s="44"/>
      <c r="U3050" s="44"/>
      <c r="V3050" s="44"/>
      <c r="W3050" s="44"/>
      <c r="X3050" s="44"/>
      <c r="Y3050" s="44"/>
      <c r="Z3050" s="44"/>
      <c r="AA3050" s="35"/>
      <c r="AB3050" s="35"/>
      <c r="AC3050" s="35"/>
      <c r="AD3050" s="35"/>
      <c r="AE3050" s="35"/>
      <c r="AF3050" s="35"/>
      <c r="AG3050" s="35"/>
      <c r="AH3050" s="35"/>
      <c r="AI3050" s="35"/>
      <c r="AJ3050" s="35"/>
      <c r="AK3050" s="35"/>
    </row>
    <row r="3051" spans="7:37" s="13" customFormat="1" ht="13.9" customHeight="1" x14ac:dyDescent="0.3">
      <c r="G3051" s="44"/>
      <c r="H3051" s="44"/>
      <c r="I3051" s="44"/>
      <c r="J3051" s="44"/>
      <c r="K3051" s="44"/>
      <c r="L3051" s="44"/>
      <c r="M3051" s="44"/>
      <c r="N3051" s="44"/>
      <c r="O3051" s="44"/>
      <c r="P3051" s="44"/>
      <c r="Q3051" s="44"/>
      <c r="R3051" s="44"/>
      <c r="S3051" s="44"/>
      <c r="T3051" s="44"/>
      <c r="U3051" s="44"/>
      <c r="V3051" s="44"/>
      <c r="W3051" s="44"/>
      <c r="X3051" s="44"/>
      <c r="Y3051" s="44"/>
      <c r="Z3051" s="44"/>
      <c r="AA3051" s="35"/>
      <c r="AB3051" s="35"/>
      <c r="AC3051" s="35"/>
      <c r="AD3051" s="35"/>
      <c r="AE3051" s="35"/>
      <c r="AF3051" s="35"/>
      <c r="AG3051" s="35"/>
      <c r="AH3051" s="35"/>
      <c r="AI3051" s="35"/>
      <c r="AJ3051" s="35"/>
      <c r="AK3051" s="35"/>
    </row>
    <row r="3052" spans="7:37" s="13" customFormat="1" ht="13.9" customHeight="1" x14ac:dyDescent="0.3">
      <c r="G3052" s="44"/>
      <c r="H3052" s="44"/>
      <c r="I3052" s="44"/>
      <c r="J3052" s="44"/>
      <c r="K3052" s="44"/>
      <c r="L3052" s="44"/>
      <c r="M3052" s="44"/>
      <c r="N3052" s="44"/>
      <c r="O3052" s="44"/>
      <c r="P3052" s="44"/>
      <c r="Q3052" s="44"/>
      <c r="R3052" s="44"/>
      <c r="S3052" s="44"/>
      <c r="T3052" s="44"/>
      <c r="U3052" s="44"/>
      <c r="V3052" s="44"/>
      <c r="W3052" s="44"/>
      <c r="X3052" s="44"/>
      <c r="Y3052" s="44"/>
      <c r="Z3052" s="44"/>
      <c r="AA3052" s="35"/>
      <c r="AB3052" s="35"/>
      <c r="AC3052" s="35"/>
      <c r="AD3052" s="35"/>
      <c r="AE3052" s="35"/>
      <c r="AF3052" s="35"/>
      <c r="AG3052" s="35"/>
      <c r="AH3052" s="35"/>
      <c r="AI3052" s="35"/>
      <c r="AJ3052" s="35"/>
      <c r="AK3052" s="35"/>
    </row>
    <row r="3053" spans="7:37" s="13" customFormat="1" ht="13.9" customHeight="1" x14ac:dyDescent="0.3">
      <c r="G3053" s="44"/>
      <c r="H3053" s="44"/>
      <c r="I3053" s="44"/>
      <c r="J3053" s="44"/>
      <c r="K3053" s="44"/>
      <c r="L3053" s="44"/>
      <c r="M3053" s="44"/>
      <c r="N3053" s="44"/>
      <c r="O3053" s="44"/>
      <c r="P3053" s="44"/>
      <c r="Q3053" s="44"/>
      <c r="R3053" s="44"/>
      <c r="S3053" s="44"/>
      <c r="T3053" s="44"/>
      <c r="U3053" s="44"/>
      <c r="V3053" s="44"/>
      <c r="W3053" s="44"/>
      <c r="X3053" s="44"/>
      <c r="Y3053" s="44"/>
      <c r="Z3053" s="44"/>
      <c r="AA3053" s="35"/>
      <c r="AB3053" s="35"/>
      <c r="AC3053" s="35"/>
      <c r="AD3053" s="35"/>
      <c r="AE3053" s="35"/>
      <c r="AF3053" s="35"/>
      <c r="AG3053" s="35"/>
      <c r="AH3053" s="35"/>
      <c r="AI3053" s="35"/>
      <c r="AJ3053" s="35"/>
      <c r="AK3053" s="35"/>
    </row>
    <row r="3054" spans="7:37" s="13" customFormat="1" ht="13.9" customHeight="1" x14ac:dyDescent="0.3">
      <c r="G3054" s="44"/>
      <c r="H3054" s="44"/>
      <c r="I3054" s="44"/>
      <c r="J3054" s="44"/>
      <c r="K3054" s="44"/>
      <c r="L3054" s="44"/>
      <c r="M3054" s="44"/>
      <c r="N3054" s="44"/>
      <c r="O3054" s="44"/>
      <c r="P3054" s="44"/>
      <c r="Q3054" s="44"/>
      <c r="R3054" s="44"/>
      <c r="S3054" s="44"/>
      <c r="T3054" s="44"/>
      <c r="U3054" s="44"/>
      <c r="V3054" s="44"/>
      <c r="W3054" s="44"/>
      <c r="X3054" s="44"/>
      <c r="Y3054" s="44"/>
      <c r="Z3054" s="44"/>
      <c r="AA3054" s="35"/>
      <c r="AB3054" s="35"/>
      <c r="AC3054" s="35"/>
      <c r="AD3054" s="35"/>
      <c r="AE3054" s="35"/>
      <c r="AF3054" s="35"/>
      <c r="AG3054" s="35"/>
      <c r="AH3054" s="35"/>
      <c r="AI3054" s="35"/>
      <c r="AJ3054" s="35"/>
      <c r="AK3054" s="35"/>
    </row>
    <row r="3055" spans="7:37" s="13" customFormat="1" ht="13.9" customHeight="1" x14ac:dyDescent="0.3">
      <c r="G3055" s="44"/>
      <c r="H3055" s="44"/>
      <c r="I3055" s="44"/>
      <c r="J3055" s="44"/>
      <c r="K3055" s="44"/>
      <c r="L3055" s="44"/>
      <c r="M3055" s="44"/>
      <c r="N3055" s="44"/>
      <c r="O3055" s="44"/>
      <c r="P3055" s="44"/>
      <c r="Q3055" s="44"/>
      <c r="R3055" s="44"/>
      <c r="S3055" s="44"/>
      <c r="T3055" s="44"/>
      <c r="U3055" s="44"/>
      <c r="V3055" s="44"/>
      <c r="W3055" s="44"/>
      <c r="X3055" s="44"/>
      <c r="Y3055" s="44"/>
      <c r="Z3055" s="44"/>
      <c r="AA3055" s="35"/>
      <c r="AB3055" s="35"/>
      <c r="AC3055" s="35"/>
      <c r="AD3055" s="35"/>
      <c r="AE3055" s="35"/>
      <c r="AF3055" s="35"/>
      <c r="AG3055" s="35"/>
      <c r="AH3055" s="35"/>
      <c r="AI3055" s="35"/>
      <c r="AJ3055" s="35"/>
      <c r="AK3055" s="35"/>
    </row>
    <row r="3056" spans="7:37" s="13" customFormat="1" ht="13.9" customHeight="1" x14ac:dyDescent="0.3">
      <c r="G3056" s="44"/>
      <c r="H3056" s="44"/>
      <c r="I3056" s="44"/>
      <c r="J3056" s="44"/>
      <c r="K3056" s="44"/>
      <c r="L3056" s="44"/>
      <c r="M3056" s="44"/>
      <c r="N3056" s="44"/>
      <c r="O3056" s="44"/>
      <c r="P3056" s="44"/>
      <c r="Q3056" s="44"/>
      <c r="R3056" s="44"/>
      <c r="S3056" s="44"/>
      <c r="T3056" s="44"/>
      <c r="U3056" s="44"/>
      <c r="V3056" s="44"/>
      <c r="W3056" s="44"/>
      <c r="X3056" s="44"/>
      <c r="Y3056" s="44"/>
      <c r="Z3056" s="44"/>
      <c r="AA3056" s="35"/>
      <c r="AB3056" s="35"/>
      <c r="AC3056" s="35"/>
      <c r="AD3056" s="35"/>
      <c r="AE3056" s="35"/>
      <c r="AF3056" s="35"/>
      <c r="AG3056" s="35"/>
      <c r="AH3056" s="35"/>
      <c r="AI3056" s="35"/>
      <c r="AJ3056" s="35"/>
      <c r="AK3056" s="35"/>
    </row>
    <row r="3057" spans="7:37" s="13" customFormat="1" ht="13.9" customHeight="1" x14ac:dyDescent="0.3">
      <c r="G3057" s="44"/>
      <c r="H3057" s="44"/>
      <c r="I3057" s="44"/>
      <c r="J3057" s="44"/>
      <c r="K3057" s="44"/>
      <c r="L3057" s="44"/>
      <c r="M3057" s="44"/>
      <c r="N3057" s="44"/>
      <c r="O3057" s="44"/>
      <c r="P3057" s="44"/>
      <c r="Q3057" s="44"/>
      <c r="R3057" s="44"/>
      <c r="S3057" s="44"/>
      <c r="T3057" s="44"/>
      <c r="U3057" s="44"/>
      <c r="V3057" s="44"/>
      <c r="W3057" s="44"/>
      <c r="X3057" s="44"/>
      <c r="Y3057" s="44"/>
      <c r="Z3057" s="44"/>
      <c r="AA3057" s="35"/>
      <c r="AB3057" s="35"/>
      <c r="AC3057" s="35"/>
      <c r="AD3057" s="35"/>
      <c r="AE3057" s="35"/>
      <c r="AF3057" s="35"/>
      <c r="AG3057" s="35"/>
      <c r="AH3057" s="35"/>
      <c r="AI3057" s="35"/>
      <c r="AJ3057" s="35"/>
      <c r="AK3057" s="35"/>
    </row>
    <row r="3058" spans="7:37" s="13" customFormat="1" ht="13.9" customHeight="1" x14ac:dyDescent="0.3">
      <c r="G3058" s="44"/>
      <c r="H3058" s="44"/>
      <c r="I3058" s="44"/>
      <c r="J3058" s="44"/>
      <c r="K3058" s="44"/>
      <c r="L3058" s="44"/>
      <c r="M3058" s="44"/>
      <c r="N3058" s="44"/>
      <c r="O3058" s="44"/>
      <c r="P3058" s="44"/>
      <c r="Q3058" s="44"/>
      <c r="R3058" s="44"/>
      <c r="S3058" s="44"/>
      <c r="T3058" s="44"/>
      <c r="U3058" s="44"/>
      <c r="V3058" s="44"/>
      <c r="W3058" s="44"/>
      <c r="X3058" s="44"/>
      <c r="Y3058" s="44"/>
      <c r="Z3058" s="44"/>
      <c r="AA3058" s="35"/>
      <c r="AB3058" s="35"/>
      <c r="AC3058" s="35"/>
      <c r="AD3058" s="35"/>
      <c r="AE3058" s="35"/>
      <c r="AF3058" s="35"/>
      <c r="AG3058" s="35"/>
      <c r="AH3058" s="35"/>
      <c r="AI3058" s="35"/>
      <c r="AJ3058" s="35"/>
      <c r="AK3058" s="35"/>
    </row>
    <row r="3059" spans="7:37" s="13" customFormat="1" ht="13.9" customHeight="1" x14ac:dyDescent="0.3">
      <c r="G3059" s="44"/>
      <c r="H3059" s="44"/>
      <c r="I3059" s="44"/>
      <c r="J3059" s="44"/>
      <c r="K3059" s="44"/>
      <c r="L3059" s="44"/>
      <c r="M3059" s="44"/>
      <c r="N3059" s="44"/>
      <c r="O3059" s="44"/>
      <c r="P3059" s="44"/>
      <c r="Q3059" s="44"/>
      <c r="R3059" s="44"/>
      <c r="S3059" s="44"/>
      <c r="T3059" s="44"/>
      <c r="U3059" s="44"/>
      <c r="V3059" s="44"/>
      <c r="W3059" s="44"/>
      <c r="X3059" s="44"/>
      <c r="Y3059" s="44"/>
      <c r="Z3059" s="44"/>
      <c r="AA3059" s="35"/>
      <c r="AB3059" s="35"/>
      <c r="AC3059" s="35"/>
      <c r="AD3059" s="35"/>
      <c r="AE3059" s="35"/>
      <c r="AF3059" s="35"/>
      <c r="AG3059" s="35"/>
      <c r="AH3059" s="35"/>
      <c r="AI3059" s="35"/>
      <c r="AJ3059" s="35"/>
      <c r="AK3059" s="35"/>
    </row>
    <row r="3060" spans="7:37" s="13" customFormat="1" ht="13.9" customHeight="1" x14ac:dyDescent="0.3">
      <c r="G3060" s="44"/>
      <c r="H3060" s="44"/>
      <c r="I3060" s="44"/>
      <c r="J3060" s="44"/>
      <c r="K3060" s="44"/>
      <c r="L3060" s="44"/>
      <c r="M3060" s="44"/>
      <c r="N3060" s="44"/>
      <c r="O3060" s="44"/>
      <c r="P3060" s="44"/>
      <c r="Q3060" s="44"/>
      <c r="R3060" s="44"/>
      <c r="S3060" s="44"/>
      <c r="T3060" s="44"/>
      <c r="U3060" s="44"/>
      <c r="V3060" s="44"/>
      <c r="W3060" s="44"/>
      <c r="X3060" s="44"/>
      <c r="Y3060" s="44"/>
      <c r="Z3060" s="44"/>
      <c r="AA3060" s="35"/>
      <c r="AB3060" s="35"/>
      <c r="AC3060" s="35"/>
      <c r="AD3060" s="35"/>
      <c r="AE3060" s="35"/>
      <c r="AF3060" s="35"/>
      <c r="AG3060" s="35"/>
      <c r="AH3060" s="35"/>
      <c r="AI3060" s="35"/>
      <c r="AJ3060" s="35"/>
      <c r="AK3060" s="35"/>
    </row>
    <row r="3061" spans="7:37" s="13" customFormat="1" ht="13.9" customHeight="1" x14ac:dyDescent="0.3">
      <c r="G3061" s="44"/>
      <c r="H3061" s="44"/>
      <c r="I3061" s="44"/>
      <c r="J3061" s="44"/>
      <c r="K3061" s="44"/>
      <c r="L3061" s="44"/>
      <c r="M3061" s="44"/>
      <c r="N3061" s="44"/>
      <c r="O3061" s="44"/>
      <c r="P3061" s="44"/>
      <c r="Q3061" s="44"/>
      <c r="R3061" s="44"/>
      <c r="S3061" s="44"/>
      <c r="T3061" s="44"/>
      <c r="U3061" s="44"/>
      <c r="V3061" s="44"/>
      <c r="W3061" s="44"/>
      <c r="X3061" s="44"/>
      <c r="Y3061" s="44"/>
      <c r="Z3061" s="44"/>
      <c r="AA3061" s="35"/>
      <c r="AB3061" s="35"/>
      <c r="AC3061" s="35"/>
      <c r="AD3061" s="35"/>
      <c r="AE3061" s="35"/>
      <c r="AF3061" s="35"/>
      <c r="AG3061" s="35"/>
      <c r="AH3061" s="35"/>
      <c r="AI3061" s="35"/>
      <c r="AJ3061" s="35"/>
      <c r="AK3061" s="35"/>
    </row>
    <row r="3062" spans="7:37" s="13" customFormat="1" ht="13.9" customHeight="1" x14ac:dyDescent="0.3">
      <c r="G3062" s="44"/>
      <c r="H3062" s="44"/>
      <c r="I3062" s="44"/>
      <c r="J3062" s="44"/>
      <c r="K3062" s="44"/>
      <c r="L3062" s="44"/>
      <c r="M3062" s="44"/>
      <c r="N3062" s="44"/>
      <c r="O3062" s="44"/>
      <c r="P3062" s="44"/>
      <c r="Q3062" s="44"/>
      <c r="R3062" s="44"/>
      <c r="S3062" s="44"/>
      <c r="T3062" s="44"/>
      <c r="U3062" s="44"/>
      <c r="V3062" s="44"/>
      <c r="W3062" s="44"/>
      <c r="X3062" s="44"/>
      <c r="Y3062" s="44"/>
      <c r="Z3062" s="44"/>
      <c r="AA3062" s="35"/>
      <c r="AB3062" s="35"/>
      <c r="AC3062" s="35"/>
      <c r="AD3062" s="35"/>
      <c r="AE3062" s="35"/>
      <c r="AF3062" s="35"/>
      <c r="AG3062" s="35"/>
      <c r="AH3062" s="35"/>
      <c r="AI3062" s="35"/>
      <c r="AJ3062" s="35"/>
      <c r="AK3062" s="35"/>
    </row>
    <row r="3063" spans="7:37" s="13" customFormat="1" ht="13.9" customHeight="1" x14ac:dyDescent="0.3">
      <c r="G3063" s="44"/>
      <c r="H3063" s="44"/>
      <c r="I3063" s="44"/>
      <c r="J3063" s="44"/>
      <c r="K3063" s="44"/>
      <c r="L3063" s="44"/>
      <c r="M3063" s="44"/>
      <c r="N3063" s="44"/>
      <c r="O3063" s="44"/>
      <c r="P3063" s="44"/>
      <c r="Q3063" s="44"/>
      <c r="R3063" s="44"/>
      <c r="S3063" s="44"/>
      <c r="T3063" s="44"/>
      <c r="U3063" s="44"/>
      <c r="V3063" s="44"/>
      <c r="W3063" s="44"/>
      <c r="X3063" s="44"/>
      <c r="Y3063" s="44"/>
      <c r="Z3063" s="44"/>
      <c r="AA3063" s="35"/>
      <c r="AB3063" s="35"/>
      <c r="AC3063" s="35"/>
      <c r="AD3063" s="35"/>
      <c r="AE3063" s="35"/>
      <c r="AF3063" s="35"/>
      <c r="AG3063" s="35"/>
      <c r="AH3063" s="35"/>
      <c r="AI3063" s="35"/>
      <c r="AJ3063" s="35"/>
      <c r="AK3063" s="35"/>
    </row>
    <row r="3064" spans="7:37" s="13" customFormat="1" ht="13.9" customHeight="1" x14ac:dyDescent="0.3">
      <c r="G3064" s="44"/>
      <c r="H3064" s="44"/>
      <c r="I3064" s="44"/>
      <c r="J3064" s="44"/>
      <c r="K3064" s="44"/>
      <c r="L3064" s="44"/>
      <c r="M3064" s="44"/>
      <c r="N3064" s="44"/>
      <c r="O3064" s="44"/>
      <c r="P3064" s="44"/>
      <c r="Q3064" s="44"/>
      <c r="R3064" s="44"/>
      <c r="S3064" s="44"/>
      <c r="T3064" s="44"/>
      <c r="U3064" s="44"/>
      <c r="V3064" s="44"/>
      <c r="W3064" s="44"/>
      <c r="X3064" s="44"/>
      <c r="Y3064" s="44"/>
      <c r="Z3064" s="44"/>
      <c r="AA3064" s="35"/>
      <c r="AB3064" s="35"/>
      <c r="AC3064" s="35"/>
      <c r="AD3064" s="35"/>
      <c r="AE3064" s="35"/>
      <c r="AF3064" s="35"/>
      <c r="AG3064" s="35"/>
      <c r="AH3064" s="35"/>
      <c r="AI3064" s="35"/>
      <c r="AJ3064" s="35"/>
      <c r="AK3064" s="35"/>
    </row>
    <row r="3065" spans="7:37" s="13" customFormat="1" ht="13.9" customHeight="1" x14ac:dyDescent="0.3">
      <c r="G3065" s="44"/>
      <c r="H3065" s="44"/>
      <c r="I3065" s="44"/>
      <c r="J3065" s="44"/>
      <c r="K3065" s="44"/>
      <c r="L3065" s="44"/>
      <c r="M3065" s="44"/>
      <c r="N3065" s="44"/>
      <c r="O3065" s="44"/>
      <c r="P3065" s="44"/>
      <c r="Q3065" s="44"/>
      <c r="R3065" s="44"/>
      <c r="S3065" s="44"/>
      <c r="T3065" s="44"/>
      <c r="U3065" s="44"/>
      <c r="V3065" s="44"/>
      <c r="W3065" s="44"/>
      <c r="X3065" s="44"/>
      <c r="Y3065" s="44"/>
      <c r="Z3065" s="44"/>
      <c r="AA3065" s="35"/>
      <c r="AB3065" s="35"/>
      <c r="AC3065" s="35"/>
      <c r="AD3065" s="35"/>
      <c r="AE3065" s="35"/>
      <c r="AF3065" s="35"/>
      <c r="AG3065" s="35"/>
      <c r="AH3065" s="35"/>
      <c r="AI3065" s="35"/>
      <c r="AJ3065" s="35"/>
      <c r="AK3065" s="35"/>
    </row>
    <row r="3066" spans="7:37" s="13" customFormat="1" ht="13.9" customHeight="1" x14ac:dyDescent="0.3">
      <c r="G3066" s="44"/>
      <c r="H3066" s="44"/>
      <c r="I3066" s="44"/>
      <c r="J3066" s="44"/>
      <c r="K3066" s="44"/>
      <c r="L3066" s="44"/>
      <c r="M3066" s="44"/>
      <c r="N3066" s="44"/>
      <c r="O3066" s="44"/>
      <c r="P3066" s="44"/>
      <c r="Q3066" s="44"/>
      <c r="R3066" s="44"/>
      <c r="S3066" s="44"/>
      <c r="T3066" s="44"/>
      <c r="U3066" s="44"/>
      <c r="V3066" s="44"/>
      <c r="W3066" s="44"/>
      <c r="X3066" s="44"/>
      <c r="Y3066" s="44"/>
      <c r="Z3066" s="44"/>
      <c r="AA3066" s="35"/>
      <c r="AB3066" s="35"/>
      <c r="AC3066" s="35"/>
      <c r="AD3066" s="35"/>
      <c r="AE3066" s="35"/>
      <c r="AF3066" s="35"/>
      <c r="AG3066" s="35"/>
      <c r="AH3066" s="35"/>
      <c r="AI3066" s="35"/>
      <c r="AJ3066" s="35"/>
      <c r="AK3066" s="35"/>
    </row>
    <row r="3067" spans="7:37" s="13" customFormat="1" ht="13.9" customHeight="1" x14ac:dyDescent="0.3">
      <c r="G3067" s="44"/>
      <c r="H3067" s="44"/>
      <c r="I3067" s="44"/>
      <c r="J3067" s="44"/>
      <c r="K3067" s="44"/>
      <c r="L3067" s="44"/>
      <c r="M3067" s="44"/>
      <c r="N3067" s="44"/>
      <c r="O3067" s="44"/>
      <c r="P3067" s="44"/>
      <c r="Q3067" s="44"/>
      <c r="R3067" s="44"/>
      <c r="S3067" s="44"/>
      <c r="T3067" s="44"/>
      <c r="U3067" s="44"/>
      <c r="V3067" s="44"/>
      <c r="W3067" s="44"/>
      <c r="X3067" s="44"/>
      <c r="Y3067" s="44"/>
      <c r="Z3067" s="44"/>
      <c r="AA3067" s="35"/>
      <c r="AB3067" s="35"/>
      <c r="AC3067" s="35"/>
      <c r="AD3067" s="35"/>
      <c r="AE3067" s="35"/>
      <c r="AF3067" s="35"/>
      <c r="AG3067" s="35"/>
      <c r="AH3067" s="35"/>
      <c r="AI3067" s="35"/>
      <c r="AJ3067" s="35"/>
      <c r="AK3067" s="35"/>
    </row>
    <row r="3068" spans="7:37" s="13" customFormat="1" ht="13.9" customHeight="1" x14ac:dyDescent="0.3">
      <c r="G3068" s="44"/>
      <c r="H3068" s="44"/>
      <c r="I3068" s="44"/>
      <c r="J3068" s="44"/>
      <c r="K3068" s="44"/>
      <c r="L3068" s="44"/>
      <c r="M3068" s="44"/>
      <c r="N3068" s="44"/>
      <c r="O3068" s="44"/>
      <c r="P3068" s="44"/>
      <c r="Q3068" s="44"/>
      <c r="R3068" s="44"/>
      <c r="S3068" s="44"/>
      <c r="T3068" s="44"/>
      <c r="U3068" s="44"/>
      <c r="V3068" s="44"/>
      <c r="W3068" s="44"/>
      <c r="X3068" s="44"/>
      <c r="Y3068" s="44"/>
      <c r="Z3068" s="44"/>
      <c r="AA3068" s="35"/>
      <c r="AB3068" s="35"/>
      <c r="AC3068" s="35"/>
      <c r="AD3068" s="35"/>
      <c r="AE3068" s="35"/>
      <c r="AF3068" s="35"/>
      <c r="AG3068" s="35"/>
      <c r="AH3068" s="35"/>
      <c r="AI3068" s="35"/>
      <c r="AJ3068" s="35"/>
      <c r="AK3068" s="35"/>
    </row>
    <row r="3069" spans="7:37" s="13" customFormat="1" ht="13.9" customHeight="1" x14ac:dyDescent="0.3">
      <c r="G3069" s="44"/>
      <c r="H3069" s="44"/>
      <c r="I3069" s="44"/>
      <c r="J3069" s="44"/>
      <c r="K3069" s="44"/>
      <c r="L3069" s="44"/>
      <c r="M3069" s="44"/>
      <c r="N3069" s="44"/>
      <c r="O3069" s="44"/>
      <c r="P3069" s="44"/>
      <c r="Q3069" s="44"/>
      <c r="R3069" s="44"/>
      <c r="S3069" s="44"/>
      <c r="T3069" s="44"/>
      <c r="U3069" s="44"/>
      <c r="V3069" s="44"/>
      <c r="W3069" s="44"/>
      <c r="X3069" s="44"/>
      <c r="Y3069" s="44"/>
      <c r="Z3069" s="44"/>
      <c r="AA3069" s="35"/>
      <c r="AB3069" s="35"/>
      <c r="AC3069" s="35"/>
      <c r="AD3069" s="35"/>
      <c r="AE3069" s="35"/>
      <c r="AF3069" s="35"/>
      <c r="AG3069" s="35"/>
      <c r="AH3069" s="35"/>
      <c r="AI3069" s="35"/>
      <c r="AJ3069" s="35"/>
      <c r="AK3069" s="35"/>
    </row>
    <row r="3070" spans="7:37" s="13" customFormat="1" ht="13.9" customHeight="1" x14ac:dyDescent="0.3">
      <c r="G3070" s="44"/>
      <c r="H3070" s="44"/>
      <c r="I3070" s="44"/>
      <c r="J3070" s="44"/>
      <c r="K3070" s="44"/>
      <c r="L3070" s="44"/>
      <c r="M3070" s="44"/>
      <c r="N3070" s="44"/>
      <c r="O3070" s="44"/>
      <c r="P3070" s="44"/>
      <c r="Q3070" s="44"/>
      <c r="R3070" s="44"/>
      <c r="S3070" s="44"/>
      <c r="T3070" s="44"/>
      <c r="U3070" s="44"/>
      <c r="V3070" s="44"/>
      <c r="W3070" s="44"/>
      <c r="X3070" s="44"/>
      <c r="Y3070" s="44"/>
      <c r="Z3070" s="44"/>
      <c r="AA3070" s="35"/>
      <c r="AB3070" s="35"/>
      <c r="AC3070" s="35"/>
      <c r="AD3070" s="35"/>
      <c r="AE3070" s="35"/>
      <c r="AF3070" s="35"/>
      <c r="AG3070" s="35"/>
      <c r="AH3070" s="35"/>
      <c r="AI3070" s="35"/>
      <c r="AJ3070" s="35"/>
      <c r="AK3070" s="35"/>
    </row>
    <row r="3071" spans="7:37" s="13" customFormat="1" ht="13.9" customHeight="1" x14ac:dyDescent="0.3">
      <c r="G3071" s="44"/>
      <c r="H3071" s="44"/>
      <c r="I3071" s="44"/>
      <c r="J3071" s="44"/>
      <c r="K3071" s="44"/>
      <c r="L3071" s="44"/>
      <c r="M3071" s="44"/>
      <c r="N3071" s="44"/>
      <c r="O3071" s="44"/>
      <c r="P3071" s="44"/>
      <c r="Q3071" s="44"/>
      <c r="R3071" s="44"/>
      <c r="S3071" s="44"/>
      <c r="T3071" s="44"/>
      <c r="U3071" s="44"/>
      <c r="V3071" s="44"/>
      <c r="W3071" s="44"/>
      <c r="X3071" s="44"/>
      <c r="Y3071" s="44"/>
      <c r="Z3071" s="44"/>
      <c r="AA3071" s="35"/>
      <c r="AB3071" s="35"/>
      <c r="AC3071" s="35"/>
      <c r="AD3071" s="35"/>
      <c r="AE3071" s="35"/>
      <c r="AF3071" s="35"/>
      <c r="AG3071" s="35"/>
      <c r="AH3071" s="35"/>
      <c r="AI3071" s="35"/>
      <c r="AJ3071" s="35"/>
      <c r="AK3071" s="35"/>
    </row>
    <row r="3072" spans="7:37" s="13" customFormat="1" ht="13.9" customHeight="1" x14ac:dyDescent="0.3">
      <c r="G3072" s="44"/>
      <c r="H3072" s="44"/>
      <c r="I3072" s="44"/>
      <c r="J3072" s="44"/>
      <c r="K3072" s="44"/>
      <c r="L3072" s="44"/>
      <c r="M3072" s="44"/>
      <c r="N3072" s="44"/>
      <c r="O3072" s="44"/>
      <c r="P3072" s="44"/>
      <c r="Q3072" s="44"/>
      <c r="R3072" s="44"/>
      <c r="S3072" s="44"/>
      <c r="T3072" s="44"/>
      <c r="U3072" s="44"/>
      <c r="V3072" s="44"/>
      <c r="W3072" s="44"/>
      <c r="X3072" s="44"/>
      <c r="Y3072" s="44"/>
      <c r="Z3072" s="44"/>
      <c r="AA3072" s="35"/>
      <c r="AB3072" s="35"/>
      <c r="AC3072" s="35"/>
      <c r="AD3072" s="35"/>
      <c r="AE3072" s="35"/>
      <c r="AF3072" s="35"/>
      <c r="AG3072" s="35"/>
      <c r="AH3072" s="35"/>
      <c r="AI3072" s="35"/>
      <c r="AJ3072" s="35"/>
      <c r="AK3072" s="35"/>
    </row>
    <row r="3073" spans="7:37" s="13" customFormat="1" ht="13.9" customHeight="1" x14ac:dyDescent="0.3">
      <c r="G3073" s="44"/>
      <c r="H3073" s="44"/>
      <c r="I3073" s="44"/>
      <c r="J3073" s="44"/>
      <c r="K3073" s="44"/>
      <c r="L3073" s="44"/>
      <c r="M3073" s="44"/>
      <c r="N3073" s="44"/>
      <c r="O3073" s="44"/>
      <c r="P3073" s="44"/>
      <c r="Q3073" s="44"/>
      <c r="R3073" s="44"/>
      <c r="S3073" s="44"/>
      <c r="T3073" s="44"/>
      <c r="U3073" s="44"/>
      <c r="V3073" s="44"/>
      <c r="W3073" s="44"/>
      <c r="X3073" s="44"/>
      <c r="Y3073" s="44"/>
      <c r="Z3073" s="44"/>
      <c r="AA3073" s="35"/>
      <c r="AB3073" s="35"/>
      <c r="AC3073" s="35"/>
      <c r="AD3073" s="35"/>
      <c r="AE3073" s="35"/>
      <c r="AF3073" s="35"/>
      <c r="AG3073" s="35"/>
      <c r="AH3073" s="35"/>
      <c r="AI3073" s="35"/>
      <c r="AJ3073" s="35"/>
      <c r="AK3073" s="35"/>
    </row>
    <row r="3074" spans="7:37" s="13" customFormat="1" ht="13.9" customHeight="1" x14ac:dyDescent="0.3">
      <c r="G3074" s="44"/>
      <c r="H3074" s="44"/>
      <c r="I3074" s="44"/>
      <c r="J3074" s="44"/>
      <c r="K3074" s="44"/>
      <c r="L3074" s="44"/>
      <c r="M3074" s="44"/>
      <c r="N3074" s="44"/>
      <c r="O3074" s="44"/>
      <c r="P3074" s="44"/>
      <c r="Q3074" s="44"/>
      <c r="R3074" s="44"/>
      <c r="S3074" s="44"/>
      <c r="T3074" s="44"/>
      <c r="U3074" s="44"/>
      <c r="V3074" s="44"/>
      <c r="W3074" s="44"/>
      <c r="X3074" s="44"/>
      <c r="Y3074" s="44"/>
      <c r="Z3074" s="44"/>
      <c r="AA3074" s="35"/>
      <c r="AB3074" s="35"/>
      <c r="AC3074" s="35"/>
      <c r="AD3074" s="35"/>
      <c r="AE3074" s="35"/>
      <c r="AF3074" s="35"/>
      <c r="AG3074" s="35"/>
      <c r="AH3074" s="35"/>
      <c r="AI3074" s="35"/>
      <c r="AJ3074" s="35"/>
      <c r="AK3074" s="35"/>
    </row>
    <row r="3075" spans="7:37" s="13" customFormat="1" ht="13.9" customHeight="1" x14ac:dyDescent="0.3">
      <c r="G3075" s="44"/>
      <c r="H3075" s="44"/>
      <c r="I3075" s="44"/>
      <c r="J3075" s="44"/>
      <c r="K3075" s="44"/>
      <c r="L3075" s="44"/>
      <c r="M3075" s="44"/>
      <c r="N3075" s="44"/>
      <c r="O3075" s="44"/>
      <c r="P3075" s="44"/>
      <c r="Q3075" s="44"/>
      <c r="R3075" s="44"/>
      <c r="S3075" s="44"/>
      <c r="T3075" s="44"/>
      <c r="U3075" s="44"/>
      <c r="V3075" s="44"/>
      <c r="W3075" s="44"/>
      <c r="X3075" s="44"/>
      <c r="Y3075" s="44"/>
      <c r="Z3075" s="44"/>
      <c r="AA3075" s="35"/>
      <c r="AB3075" s="35"/>
      <c r="AC3075" s="35"/>
      <c r="AD3075" s="35"/>
      <c r="AE3075" s="35"/>
      <c r="AF3075" s="35"/>
      <c r="AG3075" s="35"/>
      <c r="AH3075" s="35"/>
      <c r="AI3075" s="35"/>
      <c r="AJ3075" s="35"/>
      <c r="AK3075" s="35"/>
    </row>
    <row r="3076" spans="7:37" s="13" customFormat="1" ht="13.9" customHeight="1" x14ac:dyDescent="0.3">
      <c r="G3076" s="44"/>
      <c r="H3076" s="44"/>
      <c r="I3076" s="44"/>
      <c r="J3076" s="44"/>
      <c r="K3076" s="44"/>
      <c r="L3076" s="44"/>
      <c r="M3076" s="44"/>
      <c r="N3076" s="44"/>
      <c r="O3076" s="44"/>
      <c r="P3076" s="44"/>
      <c r="Q3076" s="44"/>
      <c r="R3076" s="44"/>
      <c r="S3076" s="44"/>
      <c r="T3076" s="44"/>
      <c r="U3076" s="44"/>
      <c r="V3076" s="44"/>
      <c r="W3076" s="44"/>
      <c r="X3076" s="44"/>
      <c r="Y3076" s="44"/>
      <c r="Z3076" s="44"/>
      <c r="AA3076" s="35"/>
      <c r="AB3076" s="35"/>
      <c r="AC3076" s="35"/>
      <c r="AD3076" s="35"/>
      <c r="AE3076" s="35"/>
      <c r="AF3076" s="35"/>
      <c r="AG3076" s="35"/>
      <c r="AH3076" s="35"/>
      <c r="AI3076" s="35"/>
      <c r="AJ3076" s="35"/>
      <c r="AK3076" s="35"/>
    </row>
    <row r="3077" spans="7:37" s="13" customFormat="1" ht="13.9" customHeight="1" x14ac:dyDescent="0.3">
      <c r="G3077" s="44"/>
      <c r="H3077" s="44"/>
      <c r="I3077" s="44"/>
      <c r="J3077" s="44"/>
      <c r="K3077" s="44"/>
      <c r="L3077" s="44"/>
      <c r="M3077" s="44"/>
      <c r="N3077" s="44"/>
      <c r="O3077" s="44"/>
      <c r="P3077" s="44"/>
      <c r="Q3077" s="44"/>
      <c r="R3077" s="44"/>
      <c r="S3077" s="44"/>
      <c r="T3077" s="44"/>
      <c r="U3077" s="44"/>
      <c r="V3077" s="44"/>
      <c r="W3077" s="44"/>
      <c r="X3077" s="44"/>
      <c r="Y3077" s="44"/>
      <c r="Z3077" s="44"/>
      <c r="AA3077" s="35"/>
      <c r="AB3077" s="35"/>
      <c r="AC3077" s="35"/>
      <c r="AD3077" s="35"/>
      <c r="AE3077" s="35"/>
      <c r="AF3077" s="35"/>
      <c r="AG3077" s="35"/>
      <c r="AH3077" s="35"/>
      <c r="AI3077" s="35"/>
      <c r="AJ3077" s="35"/>
      <c r="AK3077" s="35"/>
    </row>
    <row r="3078" spans="7:37" s="13" customFormat="1" ht="13.9" customHeight="1" x14ac:dyDescent="0.3">
      <c r="G3078" s="44"/>
      <c r="H3078" s="44"/>
      <c r="I3078" s="44"/>
      <c r="J3078" s="44"/>
      <c r="K3078" s="44"/>
      <c r="L3078" s="44"/>
      <c r="M3078" s="44"/>
      <c r="N3078" s="44"/>
      <c r="O3078" s="44"/>
      <c r="P3078" s="44"/>
      <c r="Q3078" s="44"/>
      <c r="R3078" s="44"/>
      <c r="S3078" s="44"/>
      <c r="T3078" s="44"/>
      <c r="U3078" s="44"/>
      <c r="V3078" s="44"/>
      <c r="W3078" s="44"/>
      <c r="X3078" s="44"/>
      <c r="Y3078" s="44"/>
      <c r="Z3078" s="44"/>
      <c r="AA3078" s="35"/>
      <c r="AB3078" s="35"/>
      <c r="AC3078" s="35"/>
      <c r="AD3078" s="35"/>
      <c r="AE3078" s="35"/>
      <c r="AF3078" s="35"/>
      <c r="AG3078" s="35"/>
      <c r="AH3078" s="35"/>
      <c r="AI3078" s="35"/>
      <c r="AJ3078" s="35"/>
      <c r="AK3078" s="35"/>
    </row>
    <row r="3079" spans="7:37" s="13" customFormat="1" ht="13.9" customHeight="1" x14ac:dyDescent="0.3">
      <c r="G3079" s="44"/>
      <c r="H3079" s="44"/>
      <c r="I3079" s="44"/>
      <c r="J3079" s="44"/>
      <c r="K3079" s="44"/>
      <c r="L3079" s="44"/>
      <c r="M3079" s="44"/>
      <c r="N3079" s="44"/>
      <c r="O3079" s="44"/>
      <c r="P3079" s="44"/>
      <c r="Q3079" s="44"/>
      <c r="R3079" s="44"/>
      <c r="S3079" s="44"/>
      <c r="T3079" s="44"/>
      <c r="U3079" s="44"/>
      <c r="V3079" s="44"/>
      <c r="W3079" s="44"/>
      <c r="X3079" s="44"/>
      <c r="Y3079" s="44"/>
      <c r="Z3079" s="44"/>
      <c r="AA3079" s="35"/>
      <c r="AB3079" s="35"/>
      <c r="AC3079" s="35"/>
      <c r="AD3079" s="35"/>
      <c r="AE3079" s="35"/>
      <c r="AF3079" s="35"/>
      <c r="AG3079" s="35"/>
      <c r="AH3079" s="35"/>
      <c r="AI3079" s="35"/>
      <c r="AJ3079" s="35"/>
      <c r="AK3079" s="35"/>
    </row>
    <row r="3080" spans="7:37" s="13" customFormat="1" ht="13.9" customHeight="1" x14ac:dyDescent="0.3">
      <c r="G3080" s="44"/>
      <c r="H3080" s="44"/>
      <c r="I3080" s="44"/>
      <c r="J3080" s="44"/>
      <c r="K3080" s="44"/>
      <c r="L3080" s="44"/>
      <c r="M3080" s="44"/>
      <c r="N3080" s="44"/>
      <c r="O3080" s="44"/>
      <c r="P3080" s="44"/>
      <c r="Q3080" s="44"/>
      <c r="R3080" s="44"/>
      <c r="S3080" s="44"/>
      <c r="T3080" s="44"/>
      <c r="U3080" s="44"/>
      <c r="V3080" s="44"/>
      <c r="W3080" s="44"/>
      <c r="X3080" s="44"/>
      <c r="Y3080" s="44"/>
      <c r="Z3080" s="44"/>
      <c r="AA3080" s="35"/>
      <c r="AB3080" s="35"/>
      <c r="AC3080" s="35"/>
      <c r="AD3080" s="35"/>
      <c r="AE3080" s="35"/>
      <c r="AF3080" s="35"/>
      <c r="AG3080" s="35"/>
      <c r="AH3080" s="35"/>
      <c r="AI3080" s="35"/>
      <c r="AJ3080" s="35"/>
      <c r="AK3080" s="35"/>
    </row>
    <row r="3081" spans="7:37" s="13" customFormat="1" ht="13.9" customHeight="1" x14ac:dyDescent="0.3">
      <c r="G3081" s="44"/>
      <c r="H3081" s="44"/>
      <c r="I3081" s="44"/>
      <c r="J3081" s="44"/>
      <c r="K3081" s="44"/>
      <c r="L3081" s="44"/>
      <c r="M3081" s="44"/>
      <c r="N3081" s="44"/>
      <c r="O3081" s="44"/>
      <c r="P3081" s="44"/>
      <c r="Q3081" s="44"/>
      <c r="R3081" s="44"/>
      <c r="S3081" s="44"/>
      <c r="T3081" s="44"/>
      <c r="U3081" s="44"/>
      <c r="V3081" s="44"/>
      <c r="W3081" s="44"/>
      <c r="X3081" s="44"/>
      <c r="Y3081" s="44"/>
      <c r="Z3081" s="44"/>
      <c r="AA3081" s="35"/>
      <c r="AB3081" s="35"/>
      <c r="AC3081" s="35"/>
      <c r="AD3081" s="35"/>
      <c r="AE3081" s="35"/>
      <c r="AF3081" s="35"/>
      <c r="AG3081" s="35"/>
      <c r="AH3081" s="35"/>
      <c r="AI3081" s="35"/>
      <c r="AJ3081" s="35"/>
      <c r="AK3081" s="35"/>
    </row>
    <row r="3082" spans="7:37" s="13" customFormat="1" ht="13.9" customHeight="1" x14ac:dyDescent="0.3">
      <c r="G3082" s="44"/>
      <c r="H3082" s="44"/>
      <c r="I3082" s="44"/>
      <c r="J3082" s="44"/>
      <c r="K3082" s="44"/>
      <c r="L3082" s="44"/>
      <c r="M3082" s="44"/>
      <c r="N3082" s="44"/>
      <c r="O3082" s="44"/>
      <c r="P3082" s="44"/>
      <c r="Q3082" s="44"/>
      <c r="R3082" s="44"/>
      <c r="S3082" s="44"/>
      <c r="T3082" s="44"/>
      <c r="U3082" s="44"/>
      <c r="V3082" s="44"/>
      <c r="W3082" s="44"/>
      <c r="X3082" s="44"/>
      <c r="Y3082" s="44"/>
      <c r="Z3082" s="44"/>
      <c r="AA3082" s="35"/>
      <c r="AB3082" s="35"/>
      <c r="AC3082" s="35"/>
      <c r="AD3082" s="35"/>
      <c r="AE3082" s="35"/>
      <c r="AF3082" s="35"/>
      <c r="AG3082" s="35"/>
      <c r="AH3082" s="35"/>
      <c r="AI3082" s="35"/>
      <c r="AJ3082" s="35"/>
      <c r="AK3082" s="35"/>
    </row>
    <row r="3083" spans="7:37" s="13" customFormat="1" ht="13.9" customHeight="1" x14ac:dyDescent="0.3">
      <c r="G3083" s="44"/>
      <c r="H3083" s="44"/>
      <c r="I3083" s="44"/>
      <c r="J3083" s="44"/>
      <c r="K3083" s="44"/>
      <c r="L3083" s="44"/>
      <c r="M3083" s="44"/>
      <c r="N3083" s="44"/>
      <c r="O3083" s="44"/>
      <c r="P3083" s="44"/>
      <c r="Q3083" s="44"/>
      <c r="R3083" s="44"/>
      <c r="S3083" s="44"/>
      <c r="T3083" s="44"/>
      <c r="U3083" s="44"/>
      <c r="V3083" s="44"/>
      <c r="W3083" s="44"/>
      <c r="X3083" s="44"/>
      <c r="Y3083" s="44"/>
      <c r="Z3083" s="44"/>
      <c r="AA3083" s="35"/>
      <c r="AB3083" s="35"/>
      <c r="AC3083" s="35"/>
      <c r="AD3083" s="35"/>
      <c r="AE3083" s="35"/>
      <c r="AF3083" s="35"/>
      <c r="AG3083" s="35"/>
      <c r="AH3083" s="35"/>
      <c r="AI3083" s="35"/>
      <c r="AJ3083" s="35"/>
      <c r="AK3083" s="35"/>
    </row>
    <row r="3084" spans="7:37" s="13" customFormat="1" ht="13.9" customHeight="1" x14ac:dyDescent="0.3">
      <c r="G3084" s="44"/>
      <c r="H3084" s="44"/>
      <c r="I3084" s="44"/>
      <c r="J3084" s="44"/>
      <c r="K3084" s="44"/>
      <c r="L3084" s="44"/>
      <c r="M3084" s="44"/>
      <c r="N3084" s="44"/>
      <c r="O3084" s="44"/>
      <c r="P3084" s="44"/>
      <c r="Q3084" s="44"/>
      <c r="R3084" s="44"/>
      <c r="S3084" s="44"/>
      <c r="T3084" s="44"/>
      <c r="U3084" s="44"/>
      <c r="V3084" s="44"/>
      <c r="W3084" s="44"/>
      <c r="X3084" s="44"/>
      <c r="Y3084" s="44"/>
      <c r="Z3084" s="44"/>
      <c r="AA3084" s="35"/>
      <c r="AB3084" s="35"/>
      <c r="AC3084" s="35"/>
      <c r="AD3084" s="35"/>
      <c r="AE3084" s="35"/>
      <c r="AF3084" s="35"/>
      <c r="AG3084" s="35"/>
      <c r="AH3084" s="35"/>
      <c r="AI3084" s="35"/>
      <c r="AJ3084" s="35"/>
      <c r="AK3084" s="35"/>
    </row>
    <row r="3085" spans="7:37" s="13" customFormat="1" ht="13.9" customHeight="1" x14ac:dyDescent="0.3">
      <c r="G3085" s="44"/>
      <c r="H3085" s="44"/>
      <c r="I3085" s="44"/>
      <c r="J3085" s="44"/>
      <c r="K3085" s="44"/>
      <c r="L3085" s="44"/>
      <c r="M3085" s="44"/>
      <c r="N3085" s="44"/>
      <c r="O3085" s="44"/>
      <c r="P3085" s="44"/>
      <c r="Q3085" s="44"/>
      <c r="R3085" s="44"/>
      <c r="S3085" s="44"/>
      <c r="T3085" s="44"/>
      <c r="U3085" s="44"/>
      <c r="V3085" s="44"/>
      <c r="W3085" s="44"/>
      <c r="X3085" s="44"/>
      <c r="Y3085" s="44"/>
      <c r="Z3085" s="44"/>
      <c r="AA3085" s="35"/>
      <c r="AB3085" s="35"/>
      <c r="AC3085" s="35"/>
      <c r="AD3085" s="35"/>
      <c r="AE3085" s="35"/>
      <c r="AF3085" s="35"/>
      <c r="AG3085" s="35"/>
      <c r="AH3085" s="35"/>
      <c r="AI3085" s="35"/>
      <c r="AJ3085" s="35"/>
      <c r="AK3085" s="35"/>
    </row>
    <row r="3086" spans="7:37" s="13" customFormat="1" ht="13.9" customHeight="1" x14ac:dyDescent="0.3">
      <c r="G3086" s="44"/>
      <c r="H3086" s="44"/>
      <c r="I3086" s="44"/>
      <c r="J3086" s="44"/>
      <c r="K3086" s="44"/>
      <c r="L3086" s="44"/>
      <c r="M3086" s="44"/>
      <c r="N3086" s="44"/>
      <c r="O3086" s="44"/>
      <c r="P3086" s="44"/>
      <c r="Q3086" s="44"/>
      <c r="R3086" s="44"/>
      <c r="S3086" s="44"/>
      <c r="T3086" s="44"/>
      <c r="U3086" s="44"/>
      <c r="V3086" s="44"/>
      <c r="W3086" s="44"/>
      <c r="X3086" s="44"/>
      <c r="Y3086" s="44"/>
      <c r="Z3086" s="44"/>
      <c r="AA3086" s="35"/>
      <c r="AB3086" s="35"/>
      <c r="AC3086" s="35"/>
      <c r="AD3086" s="35"/>
      <c r="AE3086" s="35"/>
      <c r="AF3086" s="35"/>
      <c r="AG3086" s="35"/>
      <c r="AH3086" s="35"/>
      <c r="AI3086" s="35"/>
      <c r="AJ3086" s="35"/>
      <c r="AK3086" s="35"/>
    </row>
    <row r="3087" spans="7:37" s="13" customFormat="1" ht="13.9" customHeight="1" x14ac:dyDescent="0.3">
      <c r="G3087" s="44"/>
      <c r="H3087" s="44"/>
      <c r="I3087" s="44"/>
      <c r="J3087" s="44"/>
      <c r="K3087" s="44"/>
      <c r="L3087" s="44"/>
      <c r="M3087" s="44"/>
      <c r="N3087" s="44"/>
      <c r="O3087" s="44"/>
      <c r="P3087" s="44"/>
      <c r="Q3087" s="44"/>
      <c r="R3087" s="44"/>
      <c r="S3087" s="44"/>
      <c r="T3087" s="44"/>
      <c r="U3087" s="44"/>
      <c r="V3087" s="44"/>
      <c r="W3087" s="44"/>
      <c r="X3087" s="44"/>
      <c r="Y3087" s="44"/>
      <c r="Z3087" s="44"/>
      <c r="AA3087" s="35"/>
      <c r="AB3087" s="35"/>
      <c r="AC3087" s="35"/>
      <c r="AD3087" s="35"/>
      <c r="AE3087" s="35"/>
      <c r="AF3087" s="35"/>
      <c r="AG3087" s="35"/>
      <c r="AH3087" s="35"/>
      <c r="AI3087" s="35"/>
      <c r="AJ3087" s="35"/>
      <c r="AK3087" s="35"/>
    </row>
    <row r="3088" spans="7:37" s="13" customFormat="1" ht="13.9" customHeight="1" x14ac:dyDescent="0.3">
      <c r="G3088" s="44"/>
      <c r="H3088" s="44"/>
      <c r="I3088" s="44"/>
      <c r="J3088" s="44"/>
      <c r="K3088" s="44"/>
      <c r="L3088" s="44"/>
      <c r="M3088" s="44"/>
      <c r="N3088" s="44"/>
      <c r="O3088" s="44"/>
      <c r="P3088" s="44"/>
      <c r="Q3088" s="44"/>
      <c r="R3088" s="44"/>
      <c r="S3088" s="44"/>
      <c r="T3088" s="44"/>
      <c r="U3088" s="44"/>
      <c r="V3088" s="44"/>
      <c r="W3088" s="44"/>
      <c r="X3088" s="44"/>
      <c r="Y3088" s="44"/>
      <c r="Z3088" s="44"/>
      <c r="AA3088" s="35"/>
      <c r="AB3088" s="35"/>
      <c r="AC3088" s="35"/>
      <c r="AD3088" s="35"/>
      <c r="AE3088" s="35"/>
      <c r="AF3088" s="35"/>
      <c r="AG3088" s="35"/>
      <c r="AH3088" s="35"/>
      <c r="AI3088" s="35"/>
      <c r="AJ3088" s="35"/>
      <c r="AK3088" s="35"/>
    </row>
    <row r="3089" spans="7:37" s="13" customFormat="1" ht="13.9" customHeight="1" x14ac:dyDescent="0.3">
      <c r="G3089" s="44"/>
      <c r="H3089" s="44"/>
      <c r="I3089" s="44"/>
      <c r="J3089" s="44"/>
      <c r="K3089" s="44"/>
      <c r="L3089" s="44"/>
      <c r="M3089" s="44"/>
      <c r="N3089" s="44"/>
      <c r="O3089" s="44"/>
      <c r="P3089" s="44"/>
      <c r="Q3089" s="44"/>
      <c r="R3089" s="44"/>
      <c r="S3089" s="44"/>
      <c r="T3089" s="44"/>
      <c r="U3089" s="44"/>
      <c r="V3089" s="44"/>
      <c r="W3089" s="44"/>
      <c r="X3089" s="44"/>
      <c r="Y3089" s="44"/>
      <c r="Z3089" s="44"/>
      <c r="AA3089" s="35"/>
      <c r="AB3089" s="35"/>
      <c r="AC3089" s="35"/>
      <c r="AD3089" s="35"/>
      <c r="AE3089" s="35"/>
      <c r="AF3089" s="35"/>
      <c r="AG3089" s="35"/>
      <c r="AH3089" s="35"/>
      <c r="AI3089" s="35"/>
      <c r="AJ3089" s="35"/>
      <c r="AK3089" s="35"/>
    </row>
    <row r="3090" spans="7:37" s="13" customFormat="1" ht="13.9" customHeight="1" x14ac:dyDescent="0.3">
      <c r="G3090" s="44"/>
      <c r="H3090" s="44"/>
      <c r="I3090" s="44"/>
      <c r="J3090" s="44"/>
      <c r="K3090" s="44"/>
      <c r="L3090" s="44"/>
      <c r="M3090" s="44"/>
      <c r="N3090" s="44"/>
      <c r="O3090" s="44"/>
      <c r="P3090" s="44"/>
      <c r="Q3090" s="44"/>
      <c r="R3090" s="44"/>
      <c r="S3090" s="44"/>
      <c r="T3090" s="44"/>
      <c r="U3090" s="44"/>
      <c r="V3090" s="44"/>
      <c r="W3090" s="44"/>
      <c r="X3090" s="44"/>
      <c r="Y3090" s="44"/>
      <c r="Z3090" s="44"/>
      <c r="AA3090" s="35"/>
      <c r="AB3090" s="35"/>
      <c r="AC3090" s="35"/>
      <c r="AD3090" s="35"/>
      <c r="AE3090" s="35"/>
      <c r="AF3090" s="35"/>
      <c r="AG3090" s="35"/>
      <c r="AH3090" s="35"/>
      <c r="AI3090" s="35"/>
      <c r="AJ3090" s="35"/>
      <c r="AK3090" s="35"/>
    </row>
    <row r="3091" spans="7:37" s="13" customFormat="1" ht="13.9" customHeight="1" x14ac:dyDescent="0.3">
      <c r="G3091" s="44"/>
      <c r="H3091" s="44"/>
      <c r="I3091" s="44"/>
      <c r="J3091" s="44"/>
      <c r="K3091" s="44"/>
      <c r="L3091" s="44"/>
      <c r="M3091" s="44"/>
      <c r="N3091" s="44"/>
      <c r="O3091" s="44"/>
      <c r="P3091" s="44"/>
      <c r="Q3091" s="44"/>
      <c r="R3091" s="44"/>
      <c r="S3091" s="44"/>
      <c r="T3091" s="44"/>
      <c r="U3091" s="44"/>
      <c r="V3091" s="44"/>
      <c r="W3091" s="44"/>
      <c r="X3091" s="44"/>
      <c r="Y3091" s="44"/>
      <c r="Z3091" s="44"/>
      <c r="AA3091" s="35"/>
      <c r="AB3091" s="35"/>
      <c r="AC3091" s="35"/>
      <c r="AD3091" s="35"/>
      <c r="AE3091" s="35"/>
      <c r="AF3091" s="35"/>
      <c r="AG3091" s="35"/>
      <c r="AH3091" s="35"/>
      <c r="AI3091" s="35"/>
      <c r="AJ3091" s="35"/>
      <c r="AK3091" s="35"/>
    </row>
    <row r="3092" spans="7:37" s="13" customFormat="1" ht="13.9" customHeight="1" x14ac:dyDescent="0.3">
      <c r="G3092" s="44"/>
      <c r="H3092" s="44"/>
      <c r="I3092" s="44"/>
      <c r="J3092" s="44"/>
      <c r="K3092" s="44"/>
      <c r="L3092" s="44"/>
      <c r="M3092" s="44"/>
      <c r="N3092" s="44"/>
      <c r="O3092" s="44"/>
      <c r="P3092" s="44"/>
      <c r="Q3092" s="44"/>
      <c r="R3092" s="44"/>
      <c r="S3092" s="44"/>
      <c r="T3092" s="44"/>
      <c r="U3092" s="44"/>
      <c r="V3092" s="44"/>
      <c r="W3092" s="44"/>
      <c r="X3092" s="44"/>
      <c r="Y3092" s="44"/>
      <c r="Z3092" s="44"/>
      <c r="AA3092" s="35"/>
      <c r="AB3092" s="35"/>
      <c r="AC3092" s="35"/>
      <c r="AD3092" s="35"/>
      <c r="AE3092" s="35"/>
      <c r="AF3092" s="35"/>
      <c r="AG3092" s="35"/>
      <c r="AH3092" s="35"/>
      <c r="AI3092" s="35"/>
      <c r="AJ3092" s="35"/>
      <c r="AK3092" s="35"/>
    </row>
    <row r="3093" spans="7:37" s="13" customFormat="1" ht="13.9" customHeight="1" x14ac:dyDescent="0.3">
      <c r="G3093" s="44"/>
      <c r="H3093" s="44"/>
      <c r="I3093" s="44"/>
      <c r="J3093" s="44"/>
      <c r="K3093" s="44"/>
      <c r="L3093" s="44"/>
      <c r="M3093" s="44"/>
      <c r="N3093" s="44"/>
      <c r="O3093" s="44"/>
      <c r="P3093" s="44"/>
      <c r="Q3093" s="44"/>
      <c r="R3093" s="44"/>
      <c r="S3093" s="44"/>
      <c r="T3093" s="44"/>
      <c r="U3093" s="44"/>
      <c r="V3093" s="44"/>
      <c r="W3093" s="44"/>
      <c r="X3093" s="44"/>
      <c r="Y3093" s="44"/>
      <c r="Z3093" s="44"/>
      <c r="AA3093" s="35"/>
      <c r="AB3093" s="35"/>
      <c r="AC3093" s="35"/>
      <c r="AD3093" s="35"/>
      <c r="AE3093" s="35"/>
      <c r="AF3093" s="35"/>
      <c r="AG3093" s="35"/>
      <c r="AH3093" s="35"/>
      <c r="AI3093" s="35"/>
      <c r="AJ3093" s="35"/>
      <c r="AK3093" s="35"/>
    </row>
    <row r="3094" spans="7:37" s="13" customFormat="1" ht="13.9" customHeight="1" x14ac:dyDescent="0.3">
      <c r="G3094" s="44"/>
      <c r="H3094" s="44"/>
      <c r="I3094" s="44"/>
      <c r="J3094" s="44"/>
      <c r="K3094" s="44"/>
      <c r="L3094" s="44"/>
      <c r="M3094" s="44"/>
      <c r="N3094" s="44"/>
      <c r="O3094" s="44"/>
      <c r="P3094" s="44"/>
      <c r="Q3094" s="44"/>
      <c r="R3094" s="44"/>
      <c r="S3094" s="44"/>
      <c r="T3094" s="44"/>
      <c r="U3094" s="44"/>
      <c r="V3094" s="44"/>
      <c r="W3094" s="44"/>
      <c r="X3094" s="44"/>
      <c r="Y3094" s="44"/>
      <c r="Z3094" s="44"/>
      <c r="AA3094" s="35"/>
      <c r="AB3094" s="35"/>
      <c r="AC3094" s="35"/>
      <c r="AD3094" s="35"/>
      <c r="AE3094" s="35"/>
      <c r="AF3094" s="35"/>
      <c r="AG3094" s="35"/>
      <c r="AH3094" s="35"/>
      <c r="AI3094" s="35"/>
      <c r="AJ3094" s="35"/>
      <c r="AK3094" s="35"/>
    </row>
    <row r="3095" spans="7:37" s="13" customFormat="1" ht="13.9" customHeight="1" x14ac:dyDescent="0.3">
      <c r="G3095" s="44"/>
      <c r="H3095" s="44"/>
      <c r="I3095" s="44"/>
      <c r="J3095" s="44"/>
      <c r="K3095" s="44"/>
      <c r="L3095" s="44"/>
      <c r="M3095" s="44"/>
      <c r="N3095" s="44"/>
      <c r="O3095" s="44"/>
      <c r="P3095" s="44"/>
      <c r="Q3095" s="44"/>
      <c r="R3095" s="44"/>
      <c r="S3095" s="44"/>
      <c r="T3095" s="44"/>
      <c r="U3095" s="44"/>
      <c r="V3095" s="44"/>
      <c r="W3095" s="44"/>
      <c r="X3095" s="44"/>
      <c r="Y3095" s="44"/>
      <c r="Z3095" s="44"/>
      <c r="AA3095" s="35"/>
      <c r="AB3095" s="35"/>
      <c r="AC3095" s="35"/>
      <c r="AD3095" s="35"/>
      <c r="AE3095" s="35"/>
      <c r="AF3095" s="35"/>
      <c r="AG3095" s="35"/>
      <c r="AH3095" s="35"/>
      <c r="AI3095" s="35"/>
      <c r="AJ3095" s="35"/>
      <c r="AK3095" s="35"/>
    </row>
    <row r="3096" spans="7:37" s="13" customFormat="1" ht="13.9" customHeight="1" x14ac:dyDescent="0.3">
      <c r="G3096" s="44"/>
      <c r="H3096" s="44"/>
      <c r="I3096" s="44"/>
      <c r="J3096" s="44"/>
      <c r="K3096" s="44"/>
      <c r="L3096" s="44"/>
      <c r="M3096" s="44"/>
      <c r="N3096" s="44"/>
      <c r="O3096" s="44"/>
      <c r="P3096" s="44"/>
      <c r="Q3096" s="44"/>
      <c r="R3096" s="44"/>
      <c r="S3096" s="44"/>
      <c r="T3096" s="44"/>
      <c r="U3096" s="44"/>
      <c r="V3096" s="44"/>
      <c r="W3096" s="44"/>
      <c r="X3096" s="44"/>
      <c r="Y3096" s="44"/>
      <c r="Z3096" s="44"/>
      <c r="AA3096" s="35"/>
      <c r="AB3096" s="35"/>
      <c r="AC3096" s="35"/>
      <c r="AD3096" s="35"/>
      <c r="AE3096" s="35"/>
      <c r="AF3096" s="35"/>
      <c r="AG3096" s="35"/>
      <c r="AH3096" s="35"/>
      <c r="AI3096" s="35"/>
      <c r="AJ3096" s="35"/>
      <c r="AK3096" s="35"/>
    </row>
    <row r="3097" spans="7:37" s="13" customFormat="1" ht="13.9" customHeight="1" x14ac:dyDescent="0.3">
      <c r="G3097" s="44"/>
      <c r="H3097" s="44"/>
      <c r="I3097" s="44"/>
      <c r="J3097" s="44"/>
      <c r="K3097" s="44"/>
      <c r="L3097" s="44"/>
      <c r="M3097" s="44"/>
      <c r="N3097" s="44"/>
      <c r="O3097" s="44"/>
      <c r="P3097" s="44"/>
      <c r="Q3097" s="44"/>
      <c r="R3097" s="44"/>
      <c r="S3097" s="44"/>
      <c r="T3097" s="44"/>
      <c r="U3097" s="44"/>
      <c r="V3097" s="44"/>
      <c r="W3097" s="44"/>
      <c r="X3097" s="44"/>
      <c r="Y3097" s="44"/>
      <c r="Z3097" s="44"/>
      <c r="AA3097" s="35"/>
      <c r="AB3097" s="35"/>
      <c r="AC3097" s="35"/>
      <c r="AD3097" s="35"/>
      <c r="AE3097" s="35"/>
      <c r="AF3097" s="35"/>
      <c r="AG3097" s="35"/>
      <c r="AH3097" s="35"/>
      <c r="AI3097" s="35"/>
      <c r="AJ3097" s="35"/>
      <c r="AK3097" s="35"/>
    </row>
    <row r="3098" spans="7:37" s="13" customFormat="1" ht="13.9" customHeight="1" x14ac:dyDescent="0.3">
      <c r="G3098" s="44"/>
      <c r="H3098" s="44"/>
      <c r="I3098" s="44"/>
      <c r="J3098" s="44"/>
      <c r="K3098" s="44"/>
      <c r="L3098" s="44"/>
      <c r="M3098" s="44"/>
      <c r="N3098" s="44"/>
      <c r="O3098" s="44"/>
      <c r="P3098" s="44"/>
      <c r="Q3098" s="44"/>
      <c r="R3098" s="44"/>
      <c r="S3098" s="44"/>
      <c r="T3098" s="44"/>
      <c r="U3098" s="44"/>
      <c r="V3098" s="44"/>
      <c r="W3098" s="44"/>
      <c r="X3098" s="44"/>
      <c r="Y3098" s="44"/>
      <c r="Z3098" s="44"/>
      <c r="AA3098" s="35"/>
      <c r="AB3098" s="35"/>
      <c r="AC3098" s="35"/>
      <c r="AD3098" s="35"/>
      <c r="AE3098" s="35"/>
      <c r="AF3098" s="35"/>
      <c r="AG3098" s="35"/>
      <c r="AH3098" s="35"/>
      <c r="AI3098" s="35"/>
      <c r="AJ3098" s="35"/>
      <c r="AK3098" s="35"/>
    </row>
    <row r="3099" spans="7:37" s="13" customFormat="1" ht="13.9" customHeight="1" x14ac:dyDescent="0.3">
      <c r="G3099" s="44"/>
      <c r="H3099" s="44"/>
      <c r="I3099" s="44"/>
      <c r="J3099" s="44"/>
      <c r="K3099" s="44"/>
      <c r="L3099" s="44"/>
      <c r="M3099" s="44"/>
      <c r="N3099" s="44"/>
      <c r="O3099" s="44"/>
      <c r="P3099" s="44"/>
      <c r="Q3099" s="44"/>
      <c r="R3099" s="44"/>
      <c r="S3099" s="44"/>
      <c r="T3099" s="44"/>
      <c r="U3099" s="44"/>
      <c r="V3099" s="44"/>
      <c r="W3099" s="44"/>
      <c r="X3099" s="44"/>
      <c r="Y3099" s="44"/>
      <c r="Z3099" s="44"/>
      <c r="AA3099" s="35"/>
      <c r="AB3099" s="35"/>
      <c r="AC3099" s="35"/>
      <c r="AD3099" s="35"/>
      <c r="AE3099" s="35"/>
      <c r="AF3099" s="35"/>
      <c r="AG3099" s="35"/>
      <c r="AH3099" s="35"/>
      <c r="AI3099" s="35"/>
      <c r="AJ3099" s="35"/>
      <c r="AK3099" s="35"/>
    </row>
    <row r="3100" spans="7:37" s="13" customFormat="1" ht="13.9" customHeight="1" x14ac:dyDescent="0.3">
      <c r="G3100" s="44"/>
      <c r="H3100" s="44"/>
      <c r="I3100" s="44"/>
      <c r="J3100" s="44"/>
      <c r="K3100" s="44"/>
      <c r="L3100" s="44"/>
      <c r="M3100" s="44"/>
      <c r="N3100" s="44"/>
      <c r="O3100" s="44"/>
      <c r="P3100" s="44"/>
      <c r="Q3100" s="44"/>
      <c r="R3100" s="44"/>
      <c r="S3100" s="44"/>
      <c r="T3100" s="44"/>
      <c r="U3100" s="44"/>
      <c r="V3100" s="44"/>
      <c r="W3100" s="44"/>
      <c r="X3100" s="44"/>
      <c r="Y3100" s="44"/>
      <c r="Z3100" s="44"/>
      <c r="AA3100" s="35"/>
      <c r="AB3100" s="35"/>
      <c r="AC3100" s="35"/>
      <c r="AD3100" s="35"/>
      <c r="AE3100" s="35"/>
      <c r="AF3100" s="35"/>
      <c r="AG3100" s="35"/>
      <c r="AH3100" s="35"/>
      <c r="AI3100" s="35"/>
      <c r="AJ3100" s="35"/>
      <c r="AK3100" s="35"/>
    </row>
    <row r="3101" spans="7:37" s="13" customFormat="1" ht="13.9" customHeight="1" x14ac:dyDescent="0.3">
      <c r="G3101" s="44"/>
      <c r="H3101" s="44"/>
      <c r="I3101" s="44"/>
      <c r="J3101" s="44"/>
      <c r="K3101" s="44"/>
      <c r="L3101" s="44"/>
      <c r="M3101" s="44"/>
      <c r="N3101" s="44"/>
      <c r="O3101" s="44"/>
      <c r="P3101" s="44"/>
      <c r="Q3101" s="44"/>
      <c r="R3101" s="44"/>
      <c r="S3101" s="44"/>
      <c r="T3101" s="44"/>
      <c r="U3101" s="44"/>
      <c r="V3101" s="44"/>
      <c r="W3101" s="44"/>
      <c r="X3101" s="44"/>
      <c r="Y3101" s="44"/>
      <c r="Z3101" s="44"/>
      <c r="AA3101" s="35"/>
      <c r="AB3101" s="35"/>
      <c r="AC3101" s="35"/>
      <c r="AD3101" s="35"/>
      <c r="AE3101" s="35"/>
      <c r="AF3101" s="35"/>
      <c r="AG3101" s="35"/>
      <c r="AH3101" s="35"/>
      <c r="AI3101" s="35"/>
      <c r="AJ3101" s="35"/>
      <c r="AK3101" s="35"/>
    </row>
    <row r="3102" spans="7:37" s="13" customFormat="1" ht="13.9" customHeight="1" x14ac:dyDescent="0.3">
      <c r="G3102" s="44"/>
      <c r="H3102" s="44"/>
      <c r="I3102" s="44"/>
      <c r="J3102" s="44"/>
      <c r="K3102" s="44"/>
      <c r="L3102" s="44"/>
      <c r="M3102" s="44"/>
      <c r="N3102" s="44"/>
      <c r="O3102" s="44"/>
      <c r="P3102" s="44"/>
      <c r="Q3102" s="44"/>
      <c r="R3102" s="44"/>
      <c r="S3102" s="44"/>
      <c r="T3102" s="44"/>
      <c r="U3102" s="44"/>
      <c r="V3102" s="44"/>
      <c r="W3102" s="44"/>
      <c r="X3102" s="44"/>
      <c r="Y3102" s="44"/>
      <c r="Z3102" s="44"/>
      <c r="AA3102" s="35"/>
      <c r="AB3102" s="35"/>
      <c r="AC3102" s="35"/>
      <c r="AD3102" s="35"/>
      <c r="AE3102" s="35"/>
      <c r="AF3102" s="35"/>
      <c r="AG3102" s="35"/>
      <c r="AH3102" s="35"/>
      <c r="AI3102" s="35"/>
      <c r="AJ3102" s="35"/>
      <c r="AK3102" s="35"/>
    </row>
    <row r="3103" spans="7:37" s="13" customFormat="1" ht="13.9" customHeight="1" x14ac:dyDescent="0.3">
      <c r="G3103" s="44"/>
      <c r="H3103" s="44"/>
      <c r="I3103" s="44"/>
      <c r="J3103" s="44"/>
      <c r="K3103" s="44"/>
      <c r="L3103" s="44"/>
      <c r="M3103" s="44"/>
      <c r="N3103" s="44"/>
      <c r="O3103" s="44"/>
      <c r="P3103" s="44"/>
      <c r="Q3103" s="44"/>
      <c r="R3103" s="44"/>
      <c r="S3103" s="44"/>
      <c r="T3103" s="44"/>
      <c r="U3103" s="44"/>
      <c r="V3103" s="44"/>
      <c r="W3103" s="44"/>
      <c r="X3103" s="44"/>
      <c r="Y3103" s="44"/>
      <c r="Z3103" s="44"/>
      <c r="AA3103" s="35"/>
      <c r="AB3103" s="35"/>
      <c r="AC3103" s="35"/>
      <c r="AD3103" s="35"/>
      <c r="AE3103" s="35"/>
      <c r="AF3103" s="35"/>
      <c r="AG3103" s="35"/>
      <c r="AH3103" s="35"/>
      <c r="AI3103" s="35"/>
      <c r="AJ3103" s="35"/>
      <c r="AK3103" s="35"/>
    </row>
    <row r="3104" spans="7:37" s="13" customFormat="1" ht="13.9" customHeight="1" x14ac:dyDescent="0.3">
      <c r="G3104" s="44"/>
      <c r="H3104" s="44"/>
      <c r="I3104" s="44"/>
      <c r="J3104" s="44"/>
      <c r="K3104" s="44"/>
      <c r="L3104" s="44"/>
      <c r="M3104" s="44"/>
      <c r="N3104" s="44"/>
      <c r="O3104" s="44"/>
      <c r="P3104" s="44"/>
      <c r="Q3104" s="44"/>
      <c r="R3104" s="44"/>
      <c r="S3104" s="44"/>
      <c r="T3104" s="44"/>
      <c r="U3104" s="44"/>
      <c r="V3104" s="44"/>
      <c r="W3104" s="44"/>
      <c r="X3104" s="44"/>
      <c r="Y3104" s="44"/>
      <c r="Z3104" s="44"/>
      <c r="AA3104" s="35"/>
      <c r="AB3104" s="35"/>
      <c r="AC3104" s="35"/>
      <c r="AD3104" s="35"/>
      <c r="AE3104" s="35"/>
      <c r="AF3104" s="35"/>
      <c r="AG3104" s="35"/>
      <c r="AH3104" s="35"/>
      <c r="AI3104" s="35"/>
      <c r="AJ3104" s="35"/>
      <c r="AK3104" s="35"/>
    </row>
    <row r="3105" spans="7:37" s="13" customFormat="1" ht="13.9" customHeight="1" x14ac:dyDescent="0.3">
      <c r="G3105" s="44"/>
      <c r="H3105" s="44"/>
      <c r="I3105" s="44"/>
      <c r="J3105" s="44"/>
      <c r="K3105" s="44"/>
      <c r="L3105" s="44"/>
      <c r="M3105" s="44"/>
      <c r="N3105" s="44"/>
      <c r="O3105" s="44"/>
      <c r="P3105" s="44"/>
      <c r="Q3105" s="44"/>
      <c r="R3105" s="44"/>
      <c r="S3105" s="44"/>
      <c r="T3105" s="44"/>
      <c r="U3105" s="44"/>
      <c r="V3105" s="44"/>
      <c r="W3105" s="44"/>
      <c r="X3105" s="44"/>
      <c r="Y3105" s="44"/>
      <c r="Z3105" s="44"/>
      <c r="AA3105" s="35"/>
      <c r="AB3105" s="35"/>
      <c r="AC3105" s="35"/>
      <c r="AD3105" s="35"/>
      <c r="AE3105" s="35"/>
      <c r="AF3105" s="35"/>
      <c r="AG3105" s="35"/>
      <c r="AH3105" s="35"/>
      <c r="AI3105" s="35"/>
      <c r="AJ3105" s="35"/>
      <c r="AK3105" s="35"/>
    </row>
    <row r="3106" spans="7:37" s="13" customFormat="1" ht="13.9" customHeight="1" x14ac:dyDescent="0.3">
      <c r="G3106" s="44"/>
      <c r="H3106" s="44"/>
      <c r="I3106" s="44"/>
      <c r="J3106" s="44"/>
      <c r="K3106" s="44"/>
      <c r="L3106" s="44"/>
      <c r="M3106" s="44"/>
      <c r="N3106" s="44"/>
      <c r="O3106" s="44"/>
      <c r="P3106" s="44"/>
      <c r="Q3106" s="44"/>
      <c r="R3106" s="44"/>
      <c r="S3106" s="44"/>
      <c r="T3106" s="44"/>
      <c r="U3106" s="44"/>
      <c r="V3106" s="44"/>
      <c r="W3106" s="44"/>
      <c r="X3106" s="44"/>
      <c r="Y3106" s="44"/>
      <c r="Z3106" s="44"/>
      <c r="AA3106" s="35"/>
      <c r="AB3106" s="35"/>
      <c r="AC3106" s="35"/>
      <c r="AD3106" s="35"/>
      <c r="AE3106" s="35"/>
      <c r="AF3106" s="35"/>
      <c r="AG3106" s="35"/>
      <c r="AH3106" s="35"/>
      <c r="AI3106" s="35"/>
      <c r="AJ3106" s="35"/>
      <c r="AK3106" s="35"/>
    </row>
    <row r="3107" spans="7:37" s="13" customFormat="1" ht="13.9" customHeight="1" x14ac:dyDescent="0.3">
      <c r="G3107" s="44"/>
      <c r="H3107" s="44"/>
      <c r="I3107" s="44"/>
      <c r="J3107" s="44"/>
      <c r="K3107" s="44"/>
      <c r="L3107" s="44"/>
      <c r="M3107" s="44"/>
      <c r="N3107" s="44"/>
      <c r="O3107" s="44"/>
      <c r="P3107" s="44"/>
      <c r="Q3107" s="44"/>
      <c r="R3107" s="44"/>
      <c r="S3107" s="44"/>
      <c r="T3107" s="44"/>
      <c r="U3107" s="44"/>
      <c r="V3107" s="44"/>
      <c r="W3107" s="44"/>
      <c r="X3107" s="44"/>
      <c r="Y3107" s="44"/>
      <c r="Z3107" s="44"/>
      <c r="AA3107" s="35"/>
      <c r="AB3107" s="35"/>
      <c r="AC3107" s="35"/>
      <c r="AD3107" s="35"/>
      <c r="AE3107" s="35"/>
      <c r="AF3107" s="35"/>
      <c r="AG3107" s="35"/>
      <c r="AH3107" s="35"/>
      <c r="AI3107" s="35"/>
      <c r="AJ3107" s="35"/>
      <c r="AK3107" s="35"/>
    </row>
    <row r="3108" spans="7:37" s="13" customFormat="1" ht="13.9" customHeight="1" x14ac:dyDescent="0.3">
      <c r="G3108" s="44"/>
      <c r="H3108" s="44"/>
      <c r="I3108" s="44"/>
      <c r="J3108" s="44"/>
      <c r="K3108" s="44"/>
      <c r="L3108" s="44"/>
      <c r="M3108" s="44"/>
      <c r="N3108" s="44"/>
      <c r="O3108" s="44"/>
      <c r="P3108" s="44"/>
      <c r="Q3108" s="44"/>
      <c r="R3108" s="44"/>
      <c r="S3108" s="44"/>
      <c r="T3108" s="44"/>
      <c r="U3108" s="44"/>
      <c r="V3108" s="44"/>
      <c r="W3108" s="44"/>
      <c r="X3108" s="44"/>
      <c r="Y3108" s="44"/>
      <c r="Z3108" s="44"/>
      <c r="AA3108" s="35"/>
      <c r="AB3108" s="35"/>
      <c r="AC3108" s="35"/>
      <c r="AD3108" s="35"/>
      <c r="AE3108" s="35"/>
      <c r="AF3108" s="35"/>
      <c r="AG3108" s="35"/>
      <c r="AH3108" s="35"/>
      <c r="AI3108" s="35"/>
      <c r="AJ3108" s="35"/>
      <c r="AK3108" s="35"/>
    </row>
    <row r="3109" spans="7:37" s="13" customFormat="1" ht="13.9" customHeight="1" x14ac:dyDescent="0.3">
      <c r="G3109" s="44"/>
      <c r="H3109" s="44"/>
      <c r="I3109" s="44"/>
      <c r="J3109" s="44"/>
      <c r="K3109" s="44"/>
      <c r="L3109" s="44"/>
      <c r="M3109" s="44"/>
      <c r="N3109" s="44"/>
      <c r="O3109" s="44"/>
      <c r="P3109" s="44"/>
      <c r="Q3109" s="44"/>
      <c r="R3109" s="44"/>
      <c r="S3109" s="44"/>
      <c r="T3109" s="44"/>
      <c r="U3109" s="44"/>
      <c r="V3109" s="44"/>
      <c r="W3109" s="44"/>
      <c r="X3109" s="44"/>
      <c r="Y3109" s="44"/>
      <c r="Z3109" s="44"/>
      <c r="AA3109" s="35"/>
      <c r="AB3109" s="35"/>
      <c r="AC3109" s="35"/>
      <c r="AD3109" s="35"/>
      <c r="AE3109" s="35"/>
      <c r="AF3109" s="35"/>
      <c r="AG3109" s="35"/>
      <c r="AH3109" s="35"/>
      <c r="AI3109" s="35"/>
      <c r="AJ3109" s="35"/>
      <c r="AK3109" s="35"/>
    </row>
    <row r="3110" spans="7:37" s="13" customFormat="1" ht="13.9" customHeight="1" x14ac:dyDescent="0.3">
      <c r="G3110" s="44"/>
      <c r="H3110" s="44"/>
      <c r="I3110" s="44"/>
      <c r="J3110" s="44"/>
      <c r="K3110" s="44"/>
      <c r="L3110" s="44"/>
      <c r="M3110" s="44"/>
      <c r="N3110" s="44"/>
      <c r="O3110" s="44"/>
      <c r="P3110" s="44"/>
      <c r="Q3110" s="44"/>
      <c r="R3110" s="44"/>
      <c r="S3110" s="44"/>
      <c r="T3110" s="44"/>
      <c r="U3110" s="44"/>
      <c r="V3110" s="44"/>
      <c r="W3110" s="44"/>
      <c r="X3110" s="44"/>
      <c r="Y3110" s="44"/>
      <c r="Z3110" s="44"/>
      <c r="AA3110" s="35"/>
      <c r="AB3110" s="35"/>
      <c r="AC3110" s="35"/>
      <c r="AD3110" s="35"/>
      <c r="AE3110" s="35"/>
      <c r="AF3110" s="35"/>
      <c r="AG3110" s="35"/>
      <c r="AH3110" s="35"/>
      <c r="AI3110" s="35"/>
      <c r="AJ3110" s="35"/>
      <c r="AK3110" s="35"/>
    </row>
    <row r="3111" spans="7:37" s="13" customFormat="1" ht="13.9" customHeight="1" x14ac:dyDescent="0.3">
      <c r="G3111" s="44"/>
      <c r="H3111" s="44"/>
      <c r="I3111" s="44"/>
      <c r="J3111" s="44"/>
      <c r="K3111" s="44"/>
      <c r="L3111" s="44"/>
      <c r="M3111" s="44"/>
      <c r="N3111" s="44"/>
      <c r="O3111" s="44"/>
      <c r="P3111" s="44"/>
      <c r="Q3111" s="44"/>
      <c r="R3111" s="44"/>
      <c r="S3111" s="44"/>
      <c r="T3111" s="44"/>
      <c r="U3111" s="44"/>
      <c r="V3111" s="44"/>
      <c r="W3111" s="44"/>
      <c r="X3111" s="44"/>
      <c r="Y3111" s="44"/>
      <c r="Z3111" s="44"/>
      <c r="AA3111" s="35"/>
      <c r="AB3111" s="35"/>
      <c r="AC3111" s="35"/>
      <c r="AD3111" s="35"/>
      <c r="AE3111" s="35"/>
      <c r="AF3111" s="35"/>
      <c r="AG3111" s="35"/>
      <c r="AH3111" s="35"/>
      <c r="AI3111" s="35"/>
      <c r="AJ3111" s="35"/>
      <c r="AK3111" s="35"/>
    </row>
    <row r="3112" spans="7:37" s="13" customFormat="1" ht="13.9" customHeight="1" x14ac:dyDescent="0.3">
      <c r="G3112" s="44"/>
      <c r="H3112" s="44"/>
      <c r="I3112" s="44"/>
      <c r="J3112" s="44"/>
      <c r="K3112" s="44"/>
      <c r="L3112" s="44"/>
      <c r="M3112" s="44"/>
      <c r="N3112" s="44"/>
      <c r="O3112" s="44"/>
      <c r="P3112" s="44"/>
      <c r="Q3112" s="44"/>
      <c r="R3112" s="44"/>
      <c r="S3112" s="44"/>
      <c r="T3112" s="44"/>
      <c r="U3112" s="44"/>
      <c r="V3112" s="44"/>
      <c r="W3112" s="44"/>
      <c r="X3112" s="44"/>
      <c r="Y3112" s="44"/>
      <c r="Z3112" s="44"/>
      <c r="AA3112" s="35"/>
      <c r="AB3112" s="35"/>
      <c r="AC3112" s="35"/>
      <c r="AD3112" s="35"/>
      <c r="AE3112" s="35"/>
      <c r="AF3112" s="35"/>
      <c r="AG3112" s="35"/>
      <c r="AH3112" s="35"/>
      <c r="AI3112" s="35"/>
      <c r="AJ3112" s="35"/>
      <c r="AK3112" s="35"/>
    </row>
    <row r="3113" spans="7:37" s="13" customFormat="1" ht="13.9" customHeight="1" x14ac:dyDescent="0.3">
      <c r="G3113" s="44"/>
      <c r="H3113" s="44"/>
      <c r="I3113" s="44"/>
      <c r="J3113" s="44"/>
      <c r="K3113" s="44"/>
      <c r="L3113" s="44"/>
      <c r="M3113" s="44"/>
      <c r="N3113" s="44"/>
      <c r="O3113" s="44"/>
      <c r="P3113" s="44"/>
      <c r="Q3113" s="44"/>
      <c r="R3113" s="44"/>
      <c r="S3113" s="44"/>
      <c r="T3113" s="44"/>
      <c r="U3113" s="44"/>
      <c r="V3113" s="44"/>
      <c r="W3113" s="44"/>
      <c r="X3113" s="44"/>
      <c r="Y3113" s="44"/>
      <c r="Z3113" s="44"/>
      <c r="AA3113" s="35"/>
      <c r="AB3113" s="35"/>
      <c r="AC3113" s="35"/>
      <c r="AD3113" s="35"/>
      <c r="AE3113" s="35"/>
      <c r="AF3113" s="35"/>
      <c r="AG3113" s="35"/>
      <c r="AH3113" s="35"/>
      <c r="AI3113" s="35"/>
      <c r="AJ3113" s="35"/>
      <c r="AK3113" s="35"/>
    </row>
    <row r="3114" spans="7:37" s="13" customFormat="1" ht="13.9" customHeight="1" x14ac:dyDescent="0.3">
      <c r="G3114" s="44"/>
      <c r="H3114" s="44"/>
      <c r="I3114" s="44"/>
      <c r="J3114" s="44"/>
      <c r="K3114" s="44"/>
      <c r="L3114" s="44"/>
      <c r="M3114" s="44"/>
      <c r="N3114" s="44"/>
      <c r="O3114" s="44"/>
      <c r="P3114" s="44"/>
      <c r="Q3114" s="44"/>
      <c r="R3114" s="44"/>
      <c r="S3114" s="44"/>
      <c r="T3114" s="44"/>
      <c r="U3114" s="44"/>
      <c r="V3114" s="44"/>
      <c r="W3114" s="44"/>
      <c r="X3114" s="44"/>
      <c r="Y3114" s="44"/>
      <c r="Z3114" s="44"/>
      <c r="AA3114" s="35"/>
      <c r="AB3114" s="35"/>
      <c r="AC3114" s="35"/>
      <c r="AD3114" s="35"/>
      <c r="AE3114" s="35"/>
      <c r="AF3114" s="35"/>
      <c r="AG3114" s="35"/>
      <c r="AH3114" s="35"/>
      <c r="AI3114" s="35"/>
      <c r="AJ3114" s="35"/>
      <c r="AK3114" s="35"/>
    </row>
    <row r="3115" spans="7:37" s="13" customFormat="1" ht="13.9" customHeight="1" x14ac:dyDescent="0.3">
      <c r="G3115" s="44"/>
      <c r="H3115" s="44"/>
      <c r="I3115" s="44"/>
      <c r="J3115" s="44"/>
      <c r="K3115" s="44"/>
      <c r="L3115" s="44"/>
      <c r="M3115" s="44"/>
      <c r="N3115" s="44"/>
      <c r="O3115" s="44"/>
      <c r="P3115" s="44"/>
      <c r="Q3115" s="44"/>
      <c r="R3115" s="44"/>
      <c r="S3115" s="44"/>
      <c r="T3115" s="44"/>
      <c r="U3115" s="44"/>
      <c r="V3115" s="44"/>
      <c r="W3115" s="44"/>
      <c r="X3115" s="44"/>
      <c r="Y3115" s="44"/>
      <c r="Z3115" s="44"/>
      <c r="AA3115" s="35"/>
      <c r="AB3115" s="35"/>
      <c r="AC3115" s="35"/>
      <c r="AD3115" s="35"/>
      <c r="AE3115" s="35"/>
      <c r="AF3115" s="35"/>
      <c r="AG3115" s="35"/>
      <c r="AH3115" s="35"/>
      <c r="AI3115" s="35"/>
      <c r="AJ3115" s="35"/>
      <c r="AK3115" s="35"/>
    </row>
    <row r="3116" spans="7:37" s="13" customFormat="1" ht="13.9" customHeight="1" x14ac:dyDescent="0.3">
      <c r="G3116" s="44"/>
      <c r="H3116" s="44"/>
      <c r="I3116" s="44"/>
      <c r="J3116" s="44"/>
      <c r="K3116" s="44"/>
      <c r="L3116" s="44"/>
      <c r="M3116" s="44"/>
      <c r="N3116" s="44"/>
      <c r="O3116" s="44"/>
      <c r="P3116" s="44"/>
      <c r="Q3116" s="44"/>
      <c r="R3116" s="44"/>
      <c r="S3116" s="44"/>
      <c r="T3116" s="44"/>
      <c r="U3116" s="44"/>
      <c r="V3116" s="44"/>
      <c r="W3116" s="44"/>
      <c r="X3116" s="44"/>
      <c r="Y3116" s="44"/>
      <c r="Z3116" s="44"/>
      <c r="AA3116" s="35"/>
      <c r="AB3116" s="35"/>
      <c r="AC3116" s="35"/>
      <c r="AD3116" s="35"/>
      <c r="AE3116" s="35"/>
      <c r="AF3116" s="35"/>
      <c r="AG3116" s="35"/>
      <c r="AH3116" s="35"/>
      <c r="AI3116" s="35"/>
      <c r="AJ3116" s="35"/>
      <c r="AK3116" s="35"/>
    </row>
    <row r="3117" spans="7:37" s="13" customFormat="1" ht="13.9" customHeight="1" x14ac:dyDescent="0.3">
      <c r="G3117" s="44"/>
      <c r="H3117" s="44"/>
      <c r="I3117" s="44"/>
      <c r="J3117" s="44"/>
      <c r="K3117" s="44"/>
      <c r="L3117" s="44"/>
      <c r="M3117" s="44"/>
      <c r="N3117" s="44"/>
      <c r="O3117" s="44"/>
      <c r="P3117" s="44"/>
      <c r="Q3117" s="44"/>
      <c r="R3117" s="44"/>
      <c r="S3117" s="44"/>
      <c r="T3117" s="44"/>
      <c r="U3117" s="44"/>
      <c r="V3117" s="44"/>
      <c r="W3117" s="44"/>
      <c r="X3117" s="44"/>
      <c r="Y3117" s="44"/>
      <c r="Z3117" s="44"/>
      <c r="AA3117" s="35"/>
      <c r="AB3117" s="35"/>
      <c r="AC3117" s="35"/>
      <c r="AD3117" s="35"/>
      <c r="AE3117" s="35"/>
      <c r="AF3117" s="35"/>
      <c r="AG3117" s="35"/>
      <c r="AH3117" s="35"/>
      <c r="AI3117" s="35"/>
      <c r="AJ3117" s="35"/>
      <c r="AK3117" s="35"/>
    </row>
    <row r="3118" spans="7:37" s="13" customFormat="1" ht="13.9" customHeight="1" x14ac:dyDescent="0.3">
      <c r="G3118" s="44"/>
      <c r="H3118" s="44"/>
      <c r="I3118" s="44"/>
      <c r="J3118" s="44"/>
      <c r="K3118" s="44"/>
      <c r="L3118" s="44"/>
      <c r="M3118" s="44"/>
      <c r="N3118" s="44"/>
      <c r="O3118" s="44"/>
      <c r="P3118" s="44"/>
      <c r="Q3118" s="44"/>
      <c r="R3118" s="44"/>
      <c r="S3118" s="44"/>
      <c r="T3118" s="44"/>
      <c r="U3118" s="44"/>
      <c r="V3118" s="44"/>
      <c r="W3118" s="44"/>
      <c r="X3118" s="44"/>
      <c r="Y3118" s="44"/>
      <c r="Z3118" s="44"/>
      <c r="AA3118" s="35"/>
      <c r="AB3118" s="35"/>
      <c r="AC3118" s="35"/>
      <c r="AD3118" s="35"/>
      <c r="AE3118" s="35"/>
      <c r="AF3118" s="35"/>
      <c r="AG3118" s="35"/>
      <c r="AH3118" s="35"/>
      <c r="AI3118" s="35"/>
      <c r="AJ3118" s="35"/>
      <c r="AK3118" s="35"/>
    </row>
    <row r="3119" spans="7:37" s="13" customFormat="1" ht="13.9" customHeight="1" x14ac:dyDescent="0.3">
      <c r="G3119" s="44"/>
      <c r="H3119" s="44"/>
      <c r="I3119" s="44"/>
      <c r="J3119" s="44"/>
      <c r="K3119" s="44"/>
      <c r="L3119" s="44"/>
      <c r="M3119" s="44"/>
      <c r="N3119" s="44"/>
      <c r="O3119" s="44"/>
      <c r="P3119" s="44"/>
      <c r="Q3119" s="44"/>
      <c r="R3119" s="44"/>
      <c r="S3119" s="44"/>
      <c r="T3119" s="44"/>
      <c r="U3119" s="44"/>
      <c r="V3119" s="44"/>
      <c r="W3119" s="44"/>
      <c r="X3119" s="44"/>
      <c r="Y3119" s="44"/>
      <c r="Z3119" s="44"/>
      <c r="AA3119" s="35"/>
      <c r="AB3119" s="35"/>
      <c r="AC3119" s="35"/>
      <c r="AD3119" s="35"/>
      <c r="AE3119" s="35"/>
      <c r="AF3119" s="35"/>
      <c r="AG3119" s="35"/>
      <c r="AH3119" s="35"/>
      <c r="AI3119" s="35"/>
      <c r="AJ3119" s="35"/>
      <c r="AK3119" s="35"/>
    </row>
    <row r="3120" spans="7:37" s="13" customFormat="1" ht="13.9" customHeight="1" x14ac:dyDescent="0.3">
      <c r="G3120" s="44"/>
      <c r="H3120" s="44"/>
      <c r="I3120" s="44"/>
      <c r="J3120" s="44"/>
      <c r="K3120" s="44"/>
      <c r="L3120" s="44"/>
      <c r="M3120" s="44"/>
      <c r="N3120" s="44"/>
      <c r="O3120" s="44"/>
      <c r="P3120" s="44"/>
      <c r="Q3120" s="44"/>
      <c r="R3120" s="44"/>
      <c r="S3120" s="44"/>
      <c r="T3120" s="44"/>
      <c r="U3120" s="44"/>
      <c r="V3120" s="44"/>
      <c r="W3120" s="44"/>
      <c r="X3120" s="44"/>
      <c r="Y3120" s="44"/>
      <c r="Z3120" s="44"/>
      <c r="AA3120" s="35"/>
      <c r="AB3120" s="35"/>
      <c r="AC3120" s="35"/>
      <c r="AD3120" s="35"/>
      <c r="AE3120" s="35"/>
      <c r="AF3120" s="35"/>
      <c r="AG3120" s="35"/>
      <c r="AH3120" s="35"/>
      <c r="AI3120" s="35"/>
      <c r="AJ3120" s="35"/>
      <c r="AK3120" s="35"/>
    </row>
    <row r="3121" spans="7:37" s="13" customFormat="1" ht="13.9" customHeight="1" x14ac:dyDescent="0.3">
      <c r="G3121" s="44"/>
      <c r="H3121" s="44"/>
      <c r="I3121" s="44"/>
      <c r="J3121" s="44"/>
      <c r="K3121" s="44"/>
      <c r="L3121" s="44"/>
      <c r="M3121" s="44"/>
      <c r="N3121" s="44"/>
      <c r="O3121" s="44"/>
      <c r="P3121" s="44"/>
      <c r="Q3121" s="44"/>
      <c r="R3121" s="44"/>
      <c r="S3121" s="44"/>
      <c r="T3121" s="44"/>
      <c r="U3121" s="44"/>
      <c r="V3121" s="44"/>
      <c r="W3121" s="44"/>
      <c r="X3121" s="44"/>
      <c r="Y3121" s="44"/>
      <c r="Z3121" s="44"/>
      <c r="AA3121" s="35"/>
      <c r="AB3121" s="35"/>
      <c r="AC3121" s="35"/>
      <c r="AD3121" s="35"/>
      <c r="AE3121" s="35"/>
      <c r="AF3121" s="35"/>
      <c r="AG3121" s="35"/>
      <c r="AH3121" s="35"/>
      <c r="AI3121" s="35"/>
      <c r="AJ3121" s="35"/>
      <c r="AK3121" s="35"/>
    </row>
    <row r="3122" spans="7:37" s="13" customFormat="1" ht="13.9" customHeight="1" x14ac:dyDescent="0.3">
      <c r="G3122" s="44"/>
      <c r="H3122" s="44"/>
      <c r="I3122" s="44"/>
      <c r="J3122" s="44"/>
      <c r="K3122" s="44"/>
      <c r="L3122" s="44"/>
      <c r="M3122" s="44"/>
      <c r="N3122" s="44"/>
      <c r="O3122" s="44"/>
      <c r="P3122" s="44"/>
      <c r="Q3122" s="44"/>
      <c r="R3122" s="44"/>
      <c r="S3122" s="44"/>
      <c r="T3122" s="44"/>
      <c r="U3122" s="44"/>
      <c r="V3122" s="44"/>
      <c r="W3122" s="44"/>
      <c r="X3122" s="44"/>
      <c r="Y3122" s="44"/>
      <c r="Z3122" s="44"/>
      <c r="AA3122" s="35"/>
      <c r="AB3122" s="35"/>
      <c r="AC3122" s="35"/>
      <c r="AD3122" s="35"/>
      <c r="AE3122" s="35"/>
      <c r="AF3122" s="35"/>
      <c r="AG3122" s="35"/>
      <c r="AH3122" s="35"/>
      <c r="AI3122" s="35"/>
      <c r="AJ3122" s="35"/>
      <c r="AK3122" s="35"/>
    </row>
    <row r="3123" spans="7:37" s="13" customFormat="1" ht="13.9" customHeight="1" x14ac:dyDescent="0.3">
      <c r="G3123" s="44"/>
      <c r="H3123" s="44"/>
      <c r="I3123" s="44"/>
      <c r="J3123" s="44"/>
      <c r="K3123" s="44"/>
      <c r="L3123" s="44"/>
      <c r="M3123" s="44"/>
      <c r="N3123" s="44"/>
      <c r="O3123" s="44"/>
      <c r="P3123" s="44"/>
      <c r="Q3123" s="44"/>
      <c r="R3123" s="44"/>
      <c r="S3123" s="44"/>
      <c r="T3123" s="44"/>
      <c r="U3123" s="44"/>
      <c r="V3123" s="44"/>
      <c r="W3123" s="44"/>
      <c r="X3123" s="44"/>
      <c r="Y3123" s="44"/>
      <c r="Z3123" s="44"/>
      <c r="AA3123" s="35"/>
      <c r="AB3123" s="35"/>
      <c r="AC3123" s="35"/>
      <c r="AD3123" s="35"/>
      <c r="AE3123" s="35"/>
      <c r="AF3123" s="35"/>
      <c r="AG3123" s="35"/>
      <c r="AH3123" s="35"/>
      <c r="AI3123" s="35"/>
      <c r="AJ3123" s="35"/>
      <c r="AK3123" s="35"/>
    </row>
    <row r="3124" spans="7:37" s="13" customFormat="1" ht="13.9" customHeight="1" x14ac:dyDescent="0.3">
      <c r="G3124" s="44"/>
      <c r="H3124" s="44"/>
      <c r="I3124" s="44"/>
      <c r="J3124" s="44"/>
      <c r="K3124" s="44"/>
      <c r="L3124" s="44"/>
      <c r="M3124" s="44"/>
      <c r="N3124" s="44"/>
      <c r="O3124" s="44"/>
      <c r="P3124" s="44"/>
      <c r="Q3124" s="44"/>
      <c r="R3124" s="44"/>
      <c r="S3124" s="44"/>
      <c r="T3124" s="44"/>
      <c r="U3124" s="44"/>
      <c r="V3124" s="44"/>
      <c r="W3124" s="44"/>
      <c r="X3124" s="44"/>
      <c r="Y3124" s="44"/>
      <c r="Z3124" s="44"/>
      <c r="AA3124" s="35"/>
      <c r="AB3124" s="35"/>
      <c r="AC3124" s="35"/>
      <c r="AD3124" s="35"/>
      <c r="AE3124" s="35"/>
      <c r="AF3124" s="35"/>
      <c r="AG3124" s="35"/>
      <c r="AH3124" s="35"/>
      <c r="AI3124" s="35"/>
      <c r="AJ3124" s="35"/>
      <c r="AK3124" s="35"/>
    </row>
    <row r="3125" spans="7:37" s="13" customFormat="1" ht="13.9" customHeight="1" x14ac:dyDescent="0.3">
      <c r="G3125" s="44"/>
      <c r="H3125" s="44"/>
      <c r="I3125" s="44"/>
      <c r="J3125" s="44"/>
      <c r="K3125" s="44"/>
      <c r="L3125" s="44"/>
      <c r="M3125" s="44"/>
      <c r="N3125" s="44"/>
      <c r="O3125" s="44"/>
      <c r="P3125" s="44"/>
      <c r="Q3125" s="44"/>
      <c r="R3125" s="44"/>
      <c r="S3125" s="44"/>
      <c r="T3125" s="44"/>
      <c r="U3125" s="44"/>
      <c r="V3125" s="44"/>
      <c r="W3125" s="44"/>
      <c r="X3125" s="44"/>
      <c r="Y3125" s="44"/>
      <c r="Z3125" s="44"/>
      <c r="AA3125" s="35"/>
      <c r="AB3125" s="35"/>
      <c r="AC3125" s="35"/>
      <c r="AD3125" s="35"/>
      <c r="AE3125" s="35"/>
      <c r="AF3125" s="35"/>
      <c r="AG3125" s="35"/>
      <c r="AH3125" s="35"/>
      <c r="AI3125" s="35"/>
      <c r="AJ3125" s="35"/>
      <c r="AK3125" s="35"/>
    </row>
    <row r="3126" spans="7:37" s="13" customFormat="1" ht="13.9" customHeight="1" x14ac:dyDescent="0.3">
      <c r="G3126" s="44"/>
      <c r="H3126" s="44"/>
      <c r="I3126" s="44"/>
      <c r="J3126" s="44"/>
      <c r="K3126" s="44"/>
      <c r="L3126" s="44"/>
      <c r="M3126" s="44"/>
      <c r="N3126" s="44"/>
      <c r="O3126" s="44"/>
      <c r="P3126" s="44"/>
      <c r="Q3126" s="44"/>
      <c r="R3126" s="44"/>
      <c r="S3126" s="44"/>
      <c r="T3126" s="44"/>
      <c r="U3126" s="44"/>
      <c r="V3126" s="44"/>
      <c r="W3126" s="44"/>
      <c r="X3126" s="44"/>
      <c r="Y3126" s="44"/>
      <c r="Z3126" s="44"/>
      <c r="AA3126" s="35"/>
      <c r="AB3126" s="35"/>
      <c r="AC3126" s="35"/>
      <c r="AD3126" s="35"/>
      <c r="AE3126" s="35"/>
      <c r="AF3126" s="35"/>
      <c r="AG3126" s="35"/>
      <c r="AH3126" s="35"/>
      <c r="AI3126" s="35"/>
      <c r="AJ3126" s="35"/>
      <c r="AK3126" s="35"/>
    </row>
    <row r="3127" spans="7:37" s="13" customFormat="1" ht="13.9" customHeight="1" x14ac:dyDescent="0.3">
      <c r="G3127" s="44"/>
      <c r="H3127" s="44"/>
      <c r="I3127" s="44"/>
      <c r="J3127" s="44"/>
      <c r="K3127" s="44"/>
      <c r="L3127" s="44"/>
      <c r="M3127" s="44"/>
      <c r="N3127" s="44"/>
      <c r="O3127" s="44"/>
      <c r="P3127" s="44"/>
      <c r="Q3127" s="44"/>
      <c r="R3127" s="44"/>
      <c r="S3127" s="44"/>
      <c r="T3127" s="44"/>
      <c r="U3127" s="44"/>
      <c r="V3127" s="44"/>
      <c r="W3127" s="44"/>
      <c r="X3127" s="44"/>
      <c r="Y3127" s="44"/>
      <c r="Z3127" s="44"/>
      <c r="AA3127" s="35"/>
      <c r="AB3127" s="35"/>
      <c r="AC3127" s="35"/>
      <c r="AD3127" s="35"/>
      <c r="AE3127" s="35"/>
      <c r="AF3127" s="35"/>
      <c r="AG3127" s="35"/>
      <c r="AH3127" s="35"/>
      <c r="AI3127" s="35"/>
      <c r="AJ3127" s="35"/>
      <c r="AK3127" s="35"/>
    </row>
    <row r="3128" spans="7:37" s="13" customFormat="1" ht="13.9" customHeight="1" x14ac:dyDescent="0.3">
      <c r="G3128" s="44"/>
      <c r="H3128" s="44"/>
      <c r="I3128" s="44"/>
      <c r="J3128" s="44"/>
      <c r="K3128" s="44"/>
      <c r="L3128" s="44"/>
      <c r="M3128" s="44"/>
      <c r="N3128" s="44"/>
      <c r="O3128" s="44"/>
      <c r="P3128" s="44"/>
      <c r="Q3128" s="44"/>
      <c r="R3128" s="44"/>
      <c r="S3128" s="44"/>
      <c r="T3128" s="44"/>
      <c r="U3128" s="44"/>
      <c r="V3128" s="44"/>
      <c r="W3128" s="44"/>
      <c r="X3128" s="44"/>
      <c r="Y3128" s="44"/>
      <c r="Z3128" s="44"/>
      <c r="AA3128" s="35"/>
      <c r="AB3128" s="35"/>
      <c r="AC3128" s="35"/>
      <c r="AD3128" s="35"/>
      <c r="AE3128" s="35"/>
      <c r="AF3128" s="35"/>
      <c r="AG3128" s="35"/>
      <c r="AH3128" s="35"/>
      <c r="AI3128" s="35"/>
      <c r="AJ3128" s="35"/>
      <c r="AK3128" s="35"/>
    </row>
    <row r="3129" spans="7:37" s="13" customFormat="1" ht="13.9" customHeight="1" x14ac:dyDescent="0.3">
      <c r="G3129" s="44"/>
      <c r="H3129" s="44"/>
      <c r="I3129" s="44"/>
      <c r="J3129" s="44"/>
      <c r="K3129" s="44"/>
      <c r="L3129" s="44"/>
      <c r="M3129" s="44"/>
      <c r="N3129" s="44"/>
      <c r="O3129" s="44"/>
      <c r="P3129" s="44"/>
      <c r="Q3129" s="44"/>
      <c r="R3129" s="44"/>
      <c r="S3129" s="44"/>
      <c r="T3129" s="44"/>
      <c r="U3129" s="44"/>
      <c r="V3129" s="44"/>
      <c r="W3129" s="44"/>
      <c r="X3129" s="44"/>
      <c r="Y3129" s="44"/>
      <c r="Z3129" s="44"/>
      <c r="AA3129" s="35"/>
      <c r="AB3129" s="35"/>
      <c r="AC3129" s="35"/>
      <c r="AD3129" s="35"/>
      <c r="AE3129" s="35"/>
      <c r="AF3129" s="35"/>
      <c r="AG3129" s="35"/>
      <c r="AH3129" s="35"/>
      <c r="AI3129" s="35"/>
      <c r="AJ3129" s="35"/>
      <c r="AK3129" s="35"/>
    </row>
    <row r="3130" spans="7:37" s="13" customFormat="1" ht="13.9" customHeight="1" x14ac:dyDescent="0.3">
      <c r="G3130" s="44"/>
      <c r="H3130" s="44"/>
      <c r="I3130" s="44"/>
      <c r="J3130" s="44"/>
      <c r="K3130" s="44"/>
      <c r="L3130" s="44"/>
      <c r="M3130" s="44"/>
      <c r="N3130" s="44"/>
      <c r="O3130" s="44"/>
      <c r="P3130" s="44"/>
      <c r="Q3130" s="44"/>
      <c r="R3130" s="44"/>
      <c r="S3130" s="44"/>
      <c r="T3130" s="44"/>
      <c r="U3130" s="44"/>
      <c r="V3130" s="44"/>
      <c r="W3130" s="44"/>
      <c r="X3130" s="44"/>
      <c r="Y3130" s="44"/>
      <c r="Z3130" s="44"/>
      <c r="AA3130" s="35"/>
      <c r="AB3130" s="35"/>
      <c r="AC3130" s="35"/>
      <c r="AD3130" s="35"/>
      <c r="AE3130" s="35"/>
      <c r="AF3130" s="35"/>
      <c r="AG3130" s="35"/>
      <c r="AH3130" s="35"/>
      <c r="AI3130" s="35"/>
      <c r="AJ3130" s="35"/>
      <c r="AK3130" s="35"/>
    </row>
    <row r="3131" spans="7:37" s="13" customFormat="1" ht="13.9" customHeight="1" x14ac:dyDescent="0.3">
      <c r="G3131" s="44"/>
      <c r="H3131" s="44"/>
      <c r="I3131" s="44"/>
      <c r="J3131" s="44"/>
      <c r="K3131" s="44"/>
      <c r="L3131" s="44"/>
      <c r="M3131" s="44"/>
      <c r="N3131" s="44"/>
      <c r="O3131" s="44"/>
      <c r="P3131" s="44"/>
      <c r="Q3131" s="44"/>
      <c r="R3131" s="44"/>
      <c r="S3131" s="44"/>
      <c r="T3131" s="44"/>
      <c r="U3131" s="44"/>
      <c r="V3131" s="44"/>
      <c r="W3131" s="44"/>
      <c r="X3131" s="44"/>
      <c r="Y3131" s="44"/>
      <c r="Z3131" s="44"/>
      <c r="AA3131" s="35"/>
      <c r="AB3131" s="35"/>
      <c r="AC3131" s="35"/>
      <c r="AD3131" s="35"/>
      <c r="AE3131" s="35"/>
      <c r="AF3131" s="35"/>
      <c r="AG3131" s="35"/>
      <c r="AH3131" s="35"/>
      <c r="AI3131" s="35"/>
      <c r="AJ3131" s="35"/>
      <c r="AK3131" s="35"/>
    </row>
    <row r="3132" spans="7:37" s="13" customFormat="1" ht="13.9" customHeight="1" x14ac:dyDescent="0.3">
      <c r="G3132" s="44"/>
      <c r="H3132" s="44"/>
      <c r="I3132" s="44"/>
      <c r="J3132" s="44"/>
      <c r="K3132" s="44"/>
      <c r="L3132" s="44"/>
      <c r="M3132" s="44"/>
      <c r="N3132" s="44"/>
      <c r="O3132" s="44"/>
      <c r="P3132" s="44"/>
      <c r="Q3132" s="44"/>
      <c r="R3132" s="44"/>
      <c r="S3132" s="44"/>
      <c r="T3132" s="44"/>
      <c r="U3132" s="44"/>
      <c r="V3132" s="44"/>
      <c r="W3132" s="44"/>
      <c r="X3132" s="44"/>
      <c r="Y3132" s="44"/>
      <c r="Z3132" s="44"/>
      <c r="AA3132" s="35"/>
      <c r="AB3132" s="35"/>
      <c r="AC3132" s="35"/>
      <c r="AD3132" s="35"/>
      <c r="AE3132" s="35"/>
      <c r="AF3132" s="35"/>
      <c r="AG3132" s="35"/>
      <c r="AH3132" s="35"/>
      <c r="AI3132" s="35"/>
      <c r="AJ3132" s="35"/>
      <c r="AK3132" s="35"/>
    </row>
    <row r="3133" spans="7:37" s="13" customFormat="1" ht="13.9" customHeight="1" x14ac:dyDescent="0.3">
      <c r="G3133" s="44"/>
      <c r="H3133" s="44"/>
      <c r="I3133" s="44"/>
      <c r="J3133" s="44"/>
      <c r="K3133" s="44"/>
      <c r="L3133" s="44"/>
      <c r="M3133" s="44"/>
      <c r="N3133" s="44"/>
      <c r="O3133" s="44"/>
      <c r="P3133" s="44"/>
      <c r="Q3133" s="44"/>
      <c r="R3133" s="44"/>
      <c r="S3133" s="44"/>
      <c r="T3133" s="44"/>
      <c r="U3133" s="44"/>
      <c r="V3133" s="44"/>
      <c r="W3133" s="44"/>
      <c r="X3133" s="44"/>
      <c r="Y3133" s="44"/>
      <c r="Z3133" s="44"/>
      <c r="AA3133" s="35"/>
      <c r="AB3133" s="35"/>
      <c r="AC3133" s="35"/>
      <c r="AD3133" s="35"/>
      <c r="AE3133" s="35"/>
      <c r="AF3133" s="35"/>
      <c r="AG3133" s="35"/>
      <c r="AH3133" s="35"/>
      <c r="AI3133" s="35"/>
      <c r="AJ3133" s="35"/>
      <c r="AK3133" s="35"/>
    </row>
    <row r="3134" spans="7:37" s="13" customFormat="1" ht="13.9" customHeight="1" x14ac:dyDescent="0.3">
      <c r="G3134" s="44"/>
      <c r="H3134" s="44"/>
      <c r="I3134" s="44"/>
      <c r="J3134" s="44"/>
      <c r="K3134" s="44"/>
      <c r="L3134" s="44"/>
      <c r="M3134" s="44"/>
      <c r="N3134" s="44"/>
      <c r="O3134" s="44"/>
      <c r="P3134" s="44"/>
      <c r="Q3134" s="44"/>
      <c r="R3134" s="44"/>
      <c r="S3134" s="44"/>
      <c r="T3134" s="44"/>
      <c r="U3134" s="44"/>
      <c r="V3134" s="44"/>
      <c r="W3134" s="44"/>
      <c r="X3134" s="44"/>
      <c r="Y3134" s="44"/>
      <c r="Z3134" s="44"/>
      <c r="AA3134" s="35"/>
      <c r="AB3134" s="35"/>
      <c r="AC3134" s="35"/>
      <c r="AD3134" s="35"/>
      <c r="AE3134" s="35"/>
      <c r="AF3134" s="35"/>
      <c r="AG3134" s="35"/>
      <c r="AH3134" s="35"/>
      <c r="AI3134" s="35"/>
      <c r="AJ3134" s="35"/>
      <c r="AK3134" s="35"/>
    </row>
    <row r="3135" spans="7:37" s="13" customFormat="1" ht="13.9" customHeight="1" x14ac:dyDescent="0.3">
      <c r="G3135" s="44"/>
      <c r="H3135" s="44"/>
      <c r="I3135" s="44"/>
      <c r="J3135" s="44"/>
      <c r="K3135" s="44"/>
      <c r="L3135" s="44"/>
      <c r="M3135" s="44"/>
      <c r="N3135" s="44"/>
      <c r="O3135" s="44"/>
      <c r="P3135" s="44"/>
      <c r="Q3135" s="44"/>
      <c r="R3135" s="44"/>
      <c r="S3135" s="44"/>
      <c r="T3135" s="44"/>
      <c r="U3135" s="44"/>
      <c r="V3135" s="44"/>
      <c r="W3135" s="44"/>
      <c r="X3135" s="44"/>
      <c r="Y3135" s="44"/>
      <c r="Z3135" s="44"/>
      <c r="AA3135" s="35"/>
      <c r="AB3135" s="35"/>
      <c r="AC3135" s="35"/>
      <c r="AD3135" s="35"/>
      <c r="AE3135" s="35"/>
      <c r="AF3135" s="35"/>
      <c r="AG3135" s="35"/>
      <c r="AH3135" s="35"/>
      <c r="AI3135" s="35"/>
      <c r="AJ3135" s="35"/>
      <c r="AK3135" s="35"/>
    </row>
    <row r="3136" spans="7:37" s="13" customFormat="1" ht="13.9" customHeight="1" x14ac:dyDescent="0.3">
      <c r="G3136" s="44"/>
      <c r="H3136" s="44"/>
      <c r="I3136" s="44"/>
      <c r="J3136" s="44"/>
      <c r="K3136" s="44"/>
      <c r="L3136" s="44"/>
      <c r="M3136" s="44"/>
      <c r="N3136" s="44"/>
      <c r="O3136" s="44"/>
      <c r="P3136" s="44"/>
      <c r="Q3136" s="44"/>
      <c r="R3136" s="44"/>
      <c r="S3136" s="44"/>
      <c r="T3136" s="44"/>
      <c r="U3136" s="44"/>
      <c r="V3136" s="44"/>
      <c r="W3136" s="44"/>
      <c r="X3136" s="44"/>
      <c r="Y3136" s="44"/>
      <c r="Z3136" s="44"/>
      <c r="AA3136" s="35"/>
      <c r="AB3136" s="35"/>
      <c r="AC3136" s="35"/>
      <c r="AD3136" s="35"/>
      <c r="AE3136" s="35"/>
      <c r="AF3136" s="35"/>
      <c r="AG3136" s="35"/>
      <c r="AH3136" s="35"/>
      <c r="AI3136" s="35"/>
      <c r="AJ3136" s="35"/>
      <c r="AK3136" s="35"/>
    </row>
    <row r="3137" spans="7:37" s="13" customFormat="1" ht="13.9" customHeight="1" x14ac:dyDescent="0.3">
      <c r="G3137" s="44"/>
      <c r="H3137" s="44"/>
      <c r="I3137" s="44"/>
      <c r="J3137" s="44"/>
      <c r="K3137" s="44"/>
      <c r="L3137" s="44"/>
      <c r="M3137" s="44"/>
      <c r="N3137" s="44"/>
      <c r="O3137" s="44"/>
      <c r="P3137" s="44"/>
      <c r="Q3137" s="44"/>
      <c r="R3137" s="44"/>
      <c r="S3137" s="44"/>
      <c r="T3137" s="44"/>
      <c r="U3137" s="44"/>
      <c r="V3137" s="44"/>
      <c r="W3137" s="44"/>
      <c r="X3137" s="44"/>
      <c r="Y3137" s="44"/>
      <c r="Z3137" s="44"/>
      <c r="AA3137" s="35"/>
      <c r="AB3137" s="35"/>
      <c r="AC3137" s="35"/>
      <c r="AD3137" s="35"/>
      <c r="AE3137" s="35"/>
      <c r="AF3137" s="35"/>
      <c r="AG3137" s="35"/>
      <c r="AH3137" s="35"/>
      <c r="AI3137" s="35"/>
      <c r="AJ3137" s="35"/>
      <c r="AK3137" s="35"/>
    </row>
    <row r="3138" spans="7:37" s="13" customFormat="1" ht="13.9" customHeight="1" x14ac:dyDescent="0.3">
      <c r="G3138" s="44"/>
      <c r="H3138" s="44"/>
      <c r="I3138" s="44"/>
      <c r="J3138" s="44"/>
      <c r="K3138" s="44"/>
      <c r="L3138" s="44"/>
      <c r="M3138" s="44"/>
      <c r="N3138" s="44"/>
      <c r="O3138" s="44"/>
      <c r="P3138" s="44"/>
      <c r="Q3138" s="44"/>
      <c r="R3138" s="44"/>
      <c r="S3138" s="44"/>
      <c r="T3138" s="44"/>
      <c r="U3138" s="44"/>
      <c r="V3138" s="44"/>
      <c r="W3138" s="44"/>
      <c r="X3138" s="44"/>
      <c r="Y3138" s="44"/>
      <c r="Z3138" s="44"/>
      <c r="AA3138" s="35"/>
      <c r="AB3138" s="35"/>
      <c r="AC3138" s="35"/>
      <c r="AD3138" s="35"/>
      <c r="AE3138" s="35"/>
      <c r="AF3138" s="35"/>
      <c r="AG3138" s="35"/>
      <c r="AH3138" s="35"/>
      <c r="AI3138" s="35"/>
      <c r="AJ3138" s="35"/>
      <c r="AK3138" s="35"/>
    </row>
    <row r="3139" spans="7:37" s="13" customFormat="1" ht="13.9" customHeight="1" x14ac:dyDescent="0.3">
      <c r="G3139" s="44"/>
      <c r="H3139" s="44"/>
      <c r="I3139" s="44"/>
      <c r="J3139" s="44"/>
      <c r="K3139" s="44"/>
      <c r="L3139" s="44"/>
      <c r="M3139" s="44"/>
      <c r="N3139" s="44"/>
      <c r="O3139" s="44"/>
      <c r="P3139" s="44"/>
      <c r="Q3139" s="44"/>
      <c r="R3139" s="44"/>
      <c r="S3139" s="44"/>
      <c r="T3139" s="44"/>
      <c r="U3139" s="44"/>
      <c r="V3139" s="44"/>
      <c r="W3139" s="44"/>
      <c r="X3139" s="44"/>
      <c r="Y3139" s="44"/>
      <c r="Z3139" s="44"/>
      <c r="AA3139" s="35"/>
      <c r="AB3139" s="35"/>
      <c r="AC3139" s="35"/>
      <c r="AD3139" s="35"/>
      <c r="AE3139" s="35"/>
      <c r="AF3139" s="35"/>
      <c r="AG3139" s="35"/>
      <c r="AH3139" s="35"/>
      <c r="AI3139" s="35"/>
      <c r="AJ3139" s="35"/>
      <c r="AK3139" s="35"/>
    </row>
    <row r="3140" spans="7:37" s="13" customFormat="1" ht="13.9" customHeight="1" x14ac:dyDescent="0.3">
      <c r="G3140" s="44"/>
      <c r="H3140" s="44"/>
      <c r="I3140" s="44"/>
      <c r="J3140" s="44"/>
      <c r="K3140" s="44"/>
      <c r="L3140" s="44"/>
      <c r="M3140" s="44"/>
      <c r="N3140" s="44"/>
      <c r="O3140" s="44"/>
      <c r="P3140" s="44"/>
      <c r="Q3140" s="44"/>
      <c r="R3140" s="44"/>
      <c r="S3140" s="44"/>
      <c r="T3140" s="44"/>
      <c r="U3140" s="44"/>
      <c r="V3140" s="44"/>
      <c r="W3140" s="44"/>
      <c r="X3140" s="44"/>
      <c r="Y3140" s="44"/>
      <c r="Z3140" s="44"/>
      <c r="AA3140" s="35"/>
      <c r="AB3140" s="35"/>
      <c r="AC3140" s="35"/>
      <c r="AD3140" s="35"/>
      <c r="AE3140" s="35"/>
      <c r="AF3140" s="35"/>
      <c r="AG3140" s="35"/>
      <c r="AH3140" s="35"/>
      <c r="AI3140" s="35"/>
      <c r="AJ3140" s="35"/>
      <c r="AK3140" s="35"/>
    </row>
    <row r="3141" spans="7:37" s="13" customFormat="1" ht="13.9" customHeight="1" x14ac:dyDescent="0.3">
      <c r="G3141" s="44"/>
      <c r="H3141" s="44"/>
      <c r="I3141" s="44"/>
      <c r="J3141" s="44"/>
      <c r="K3141" s="44"/>
      <c r="L3141" s="44"/>
      <c r="M3141" s="44"/>
      <c r="N3141" s="44"/>
      <c r="O3141" s="44"/>
      <c r="P3141" s="44"/>
      <c r="Q3141" s="44"/>
      <c r="R3141" s="44"/>
      <c r="S3141" s="44"/>
      <c r="T3141" s="44"/>
      <c r="U3141" s="44"/>
      <c r="V3141" s="44"/>
      <c r="W3141" s="44"/>
      <c r="X3141" s="44"/>
      <c r="Y3141" s="44"/>
      <c r="Z3141" s="44"/>
      <c r="AA3141" s="35"/>
      <c r="AB3141" s="35"/>
      <c r="AC3141" s="35"/>
      <c r="AD3141" s="35"/>
      <c r="AE3141" s="35"/>
      <c r="AF3141" s="35"/>
      <c r="AG3141" s="35"/>
      <c r="AH3141" s="35"/>
      <c r="AI3141" s="35"/>
      <c r="AJ3141" s="35"/>
      <c r="AK3141" s="35"/>
    </row>
    <row r="3142" spans="7:37" s="13" customFormat="1" ht="13.9" customHeight="1" x14ac:dyDescent="0.3">
      <c r="G3142" s="44"/>
      <c r="H3142" s="44"/>
      <c r="I3142" s="44"/>
      <c r="J3142" s="44"/>
      <c r="K3142" s="44"/>
      <c r="L3142" s="44"/>
      <c r="M3142" s="44"/>
      <c r="N3142" s="44"/>
      <c r="O3142" s="44"/>
      <c r="P3142" s="44"/>
      <c r="Q3142" s="44"/>
      <c r="R3142" s="44"/>
      <c r="S3142" s="44"/>
      <c r="T3142" s="44"/>
      <c r="U3142" s="44"/>
      <c r="V3142" s="44"/>
      <c r="W3142" s="44"/>
      <c r="X3142" s="44"/>
      <c r="Y3142" s="44"/>
      <c r="Z3142" s="44"/>
      <c r="AA3142" s="35"/>
      <c r="AB3142" s="35"/>
      <c r="AC3142" s="35"/>
      <c r="AD3142" s="35"/>
      <c r="AE3142" s="35"/>
      <c r="AF3142" s="35"/>
      <c r="AG3142" s="35"/>
      <c r="AH3142" s="35"/>
      <c r="AI3142" s="35"/>
      <c r="AJ3142" s="35"/>
      <c r="AK3142" s="35"/>
    </row>
    <row r="3143" spans="7:37" s="13" customFormat="1" ht="13.9" customHeight="1" x14ac:dyDescent="0.3">
      <c r="G3143" s="44"/>
      <c r="H3143" s="44"/>
      <c r="I3143" s="44"/>
      <c r="J3143" s="44"/>
      <c r="K3143" s="44"/>
      <c r="L3143" s="44"/>
      <c r="M3143" s="44"/>
      <c r="N3143" s="44"/>
      <c r="O3143" s="44"/>
      <c r="P3143" s="44"/>
      <c r="Q3143" s="44"/>
      <c r="R3143" s="44"/>
      <c r="S3143" s="44"/>
      <c r="T3143" s="44"/>
      <c r="U3143" s="44"/>
      <c r="V3143" s="44"/>
      <c r="W3143" s="44"/>
      <c r="X3143" s="44"/>
      <c r="Y3143" s="44"/>
      <c r="Z3143" s="44"/>
      <c r="AA3143" s="35"/>
      <c r="AB3143" s="35"/>
      <c r="AC3143" s="35"/>
      <c r="AD3143" s="35"/>
      <c r="AE3143" s="35"/>
      <c r="AF3143" s="35"/>
      <c r="AG3143" s="35"/>
      <c r="AH3143" s="35"/>
      <c r="AI3143" s="35"/>
      <c r="AJ3143" s="35"/>
      <c r="AK3143" s="35"/>
    </row>
    <row r="3144" spans="7:37" s="13" customFormat="1" ht="13.9" customHeight="1" x14ac:dyDescent="0.3">
      <c r="G3144" s="44"/>
      <c r="H3144" s="44"/>
      <c r="I3144" s="44"/>
      <c r="J3144" s="44"/>
      <c r="K3144" s="44"/>
      <c r="L3144" s="44"/>
      <c r="M3144" s="44"/>
      <c r="N3144" s="44"/>
      <c r="O3144" s="44"/>
      <c r="P3144" s="44"/>
      <c r="Q3144" s="44"/>
      <c r="R3144" s="44"/>
      <c r="S3144" s="44"/>
      <c r="T3144" s="44"/>
      <c r="U3144" s="44"/>
      <c r="V3144" s="44"/>
      <c r="W3144" s="44"/>
      <c r="X3144" s="44"/>
      <c r="Y3144" s="44"/>
      <c r="Z3144" s="44"/>
      <c r="AA3144" s="35"/>
      <c r="AB3144" s="35"/>
      <c r="AC3144" s="35"/>
      <c r="AD3144" s="35"/>
      <c r="AE3144" s="35"/>
      <c r="AF3144" s="35"/>
      <c r="AG3144" s="35"/>
      <c r="AH3144" s="35"/>
      <c r="AI3144" s="35"/>
      <c r="AJ3144" s="35"/>
      <c r="AK3144" s="35"/>
    </row>
    <row r="3145" spans="7:37" s="13" customFormat="1" ht="13.9" customHeight="1" x14ac:dyDescent="0.3">
      <c r="G3145" s="44"/>
      <c r="H3145" s="44"/>
      <c r="I3145" s="44"/>
      <c r="J3145" s="44"/>
      <c r="K3145" s="44"/>
      <c r="L3145" s="44"/>
      <c r="M3145" s="44"/>
      <c r="N3145" s="44"/>
      <c r="O3145" s="44"/>
      <c r="P3145" s="44"/>
      <c r="Q3145" s="44"/>
      <c r="R3145" s="44"/>
      <c r="S3145" s="44"/>
      <c r="T3145" s="44"/>
      <c r="U3145" s="44"/>
      <c r="V3145" s="44"/>
      <c r="W3145" s="44"/>
      <c r="X3145" s="44"/>
      <c r="Y3145" s="44"/>
      <c r="Z3145" s="44"/>
      <c r="AA3145" s="35"/>
      <c r="AB3145" s="35"/>
      <c r="AC3145" s="35"/>
      <c r="AD3145" s="35"/>
      <c r="AE3145" s="35"/>
      <c r="AF3145" s="35"/>
      <c r="AG3145" s="35"/>
      <c r="AH3145" s="35"/>
      <c r="AI3145" s="35"/>
      <c r="AJ3145" s="35"/>
      <c r="AK3145" s="35"/>
    </row>
    <row r="3146" spans="7:37" s="13" customFormat="1" ht="13.9" customHeight="1" x14ac:dyDescent="0.3">
      <c r="G3146" s="44"/>
      <c r="H3146" s="44"/>
      <c r="I3146" s="44"/>
      <c r="J3146" s="44"/>
      <c r="K3146" s="44"/>
      <c r="L3146" s="44"/>
      <c r="M3146" s="44"/>
      <c r="N3146" s="44"/>
      <c r="O3146" s="44"/>
      <c r="P3146" s="44"/>
      <c r="Q3146" s="44"/>
      <c r="R3146" s="44"/>
      <c r="S3146" s="44"/>
      <c r="T3146" s="44"/>
      <c r="U3146" s="44"/>
      <c r="V3146" s="44"/>
      <c r="W3146" s="44"/>
      <c r="X3146" s="44"/>
      <c r="Y3146" s="44"/>
      <c r="Z3146" s="44"/>
      <c r="AA3146" s="35"/>
      <c r="AB3146" s="35"/>
      <c r="AC3146" s="35"/>
      <c r="AD3146" s="35"/>
      <c r="AE3146" s="35"/>
      <c r="AF3146" s="35"/>
      <c r="AG3146" s="35"/>
      <c r="AH3146" s="35"/>
      <c r="AI3146" s="35"/>
      <c r="AJ3146" s="35"/>
      <c r="AK3146" s="35"/>
    </row>
    <row r="3147" spans="7:37" s="13" customFormat="1" ht="13.9" customHeight="1" x14ac:dyDescent="0.3">
      <c r="G3147" s="44"/>
      <c r="H3147" s="44"/>
      <c r="I3147" s="44"/>
      <c r="J3147" s="44"/>
      <c r="K3147" s="44"/>
      <c r="L3147" s="44"/>
      <c r="M3147" s="44"/>
      <c r="N3147" s="44"/>
      <c r="O3147" s="44"/>
      <c r="P3147" s="44"/>
      <c r="Q3147" s="44"/>
      <c r="R3147" s="44"/>
      <c r="S3147" s="44"/>
      <c r="T3147" s="44"/>
      <c r="U3147" s="44"/>
      <c r="V3147" s="44"/>
      <c r="W3147" s="44"/>
      <c r="X3147" s="44"/>
      <c r="Y3147" s="44"/>
      <c r="Z3147" s="44"/>
      <c r="AA3147" s="35"/>
      <c r="AB3147" s="35"/>
      <c r="AC3147" s="35"/>
      <c r="AD3147" s="35"/>
      <c r="AE3147" s="35"/>
      <c r="AF3147" s="35"/>
      <c r="AG3147" s="35"/>
      <c r="AH3147" s="35"/>
      <c r="AI3147" s="35"/>
      <c r="AJ3147" s="35"/>
      <c r="AK3147" s="35"/>
    </row>
    <row r="3148" spans="7:37" s="13" customFormat="1" ht="13.9" customHeight="1" x14ac:dyDescent="0.3">
      <c r="G3148" s="44"/>
      <c r="H3148" s="44"/>
      <c r="I3148" s="44"/>
      <c r="J3148" s="44"/>
      <c r="K3148" s="44"/>
      <c r="L3148" s="44"/>
      <c r="M3148" s="44"/>
      <c r="N3148" s="44"/>
      <c r="O3148" s="44"/>
      <c r="P3148" s="44"/>
      <c r="Q3148" s="44"/>
      <c r="R3148" s="44"/>
      <c r="S3148" s="44"/>
      <c r="T3148" s="44"/>
      <c r="U3148" s="44"/>
      <c r="V3148" s="44"/>
      <c r="W3148" s="44"/>
      <c r="X3148" s="44"/>
      <c r="Y3148" s="44"/>
      <c r="Z3148" s="44"/>
      <c r="AA3148" s="35"/>
      <c r="AB3148" s="35"/>
      <c r="AC3148" s="35"/>
      <c r="AD3148" s="35"/>
      <c r="AE3148" s="35"/>
      <c r="AF3148" s="35"/>
      <c r="AG3148" s="35"/>
      <c r="AH3148" s="35"/>
      <c r="AI3148" s="35"/>
      <c r="AJ3148" s="35"/>
      <c r="AK3148" s="35"/>
    </row>
    <row r="3149" spans="7:37" s="13" customFormat="1" ht="13.9" customHeight="1" x14ac:dyDescent="0.3">
      <c r="G3149" s="44"/>
      <c r="H3149" s="44"/>
      <c r="I3149" s="44"/>
      <c r="J3149" s="44"/>
      <c r="K3149" s="44"/>
      <c r="L3149" s="44"/>
      <c r="M3149" s="44"/>
      <c r="N3149" s="44"/>
      <c r="O3149" s="44"/>
      <c r="P3149" s="44"/>
      <c r="Q3149" s="44"/>
      <c r="R3149" s="44"/>
      <c r="S3149" s="44"/>
      <c r="T3149" s="44"/>
      <c r="U3149" s="44"/>
      <c r="V3149" s="44"/>
      <c r="W3149" s="44"/>
      <c r="X3149" s="44"/>
      <c r="Y3149" s="44"/>
      <c r="Z3149" s="44"/>
      <c r="AA3149" s="35"/>
      <c r="AB3149" s="35"/>
      <c r="AC3149" s="35"/>
      <c r="AD3149" s="35"/>
      <c r="AE3149" s="35"/>
      <c r="AF3149" s="35"/>
      <c r="AG3149" s="35"/>
      <c r="AH3149" s="35"/>
      <c r="AI3149" s="35"/>
      <c r="AJ3149" s="35"/>
      <c r="AK3149" s="35"/>
    </row>
    <row r="3150" spans="7:37" s="13" customFormat="1" ht="13.9" customHeight="1" x14ac:dyDescent="0.3">
      <c r="G3150" s="44"/>
      <c r="H3150" s="44"/>
      <c r="I3150" s="44"/>
      <c r="J3150" s="44"/>
      <c r="K3150" s="44"/>
      <c r="L3150" s="44"/>
      <c r="M3150" s="44"/>
      <c r="N3150" s="44"/>
      <c r="O3150" s="44"/>
      <c r="P3150" s="44"/>
      <c r="Q3150" s="44"/>
      <c r="R3150" s="44"/>
      <c r="S3150" s="44"/>
      <c r="T3150" s="44"/>
      <c r="U3150" s="44"/>
      <c r="V3150" s="44"/>
      <c r="W3150" s="44"/>
      <c r="X3150" s="44"/>
      <c r="Y3150" s="44"/>
      <c r="Z3150" s="44"/>
      <c r="AA3150" s="35"/>
      <c r="AB3150" s="35"/>
      <c r="AC3150" s="35"/>
      <c r="AD3150" s="35"/>
      <c r="AE3150" s="35"/>
      <c r="AF3150" s="35"/>
      <c r="AG3150" s="35"/>
      <c r="AH3150" s="35"/>
      <c r="AI3150" s="35"/>
      <c r="AJ3150" s="35"/>
      <c r="AK3150" s="35"/>
    </row>
    <row r="3151" spans="7:37" s="13" customFormat="1" ht="13.9" customHeight="1" x14ac:dyDescent="0.3">
      <c r="G3151" s="44"/>
      <c r="H3151" s="44"/>
      <c r="I3151" s="44"/>
      <c r="J3151" s="44"/>
      <c r="K3151" s="44"/>
      <c r="L3151" s="44"/>
      <c r="M3151" s="44"/>
      <c r="N3151" s="44"/>
      <c r="O3151" s="44"/>
      <c r="P3151" s="44"/>
      <c r="Q3151" s="44"/>
      <c r="R3151" s="44"/>
      <c r="S3151" s="44"/>
      <c r="T3151" s="44"/>
      <c r="U3151" s="44"/>
      <c r="V3151" s="44"/>
      <c r="W3151" s="44"/>
      <c r="X3151" s="44"/>
      <c r="Y3151" s="44"/>
      <c r="Z3151" s="44"/>
      <c r="AA3151" s="35"/>
      <c r="AB3151" s="35"/>
      <c r="AC3151" s="35"/>
      <c r="AD3151" s="35"/>
      <c r="AE3151" s="35"/>
      <c r="AF3151" s="35"/>
      <c r="AG3151" s="35"/>
      <c r="AH3151" s="35"/>
      <c r="AI3151" s="35"/>
      <c r="AJ3151" s="35"/>
      <c r="AK3151" s="35"/>
    </row>
    <row r="3152" spans="7:37" s="13" customFormat="1" ht="13.9" customHeight="1" x14ac:dyDescent="0.3">
      <c r="G3152" s="44"/>
      <c r="H3152" s="44"/>
      <c r="I3152" s="44"/>
      <c r="J3152" s="44"/>
      <c r="K3152" s="44"/>
      <c r="L3152" s="44"/>
      <c r="M3152" s="44"/>
      <c r="N3152" s="44"/>
      <c r="O3152" s="44"/>
      <c r="P3152" s="44"/>
      <c r="Q3152" s="44"/>
      <c r="R3152" s="44"/>
      <c r="S3152" s="44"/>
      <c r="T3152" s="44"/>
      <c r="U3152" s="44"/>
      <c r="V3152" s="44"/>
      <c r="W3152" s="44"/>
      <c r="X3152" s="44"/>
      <c r="Y3152" s="44"/>
      <c r="Z3152" s="44"/>
      <c r="AA3152" s="35"/>
      <c r="AB3152" s="35"/>
      <c r="AC3152" s="35"/>
      <c r="AD3152" s="35"/>
      <c r="AE3152" s="35"/>
      <c r="AF3152" s="35"/>
      <c r="AG3152" s="35"/>
      <c r="AH3152" s="35"/>
      <c r="AI3152" s="35"/>
      <c r="AJ3152" s="35"/>
      <c r="AK3152" s="35"/>
    </row>
    <row r="3153" spans="7:37" s="13" customFormat="1" ht="13.9" customHeight="1" x14ac:dyDescent="0.3">
      <c r="G3153" s="44"/>
      <c r="H3153" s="44"/>
      <c r="I3153" s="44"/>
      <c r="J3153" s="44"/>
      <c r="K3153" s="44"/>
      <c r="L3153" s="44"/>
      <c r="M3153" s="44"/>
      <c r="N3153" s="44"/>
      <c r="O3153" s="44"/>
      <c r="P3153" s="44"/>
      <c r="Q3153" s="44"/>
      <c r="R3153" s="44"/>
      <c r="S3153" s="44"/>
      <c r="T3153" s="44"/>
      <c r="U3153" s="44"/>
      <c r="V3153" s="44"/>
      <c r="W3153" s="44"/>
      <c r="X3153" s="44"/>
      <c r="Y3153" s="44"/>
      <c r="Z3153" s="44"/>
      <c r="AA3153" s="35"/>
      <c r="AB3153" s="35"/>
      <c r="AC3153" s="35"/>
      <c r="AD3153" s="35"/>
      <c r="AE3153" s="35"/>
      <c r="AF3153" s="35"/>
      <c r="AG3153" s="35"/>
      <c r="AH3153" s="35"/>
      <c r="AI3153" s="35"/>
      <c r="AJ3153" s="35"/>
      <c r="AK3153" s="35"/>
    </row>
    <row r="3154" spans="7:37" s="13" customFormat="1" ht="13.9" customHeight="1" x14ac:dyDescent="0.3">
      <c r="G3154" s="44"/>
      <c r="H3154" s="44"/>
      <c r="I3154" s="44"/>
      <c r="J3154" s="44"/>
      <c r="K3154" s="44"/>
      <c r="L3154" s="44"/>
      <c r="M3154" s="44"/>
      <c r="N3154" s="44"/>
      <c r="O3154" s="44"/>
      <c r="P3154" s="44"/>
      <c r="Q3154" s="44"/>
      <c r="R3154" s="44"/>
      <c r="S3154" s="44"/>
      <c r="T3154" s="44"/>
      <c r="U3154" s="44"/>
      <c r="V3154" s="44"/>
      <c r="W3154" s="44"/>
      <c r="X3154" s="44"/>
      <c r="Y3154" s="44"/>
      <c r="Z3154" s="44"/>
      <c r="AA3154" s="35"/>
      <c r="AB3154" s="35"/>
      <c r="AC3154" s="35"/>
      <c r="AD3154" s="35"/>
      <c r="AE3154" s="35"/>
      <c r="AF3154" s="35"/>
      <c r="AG3154" s="35"/>
      <c r="AH3154" s="35"/>
      <c r="AI3154" s="35"/>
      <c r="AJ3154" s="35"/>
      <c r="AK3154" s="35"/>
    </row>
    <row r="3155" spans="7:37" s="13" customFormat="1" ht="13.9" customHeight="1" x14ac:dyDescent="0.3">
      <c r="G3155" s="44"/>
      <c r="H3155" s="44"/>
      <c r="I3155" s="44"/>
      <c r="J3155" s="44"/>
      <c r="K3155" s="44"/>
      <c r="L3155" s="44"/>
      <c r="M3155" s="44"/>
      <c r="N3155" s="44"/>
      <c r="O3155" s="44"/>
      <c r="P3155" s="44"/>
      <c r="Q3155" s="44"/>
      <c r="R3155" s="44"/>
      <c r="S3155" s="44"/>
      <c r="T3155" s="44"/>
      <c r="U3155" s="44"/>
      <c r="V3155" s="44"/>
      <c r="W3155" s="44"/>
      <c r="X3155" s="44"/>
      <c r="Y3155" s="44"/>
      <c r="Z3155" s="44"/>
      <c r="AA3155" s="35"/>
      <c r="AB3155" s="35"/>
      <c r="AC3155" s="35"/>
      <c r="AD3155" s="35"/>
      <c r="AE3155" s="35"/>
      <c r="AF3155" s="35"/>
      <c r="AG3155" s="35"/>
      <c r="AH3155" s="35"/>
      <c r="AI3155" s="35"/>
      <c r="AJ3155" s="35"/>
      <c r="AK3155" s="35"/>
    </row>
    <row r="3156" spans="7:37" s="13" customFormat="1" ht="13.9" customHeight="1" x14ac:dyDescent="0.3">
      <c r="G3156" s="44"/>
      <c r="H3156" s="44"/>
      <c r="I3156" s="44"/>
      <c r="J3156" s="44"/>
      <c r="K3156" s="44"/>
      <c r="L3156" s="44"/>
      <c r="M3156" s="44"/>
      <c r="N3156" s="44"/>
      <c r="O3156" s="44"/>
      <c r="P3156" s="44"/>
      <c r="Q3156" s="44"/>
      <c r="R3156" s="44"/>
      <c r="S3156" s="44"/>
      <c r="T3156" s="44"/>
      <c r="U3156" s="44"/>
      <c r="V3156" s="44"/>
      <c r="W3156" s="44"/>
      <c r="X3156" s="44"/>
      <c r="Y3156" s="44"/>
      <c r="Z3156" s="44"/>
      <c r="AA3156" s="35"/>
      <c r="AB3156" s="35"/>
      <c r="AC3156" s="35"/>
      <c r="AD3156" s="35"/>
      <c r="AE3156" s="35"/>
      <c r="AF3156" s="35"/>
      <c r="AG3156" s="35"/>
      <c r="AH3156" s="35"/>
      <c r="AI3156" s="35"/>
      <c r="AJ3156" s="35"/>
      <c r="AK3156" s="35"/>
    </row>
    <row r="3157" spans="7:37" s="13" customFormat="1" ht="13.9" customHeight="1" x14ac:dyDescent="0.3">
      <c r="G3157" s="44"/>
      <c r="H3157" s="44"/>
      <c r="I3157" s="44"/>
      <c r="J3157" s="44"/>
      <c r="K3157" s="44"/>
      <c r="L3157" s="44"/>
      <c r="M3157" s="44"/>
      <c r="N3157" s="44"/>
      <c r="O3157" s="44"/>
      <c r="P3157" s="44"/>
      <c r="Q3157" s="44"/>
      <c r="R3157" s="44"/>
      <c r="S3157" s="44"/>
      <c r="T3157" s="44"/>
      <c r="U3157" s="44"/>
      <c r="V3157" s="44"/>
      <c r="W3157" s="44"/>
      <c r="X3157" s="44"/>
      <c r="Y3157" s="44"/>
      <c r="Z3157" s="44"/>
      <c r="AA3157" s="35"/>
      <c r="AB3157" s="35"/>
      <c r="AC3157" s="35"/>
      <c r="AD3157" s="35"/>
      <c r="AE3157" s="35"/>
      <c r="AF3157" s="35"/>
      <c r="AG3157" s="35"/>
      <c r="AH3157" s="35"/>
      <c r="AI3157" s="35"/>
      <c r="AJ3157" s="35"/>
      <c r="AK3157" s="35"/>
    </row>
    <row r="3158" spans="7:37" s="13" customFormat="1" ht="13.9" customHeight="1" x14ac:dyDescent="0.3">
      <c r="G3158" s="44"/>
      <c r="H3158" s="44"/>
      <c r="I3158" s="44"/>
      <c r="J3158" s="44"/>
      <c r="K3158" s="44"/>
      <c r="L3158" s="44"/>
      <c r="M3158" s="44"/>
      <c r="N3158" s="44"/>
      <c r="O3158" s="44"/>
      <c r="P3158" s="44"/>
      <c r="Q3158" s="44"/>
      <c r="R3158" s="44"/>
      <c r="S3158" s="44"/>
      <c r="T3158" s="44"/>
      <c r="U3158" s="44"/>
      <c r="V3158" s="44"/>
      <c r="W3158" s="44"/>
      <c r="X3158" s="44"/>
      <c r="Y3158" s="44"/>
      <c r="Z3158" s="44"/>
      <c r="AA3158" s="35"/>
      <c r="AB3158" s="35"/>
      <c r="AC3158" s="35"/>
      <c r="AD3158" s="35"/>
      <c r="AE3158" s="35"/>
      <c r="AF3158" s="35"/>
      <c r="AG3158" s="35"/>
      <c r="AH3158" s="35"/>
      <c r="AI3158" s="35"/>
      <c r="AJ3158" s="35"/>
      <c r="AK3158" s="35"/>
    </row>
    <row r="3159" spans="7:37" s="13" customFormat="1" ht="13.9" customHeight="1" x14ac:dyDescent="0.3">
      <c r="G3159" s="44"/>
      <c r="H3159" s="44"/>
      <c r="I3159" s="44"/>
      <c r="J3159" s="44"/>
      <c r="K3159" s="44"/>
      <c r="L3159" s="44"/>
      <c r="M3159" s="44"/>
      <c r="N3159" s="44"/>
      <c r="O3159" s="44"/>
      <c r="P3159" s="44"/>
      <c r="Q3159" s="44"/>
      <c r="R3159" s="44"/>
      <c r="S3159" s="44"/>
      <c r="T3159" s="44"/>
      <c r="U3159" s="44"/>
      <c r="V3159" s="44"/>
      <c r="W3159" s="44"/>
      <c r="X3159" s="44"/>
      <c r="Y3159" s="44"/>
      <c r="Z3159" s="44"/>
      <c r="AA3159" s="35"/>
      <c r="AB3159" s="35"/>
      <c r="AC3159" s="35"/>
      <c r="AD3159" s="35"/>
      <c r="AE3159" s="35"/>
      <c r="AF3159" s="35"/>
      <c r="AG3159" s="35"/>
      <c r="AH3159" s="35"/>
      <c r="AI3159" s="35"/>
      <c r="AJ3159" s="35"/>
      <c r="AK3159" s="35"/>
    </row>
    <row r="3160" spans="7:37" s="13" customFormat="1" ht="13.9" customHeight="1" x14ac:dyDescent="0.3">
      <c r="G3160" s="44"/>
      <c r="H3160" s="44"/>
      <c r="I3160" s="44"/>
      <c r="J3160" s="44"/>
      <c r="K3160" s="44"/>
      <c r="L3160" s="44"/>
      <c r="M3160" s="44"/>
      <c r="N3160" s="44"/>
      <c r="O3160" s="44"/>
      <c r="P3160" s="44"/>
      <c r="Q3160" s="44"/>
      <c r="R3160" s="44"/>
      <c r="S3160" s="44"/>
      <c r="T3160" s="44"/>
      <c r="U3160" s="44"/>
      <c r="V3160" s="44"/>
      <c r="W3160" s="44"/>
      <c r="X3160" s="44"/>
      <c r="Y3160" s="44"/>
      <c r="Z3160" s="44"/>
      <c r="AA3160" s="35"/>
      <c r="AB3160" s="35"/>
      <c r="AC3160" s="35"/>
      <c r="AD3160" s="35"/>
      <c r="AE3160" s="35"/>
      <c r="AF3160" s="35"/>
      <c r="AG3160" s="35"/>
      <c r="AH3160" s="35"/>
      <c r="AI3160" s="35"/>
      <c r="AJ3160" s="35"/>
      <c r="AK3160" s="35"/>
    </row>
    <row r="3161" spans="7:37" s="13" customFormat="1" ht="13.9" customHeight="1" x14ac:dyDescent="0.3">
      <c r="G3161" s="44"/>
      <c r="H3161" s="44"/>
      <c r="I3161" s="44"/>
      <c r="J3161" s="44"/>
      <c r="K3161" s="44"/>
      <c r="L3161" s="44"/>
      <c r="M3161" s="44"/>
      <c r="N3161" s="44"/>
      <c r="O3161" s="44"/>
      <c r="P3161" s="44"/>
      <c r="Q3161" s="44"/>
      <c r="R3161" s="44"/>
      <c r="S3161" s="44"/>
      <c r="T3161" s="44"/>
      <c r="U3161" s="44"/>
      <c r="V3161" s="44"/>
      <c r="W3161" s="44"/>
      <c r="X3161" s="44"/>
      <c r="Y3161" s="44"/>
      <c r="Z3161" s="44"/>
      <c r="AA3161" s="35"/>
      <c r="AB3161" s="35"/>
      <c r="AC3161" s="35"/>
      <c r="AD3161" s="35"/>
      <c r="AE3161" s="35"/>
      <c r="AF3161" s="35"/>
      <c r="AG3161" s="35"/>
      <c r="AH3161" s="35"/>
      <c r="AI3161" s="35"/>
      <c r="AJ3161" s="35"/>
      <c r="AK3161" s="35"/>
    </row>
    <row r="3162" spans="7:37" s="13" customFormat="1" ht="13.9" customHeight="1" x14ac:dyDescent="0.3">
      <c r="G3162" s="44"/>
      <c r="H3162" s="44"/>
      <c r="I3162" s="44"/>
      <c r="J3162" s="44"/>
      <c r="K3162" s="44"/>
      <c r="L3162" s="44"/>
      <c r="M3162" s="44"/>
      <c r="N3162" s="44"/>
      <c r="O3162" s="44"/>
      <c r="P3162" s="44"/>
      <c r="Q3162" s="44"/>
      <c r="R3162" s="44"/>
      <c r="S3162" s="44"/>
      <c r="T3162" s="44"/>
      <c r="U3162" s="44"/>
      <c r="V3162" s="44"/>
      <c r="W3162" s="44"/>
      <c r="X3162" s="44"/>
      <c r="Y3162" s="44"/>
      <c r="Z3162" s="44"/>
      <c r="AA3162" s="35"/>
      <c r="AB3162" s="35"/>
      <c r="AC3162" s="35"/>
      <c r="AD3162" s="35"/>
      <c r="AE3162" s="35"/>
      <c r="AF3162" s="35"/>
      <c r="AG3162" s="35"/>
      <c r="AH3162" s="35"/>
      <c r="AI3162" s="35"/>
      <c r="AJ3162" s="35"/>
      <c r="AK3162" s="35"/>
    </row>
    <row r="3163" spans="7:37" s="13" customFormat="1" ht="13.9" customHeight="1" x14ac:dyDescent="0.3">
      <c r="G3163" s="44"/>
      <c r="H3163" s="44"/>
      <c r="I3163" s="44"/>
      <c r="J3163" s="44"/>
      <c r="K3163" s="44"/>
      <c r="L3163" s="44"/>
      <c r="M3163" s="44"/>
      <c r="N3163" s="44"/>
      <c r="O3163" s="44"/>
      <c r="P3163" s="44"/>
      <c r="Q3163" s="44"/>
      <c r="R3163" s="44"/>
      <c r="S3163" s="44"/>
      <c r="T3163" s="44"/>
      <c r="U3163" s="44"/>
      <c r="V3163" s="44"/>
      <c r="W3163" s="44"/>
      <c r="X3163" s="44"/>
      <c r="Y3163" s="44"/>
      <c r="Z3163" s="44"/>
      <c r="AA3163" s="35"/>
      <c r="AB3163" s="35"/>
      <c r="AC3163" s="35"/>
      <c r="AD3163" s="35"/>
      <c r="AE3163" s="35"/>
      <c r="AF3163" s="35"/>
      <c r="AG3163" s="35"/>
      <c r="AH3163" s="35"/>
      <c r="AI3163" s="35"/>
      <c r="AJ3163" s="35"/>
      <c r="AK3163" s="35"/>
    </row>
    <row r="3164" spans="7:37" s="13" customFormat="1" ht="13.9" customHeight="1" x14ac:dyDescent="0.3">
      <c r="G3164" s="44"/>
      <c r="H3164" s="44"/>
      <c r="I3164" s="44"/>
      <c r="J3164" s="44"/>
      <c r="K3164" s="44"/>
      <c r="L3164" s="44"/>
      <c r="M3164" s="44"/>
      <c r="N3164" s="44"/>
      <c r="O3164" s="44"/>
      <c r="P3164" s="44"/>
      <c r="Q3164" s="44"/>
      <c r="R3164" s="44"/>
      <c r="S3164" s="44"/>
      <c r="T3164" s="44"/>
      <c r="U3164" s="44"/>
      <c r="V3164" s="44"/>
      <c r="W3164" s="44"/>
      <c r="X3164" s="44"/>
      <c r="Y3164" s="44"/>
      <c r="Z3164" s="44"/>
      <c r="AA3164" s="35"/>
      <c r="AB3164" s="35"/>
      <c r="AC3164" s="35"/>
      <c r="AD3164" s="35"/>
      <c r="AE3164" s="35"/>
      <c r="AF3164" s="35"/>
      <c r="AG3164" s="35"/>
      <c r="AH3164" s="35"/>
      <c r="AI3164" s="35"/>
      <c r="AJ3164" s="35"/>
      <c r="AK3164" s="35"/>
    </row>
    <row r="3165" spans="7:37" s="13" customFormat="1" ht="13.9" customHeight="1" x14ac:dyDescent="0.3">
      <c r="G3165" s="44"/>
      <c r="H3165" s="44"/>
      <c r="I3165" s="44"/>
      <c r="J3165" s="44"/>
      <c r="K3165" s="44"/>
      <c r="L3165" s="44"/>
      <c r="M3165" s="44"/>
      <c r="N3165" s="44"/>
      <c r="O3165" s="44"/>
      <c r="P3165" s="44"/>
      <c r="Q3165" s="44"/>
      <c r="R3165" s="44"/>
      <c r="S3165" s="44"/>
      <c r="T3165" s="44"/>
      <c r="U3165" s="44"/>
      <c r="V3165" s="44"/>
      <c r="W3165" s="44"/>
      <c r="X3165" s="44"/>
      <c r="Y3165" s="44"/>
      <c r="Z3165" s="44"/>
      <c r="AA3165" s="35"/>
      <c r="AB3165" s="35"/>
      <c r="AC3165" s="35"/>
      <c r="AD3165" s="35"/>
      <c r="AE3165" s="35"/>
      <c r="AF3165" s="35"/>
      <c r="AG3165" s="35"/>
      <c r="AH3165" s="35"/>
      <c r="AI3165" s="35"/>
      <c r="AJ3165" s="35"/>
      <c r="AK3165" s="35"/>
    </row>
    <row r="3166" spans="7:37" s="13" customFormat="1" ht="13.9" customHeight="1" x14ac:dyDescent="0.3">
      <c r="G3166" s="44"/>
      <c r="H3166" s="44"/>
      <c r="I3166" s="44"/>
      <c r="J3166" s="44"/>
      <c r="K3166" s="44"/>
      <c r="L3166" s="44"/>
      <c r="M3166" s="44"/>
      <c r="N3166" s="44"/>
      <c r="O3166" s="44"/>
      <c r="P3166" s="44"/>
      <c r="Q3166" s="44"/>
      <c r="R3166" s="44"/>
      <c r="S3166" s="44"/>
      <c r="T3166" s="44"/>
      <c r="U3166" s="44"/>
      <c r="V3166" s="44"/>
      <c r="W3166" s="44"/>
      <c r="X3166" s="44"/>
      <c r="Y3166" s="44"/>
      <c r="Z3166" s="44"/>
      <c r="AA3166" s="35"/>
      <c r="AB3166" s="35"/>
      <c r="AC3166" s="35"/>
      <c r="AD3166" s="35"/>
      <c r="AE3166" s="35"/>
      <c r="AF3166" s="35"/>
      <c r="AG3166" s="35"/>
      <c r="AH3166" s="35"/>
      <c r="AI3166" s="35"/>
      <c r="AJ3166" s="35"/>
      <c r="AK3166" s="35"/>
    </row>
    <row r="3167" spans="7:37" s="13" customFormat="1" ht="13.9" customHeight="1" x14ac:dyDescent="0.3">
      <c r="G3167" s="44"/>
      <c r="H3167" s="44"/>
      <c r="I3167" s="44"/>
      <c r="J3167" s="44"/>
      <c r="K3167" s="44"/>
      <c r="L3167" s="44"/>
      <c r="M3167" s="44"/>
      <c r="N3167" s="44"/>
      <c r="O3167" s="44"/>
      <c r="P3167" s="44"/>
      <c r="Q3167" s="44"/>
      <c r="R3167" s="44"/>
      <c r="S3167" s="44"/>
      <c r="T3167" s="44"/>
      <c r="U3167" s="44"/>
      <c r="V3167" s="44"/>
      <c r="W3167" s="44"/>
      <c r="X3167" s="44"/>
      <c r="Y3167" s="44"/>
      <c r="Z3167" s="44"/>
      <c r="AA3167" s="35"/>
      <c r="AB3167" s="35"/>
      <c r="AC3167" s="35"/>
      <c r="AD3167" s="35"/>
      <c r="AE3167" s="35"/>
      <c r="AF3167" s="35"/>
      <c r="AG3167" s="35"/>
      <c r="AH3167" s="35"/>
      <c r="AI3167" s="35"/>
      <c r="AJ3167" s="35"/>
      <c r="AK3167" s="35"/>
    </row>
    <row r="3168" spans="7:37" s="13" customFormat="1" ht="13.9" customHeight="1" x14ac:dyDescent="0.3">
      <c r="G3168" s="44"/>
      <c r="H3168" s="44"/>
      <c r="I3168" s="44"/>
      <c r="J3168" s="44"/>
      <c r="K3168" s="44"/>
      <c r="L3168" s="44"/>
      <c r="M3168" s="44"/>
      <c r="N3168" s="44"/>
      <c r="O3168" s="44"/>
      <c r="P3168" s="44"/>
      <c r="Q3168" s="44"/>
      <c r="R3168" s="44"/>
      <c r="S3168" s="44"/>
      <c r="T3168" s="44"/>
      <c r="U3168" s="44"/>
      <c r="V3168" s="44"/>
      <c r="W3168" s="44"/>
      <c r="X3168" s="44"/>
      <c r="Y3168" s="44"/>
      <c r="Z3168" s="44"/>
      <c r="AA3168" s="35"/>
      <c r="AB3168" s="35"/>
      <c r="AC3168" s="35"/>
      <c r="AD3168" s="35"/>
      <c r="AE3168" s="35"/>
      <c r="AF3168" s="35"/>
      <c r="AG3168" s="35"/>
      <c r="AH3168" s="35"/>
      <c r="AI3168" s="35"/>
      <c r="AJ3168" s="35"/>
      <c r="AK3168" s="35"/>
    </row>
    <row r="3169" spans="7:37" s="13" customFormat="1" ht="13.9" customHeight="1" x14ac:dyDescent="0.3">
      <c r="G3169" s="44"/>
      <c r="H3169" s="44"/>
      <c r="I3169" s="44"/>
      <c r="J3169" s="44"/>
      <c r="K3169" s="44"/>
      <c r="L3169" s="44"/>
      <c r="M3169" s="44"/>
      <c r="N3169" s="44"/>
      <c r="O3169" s="44"/>
      <c r="P3169" s="44"/>
      <c r="Q3169" s="44"/>
      <c r="R3169" s="44"/>
      <c r="S3169" s="44"/>
      <c r="T3169" s="44"/>
      <c r="U3169" s="44"/>
      <c r="V3169" s="44"/>
      <c r="W3169" s="44"/>
      <c r="X3169" s="44"/>
      <c r="Y3169" s="44"/>
      <c r="Z3169" s="44"/>
      <c r="AA3169" s="35"/>
      <c r="AB3169" s="35"/>
      <c r="AC3169" s="35"/>
      <c r="AD3169" s="35"/>
      <c r="AE3169" s="35"/>
      <c r="AF3169" s="35"/>
      <c r="AG3169" s="35"/>
      <c r="AH3169" s="35"/>
      <c r="AI3169" s="35"/>
      <c r="AJ3169" s="35"/>
      <c r="AK3169" s="35"/>
    </row>
    <row r="3170" spans="7:37" s="13" customFormat="1" ht="13.9" customHeight="1" x14ac:dyDescent="0.3">
      <c r="G3170" s="44"/>
      <c r="H3170" s="44"/>
      <c r="I3170" s="44"/>
      <c r="J3170" s="44"/>
      <c r="K3170" s="44"/>
      <c r="L3170" s="44"/>
      <c r="M3170" s="44"/>
      <c r="N3170" s="44"/>
      <c r="O3170" s="44"/>
      <c r="P3170" s="44"/>
      <c r="Q3170" s="44"/>
      <c r="R3170" s="44"/>
      <c r="S3170" s="44"/>
      <c r="T3170" s="44"/>
      <c r="U3170" s="44"/>
      <c r="V3170" s="44"/>
      <c r="W3170" s="44"/>
      <c r="X3170" s="44"/>
      <c r="Y3170" s="44"/>
      <c r="Z3170" s="44"/>
      <c r="AA3170" s="35"/>
      <c r="AB3170" s="35"/>
      <c r="AC3170" s="35"/>
      <c r="AD3170" s="35"/>
      <c r="AE3170" s="35"/>
      <c r="AF3170" s="35"/>
      <c r="AG3170" s="35"/>
      <c r="AH3170" s="35"/>
      <c r="AI3170" s="35"/>
      <c r="AJ3170" s="35"/>
      <c r="AK3170" s="35"/>
    </row>
    <row r="3171" spans="7:37" s="13" customFormat="1" ht="13.9" customHeight="1" x14ac:dyDescent="0.3">
      <c r="G3171" s="44"/>
      <c r="H3171" s="44"/>
      <c r="I3171" s="44"/>
      <c r="J3171" s="44"/>
      <c r="K3171" s="44"/>
      <c r="L3171" s="44"/>
      <c r="M3171" s="44"/>
      <c r="N3171" s="44"/>
      <c r="O3171" s="44"/>
      <c r="P3171" s="44"/>
      <c r="Q3171" s="44"/>
      <c r="R3171" s="44"/>
      <c r="S3171" s="44"/>
      <c r="T3171" s="44"/>
      <c r="U3171" s="44"/>
      <c r="V3171" s="44"/>
      <c r="W3171" s="44"/>
      <c r="X3171" s="44"/>
      <c r="Y3171" s="44"/>
      <c r="Z3171" s="44"/>
      <c r="AA3171" s="35"/>
      <c r="AB3171" s="35"/>
      <c r="AC3171" s="35"/>
      <c r="AD3171" s="35"/>
      <c r="AE3171" s="35"/>
      <c r="AF3171" s="35"/>
      <c r="AG3171" s="35"/>
      <c r="AH3171" s="35"/>
      <c r="AI3171" s="35"/>
      <c r="AJ3171" s="35"/>
      <c r="AK3171" s="35"/>
    </row>
    <row r="3172" spans="7:37" s="13" customFormat="1" ht="13.9" customHeight="1" x14ac:dyDescent="0.3">
      <c r="G3172" s="44"/>
      <c r="H3172" s="44"/>
      <c r="I3172" s="44"/>
      <c r="J3172" s="44"/>
      <c r="K3172" s="44"/>
      <c r="L3172" s="44"/>
      <c r="M3172" s="44"/>
      <c r="N3172" s="44"/>
      <c r="O3172" s="44"/>
      <c r="P3172" s="44"/>
      <c r="Q3172" s="44"/>
      <c r="R3172" s="44"/>
      <c r="S3172" s="44"/>
      <c r="T3172" s="44"/>
      <c r="U3172" s="44"/>
      <c r="V3172" s="44"/>
      <c r="W3172" s="44"/>
      <c r="X3172" s="44"/>
      <c r="Y3172" s="44"/>
      <c r="Z3172" s="44"/>
      <c r="AA3172" s="35"/>
      <c r="AB3172" s="35"/>
      <c r="AC3172" s="35"/>
      <c r="AD3172" s="35"/>
      <c r="AE3172" s="35"/>
      <c r="AF3172" s="35"/>
      <c r="AG3172" s="35"/>
      <c r="AH3172" s="35"/>
      <c r="AI3172" s="35"/>
      <c r="AJ3172" s="35"/>
      <c r="AK3172" s="35"/>
    </row>
    <row r="3173" spans="7:37" s="13" customFormat="1" ht="13.9" customHeight="1" x14ac:dyDescent="0.3">
      <c r="G3173" s="44"/>
      <c r="H3173" s="44"/>
      <c r="I3173" s="44"/>
      <c r="J3173" s="44"/>
      <c r="K3173" s="44"/>
      <c r="L3173" s="44"/>
      <c r="M3173" s="44"/>
      <c r="N3173" s="44"/>
      <c r="O3173" s="44"/>
      <c r="P3173" s="44"/>
      <c r="Q3173" s="44"/>
      <c r="R3173" s="44"/>
      <c r="S3173" s="44"/>
      <c r="T3173" s="44"/>
      <c r="U3173" s="44"/>
      <c r="V3173" s="44"/>
      <c r="W3173" s="44"/>
      <c r="X3173" s="44"/>
      <c r="Y3173" s="44"/>
      <c r="Z3173" s="44"/>
      <c r="AA3173" s="35"/>
      <c r="AB3173" s="35"/>
      <c r="AC3173" s="35"/>
      <c r="AD3173" s="35"/>
      <c r="AE3173" s="35"/>
      <c r="AF3173" s="35"/>
      <c r="AG3173" s="35"/>
      <c r="AH3173" s="35"/>
      <c r="AI3173" s="35"/>
      <c r="AJ3173" s="35"/>
      <c r="AK3173" s="35"/>
    </row>
    <row r="3174" spans="7:37" s="13" customFormat="1" ht="13.9" customHeight="1" x14ac:dyDescent="0.3">
      <c r="G3174" s="44"/>
      <c r="H3174" s="44"/>
      <c r="I3174" s="44"/>
      <c r="J3174" s="44"/>
      <c r="K3174" s="44"/>
      <c r="L3174" s="44"/>
      <c r="M3174" s="44"/>
      <c r="N3174" s="44"/>
      <c r="O3174" s="44"/>
      <c r="P3174" s="44"/>
      <c r="Q3174" s="44"/>
      <c r="R3174" s="44"/>
      <c r="S3174" s="44"/>
      <c r="T3174" s="44"/>
      <c r="U3174" s="44"/>
      <c r="V3174" s="44"/>
      <c r="W3174" s="44"/>
      <c r="X3174" s="44"/>
      <c r="Y3174" s="44"/>
      <c r="Z3174" s="44"/>
      <c r="AA3174" s="35"/>
      <c r="AB3174" s="35"/>
      <c r="AC3174" s="35"/>
      <c r="AD3174" s="35"/>
      <c r="AE3174" s="35"/>
      <c r="AF3174" s="35"/>
      <c r="AG3174" s="35"/>
      <c r="AH3174" s="35"/>
      <c r="AI3174" s="35"/>
      <c r="AJ3174" s="35"/>
      <c r="AK3174" s="35"/>
    </row>
    <row r="3175" spans="7:37" s="13" customFormat="1" ht="13.9" customHeight="1" x14ac:dyDescent="0.3">
      <c r="G3175" s="44"/>
      <c r="H3175" s="44"/>
      <c r="I3175" s="44"/>
      <c r="J3175" s="44"/>
      <c r="K3175" s="44"/>
      <c r="L3175" s="44"/>
      <c r="M3175" s="44"/>
      <c r="N3175" s="44"/>
      <c r="O3175" s="44"/>
      <c r="P3175" s="44"/>
      <c r="Q3175" s="44"/>
      <c r="R3175" s="44"/>
      <c r="S3175" s="44"/>
      <c r="T3175" s="44"/>
      <c r="U3175" s="44"/>
      <c r="V3175" s="44"/>
      <c r="W3175" s="44"/>
      <c r="X3175" s="44"/>
      <c r="Y3175" s="44"/>
      <c r="Z3175" s="44"/>
      <c r="AA3175" s="35"/>
      <c r="AB3175" s="35"/>
      <c r="AC3175" s="35"/>
      <c r="AD3175" s="35"/>
      <c r="AE3175" s="35"/>
      <c r="AF3175" s="35"/>
      <c r="AG3175" s="35"/>
      <c r="AH3175" s="35"/>
      <c r="AI3175" s="35"/>
      <c r="AJ3175" s="35"/>
      <c r="AK3175" s="35"/>
    </row>
    <row r="3176" spans="7:37" s="13" customFormat="1" ht="13.9" customHeight="1" x14ac:dyDescent="0.3">
      <c r="G3176" s="44"/>
      <c r="H3176" s="44"/>
      <c r="I3176" s="44"/>
      <c r="J3176" s="44"/>
      <c r="K3176" s="44"/>
      <c r="L3176" s="44"/>
      <c r="M3176" s="44"/>
      <c r="N3176" s="44"/>
      <c r="O3176" s="44"/>
      <c r="P3176" s="44"/>
      <c r="Q3176" s="44"/>
      <c r="R3176" s="44"/>
      <c r="S3176" s="44"/>
      <c r="T3176" s="44"/>
      <c r="U3176" s="44"/>
      <c r="V3176" s="44"/>
      <c r="W3176" s="44"/>
      <c r="X3176" s="44"/>
      <c r="Y3176" s="44"/>
      <c r="Z3176" s="44"/>
      <c r="AA3176" s="35"/>
      <c r="AB3176" s="35"/>
      <c r="AC3176" s="35"/>
      <c r="AD3176" s="35"/>
      <c r="AE3176" s="35"/>
      <c r="AF3176" s="35"/>
      <c r="AG3176" s="35"/>
      <c r="AH3176" s="35"/>
      <c r="AI3176" s="35"/>
      <c r="AJ3176" s="35"/>
      <c r="AK3176" s="35"/>
    </row>
    <row r="3177" spans="7:37" s="13" customFormat="1" ht="13.9" customHeight="1" x14ac:dyDescent="0.3">
      <c r="G3177" s="44"/>
      <c r="H3177" s="44"/>
      <c r="I3177" s="44"/>
      <c r="J3177" s="44"/>
      <c r="K3177" s="44"/>
      <c r="L3177" s="44"/>
      <c r="M3177" s="44"/>
      <c r="N3177" s="44"/>
      <c r="O3177" s="44"/>
      <c r="P3177" s="44"/>
      <c r="Q3177" s="44"/>
      <c r="R3177" s="44"/>
      <c r="S3177" s="44"/>
      <c r="T3177" s="44"/>
      <c r="U3177" s="44"/>
      <c r="V3177" s="44"/>
      <c r="W3177" s="44"/>
      <c r="X3177" s="44"/>
      <c r="Y3177" s="44"/>
      <c r="Z3177" s="44"/>
      <c r="AA3177" s="35"/>
      <c r="AB3177" s="35"/>
      <c r="AC3177" s="35"/>
      <c r="AD3177" s="35"/>
      <c r="AE3177" s="35"/>
      <c r="AF3177" s="35"/>
      <c r="AG3177" s="35"/>
      <c r="AH3177" s="35"/>
      <c r="AI3177" s="35"/>
      <c r="AJ3177" s="35"/>
      <c r="AK3177" s="35"/>
    </row>
    <row r="3178" spans="7:37" s="13" customFormat="1" ht="13.9" customHeight="1" x14ac:dyDescent="0.3">
      <c r="G3178" s="44"/>
      <c r="H3178" s="44"/>
      <c r="I3178" s="44"/>
      <c r="J3178" s="44"/>
      <c r="K3178" s="44"/>
      <c r="L3178" s="44"/>
      <c r="M3178" s="44"/>
      <c r="N3178" s="44"/>
      <c r="O3178" s="44"/>
      <c r="P3178" s="44"/>
      <c r="Q3178" s="44"/>
      <c r="R3178" s="44"/>
      <c r="S3178" s="44"/>
      <c r="T3178" s="44"/>
      <c r="U3178" s="44"/>
      <c r="V3178" s="44"/>
      <c r="W3178" s="44"/>
      <c r="X3178" s="44"/>
      <c r="Y3178" s="44"/>
      <c r="Z3178" s="44"/>
      <c r="AA3178" s="35"/>
      <c r="AB3178" s="35"/>
      <c r="AC3178" s="35"/>
      <c r="AD3178" s="35"/>
      <c r="AE3178" s="35"/>
      <c r="AF3178" s="35"/>
      <c r="AG3178" s="35"/>
      <c r="AH3178" s="35"/>
      <c r="AI3178" s="35"/>
      <c r="AJ3178" s="35"/>
      <c r="AK3178" s="35"/>
    </row>
    <row r="3179" spans="7:37" s="13" customFormat="1" ht="13.9" customHeight="1" x14ac:dyDescent="0.3">
      <c r="G3179" s="44"/>
      <c r="H3179" s="44"/>
      <c r="I3179" s="44"/>
      <c r="J3179" s="44"/>
      <c r="K3179" s="44"/>
      <c r="L3179" s="44"/>
      <c r="M3179" s="44"/>
      <c r="N3179" s="44"/>
      <c r="O3179" s="44"/>
      <c r="P3179" s="44"/>
      <c r="Q3179" s="44"/>
      <c r="R3179" s="44"/>
      <c r="S3179" s="44"/>
      <c r="T3179" s="44"/>
      <c r="U3179" s="44"/>
      <c r="V3179" s="44"/>
      <c r="W3179" s="44"/>
      <c r="X3179" s="44"/>
      <c r="Y3179" s="44"/>
      <c r="Z3179" s="44"/>
      <c r="AA3179" s="35"/>
      <c r="AB3179" s="35"/>
      <c r="AC3179" s="35"/>
      <c r="AD3179" s="35"/>
      <c r="AE3179" s="35"/>
      <c r="AF3179" s="35"/>
      <c r="AG3179" s="35"/>
      <c r="AH3179" s="35"/>
      <c r="AI3179" s="35"/>
      <c r="AJ3179" s="35"/>
      <c r="AK3179" s="35"/>
    </row>
    <row r="3180" spans="7:37" s="13" customFormat="1" ht="13.9" customHeight="1" x14ac:dyDescent="0.3">
      <c r="G3180" s="44"/>
      <c r="H3180" s="44"/>
      <c r="I3180" s="44"/>
      <c r="J3180" s="44"/>
      <c r="K3180" s="44"/>
      <c r="L3180" s="44"/>
      <c r="M3180" s="44"/>
      <c r="N3180" s="44"/>
      <c r="O3180" s="44"/>
      <c r="P3180" s="44"/>
      <c r="Q3180" s="44"/>
      <c r="R3180" s="44"/>
      <c r="S3180" s="44"/>
      <c r="T3180" s="44"/>
      <c r="U3180" s="44"/>
      <c r="V3180" s="44"/>
      <c r="W3180" s="44"/>
      <c r="X3180" s="44"/>
      <c r="Y3180" s="44"/>
      <c r="Z3180" s="44"/>
      <c r="AA3180" s="35"/>
      <c r="AB3180" s="35"/>
      <c r="AC3180" s="35"/>
      <c r="AD3180" s="35"/>
      <c r="AE3180" s="35"/>
      <c r="AF3180" s="35"/>
      <c r="AG3180" s="35"/>
      <c r="AH3180" s="35"/>
      <c r="AI3180" s="35"/>
      <c r="AJ3180" s="35"/>
      <c r="AK3180" s="35"/>
    </row>
    <row r="3181" spans="7:37" s="13" customFormat="1" ht="13.9" customHeight="1" x14ac:dyDescent="0.3">
      <c r="G3181" s="44"/>
      <c r="H3181" s="44"/>
      <c r="I3181" s="44"/>
      <c r="J3181" s="44"/>
      <c r="K3181" s="44"/>
      <c r="L3181" s="44"/>
      <c r="M3181" s="44"/>
      <c r="N3181" s="44"/>
      <c r="O3181" s="44"/>
      <c r="P3181" s="44"/>
      <c r="Q3181" s="44"/>
      <c r="R3181" s="44"/>
      <c r="S3181" s="44"/>
      <c r="T3181" s="44"/>
      <c r="U3181" s="44"/>
      <c r="V3181" s="44"/>
      <c r="W3181" s="44"/>
      <c r="X3181" s="44"/>
      <c r="Y3181" s="44"/>
      <c r="Z3181" s="44"/>
      <c r="AA3181" s="35"/>
      <c r="AB3181" s="35"/>
      <c r="AC3181" s="35"/>
      <c r="AD3181" s="35"/>
      <c r="AE3181" s="35"/>
      <c r="AF3181" s="35"/>
      <c r="AG3181" s="35"/>
      <c r="AH3181" s="35"/>
      <c r="AI3181" s="35"/>
      <c r="AJ3181" s="35"/>
      <c r="AK3181" s="35"/>
    </row>
    <row r="3182" spans="7:37" s="13" customFormat="1" ht="13.9" customHeight="1" x14ac:dyDescent="0.3">
      <c r="G3182" s="44"/>
      <c r="H3182" s="44"/>
      <c r="I3182" s="44"/>
      <c r="J3182" s="44"/>
      <c r="K3182" s="44"/>
      <c r="L3182" s="44"/>
      <c r="M3182" s="44"/>
      <c r="N3182" s="44"/>
      <c r="O3182" s="44"/>
      <c r="P3182" s="44"/>
      <c r="Q3182" s="44"/>
      <c r="R3182" s="44"/>
      <c r="S3182" s="44"/>
      <c r="T3182" s="44"/>
      <c r="U3182" s="44"/>
      <c r="V3182" s="44"/>
      <c r="W3182" s="44"/>
      <c r="X3182" s="44"/>
      <c r="Y3182" s="44"/>
      <c r="Z3182" s="44"/>
      <c r="AA3182" s="35"/>
      <c r="AB3182" s="35"/>
      <c r="AC3182" s="35"/>
      <c r="AD3182" s="35"/>
      <c r="AE3182" s="35"/>
      <c r="AF3182" s="35"/>
      <c r="AG3182" s="35"/>
      <c r="AH3182" s="35"/>
      <c r="AI3182" s="35"/>
      <c r="AJ3182" s="35"/>
      <c r="AK3182" s="35"/>
    </row>
    <row r="3183" spans="7:37" s="13" customFormat="1" ht="13.9" customHeight="1" x14ac:dyDescent="0.3">
      <c r="G3183" s="44"/>
      <c r="H3183" s="44"/>
      <c r="I3183" s="44"/>
      <c r="J3183" s="44"/>
      <c r="K3183" s="44"/>
      <c r="L3183" s="44"/>
      <c r="M3183" s="44"/>
      <c r="N3183" s="44"/>
      <c r="O3183" s="44"/>
      <c r="P3183" s="44"/>
      <c r="Q3183" s="44"/>
      <c r="R3183" s="44"/>
      <c r="S3183" s="44"/>
      <c r="T3183" s="44"/>
      <c r="U3183" s="44"/>
      <c r="V3183" s="44"/>
      <c r="W3183" s="44"/>
      <c r="X3183" s="44"/>
      <c r="Y3183" s="44"/>
      <c r="Z3183" s="44"/>
      <c r="AA3183" s="35"/>
      <c r="AB3183" s="35"/>
      <c r="AC3183" s="35"/>
      <c r="AD3183" s="35"/>
      <c r="AE3183" s="35"/>
      <c r="AF3183" s="35"/>
      <c r="AG3183" s="35"/>
      <c r="AH3183" s="35"/>
      <c r="AI3183" s="35"/>
      <c r="AJ3183" s="35"/>
      <c r="AK3183" s="35"/>
    </row>
    <row r="3184" spans="7:37" s="13" customFormat="1" ht="13.9" customHeight="1" x14ac:dyDescent="0.3">
      <c r="G3184" s="44"/>
      <c r="H3184" s="44"/>
      <c r="I3184" s="44"/>
      <c r="J3184" s="44"/>
      <c r="K3184" s="44"/>
      <c r="L3184" s="44"/>
      <c r="M3184" s="44"/>
      <c r="N3184" s="44"/>
      <c r="O3184" s="44"/>
      <c r="P3184" s="44"/>
      <c r="Q3184" s="44"/>
      <c r="R3184" s="44"/>
      <c r="S3184" s="44"/>
      <c r="T3184" s="44"/>
      <c r="U3184" s="44"/>
      <c r="V3184" s="44"/>
      <c r="W3184" s="44"/>
      <c r="X3184" s="44"/>
      <c r="Y3184" s="44"/>
      <c r="Z3184" s="44"/>
      <c r="AA3184" s="35"/>
      <c r="AB3184" s="35"/>
      <c r="AC3184" s="35"/>
      <c r="AD3184" s="35"/>
      <c r="AE3184" s="35"/>
      <c r="AF3184" s="35"/>
      <c r="AG3184" s="35"/>
      <c r="AH3184" s="35"/>
      <c r="AI3184" s="35"/>
      <c r="AJ3184" s="35"/>
      <c r="AK3184" s="35"/>
    </row>
    <row r="3185" spans="7:37" s="13" customFormat="1" ht="13.9" customHeight="1" x14ac:dyDescent="0.3">
      <c r="G3185" s="44"/>
      <c r="H3185" s="44"/>
      <c r="I3185" s="44"/>
      <c r="J3185" s="44"/>
      <c r="K3185" s="44"/>
      <c r="L3185" s="44"/>
      <c r="M3185" s="44"/>
      <c r="N3185" s="44"/>
      <c r="O3185" s="44"/>
      <c r="P3185" s="44"/>
      <c r="Q3185" s="44"/>
      <c r="R3185" s="44"/>
      <c r="S3185" s="44"/>
      <c r="T3185" s="44"/>
      <c r="U3185" s="44"/>
      <c r="V3185" s="44"/>
      <c r="W3185" s="44"/>
      <c r="X3185" s="44"/>
      <c r="Y3185" s="44"/>
      <c r="Z3185" s="44"/>
      <c r="AA3185" s="35"/>
      <c r="AB3185" s="35"/>
      <c r="AC3185" s="35"/>
      <c r="AD3185" s="35"/>
      <c r="AE3185" s="35"/>
      <c r="AF3185" s="35"/>
      <c r="AG3185" s="35"/>
      <c r="AH3185" s="35"/>
      <c r="AI3185" s="35"/>
      <c r="AJ3185" s="35"/>
      <c r="AK3185" s="35"/>
    </row>
    <row r="3186" spans="7:37" s="13" customFormat="1" ht="13.9" customHeight="1" x14ac:dyDescent="0.3">
      <c r="G3186" s="44"/>
      <c r="H3186" s="44"/>
      <c r="I3186" s="44"/>
      <c r="J3186" s="44"/>
      <c r="K3186" s="44"/>
      <c r="L3186" s="44"/>
      <c r="M3186" s="44"/>
      <c r="N3186" s="44"/>
      <c r="O3186" s="44"/>
      <c r="P3186" s="44"/>
      <c r="Q3186" s="44"/>
      <c r="R3186" s="44"/>
      <c r="S3186" s="44"/>
      <c r="T3186" s="44"/>
      <c r="U3186" s="44"/>
      <c r="V3186" s="44"/>
      <c r="W3186" s="44"/>
      <c r="X3186" s="44"/>
      <c r="Y3186" s="44"/>
      <c r="Z3186" s="44"/>
      <c r="AA3186" s="35"/>
      <c r="AB3186" s="35"/>
      <c r="AC3186" s="35"/>
      <c r="AD3186" s="35"/>
      <c r="AE3186" s="35"/>
      <c r="AF3186" s="35"/>
      <c r="AG3186" s="35"/>
      <c r="AH3186" s="35"/>
      <c r="AI3186" s="35"/>
      <c r="AJ3186" s="35"/>
      <c r="AK3186" s="35"/>
    </row>
    <row r="3187" spans="7:37" s="13" customFormat="1" ht="13.9" customHeight="1" x14ac:dyDescent="0.3">
      <c r="G3187" s="44"/>
      <c r="H3187" s="44"/>
      <c r="I3187" s="44"/>
      <c r="J3187" s="44"/>
      <c r="K3187" s="44"/>
      <c r="L3187" s="44"/>
      <c r="M3187" s="44"/>
      <c r="N3187" s="44"/>
      <c r="O3187" s="44"/>
      <c r="P3187" s="44"/>
      <c r="Q3187" s="44"/>
      <c r="R3187" s="44"/>
      <c r="S3187" s="44"/>
      <c r="T3187" s="44"/>
      <c r="U3187" s="44"/>
      <c r="V3187" s="44"/>
      <c r="W3187" s="44"/>
      <c r="X3187" s="44"/>
      <c r="Y3187" s="44"/>
      <c r="Z3187" s="44"/>
      <c r="AA3187" s="35"/>
      <c r="AB3187" s="35"/>
      <c r="AC3187" s="35"/>
      <c r="AD3187" s="35"/>
      <c r="AE3187" s="35"/>
      <c r="AF3187" s="35"/>
      <c r="AG3187" s="35"/>
      <c r="AH3187" s="35"/>
      <c r="AI3187" s="35"/>
      <c r="AJ3187" s="35"/>
      <c r="AK3187" s="35"/>
    </row>
    <row r="3188" spans="7:37" s="13" customFormat="1" ht="13.9" customHeight="1" x14ac:dyDescent="0.3">
      <c r="G3188" s="44"/>
      <c r="H3188" s="44"/>
      <c r="I3188" s="44"/>
      <c r="J3188" s="44"/>
      <c r="K3188" s="44"/>
      <c r="L3188" s="44"/>
      <c r="M3188" s="44"/>
      <c r="N3188" s="44"/>
      <c r="O3188" s="44"/>
      <c r="P3188" s="44"/>
      <c r="Q3188" s="44"/>
      <c r="R3188" s="44"/>
      <c r="S3188" s="44"/>
      <c r="T3188" s="44"/>
      <c r="U3188" s="44"/>
      <c r="V3188" s="44"/>
      <c r="W3188" s="44"/>
      <c r="X3188" s="44"/>
      <c r="Y3188" s="44"/>
      <c r="Z3188" s="44"/>
      <c r="AA3188" s="35"/>
      <c r="AB3188" s="35"/>
      <c r="AC3188" s="35"/>
      <c r="AD3188" s="35"/>
      <c r="AE3188" s="35"/>
      <c r="AF3188" s="35"/>
      <c r="AG3188" s="35"/>
      <c r="AH3188" s="35"/>
      <c r="AI3188" s="35"/>
      <c r="AJ3188" s="35"/>
      <c r="AK3188" s="35"/>
    </row>
    <row r="3189" spans="7:37" s="13" customFormat="1" ht="13.9" customHeight="1" x14ac:dyDescent="0.3">
      <c r="G3189" s="44"/>
      <c r="H3189" s="44"/>
      <c r="I3189" s="44"/>
      <c r="J3189" s="44"/>
      <c r="K3189" s="44"/>
      <c r="L3189" s="44"/>
      <c r="M3189" s="44"/>
      <c r="N3189" s="44"/>
      <c r="O3189" s="44"/>
      <c r="P3189" s="44"/>
      <c r="Q3189" s="44"/>
      <c r="R3189" s="44"/>
      <c r="S3189" s="44"/>
      <c r="T3189" s="44"/>
      <c r="U3189" s="44"/>
      <c r="V3189" s="44"/>
      <c r="W3189" s="44"/>
      <c r="X3189" s="44"/>
      <c r="Y3189" s="44"/>
      <c r="Z3189" s="44"/>
      <c r="AA3189" s="35"/>
      <c r="AB3189" s="35"/>
      <c r="AC3189" s="35"/>
      <c r="AD3189" s="35"/>
      <c r="AE3189" s="35"/>
      <c r="AF3189" s="35"/>
      <c r="AG3189" s="35"/>
      <c r="AH3189" s="35"/>
      <c r="AI3189" s="35"/>
      <c r="AJ3189" s="35"/>
      <c r="AK3189" s="35"/>
    </row>
    <row r="3190" spans="7:37" s="13" customFormat="1" ht="13.9" customHeight="1" x14ac:dyDescent="0.3">
      <c r="G3190" s="44"/>
      <c r="H3190" s="44"/>
      <c r="I3190" s="44"/>
      <c r="J3190" s="44"/>
      <c r="K3190" s="44"/>
      <c r="L3190" s="44"/>
      <c r="M3190" s="44"/>
      <c r="N3190" s="44"/>
      <c r="O3190" s="44"/>
      <c r="P3190" s="44"/>
      <c r="Q3190" s="44"/>
      <c r="R3190" s="44"/>
      <c r="S3190" s="44"/>
      <c r="T3190" s="44"/>
      <c r="U3190" s="44"/>
      <c r="V3190" s="44"/>
      <c r="W3190" s="44"/>
      <c r="X3190" s="44"/>
      <c r="Y3190" s="44"/>
      <c r="Z3190" s="44"/>
      <c r="AA3190" s="35"/>
      <c r="AB3190" s="35"/>
      <c r="AC3190" s="35"/>
      <c r="AD3190" s="35"/>
      <c r="AE3190" s="35"/>
      <c r="AF3190" s="35"/>
      <c r="AG3190" s="35"/>
      <c r="AH3190" s="35"/>
      <c r="AI3190" s="35"/>
      <c r="AJ3190" s="35"/>
      <c r="AK3190" s="35"/>
    </row>
    <row r="3191" spans="7:37" s="13" customFormat="1" ht="13.9" customHeight="1" x14ac:dyDescent="0.3">
      <c r="G3191" s="44"/>
      <c r="H3191" s="44"/>
      <c r="I3191" s="44"/>
      <c r="J3191" s="44"/>
      <c r="K3191" s="44"/>
      <c r="L3191" s="44"/>
      <c r="M3191" s="44"/>
      <c r="N3191" s="44"/>
      <c r="O3191" s="44"/>
      <c r="P3191" s="44"/>
      <c r="Q3191" s="44"/>
      <c r="R3191" s="44"/>
      <c r="S3191" s="44"/>
      <c r="T3191" s="44"/>
      <c r="U3191" s="44"/>
      <c r="V3191" s="44"/>
      <c r="W3191" s="44"/>
      <c r="X3191" s="44"/>
      <c r="Y3191" s="44"/>
      <c r="Z3191" s="44"/>
      <c r="AA3191" s="35"/>
      <c r="AB3191" s="35"/>
      <c r="AC3191" s="35"/>
      <c r="AD3191" s="35"/>
      <c r="AE3191" s="35"/>
      <c r="AF3191" s="35"/>
      <c r="AG3191" s="35"/>
      <c r="AH3191" s="35"/>
      <c r="AI3191" s="35"/>
      <c r="AJ3191" s="35"/>
      <c r="AK3191" s="35"/>
    </row>
    <row r="3192" spans="7:37" s="13" customFormat="1" ht="13.9" customHeight="1" x14ac:dyDescent="0.3">
      <c r="G3192" s="44"/>
      <c r="H3192" s="44"/>
      <c r="I3192" s="44"/>
      <c r="J3192" s="44"/>
      <c r="K3192" s="44"/>
      <c r="L3192" s="44"/>
      <c r="M3192" s="44"/>
      <c r="N3192" s="44"/>
      <c r="O3192" s="44"/>
      <c r="P3192" s="44"/>
      <c r="Q3192" s="44"/>
      <c r="R3192" s="44"/>
      <c r="S3192" s="44"/>
      <c r="T3192" s="44"/>
      <c r="U3192" s="44"/>
      <c r="V3192" s="44"/>
      <c r="W3192" s="44"/>
      <c r="X3192" s="44"/>
      <c r="Y3192" s="44"/>
      <c r="Z3192" s="44"/>
      <c r="AA3192" s="35"/>
      <c r="AB3192" s="35"/>
      <c r="AC3192" s="35"/>
      <c r="AD3192" s="35"/>
      <c r="AE3192" s="35"/>
      <c r="AF3192" s="35"/>
      <c r="AG3192" s="35"/>
      <c r="AH3192" s="35"/>
      <c r="AI3192" s="35"/>
      <c r="AJ3192" s="35"/>
      <c r="AK3192" s="35"/>
    </row>
    <row r="3193" spans="7:37" s="13" customFormat="1" ht="13.9" customHeight="1" x14ac:dyDescent="0.3">
      <c r="G3193" s="44"/>
      <c r="H3193" s="44"/>
      <c r="I3193" s="44"/>
      <c r="J3193" s="44"/>
      <c r="K3193" s="44"/>
      <c r="L3193" s="44"/>
      <c r="M3193" s="44"/>
      <c r="N3193" s="44"/>
      <c r="O3193" s="44"/>
      <c r="P3193" s="44"/>
      <c r="Q3193" s="44"/>
      <c r="R3193" s="44"/>
      <c r="S3193" s="44"/>
      <c r="T3193" s="44"/>
      <c r="U3193" s="44"/>
      <c r="V3193" s="44"/>
      <c r="W3193" s="44"/>
      <c r="X3193" s="44"/>
      <c r="Y3193" s="44"/>
      <c r="Z3193" s="44"/>
      <c r="AA3193" s="35"/>
      <c r="AB3193" s="35"/>
      <c r="AC3193" s="35"/>
      <c r="AD3193" s="35"/>
      <c r="AE3193" s="35"/>
      <c r="AF3193" s="35"/>
      <c r="AG3193" s="35"/>
      <c r="AH3193" s="35"/>
      <c r="AI3193" s="35"/>
      <c r="AJ3193" s="35"/>
      <c r="AK3193" s="35"/>
    </row>
    <row r="3194" spans="7:37" s="13" customFormat="1" ht="13.9" customHeight="1" x14ac:dyDescent="0.3">
      <c r="G3194" s="44"/>
      <c r="H3194" s="44"/>
      <c r="I3194" s="44"/>
      <c r="J3194" s="44"/>
      <c r="K3194" s="44"/>
      <c r="L3194" s="44"/>
      <c r="M3194" s="44"/>
      <c r="N3194" s="44"/>
      <c r="O3194" s="44"/>
      <c r="P3194" s="44"/>
      <c r="Q3194" s="44"/>
      <c r="R3194" s="44"/>
      <c r="S3194" s="44"/>
      <c r="T3194" s="44"/>
      <c r="U3194" s="44"/>
      <c r="V3194" s="44"/>
      <c r="W3194" s="44"/>
      <c r="X3194" s="44"/>
      <c r="Y3194" s="44"/>
      <c r="Z3194" s="44"/>
      <c r="AA3194" s="35"/>
      <c r="AB3194" s="35"/>
      <c r="AC3194" s="35"/>
      <c r="AD3194" s="35"/>
      <c r="AE3194" s="35"/>
      <c r="AF3194" s="35"/>
      <c r="AG3194" s="35"/>
      <c r="AH3194" s="35"/>
      <c r="AI3194" s="35"/>
      <c r="AJ3194" s="35"/>
      <c r="AK3194" s="35"/>
    </row>
    <row r="3195" spans="7:37" s="13" customFormat="1" ht="13.9" customHeight="1" x14ac:dyDescent="0.3">
      <c r="G3195" s="44"/>
      <c r="H3195" s="44"/>
      <c r="I3195" s="44"/>
      <c r="J3195" s="44"/>
      <c r="K3195" s="44"/>
      <c r="L3195" s="44"/>
      <c r="M3195" s="44"/>
      <c r="N3195" s="44"/>
      <c r="O3195" s="44"/>
      <c r="P3195" s="44"/>
      <c r="Q3195" s="44"/>
      <c r="R3195" s="44"/>
      <c r="S3195" s="44"/>
      <c r="T3195" s="44"/>
      <c r="U3195" s="44"/>
      <c r="V3195" s="44"/>
      <c r="W3195" s="44"/>
      <c r="X3195" s="44"/>
      <c r="Y3195" s="44"/>
      <c r="Z3195" s="44"/>
      <c r="AA3195" s="35"/>
      <c r="AB3195" s="35"/>
      <c r="AC3195" s="35"/>
      <c r="AD3195" s="35"/>
      <c r="AE3195" s="35"/>
      <c r="AF3195" s="35"/>
      <c r="AG3195" s="35"/>
      <c r="AH3195" s="35"/>
      <c r="AI3195" s="35"/>
      <c r="AJ3195" s="35"/>
      <c r="AK3195" s="35"/>
    </row>
    <row r="3196" spans="7:37" s="13" customFormat="1" ht="13.9" customHeight="1" x14ac:dyDescent="0.3">
      <c r="G3196" s="44"/>
      <c r="H3196" s="44"/>
      <c r="I3196" s="44"/>
      <c r="J3196" s="44"/>
      <c r="K3196" s="44"/>
      <c r="L3196" s="44"/>
      <c r="M3196" s="44"/>
      <c r="N3196" s="44"/>
      <c r="O3196" s="44"/>
      <c r="P3196" s="44"/>
      <c r="Q3196" s="44"/>
      <c r="R3196" s="44"/>
      <c r="S3196" s="44"/>
      <c r="T3196" s="44"/>
      <c r="U3196" s="44"/>
      <c r="V3196" s="44"/>
      <c r="W3196" s="44"/>
      <c r="X3196" s="44"/>
      <c r="Y3196" s="44"/>
      <c r="Z3196" s="44"/>
      <c r="AA3196" s="35"/>
      <c r="AB3196" s="35"/>
      <c r="AC3196" s="35"/>
      <c r="AD3196" s="35"/>
      <c r="AE3196" s="35"/>
      <c r="AF3196" s="35"/>
      <c r="AG3196" s="35"/>
      <c r="AH3196" s="35"/>
      <c r="AI3196" s="35"/>
      <c r="AJ3196" s="35"/>
      <c r="AK3196" s="35"/>
    </row>
    <row r="3197" spans="7:37" s="13" customFormat="1" ht="13.9" customHeight="1" x14ac:dyDescent="0.3">
      <c r="G3197" s="44"/>
      <c r="H3197" s="44"/>
      <c r="I3197" s="44"/>
      <c r="J3197" s="44"/>
      <c r="K3197" s="44"/>
      <c r="L3197" s="44"/>
      <c r="M3197" s="44"/>
      <c r="N3197" s="44"/>
      <c r="O3197" s="44"/>
      <c r="P3197" s="44"/>
      <c r="Q3197" s="44"/>
      <c r="R3197" s="44"/>
      <c r="S3197" s="44"/>
      <c r="T3197" s="44"/>
      <c r="U3197" s="44"/>
      <c r="V3197" s="44"/>
      <c r="W3197" s="44"/>
      <c r="X3197" s="44"/>
      <c r="Y3197" s="44"/>
      <c r="Z3197" s="44"/>
      <c r="AA3197" s="35"/>
      <c r="AB3197" s="35"/>
      <c r="AC3197" s="35"/>
      <c r="AD3197" s="35"/>
      <c r="AE3197" s="35"/>
      <c r="AF3197" s="35"/>
      <c r="AG3197" s="35"/>
      <c r="AH3197" s="35"/>
      <c r="AI3197" s="35"/>
      <c r="AJ3197" s="35"/>
      <c r="AK3197" s="35"/>
    </row>
    <row r="3198" spans="7:37" s="13" customFormat="1" ht="13.9" customHeight="1" x14ac:dyDescent="0.3">
      <c r="G3198" s="44"/>
      <c r="H3198" s="44"/>
      <c r="I3198" s="44"/>
      <c r="J3198" s="44"/>
      <c r="K3198" s="44"/>
      <c r="L3198" s="44"/>
      <c r="M3198" s="44"/>
      <c r="N3198" s="44"/>
      <c r="O3198" s="44"/>
      <c r="P3198" s="44"/>
      <c r="Q3198" s="44"/>
      <c r="R3198" s="44"/>
      <c r="S3198" s="44"/>
      <c r="T3198" s="44"/>
      <c r="U3198" s="44"/>
      <c r="V3198" s="44"/>
      <c r="W3198" s="44"/>
      <c r="X3198" s="44"/>
      <c r="Y3198" s="44"/>
      <c r="Z3198" s="44"/>
      <c r="AA3198" s="35"/>
      <c r="AB3198" s="35"/>
      <c r="AC3198" s="35"/>
      <c r="AD3198" s="35"/>
      <c r="AE3198" s="35"/>
      <c r="AF3198" s="35"/>
      <c r="AG3198" s="35"/>
      <c r="AH3198" s="35"/>
      <c r="AI3198" s="35"/>
      <c r="AJ3198" s="35"/>
      <c r="AK3198" s="35"/>
    </row>
    <row r="3199" spans="7:37" s="13" customFormat="1" ht="13.9" customHeight="1" x14ac:dyDescent="0.3">
      <c r="G3199" s="44"/>
      <c r="H3199" s="44"/>
      <c r="I3199" s="44"/>
      <c r="J3199" s="44"/>
      <c r="K3199" s="44"/>
      <c r="L3199" s="44"/>
      <c r="M3199" s="44"/>
      <c r="N3199" s="44"/>
      <c r="O3199" s="44"/>
      <c r="P3199" s="44"/>
      <c r="Q3199" s="44"/>
      <c r="R3199" s="44"/>
      <c r="S3199" s="44"/>
      <c r="T3199" s="44"/>
      <c r="U3199" s="44"/>
      <c r="V3199" s="44"/>
      <c r="W3199" s="44"/>
      <c r="X3199" s="44"/>
      <c r="Y3199" s="44"/>
      <c r="Z3199" s="44"/>
      <c r="AA3199" s="35"/>
      <c r="AB3199" s="35"/>
      <c r="AC3199" s="35"/>
      <c r="AD3199" s="35"/>
      <c r="AE3199" s="35"/>
      <c r="AF3199" s="35"/>
      <c r="AG3199" s="35"/>
      <c r="AH3199" s="35"/>
      <c r="AI3199" s="35"/>
      <c r="AJ3199" s="35"/>
      <c r="AK3199" s="35"/>
    </row>
    <row r="3200" spans="7:37" s="13" customFormat="1" ht="13.9" customHeight="1" x14ac:dyDescent="0.3">
      <c r="G3200" s="44"/>
      <c r="H3200" s="44"/>
      <c r="I3200" s="44"/>
      <c r="J3200" s="44"/>
      <c r="K3200" s="44"/>
      <c r="L3200" s="44"/>
      <c r="M3200" s="44"/>
      <c r="N3200" s="44"/>
      <c r="O3200" s="44"/>
      <c r="P3200" s="44"/>
      <c r="Q3200" s="44"/>
      <c r="R3200" s="44"/>
      <c r="S3200" s="44"/>
      <c r="T3200" s="44"/>
      <c r="U3200" s="44"/>
      <c r="V3200" s="44"/>
      <c r="W3200" s="44"/>
      <c r="X3200" s="44"/>
      <c r="Y3200" s="44"/>
      <c r="Z3200" s="44"/>
      <c r="AA3200" s="35"/>
      <c r="AB3200" s="35"/>
      <c r="AC3200" s="35"/>
      <c r="AD3200" s="35"/>
      <c r="AE3200" s="35"/>
      <c r="AF3200" s="35"/>
      <c r="AG3200" s="35"/>
      <c r="AH3200" s="35"/>
      <c r="AI3200" s="35"/>
      <c r="AJ3200" s="35"/>
      <c r="AK3200" s="35"/>
    </row>
    <row r="3201" spans="7:37" s="13" customFormat="1" ht="13.9" customHeight="1" x14ac:dyDescent="0.3">
      <c r="G3201" s="44"/>
      <c r="H3201" s="44"/>
      <c r="I3201" s="44"/>
      <c r="J3201" s="44"/>
      <c r="K3201" s="44"/>
      <c r="L3201" s="44"/>
      <c r="M3201" s="44"/>
      <c r="N3201" s="44"/>
      <c r="O3201" s="44"/>
      <c r="P3201" s="44"/>
      <c r="Q3201" s="44"/>
      <c r="R3201" s="44"/>
      <c r="S3201" s="44"/>
      <c r="T3201" s="44"/>
      <c r="U3201" s="44"/>
      <c r="V3201" s="44"/>
      <c r="W3201" s="44"/>
      <c r="X3201" s="44"/>
      <c r="Y3201" s="44"/>
      <c r="Z3201" s="44"/>
      <c r="AA3201" s="35"/>
      <c r="AB3201" s="35"/>
      <c r="AC3201" s="35"/>
      <c r="AD3201" s="35"/>
      <c r="AE3201" s="35"/>
      <c r="AF3201" s="35"/>
      <c r="AG3201" s="35"/>
      <c r="AH3201" s="35"/>
      <c r="AI3201" s="35"/>
      <c r="AJ3201" s="35"/>
      <c r="AK3201" s="35"/>
    </row>
    <row r="3202" spans="7:37" s="13" customFormat="1" ht="13.9" customHeight="1" x14ac:dyDescent="0.3">
      <c r="G3202" s="44"/>
      <c r="H3202" s="44"/>
      <c r="I3202" s="44"/>
      <c r="J3202" s="44"/>
      <c r="K3202" s="44"/>
      <c r="L3202" s="44"/>
      <c r="M3202" s="44"/>
      <c r="N3202" s="44"/>
      <c r="O3202" s="44"/>
      <c r="P3202" s="44"/>
      <c r="Q3202" s="44"/>
      <c r="R3202" s="44"/>
      <c r="S3202" s="44"/>
      <c r="T3202" s="44"/>
      <c r="U3202" s="44"/>
      <c r="V3202" s="44"/>
      <c r="W3202" s="44"/>
      <c r="X3202" s="44"/>
      <c r="Y3202" s="44"/>
      <c r="Z3202" s="44"/>
      <c r="AA3202" s="35"/>
      <c r="AB3202" s="35"/>
      <c r="AC3202" s="35"/>
      <c r="AD3202" s="35"/>
      <c r="AE3202" s="35"/>
      <c r="AF3202" s="35"/>
      <c r="AG3202" s="35"/>
      <c r="AH3202" s="35"/>
      <c r="AI3202" s="35"/>
      <c r="AJ3202" s="35"/>
      <c r="AK3202" s="35"/>
    </row>
    <row r="3203" spans="7:37" s="13" customFormat="1" ht="13.9" customHeight="1" x14ac:dyDescent="0.3">
      <c r="G3203" s="44"/>
      <c r="H3203" s="44"/>
      <c r="I3203" s="44"/>
      <c r="J3203" s="44"/>
      <c r="K3203" s="44"/>
      <c r="L3203" s="44"/>
      <c r="M3203" s="44"/>
      <c r="N3203" s="44"/>
      <c r="O3203" s="44"/>
      <c r="P3203" s="44"/>
      <c r="Q3203" s="44"/>
      <c r="R3203" s="44"/>
      <c r="S3203" s="44"/>
      <c r="T3203" s="44"/>
      <c r="U3203" s="44"/>
      <c r="V3203" s="44"/>
      <c r="W3203" s="44"/>
      <c r="X3203" s="44"/>
      <c r="Y3203" s="44"/>
      <c r="Z3203" s="44"/>
      <c r="AA3203" s="35"/>
      <c r="AB3203" s="35"/>
      <c r="AC3203" s="35"/>
      <c r="AD3203" s="35"/>
      <c r="AE3203" s="35"/>
      <c r="AF3203" s="35"/>
      <c r="AG3203" s="35"/>
      <c r="AH3203" s="35"/>
      <c r="AI3203" s="35"/>
      <c r="AJ3203" s="35"/>
      <c r="AK3203" s="35"/>
    </row>
    <row r="3204" spans="7:37" s="13" customFormat="1" ht="13.9" customHeight="1" x14ac:dyDescent="0.3">
      <c r="G3204" s="44"/>
      <c r="H3204" s="44"/>
      <c r="I3204" s="44"/>
      <c r="J3204" s="44"/>
      <c r="K3204" s="44"/>
      <c r="L3204" s="44"/>
      <c r="M3204" s="44"/>
      <c r="N3204" s="44"/>
      <c r="O3204" s="44"/>
      <c r="P3204" s="44"/>
      <c r="Q3204" s="44"/>
      <c r="R3204" s="44"/>
      <c r="S3204" s="44"/>
      <c r="T3204" s="44"/>
      <c r="U3204" s="44"/>
      <c r="V3204" s="44"/>
      <c r="W3204" s="44"/>
      <c r="X3204" s="44"/>
      <c r="Y3204" s="44"/>
      <c r="Z3204" s="44"/>
      <c r="AA3204" s="35"/>
      <c r="AB3204" s="35"/>
      <c r="AC3204" s="35"/>
      <c r="AD3204" s="35"/>
      <c r="AE3204" s="35"/>
      <c r="AF3204" s="35"/>
      <c r="AG3204" s="35"/>
      <c r="AH3204" s="35"/>
      <c r="AI3204" s="35"/>
      <c r="AJ3204" s="35"/>
      <c r="AK3204" s="35"/>
    </row>
    <row r="3205" spans="7:37" s="13" customFormat="1" ht="13.9" customHeight="1" x14ac:dyDescent="0.3">
      <c r="G3205" s="44"/>
      <c r="H3205" s="44"/>
      <c r="I3205" s="44"/>
      <c r="J3205" s="44"/>
      <c r="K3205" s="44"/>
      <c r="L3205" s="44"/>
      <c r="M3205" s="44"/>
      <c r="N3205" s="44"/>
      <c r="O3205" s="44"/>
      <c r="P3205" s="44"/>
      <c r="Q3205" s="44"/>
      <c r="R3205" s="44"/>
      <c r="S3205" s="44"/>
      <c r="T3205" s="44"/>
      <c r="U3205" s="44"/>
      <c r="V3205" s="44"/>
      <c r="W3205" s="44"/>
      <c r="X3205" s="44"/>
      <c r="Y3205" s="44"/>
      <c r="Z3205" s="44"/>
      <c r="AA3205" s="35"/>
      <c r="AB3205" s="35"/>
      <c r="AC3205" s="35"/>
      <c r="AD3205" s="35"/>
      <c r="AE3205" s="35"/>
      <c r="AF3205" s="35"/>
      <c r="AG3205" s="35"/>
      <c r="AH3205" s="35"/>
      <c r="AI3205" s="35"/>
      <c r="AJ3205" s="35"/>
      <c r="AK3205" s="35"/>
    </row>
    <row r="3206" spans="7:37" s="13" customFormat="1" ht="13.9" customHeight="1" x14ac:dyDescent="0.3">
      <c r="G3206" s="44"/>
      <c r="H3206" s="44"/>
      <c r="I3206" s="44"/>
      <c r="J3206" s="44"/>
      <c r="K3206" s="44"/>
      <c r="L3206" s="44"/>
      <c r="M3206" s="44"/>
      <c r="N3206" s="44"/>
      <c r="O3206" s="44"/>
      <c r="P3206" s="44"/>
      <c r="Q3206" s="44"/>
      <c r="R3206" s="44"/>
      <c r="S3206" s="44"/>
      <c r="T3206" s="44"/>
      <c r="U3206" s="44"/>
      <c r="V3206" s="44"/>
      <c r="W3206" s="44"/>
      <c r="X3206" s="44"/>
      <c r="Y3206" s="44"/>
      <c r="Z3206" s="44"/>
      <c r="AA3206" s="35"/>
      <c r="AB3206" s="35"/>
      <c r="AC3206" s="35"/>
      <c r="AD3206" s="35"/>
      <c r="AE3206" s="35"/>
      <c r="AF3206" s="35"/>
      <c r="AG3206" s="35"/>
      <c r="AH3206" s="35"/>
      <c r="AI3206" s="35"/>
      <c r="AJ3206" s="35"/>
      <c r="AK3206" s="35"/>
    </row>
    <row r="3207" spans="7:37" s="13" customFormat="1" ht="13.9" customHeight="1" x14ac:dyDescent="0.3">
      <c r="G3207" s="44"/>
      <c r="H3207" s="44"/>
      <c r="I3207" s="44"/>
      <c r="J3207" s="44"/>
      <c r="K3207" s="44"/>
      <c r="L3207" s="44"/>
      <c r="M3207" s="44"/>
      <c r="N3207" s="44"/>
      <c r="O3207" s="44"/>
      <c r="P3207" s="44"/>
      <c r="Q3207" s="44"/>
      <c r="R3207" s="44"/>
      <c r="S3207" s="44"/>
      <c r="T3207" s="44"/>
      <c r="U3207" s="44"/>
      <c r="V3207" s="44"/>
      <c r="W3207" s="44"/>
      <c r="X3207" s="44"/>
      <c r="Y3207" s="44"/>
      <c r="Z3207" s="44"/>
      <c r="AA3207" s="35"/>
      <c r="AB3207" s="35"/>
      <c r="AC3207" s="35"/>
      <c r="AD3207" s="35"/>
      <c r="AE3207" s="35"/>
      <c r="AF3207" s="35"/>
      <c r="AG3207" s="35"/>
      <c r="AH3207" s="35"/>
      <c r="AI3207" s="35"/>
      <c r="AJ3207" s="35"/>
      <c r="AK3207" s="35"/>
    </row>
    <row r="3208" spans="7:37" s="13" customFormat="1" ht="13.9" customHeight="1" x14ac:dyDescent="0.3">
      <c r="G3208" s="44"/>
      <c r="H3208" s="44"/>
      <c r="I3208" s="44"/>
      <c r="J3208" s="44"/>
      <c r="K3208" s="44"/>
      <c r="L3208" s="44"/>
      <c r="M3208" s="44"/>
      <c r="N3208" s="44"/>
      <c r="O3208" s="44"/>
      <c r="P3208" s="44"/>
      <c r="Q3208" s="44"/>
      <c r="R3208" s="44"/>
      <c r="S3208" s="44"/>
      <c r="T3208" s="44"/>
      <c r="U3208" s="44"/>
      <c r="V3208" s="44"/>
      <c r="W3208" s="44"/>
      <c r="X3208" s="44"/>
      <c r="Y3208" s="44"/>
      <c r="Z3208" s="44"/>
      <c r="AA3208" s="35"/>
      <c r="AB3208" s="35"/>
      <c r="AC3208" s="35"/>
      <c r="AD3208" s="35"/>
      <c r="AE3208" s="35"/>
      <c r="AF3208" s="35"/>
      <c r="AG3208" s="35"/>
      <c r="AH3208" s="35"/>
      <c r="AI3208" s="35"/>
      <c r="AJ3208" s="35"/>
      <c r="AK3208" s="35"/>
    </row>
    <row r="3209" spans="7:37" s="13" customFormat="1" ht="13.9" customHeight="1" x14ac:dyDescent="0.3">
      <c r="G3209" s="44"/>
      <c r="H3209" s="44"/>
      <c r="I3209" s="44"/>
      <c r="J3209" s="44"/>
      <c r="K3209" s="44"/>
      <c r="L3209" s="44"/>
      <c r="M3209" s="44"/>
      <c r="N3209" s="44"/>
      <c r="O3209" s="44"/>
      <c r="P3209" s="44"/>
      <c r="Q3209" s="44"/>
      <c r="R3209" s="44"/>
      <c r="S3209" s="44"/>
      <c r="T3209" s="44"/>
      <c r="U3209" s="44"/>
      <c r="V3209" s="44"/>
      <c r="W3209" s="44"/>
      <c r="X3209" s="44"/>
      <c r="Y3209" s="44"/>
      <c r="Z3209" s="44"/>
      <c r="AA3209" s="35"/>
      <c r="AB3209" s="35"/>
      <c r="AC3209" s="35"/>
      <c r="AD3209" s="35"/>
      <c r="AE3209" s="35"/>
      <c r="AF3209" s="35"/>
      <c r="AG3209" s="35"/>
      <c r="AH3209" s="35"/>
      <c r="AI3209" s="35"/>
      <c r="AJ3209" s="35"/>
      <c r="AK3209" s="35"/>
    </row>
    <row r="3210" spans="7:37" s="13" customFormat="1" ht="13.9" customHeight="1" x14ac:dyDescent="0.3">
      <c r="G3210" s="44"/>
      <c r="H3210" s="44"/>
      <c r="I3210" s="44"/>
      <c r="J3210" s="44"/>
      <c r="K3210" s="44"/>
      <c r="L3210" s="44"/>
      <c r="M3210" s="44"/>
      <c r="N3210" s="44"/>
      <c r="O3210" s="44"/>
      <c r="P3210" s="44"/>
      <c r="Q3210" s="44"/>
      <c r="R3210" s="44"/>
      <c r="S3210" s="44"/>
      <c r="T3210" s="44"/>
      <c r="U3210" s="44"/>
      <c r="V3210" s="44"/>
      <c r="W3210" s="44"/>
      <c r="X3210" s="44"/>
      <c r="Y3210" s="44"/>
      <c r="Z3210" s="44"/>
      <c r="AA3210" s="35"/>
      <c r="AB3210" s="35"/>
      <c r="AC3210" s="35"/>
      <c r="AD3210" s="35"/>
      <c r="AE3210" s="35"/>
      <c r="AF3210" s="35"/>
      <c r="AG3210" s="35"/>
      <c r="AH3210" s="35"/>
      <c r="AI3210" s="35"/>
      <c r="AJ3210" s="35"/>
      <c r="AK3210" s="35"/>
    </row>
    <row r="3211" spans="7:37" s="13" customFormat="1" ht="13.9" customHeight="1" x14ac:dyDescent="0.3">
      <c r="G3211" s="44"/>
      <c r="H3211" s="44"/>
      <c r="I3211" s="44"/>
      <c r="J3211" s="44"/>
      <c r="K3211" s="44"/>
      <c r="L3211" s="44"/>
      <c r="M3211" s="44"/>
      <c r="N3211" s="44"/>
      <c r="O3211" s="44"/>
      <c r="P3211" s="44"/>
      <c r="Q3211" s="44"/>
      <c r="R3211" s="44"/>
      <c r="S3211" s="44"/>
      <c r="T3211" s="44"/>
      <c r="U3211" s="44"/>
      <c r="V3211" s="44"/>
      <c r="W3211" s="44"/>
      <c r="X3211" s="44"/>
      <c r="Y3211" s="44"/>
      <c r="Z3211" s="44"/>
      <c r="AA3211" s="35"/>
      <c r="AB3211" s="35"/>
      <c r="AC3211" s="35"/>
      <c r="AD3211" s="35"/>
      <c r="AE3211" s="35"/>
      <c r="AF3211" s="35"/>
      <c r="AG3211" s="35"/>
      <c r="AH3211" s="35"/>
      <c r="AI3211" s="35"/>
      <c r="AJ3211" s="35"/>
      <c r="AK3211" s="35"/>
    </row>
    <row r="3212" spans="7:37" s="13" customFormat="1" ht="13.9" customHeight="1" x14ac:dyDescent="0.3">
      <c r="G3212" s="44"/>
      <c r="H3212" s="44"/>
      <c r="I3212" s="44"/>
      <c r="J3212" s="44"/>
      <c r="K3212" s="44"/>
      <c r="L3212" s="44"/>
      <c r="M3212" s="44"/>
      <c r="N3212" s="44"/>
      <c r="O3212" s="44"/>
      <c r="P3212" s="44"/>
      <c r="Q3212" s="44"/>
      <c r="R3212" s="44"/>
      <c r="S3212" s="44"/>
      <c r="T3212" s="44"/>
      <c r="U3212" s="44"/>
      <c r="V3212" s="44"/>
      <c r="W3212" s="44"/>
      <c r="X3212" s="44"/>
      <c r="Y3212" s="44"/>
      <c r="Z3212" s="44"/>
      <c r="AA3212" s="35"/>
      <c r="AB3212" s="35"/>
      <c r="AC3212" s="35"/>
      <c r="AD3212" s="35"/>
      <c r="AE3212" s="35"/>
      <c r="AF3212" s="35"/>
      <c r="AG3212" s="35"/>
      <c r="AH3212" s="35"/>
      <c r="AI3212" s="35"/>
      <c r="AJ3212" s="35"/>
      <c r="AK3212" s="35"/>
    </row>
    <row r="3213" spans="7:37" s="13" customFormat="1" ht="13.9" customHeight="1" x14ac:dyDescent="0.3">
      <c r="G3213" s="44"/>
      <c r="H3213" s="44"/>
      <c r="I3213" s="44"/>
      <c r="J3213" s="44"/>
      <c r="K3213" s="44"/>
      <c r="L3213" s="44"/>
      <c r="M3213" s="44"/>
      <c r="N3213" s="44"/>
      <c r="O3213" s="44"/>
      <c r="P3213" s="44"/>
      <c r="Q3213" s="44"/>
      <c r="R3213" s="44"/>
      <c r="S3213" s="44"/>
      <c r="T3213" s="44"/>
      <c r="U3213" s="44"/>
      <c r="V3213" s="44"/>
      <c r="W3213" s="44"/>
      <c r="X3213" s="44"/>
      <c r="Y3213" s="44"/>
      <c r="Z3213" s="44"/>
      <c r="AA3213" s="35"/>
      <c r="AB3213" s="35"/>
      <c r="AC3213" s="35"/>
      <c r="AD3213" s="35"/>
      <c r="AE3213" s="35"/>
      <c r="AF3213" s="35"/>
      <c r="AG3213" s="35"/>
      <c r="AH3213" s="35"/>
      <c r="AI3213" s="35"/>
      <c r="AJ3213" s="35"/>
      <c r="AK3213" s="35"/>
    </row>
    <row r="3214" spans="7:37" s="13" customFormat="1" ht="13.9" customHeight="1" x14ac:dyDescent="0.3">
      <c r="G3214" s="44"/>
      <c r="H3214" s="44"/>
      <c r="I3214" s="44"/>
      <c r="J3214" s="44"/>
      <c r="K3214" s="44"/>
      <c r="L3214" s="44"/>
      <c r="M3214" s="44"/>
      <c r="N3214" s="44"/>
      <c r="O3214" s="44"/>
      <c r="P3214" s="44"/>
      <c r="Q3214" s="44"/>
      <c r="R3214" s="44"/>
      <c r="S3214" s="44"/>
      <c r="T3214" s="44"/>
      <c r="U3214" s="44"/>
      <c r="V3214" s="44"/>
      <c r="W3214" s="44"/>
      <c r="X3214" s="44"/>
      <c r="Y3214" s="44"/>
      <c r="Z3214" s="44"/>
      <c r="AA3214" s="35"/>
      <c r="AB3214" s="35"/>
      <c r="AC3214" s="35"/>
      <c r="AD3214" s="35"/>
      <c r="AE3214" s="35"/>
      <c r="AF3214" s="35"/>
      <c r="AG3214" s="35"/>
      <c r="AH3214" s="35"/>
      <c r="AI3214" s="35"/>
      <c r="AJ3214" s="35"/>
      <c r="AK3214" s="35"/>
    </row>
    <row r="3215" spans="7:37" s="13" customFormat="1" ht="13.9" customHeight="1" x14ac:dyDescent="0.3">
      <c r="G3215" s="44"/>
      <c r="H3215" s="44"/>
      <c r="I3215" s="44"/>
      <c r="J3215" s="44"/>
      <c r="K3215" s="44"/>
      <c r="L3215" s="44"/>
      <c r="M3215" s="44"/>
      <c r="N3215" s="44"/>
      <c r="O3215" s="44"/>
      <c r="P3215" s="44"/>
      <c r="Q3215" s="44"/>
      <c r="R3215" s="44"/>
      <c r="S3215" s="44"/>
      <c r="T3215" s="44"/>
      <c r="U3215" s="44"/>
      <c r="V3215" s="44"/>
      <c r="W3215" s="44"/>
      <c r="X3215" s="44"/>
      <c r="Y3215" s="44"/>
      <c r="Z3215" s="44"/>
      <c r="AA3215" s="35"/>
      <c r="AB3215" s="35"/>
      <c r="AC3215" s="35"/>
      <c r="AD3215" s="35"/>
      <c r="AE3215" s="35"/>
      <c r="AF3215" s="35"/>
      <c r="AG3215" s="35"/>
      <c r="AH3215" s="35"/>
      <c r="AI3215" s="35"/>
      <c r="AJ3215" s="35"/>
      <c r="AK3215" s="35"/>
    </row>
    <row r="3216" spans="7:37" s="13" customFormat="1" ht="13.9" customHeight="1" x14ac:dyDescent="0.3">
      <c r="G3216" s="44"/>
      <c r="H3216" s="44"/>
      <c r="I3216" s="44"/>
      <c r="J3216" s="44"/>
      <c r="K3216" s="44"/>
      <c r="L3216" s="44"/>
      <c r="M3216" s="44"/>
      <c r="N3216" s="44"/>
      <c r="O3216" s="44"/>
      <c r="P3216" s="44"/>
      <c r="Q3216" s="44"/>
      <c r="R3216" s="44"/>
      <c r="S3216" s="44"/>
      <c r="T3216" s="44"/>
      <c r="U3216" s="44"/>
      <c r="V3216" s="44"/>
      <c r="W3216" s="44"/>
      <c r="X3216" s="44"/>
      <c r="Y3216" s="44"/>
      <c r="Z3216" s="44"/>
      <c r="AA3216" s="35"/>
      <c r="AB3216" s="35"/>
      <c r="AC3216" s="35"/>
      <c r="AD3216" s="35"/>
      <c r="AE3216" s="35"/>
      <c r="AF3216" s="35"/>
      <c r="AG3216" s="35"/>
      <c r="AH3216" s="35"/>
      <c r="AI3216" s="35"/>
      <c r="AJ3216" s="35"/>
      <c r="AK3216" s="35"/>
    </row>
    <row r="3217" spans="7:37" s="13" customFormat="1" ht="13.9" customHeight="1" x14ac:dyDescent="0.3">
      <c r="G3217" s="44"/>
      <c r="H3217" s="44"/>
      <c r="I3217" s="44"/>
      <c r="J3217" s="44"/>
      <c r="K3217" s="44"/>
      <c r="L3217" s="44"/>
      <c r="M3217" s="44"/>
      <c r="N3217" s="44"/>
      <c r="O3217" s="44"/>
      <c r="P3217" s="44"/>
      <c r="Q3217" s="44"/>
      <c r="R3217" s="44"/>
      <c r="S3217" s="44"/>
      <c r="T3217" s="44"/>
      <c r="U3217" s="44"/>
      <c r="V3217" s="44"/>
      <c r="W3217" s="44"/>
      <c r="X3217" s="44"/>
      <c r="Y3217" s="44"/>
      <c r="Z3217" s="44"/>
      <c r="AA3217" s="35"/>
      <c r="AB3217" s="35"/>
      <c r="AC3217" s="35"/>
      <c r="AD3217" s="35"/>
      <c r="AE3217" s="35"/>
      <c r="AF3217" s="35"/>
      <c r="AG3217" s="35"/>
      <c r="AH3217" s="35"/>
      <c r="AI3217" s="35"/>
      <c r="AJ3217" s="35"/>
      <c r="AK3217" s="35"/>
    </row>
    <row r="3218" spans="7:37" s="13" customFormat="1" ht="13.9" customHeight="1" x14ac:dyDescent="0.3">
      <c r="G3218" s="44"/>
      <c r="H3218" s="44"/>
      <c r="I3218" s="44"/>
      <c r="J3218" s="44"/>
      <c r="K3218" s="44"/>
      <c r="L3218" s="44"/>
      <c r="M3218" s="44"/>
      <c r="N3218" s="44"/>
      <c r="O3218" s="44"/>
      <c r="P3218" s="44"/>
      <c r="Q3218" s="44"/>
      <c r="R3218" s="44"/>
      <c r="S3218" s="44"/>
      <c r="T3218" s="44"/>
      <c r="U3218" s="44"/>
      <c r="V3218" s="44"/>
      <c r="W3218" s="44"/>
      <c r="X3218" s="44"/>
      <c r="Y3218" s="44"/>
      <c r="Z3218" s="44"/>
      <c r="AA3218" s="35"/>
      <c r="AB3218" s="35"/>
      <c r="AC3218" s="35"/>
      <c r="AD3218" s="35"/>
      <c r="AE3218" s="35"/>
      <c r="AF3218" s="35"/>
      <c r="AG3218" s="35"/>
      <c r="AH3218" s="35"/>
      <c r="AI3218" s="35"/>
      <c r="AJ3218" s="35"/>
      <c r="AK3218" s="35"/>
    </row>
    <row r="3219" spans="7:37" s="13" customFormat="1" ht="13.9" customHeight="1" x14ac:dyDescent="0.3">
      <c r="G3219" s="44"/>
      <c r="H3219" s="44"/>
      <c r="I3219" s="44"/>
      <c r="J3219" s="44"/>
      <c r="K3219" s="44"/>
      <c r="L3219" s="44"/>
      <c r="M3219" s="44"/>
      <c r="N3219" s="44"/>
      <c r="O3219" s="44"/>
      <c r="P3219" s="44"/>
      <c r="Q3219" s="44"/>
      <c r="R3219" s="44"/>
      <c r="S3219" s="44"/>
      <c r="T3219" s="44"/>
      <c r="U3219" s="44"/>
      <c r="V3219" s="44"/>
      <c r="W3219" s="44"/>
      <c r="X3219" s="44"/>
      <c r="Y3219" s="44"/>
      <c r="Z3219" s="44"/>
      <c r="AA3219" s="35"/>
      <c r="AB3219" s="35"/>
      <c r="AC3219" s="35"/>
      <c r="AD3219" s="35"/>
      <c r="AE3219" s="35"/>
      <c r="AF3219" s="35"/>
      <c r="AG3219" s="35"/>
      <c r="AH3219" s="35"/>
      <c r="AI3219" s="35"/>
      <c r="AJ3219" s="35"/>
      <c r="AK3219" s="35"/>
    </row>
    <row r="3220" spans="7:37" s="13" customFormat="1" ht="13.9" customHeight="1" x14ac:dyDescent="0.3">
      <c r="G3220" s="44"/>
      <c r="H3220" s="44"/>
      <c r="I3220" s="44"/>
      <c r="J3220" s="44"/>
      <c r="K3220" s="44"/>
      <c r="L3220" s="44"/>
      <c r="M3220" s="44"/>
      <c r="N3220" s="44"/>
      <c r="O3220" s="44"/>
      <c r="P3220" s="44"/>
      <c r="Q3220" s="44"/>
      <c r="R3220" s="44"/>
      <c r="S3220" s="44"/>
      <c r="T3220" s="44"/>
      <c r="U3220" s="44"/>
      <c r="V3220" s="44"/>
      <c r="W3220" s="44"/>
      <c r="X3220" s="44"/>
      <c r="Y3220" s="44"/>
      <c r="Z3220" s="44"/>
      <c r="AA3220" s="35"/>
      <c r="AB3220" s="35"/>
      <c r="AC3220" s="35"/>
      <c r="AD3220" s="35"/>
      <c r="AE3220" s="35"/>
      <c r="AF3220" s="35"/>
      <c r="AG3220" s="35"/>
      <c r="AH3220" s="35"/>
      <c r="AI3220" s="35"/>
      <c r="AJ3220" s="35"/>
      <c r="AK3220" s="35"/>
    </row>
    <row r="3221" spans="7:37" s="13" customFormat="1" ht="13.9" customHeight="1" x14ac:dyDescent="0.3">
      <c r="G3221" s="44"/>
      <c r="H3221" s="44"/>
      <c r="I3221" s="44"/>
      <c r="J3221" s="44"/>
      <c r="K3221" s="44"/>
      <c r="L3221" s="44"/>
      <c r="M3221" s="44"/>
      <c r="N3221" s="44"/>
      <c r="O3221" s="44"/>
      <c r="P3221" s="44"/>
      <c r="Q3221" s="44"/>
      <c r="R3221" s="44"/>
      <c r="S3221" s="44"/>
      <c r="T3221" s="44"/>
      <c r="U3221" s="44"/>
      <c r="V3221" s="44"/>
      <c r="W3221" s="44"/>
      <c r="X3221" s="44"/>
      <c r="Y3221" s="44"/>
      <c r="Z3221" s="44"/>
      <c r="AA3221" s="35"/>
      <c r="AB3221" s="35"/>
      <c r="AC3221" s="35"/>
      <c r="AD3221" s="35"/>
      <c r="AE3221" s="35"/>
      <c r="AF3221" s="35"/>
      <c r="AG3221" s="35"/>
      <c r="AH3221" s="35"/>
      <c r="AI3221" s="35"/>
      <c r="AJ3221" s="35"/>
      <c r="AK3221" s="35"/>
    </row>
    <row r="3222" spans="7:37" s="13" customFormat="1" ht="13.9" customHeight="1" x14ac:dyDescent="0.3">
      <c r="G3222" s="44"/>
      <c r="H3222" s="44"/>
      <c r="I3222" s="44"/>
      <c r="J3222" s="44"/>
      <c r="K3222" s="44"/>
      <c r="L3222" s="44"/>
      <c r="M3222" s="44"/>
      <c r="N3222" s="44"/>
      <c r="O3222" s="44"/>
      <c r="P3222" s="44"/>
      <c r="Q3222" s="44"/>
      <c r="R3222" s="44"/>
      <c r="S3222" s="44"/>
      <c r="T3222" s="44"/>
      <c r="U3222" s="44"/>
      <c r="V3222" s="44"/>
      <c r="W3222" s="44"/>
      <c r="X3222" s="44"/>
      <c r="Y3222" s="44"/>
      <c r="Z3222" s="44"/>
      <c r="AA3222" s="35"/>
      <c r="AB3222" s="35"/>
      <c r="AC3222" s="35"/>
      <c r="AD3222" s="35"/>
      <c r="AE3222" s="35"/>
      <c r="AF3222" s="35"/>
      <c r="AG3222" s="35"/>
      <c r="AH3222" s="35"/>
      <c r="AI3222" s="35"/>
      <c r="AJ3222" s="35"/>
      <c r="AK3222" s="35"/>
    </row>
    <row r="3223" spans="7:37" s="13" customFormat="1" ht="13.9" customHeight="1" x14ac:dyDescent="0.3">
      <c r="G3223" s="44"/>
      <c r="H3223" s="44"/>
      <c r="I3223" s="44"/>
      <c r="J3223" s="44"/>
      <c r="K3223" s="44"/>
      <c r="L3223" s="44"/>
      <c r="M3223" s="44"/>
      <c r="N3223" s="44"/>
      <c r="O3223" s="44"/>
      <c r="P3223" s="44"/>
      <c r="Q3223" s="44"/>
      <c r="R3223" s="44"/>
      <c r="S3223" s="44"/>
      <c r="T3223" s="44"/>
      <c r="U3223" s="44"/>
      <c r="V3223" s="44"/>
      <c r="W3223" s="44"/>
      <c r="X3223" s="44"/>
      <c r="Y3223" s="44"/>
      <c r="Z3223" s="44"/>
      <c r="AA3223" s="35"/>
      <c r="AB3223" s="35"/>
      <c r="AC3223" s="35"/>
      <c r="AD3223" s="35"/>
      <c r="AE3223" s="35"/>
      <c r="AF3223" s="35"/>
      <c r="AG3223" s="35"/>
      <c r="AH3223" s="35"/>
      <c r="AI3223" s="35"/>
      <c r="AJ3223" s="35"/>
      <c r="AK3223" s="35"/>
    </row>
    <row r="3224" spans="7:37" s="13" customFormat="1" ht="13.9" customHeight="1" x14ac:dyDescent="0.3">
      <c r="G3224" s="44"/>
      <c r="H3224" s="44"/>
      <c r="I3224" s="44"/>
      <c r="J3224" s="44"/>
      <c r="K3224" s="44"/>
      <c r="L3224" s="44"/>
      <c r="M3224" s="44"/>
      <c r="N3224" s="44"/>
      <c r="O3224" s="44"/>
      <c r="P3224" s="44"/>
      <c r="Q3224" s="44"/>
      <c r="R3224" s="44"/>
      <c r="S3224" s="44"/>
      <c r="T3224" s="44"/>
      <c r="U3224" s="44"/>
      <c r="V3224" s="44"/>
      <c r="W3224" s="44"/>
      <c r="X3224" s="44"/>
      <c r="Y3224" s="44"/>
      <c r="Z3224" s="44"/>
      <c r="AA3224" s="35"/>
      <c r="AB3224" s="35"/>
      <c r="AC3224" s="35"/>
      <c r="AD3224" s="35"/>
      <c r="AE3224" s="35"/>
      <c r="AF3224" s="35"/>
      <c r="AG3224" s="35"/>
      <c r="AH3224" s="35"/>
      <c r="AI3224" s="35"/>
      <c r="AJ3224" s="35"/>
      <c r="AK3224" s="35"/>
    </row>
    <row r="3225" spans="7:37" s="13" customFormat="1" ht="13.9" customHeight="1" x14ac:dyDescent="0.3">
      <c r="G3225" s="44"/>
      <c r="H3225" s="44"/>
      <c r="I3225" s="44"/>
      <c r="J3225" s="44"/>
      <c r="K3225" s="44"/>
      <c r="L3225" s="44"/>
      <c r="M3225" s="44"/>
      <c r="N3225" s="44"/>
      <c r="O3225" s="44"/>
      <c r="P3225" s="44"/>
      <c r="Q3225" s="44"/>
      <c r="R3225" s="44"/>
      <c r="S3225" s="44"/>
      <c r="T3225" s="44"/>
      <c r="U3225" s="44"/>
      <c r="V3225" s="44"/>
      <c r="W3225" s="44"/>
      <c r="X3225" s="44"/>
      <c r="Y3225" s="44"/>
      <c r="Z3225" s="44"/>
      <c r="AA3225" s="35"/>
      <c r="AB3225" s="35"/>
      <c r="AC3225" s="35"/>
      <c r="AD3225" s="35"/>
      <c r="AE3225" s="35"/>
      <c r="AF3225" s="35"/>
      <c r="AG3225" s="35"/>
      <c r="AH3225" s="35"/>
      <c r="AI3225" s="35"/>
      <c r="AJ3225" s="35"/>
      <c r="AK3225" s="35"/>
    </row>
    <row r="3226" spans="7:37" s="13" customFormat="1" ht="13.9" customHeight="1" x14ac:dyDescent="0.3">
      <c r="G3226" s="44"/>
      <c r="H3226" s="44"/>
      <c r="I3226" s="44"/>
      <c r="J3226" s="44"/>
      <c r="K3226" s="44"/>
      <c r="L3226" s="44"/>
      <c r="M3226" s="44"/>
      <c r="N3226" s="44"/>
      <c r="O3226" s="44"/>
      <c r="P3226" s="44"/>
      <c r="Q3226" s="44"/>
      <c r="R3226" s="44"/>
      <c r="S3226" s="44"/>
      <c r="T3226" s="44"/>
      <c r="U3226" s="44"/>
      <c r="V3226" s="44"/>
      <c r="W3226" s="44"/>
      <c r="X3226" s="44"/>
      <c r="Y3226" s="44"/>
      <c r="Z3226" s="44"/>
      <c r="AA3226" s="35"/>
      <c r="AB3226" s="35"/>
      <c r="AC3226" s="35"/>
      <c r="AD3226" s="35"/>
      <c r="AE3226" s="35"/>
      <c r="AF3226" s="35"/>
      <c r="AG3226" s="35"/>
      <c r="AH3226" s="35"/>
      <c r="AI3226" s="35"/>
      <c r="AJ3226" s="35"/>
      <c r="AK3226" s="35"/>
    </row>
    <row r="3227" spans="7:37" s="13" customFormat="1" ht="13.9" customHeight="1" x14ac:dyDescent="0.3">
      <c r="G3227" s="44"/>
      <c r="H3227" s="44"/>
      <c r="I3227" s="44"/>
      <c r="J3227" s="44"/>
      <c r="K3227" s="44"/>
      <c r="L3227" s="44"/>
      <c r="M3227" s="44"/>
      <c r="N3227" s="44"/>
      <c r="O3227" s="44"/>
      <c r="P3227" s="44"/>
      <c r="Q3227" s="44"/>
      <c r="R3227" s="44"/>
      <c r="S3227" s="44"/>
      <c r="T3227" s="44"/>
      <c r="U3227" s="44"/>
      <c r="V3227" s="44"/>
      <c r="W3227" s="44"/>
      <c r="X3227" s="44"/>
      <c r="Y3227" s="44"/>
      <c r="Z3227" s="44"/>
      <c r="AA3227" s="35"/>
      <c r="AB3227" s="35"/>
      <c r="AC3227" s="35"/>
      <c r="AD3227" s="35"/>
      <c r="AE3227" s="35"/>
      <c r="AF3227" s="35"/>
      <c r="AG3227" s="35"/>
      <c r="AH3227" s="35"/>
      <c r="AI3227" s="35"/>
      <c r="AJ3227" s="35"/>
      <c r="AK3227" s="35"/>
    </row>
    <row r="3228" spans="7:37" s="13" customFormat="1" ht="13.9" customHeight="1" x14ac:dyDescent="0.3">
      <c r="G3228" s="44"/>
      <c r="H3228" s="44"/>
      <c r="I3228" s="44"/>
      <c r="J3228" s="44"/>
      <c r="K3228" s="44"/>
      <c r="L3228" s="44"/>
      <c r="M3228" s="44"/>
      <c r="N3228" s="44"/>
      <c r="O3228" s="44"/>
      <c r="P3228" s="44"/>
      <c r="Q3228" s="44"/>
      <c r="R3228" s="44"/>
      <c r="S3228" s="44"/>
      <c r="T3228" s="44"/>
      <c r="U3228" s="44"/>
      <c r="V3228" s="44"/>
      <c r="W3228" s="44"/>
      <c r="X3228" s="44"/>
      <c r="Y3228" s="44"/>
      <c r="Z3228" s="44"/>
      <c r="AA3228" s="35"/>
      <c r="AB3228" s="35"/>
      <c r="AC3228" s="35"/>
      <c r="AD3228" s="35"/>
      <c r="AE3228" s="35"/>
      <c r="AF3228" s="35"/>
      <c r="AG3228" s="35"/>
      <c r="AH3228" s="35"/>
      <c r="AI3228" s="35"/>
      <c r="AJ3228" s="35"/>
      <c r="AK3228" s="35"/>
    </row>
    <row r="3229" spans="7:37" s="13" customFormat="1" ht="13.9" customHeight="1" x14ac:dyDescent="0.3">
      <c r="G3229" s="44"/>
      <c r="H3229" s="44"/>
      <c r="I3229" s="44"/>
      <c r="J3229" s="44"/>
      <c r="K3229" s="44"/>
      <c r="L3229" s="44"/>
      <c r="M3229" s="44"/>
      <c r="N3229" s="44"/>
      <c r="O3229" s="44"/>
      <c r="P3229" s="44"/>
      <c r="Q3229" s="44"/>
      <c r="R3229" s="44"/>
      <c r="S3229" s="44"/>
      <c r="T3229" s="44"/>
      <c r="U3229" s="44"/>
      <c r="V3229" s="44"/>
      <c r="W3229" s="44"/>
      <c r="X3229" s="44"/>
      <c r="Y3229" s="44"/>
      <c r="Z3229" s="44"/>
      <c r="AA3229" s="35"/>
      <c r="AB3229" s="35"/>
      <c r="AC3229" s="35"/>
      <c r="AD3229" s="35"/>
      <c r="AE3229" s="35"/>
      <c r="AF3229" s="35"/>
      <c r="AG3229" s="35"/>
      <c r="AH3229" s="35"/>
      <c r="AI3229" s="35"/>
      <c r="AJ3229" s="35"/>
      <c r="AK3229" s="35"/>
    </row>
    <row r="3230" spans="7:37" s="13" customFormat="1" ht="13.9" customHeight="1" x14ac:dyDescent="0.3">
      <c r="G3230" s="44"/>
      <c r="H3230" s="44"/>
      <c r="I3230" s="44"/>
      <c r="J3230" s="44"/>
      <c r="K3230" s="44"/>
      <c r="L3230" s="44"/>
      <c r="M3230" s="44"/>
      <c r="N3230" s="44"/>
      <c r="O3230" s="44"/>
      <c r="P3230" s="44"/>
      <c r="Q3230" s="44"/>
      <c r="R3230" s="44"/>
      <c r="S3230" s="44"/>
      <c r="T3230" s="44"/>
      <c r="U3230" s="44"/>
      <c r="V3230" s="44"/>
      <c r="W3230" s="44"/>
      <c r="X3230" s="44"/>
      <c r="Y3230" s="44"/>
      <c r="Z3230" s="44"/>
      <c r="AA3230" s="35"/>
      <c r="AB3230" s="35"/>
      <c r="AC3230" s="35"/>
      <c r="AD3230" s="35"/>
      <c r="AE3230" s="35"/>
      <c r="AF3230" s="35"/>
      <c r="AG3230" s="35"/>
      <c r="AH3230" s="35"/>
      <c r="AI3230" s="35"/>
      <c r="AJ3230" s="35"/>
      <c r="AK3230" s="35"/>
    </row>
    <row r="3231" spans="7:37" s="13" customFormat="1" ht="13.9" customHeight="1" x14ac:dyDescent="0.3">
      <c r="G3231" s="44"/>
      <c r="H3231" s="44"/>
      <c r="I3231" s="44"/>
      <c r="J3231" s="44"/>
      <c r="K3231" s="44"/>
      <c r="L3231" s="44"/>
      <c r="M3231" s="44"/>
      <c r="N3231" s="44"/>
      <c r="O3231" s="44"/>
      <c r="P3231" s="44"/>
      <c r="Q3231" s="44"/>
      <c r="R3231" s="44"/>
      <c r="S3231" s="44"/>
      <c r="T3231" s="44"/>
      <c r="U3231" s="44"/>
      <c r="V3231" s="44"/>
      <c r="W3231" s="44"/>
      <c r="X3231" s="44"/>
      <c r="Y3231" s="44"/>
      <c r="Z3231" s="44"/>
      <c r="AA3231" s="35"/>
      <c r="AB3231" s="35"/>
      <c r="AC3231" s="35"/>
      <c r="AD3231" s="35"/>
      <c r="AE3231" s="35"/>
      <c r="AF3231" s="35"/>
      <c r="AG3231" s="35"/>
      <c r="AH3231" s="35"/>
      <c r="AI3231" s="35"/>
      <c r="AJ3231" s="35"/>
      <c r="AK3231" s="35"/>
    </row>
    <row r="3232" spans="7:37" s="13" customFormat="1" ht="13.9" customHeight="1" x14ac:dyDescent="0.3">
      <c r="G3232" s="44"/>
      <c r="H3232" s="44"/>
      <c r="I3232" s="44"/>
      <c r="J3232" s="44"/>
      <c r="K3232" s="44"/>
      <c r="L3232" s="44"/>
      <c r="M3232" s="44"/>
      <c r="N3232" s="44"/>
      <c r="O3232" s="44"/>
      <c r="P3232" s="44"/>
      <c r="Q3232" s="44"/>
      <c r="R3232" s="44"/>
      <c r="S3232" s="44"/>
      <c r="T3232" s="44"/>
      <c r="U3232" s="44"/>
      <c r="V3232" s="44"/>
      <c r="W3232" s="44"/>
      <c r="X3232" s="44"/>
      <c r="Y3232" s="44"/>
      <c r="Z3232" s="44"/>
      <c r="AA3232" s="35"/>
      <c r="AB3232" s="35"/>
      <c r="AC3232" s="35"/>
      <c r="AD3232" s="35"/>
      <c r="AE3232" s="35"/>
      <c r="AF3232" s="35"/>
      <c r="AG3232" s="35"/>
      <c r="AH3232" s="35"/>
      <c r="AI3232" s="35"/>
      <c r="AJ3232" s="35"/>
      <c r="AK3232" s="35"/>
    </row>
    <row r="3233" spans="7:37" s="13" customFormat="1" ht="13.9" customHeight="1" x14ac:dyDescent="0.3">
      <c r="G3233" s="44"/>
      <c r="H3233" s="44"/>
      <c r="I3233" s="44"/>
      <c r="J3233" s="44"/>
      <c r="K3233" s="44"/>
      <c r="L3233" s="44"/>
      <c r="M3233" s="44"/>
      <c r="N3233" s="44"/>
      <c r="O3233" s="44"/>
      <c r="P3233" s="44"/>
      <c r="Q3233" s="44"/>
      <c r="R3233" s="44"/>
      <c r="S3233" s="44"/>
      <c r="T3233" s="44"/>
      <c r="U3233" s="44"/>
      <c r="V3233" s="44"/>
      <c r="W3233" s="44"/>
      <c r="X3233" s="44"/>
      <c r="Y3233" s="44"/>
      <c r="Z3233" s="44"/>
      <c r="AA3233" s="35"/>
      <c r="AB3233" s="35"/>
      <c r="AC3233" s="35"/>
      <c r="AD3233" s="35"/>
      <c r="AE3233" s="35"/>
      <c r="AF3233" s="35"/>
      <c r="AG3233" s="35"/>
      <c r="AH3233" s="35"/>
      <c r="AI3233" s="35"/>
      <c r="AJ3233" s="35"/>
      <c r="AK3233" s="35"/>
    </row>
    <row r="3234" spans="7:37" s="13" customFormat="1" ht="13.9" customHeight="1" x14ac:dyDescent="0.3">
      <c r="G3234" s="44"/>
      <c r="H3234" s="44"/>
      <c r="I3234" s="44"/>
      <c r="J3234" s="44"/>
      <c r="K3234" s="44"/>
      <c r="L3234" s="44"/>
      <c r="M3234" s="44"/>
      <c r="N3234" s="44"/>
      <c r="O3234" s="44"/>
      <c r="P3234" s="44"/>
      <c r="Q3234" s="44"/>
      <c r="R3234" s="44"/>
      <c r="S3234" s="44"/>
      <c r="T3234" s="44"/>
      <c r="U3234" s="44"/>
      <c r="V3234" s="44"/>
      <c r="W3234" s="44"/>
      <c r="X3234" s="44"/>
      <c r="Y3234" s="44"/>
      <c r="Z3234" s="44"/>
      <c r="AA3234" s="35"/>
      <c r="AB3234" s="35"/>
      <c r="AC3234" s="35"/>
      <c r="AD3234" s="35"/>
      <c r="AE3234" s="35"/>
      <c r="AF3234" s="35"/>
      <c r="AG3234" s="35"/>
      <c r="AH3234" s="35"/>
      <c r="AI3234" s="35"/>
      <c r="AJ3234" s="35"/>
      <c r="AK3234" s="35"/>
    </row>
    <row r="3235" spans="7:37" s="13" customFormat="1" ht="13.9" customHeight="1" x14ac:dyDescent="0.3">
      <c r="G3235" s="44"/>
      <c r="H3235" s="44"/>
      <c r="I3235" s="44"/>
      <c r="J3235" s="44"/>
      <c r="K3235" s="44"/>
      <c r="L3235" s="44"/>
      <c r="M3235" s="44"/>
      <c r="N3235" s="44"/>
      <c r="O3235" s="44"/>
      <c r="P3235" s="44"/>
      <c r="Q3235" s="44"/>
      <c r="R3235" s="44"/>
      <c r="S3235" s="44"/>
      <c r="T3235" s="44"/>
      <c r="U3235" s="44"/>
      <c r="V3235" s="44"/>
      <c r="W3235" s="44"/>
      <c r="X3235" s="44"/>
      <c r="Y3235" s="44"/>
      <c r="Z3235" s="44"/>
      <c r="AA3235" s="35"/>
      <c r="AB3235" s="35"/>
      <c r="AC3235" s="35"/>
      <c r="AD3235" s="35"/>
      <c r="AE3235" s="35"/>
      <c r="AF3235" s="35"/>
      <c r="AG3235" s="35"/>
      <c r="AH3235" s="35"/>
      <c r="AI3235" s="35"/>
      <c r="AJ3235" s="35"/>
      <c r="AK3235" s="35"/>
    </row>
    <row r="3236" spans="7:37" s="13" customFormat="1" ht="13.9" customHeight="1" x14ac:dyDescent="0.3">
      <c r="G3236" s="44"/>
      <c r="H3236" s="44"/>
      <c r="I3236" s="44"/>
      <c r="J3236" s="44"/>
      <c r="K3236" s="44"/>
      <c r="L3236" s="44"/>
      <c r="M3236" s="44"/>
      <c r="N3236" s="44"/>
      <c r="O3236" s="44"/>
      <c r="P3236" s="44"/>
      <c r="Q3236" s="44"/>
      <c r="R3236" s="44"/>
      <c r="S3236" s="44"/>
      <c r="T3236" s="44"/>
      <c r="U3236" s="44"/>
      <c r="V3236" s="44"/>
      <c r="W3236" s="44"/>
      <c r="X3236" s="44"/>
      <c r="Y3236" s="44"/>
      <c r="Z3236" s="44"/>
      <c r="AA3236" s="35"/>
      <c r="AB3236" s="35"/>
      <c r="AC3236" s="35"/>
      <c r="AD3236" s="35"/>
      <c r="AE3236" s="35"/>
      <c r="AF3236" s="35"/>
      <c r="AG3236" s="35"/>
      <c r="AH3236" s="35"/>
      <c r="AI3236" s="35"/>
      <c r="AJ3236" s="35"/>
      <c r="AK3236" s="35"/>
    </row>
    <row r="3237" spans="7:37" s="13" customFormat="1" ht="13.9" customHeight="1" x14ac:dyDescent="0.3">
      <c r="G3237" s="44"/>
      <c r="H3237" s="44"/>
      <c r="I3237" s="44"/>
      <c r="J3237" s="44"/>
      <c r="K3237" s="44"/>
      <c r="L3237" s="44"/>
      <c r="M3237" s="44"/>
      <c r="N3237" s="44"/>
      <c r="O3237" s="44"/>
      <c r="P3237" s="44"/>
      <c r="Q3237" s="44"/>
      <c r="R3237" s="44"/>
      <c r="S3237" s="44"/>
      <c r="T3237" s="44"/>
      <c r="U3237" s="44"/>
      <c r="V3237" s="44"/>
      <c r="W3237" s="44"/>
      <c r="X3237" s="44"/>
      <c r="Y3237" s="44"/>
      <c r="Z3237" s="44"/>
      <c r="AA3237" s="35"/>
      <c r="AB3237" s="35"/>
      <c r="AC3237" s="35"/>
      <c r="AD3237" s="35"/>
      <c r="AE3237" s="35"/>
      <c r="AF3237" s="35"/>
      <c r="AG3237" s="35"/>
      <c r="AH3237" s="35"/>
      <c r="AI3237" s="35"/>
      <c r="AJ3237" s="35"/>
      <c r="AK3237" s="35"/>
    </row>
    <row r="3238" spans="7:37" s="13" customFormat="1" ht="13.9" customHeight="1" x14ac:dyDescent="0.3">
      <c r="G3238" s="44"/>
      <c r="H3238" s="44"/>
      <c r="I3238" s="44"/>
      <c r="J3238" s="44"/>
      <c r="K3238" s="44"/>
      <c r="L3238" s="44"/>
      <c r="M3238" s="44"/>
      <c r="N3238" s="44"/>
      <c r="O3238" s="44"/>
      <c r="P3238" s="44"/>
      <c r="Q3238" s="44"/>
      <c r="R3238" s="44"/>
      <c r="S3238" s="44"/>
      <c r="T3238" s="44"/>
      <c r="U3238" s="44"/>
      <c r="V3238" s="44"/>
      <c r="W3238" s="44"/>
      <c r="X3238" s="44"/>
      <c r="Y3238" s="44"/>
      <c r="Z3238" s="44"/>
      <c r="AA3238" s="35"/>
      <c r="AB3238" s="35"/>
      <c r="AC3238" s="35"/>
      <c r="AD3238" s="35"/>
      <c r="AE3238" s="35"/>
      <c r="AF3238" s="35"/>
      <c r="AG3238" s="35"/>
      <c r="AH3238" s="35"/>
      <c r="AI3238" s="35"/>
      <c r="AJ3238" s="35"/>
      <c r="AK3238" s="35"/>
    </row>
    <row r="3239" spans="7:37" s="13" customFormat="1" ht="13.9" customHeight="1" x14ac:dyDescent="0.3">
      <c r="G3239" s="44"/>
      <c r="H3239" s="44"/>
      <c r="I3239" s="44"/>
      <c r="J3239" s="44"/>
      <c r="K3239" s="44"/>
      <c r="L3239" s="44"/>
      <c r="M3239" s="44"/>
      <c r="N3239" s="44"/>
      <c r="O3239" s="44"/>
      <c r="P3239" s="44"/>
      <c r="Q3239" s="44"/>
      <c r="R3239" s="44"/>
      <c r="S3239" s="44"/>
      <c r="T3239" s="44"/>
      <c r="U3239" s="44"/>
      <c r="V3239" s="44"/>
      <c r="W3239" s="44"/>
      <c r="X3239" s="44"/>
      <c r="Y3239" s="44"/>
      <c r="Z3239" s="44"/>
      <c r="AA3239" s="35"/>
      <c r="AB3239" s="35"/>
      <c r="AC3239" s="35"/>
      <c r="AD3239" s="35"/>
      <c r="AE3239" s="35"/>
      <c r="AF3239" s="35"/>
      <c r="AG3239" s="35"/>
      <c r="AH3239" s="35"/>
      <c r="AI3239" s="35"/>
      <c r="AJ3239" s="35"/>
      <c r="AK3239" s="35"/>
    </row>
    <row r="3240" spans="7:37" s="13" customFormat="1" ht="13.9" customHeight="1" x14ac:dyDescent="0.3">
      <c r="G3240" s="44"/>
      <c r="H3240" s="44"/>
      <c r="I3240" s="44"/>
      <c r="J3240" s="44"/>
      <c r="K3240" s="44"/>
      <c r="L3240" s="44"/>
      <c r="M3240" s="44"/>
      <c r="N3240" s="44"/>
      <c r="O3240" s="44"/>
      <c r="P3240" s="44"/>
      <c r="Q3240" s="44"/>
      <c r="R3240" s="44"/>
      <c r="S3240" s="44"/>
      <c r="T3240" s="44"/>
      <c r="U3240" s="44"/>
      <c r="V3240" s="44"/>
      <c r="W3240" s="44"/>
      <c r="X3240" s="44"/>
      <c r="Y3240" s="44"/>
      <c r="Z3240" s="44"/>
      <c r="AA3240" s="35"/>
      <c r="AB3240" s="35"/>
      <c r="AC3240" s="35"/>
      <c r="AD3240" s="35"/>
      <c r="AE3240" s="35"/>
      <c r="AF3240" s="35"/>
      <c r="AG3240" s="35"/>
      <c r="AH3240" s="35"/>
      <c r="AI3240" s="35"/>
      <c r="AJ3240" s="35"/>
      <c r="AK3240" s="35"/>
    </row>
    <row r="3241" spans="7:37" s="13" customFormat="1" ht="13.9" customHeight="1" x14ac:dyDescent="0.3">
      <c r="G3241" s="44"/>
      <c r="H3241" s="44"/>
      <c r="I3241" s="44"/>
      <c r="J3241" s="44"/>
      <c r="K3241" s="44"/>
      <c r="L3241" s="44"/>
      <c r="M3241" s="44"/>
      <c r="N3241" s="44"/>
      <c r="O3241" s="44"/>
      <c r="P3241" s="44"/>
      <c r="Q3241" s="44"/>
      <c r="R3241" s="44"/>
      <c r="S3241" s="44"/>
      <c r="T3241" s="44"/>
      <c r="U3241" s="44"/>
      <c r="V3241" s="44"/>
      <c r="W3241" s="44"/>
      <c r="X3241" s="44"/>
      <c r="Y3241" s="44"/>
      <c r="Z3241" s="44"/>
      <c r="AA3241" s="35"/>
      <c r="AB3241" s="35"/>
      <c r="AC3241" s="35"/>
      <c r="AD3241" s="35"/>
      <c r="AE3241" s="35"/>
      <c r="AF3241" s="35"/>
      <c r="AG3241" s="35"/>
      <c r="AH3241" s="35"/>
      <c r="AI3241" s="35"/>
      <c r="AJ3241" s="35"/>
      <c r="AK3241" s="35"/>
    </row>
    <row r="3242" spans="7:37" s="13" customFormat="1" ht="13.9" customHeight="1" x14ac:dyDescent="0.3">
      <c r="G3242" s="44"/>
      <c r="H3242" s="44"/>
      <c r="I3242" s="44"/>
      <c r="J3242" s="44"/>
      <c r="K3242" s="44"/>
      <c r="L3242" s="44"/>
      <c r="M3242" s="44"/>
      <c r="N3242" s="44"/>
      <c r="O3242" s="44"/>
      <c r="P3242" s="44"/>
      <c r="Q3242" s="44"/>
      <c r="R3242" s="44"/>
      <c r="S3242" s="44"/>
      <c r="T3242" s="44"/>
      <c r="U3242" s="44"/>
      <c r="V3242" s="44"/>
      <c r="W3242" s="44"/>
      <c r="X3242" s="44"/>
      <c r="Y3242" s="44"/>
      <c r="Z3242" s="44"/>
      <c r="AA3242" s="35"/>
      <c r="AB3242" s="35"/>
      <c r="AC3242" s="35"/>
      <c r="AD3242" s="35"/>
      <c r="AE3242" s="35"/>
      <c r="AF3242" s="35"/>
      <c r="AG3242" s="35"/>
      <c r="AH3242" s="35"/>
      <c r="AI3242" s="35"/>
      <c r="AJ3242" s="35"/>
      <c r="AK3242" s="35"/>
    </row>
    <row r="3243" spans="7:37" s="13" customFormat="1" ht="13.9" customHeight="1" x14ac:dyDescent="0.3">
      <c r="G3243" s="44"/>
      <c r="H3243" s="44"/>
      <c r="I3243" s="44"/>
      <c r="J3243" s="44"/>
      <c r="K3243" s="44"/>
      <c r="L3243" s="44"/>
      <c r="M3243" s="44"/>
      <c r="N3243" s="44"/>
      <c r="O3243" s="44"/>
      <c r="P3243" s="44"/>
      <c r="Q3243" s="44"/>
      <c r="R3243" s="44"/>
      <c r="S3243" s="44"/>
      <c r="T3243" s="44"/>
      <c r="U3243" s="44"/>
      <c r="V3243" s="44"/>
      <c r="W3243" s="44"/>
      <c r="X3243" s="44"/>
      <c r="Y3243" s="44"/>
      <c r="Z3243" s="44"/>
      <c r="AA3243" s="35"/>
      <c r="AB3243" s="35"/>
      <c r="AC3243" s="35"/>
      <c r="AD3243" s="35"/>
      <c r="AE3243" s="35"/>
      <c r="AF3243" s="35"/>
      <c r="AG3243" s="35"/>
      <c r="AH3243" s="35"/>
      <c r="AI3243" s="35"/>
      <c r="AJ3243" s="35"/>
      <c r="AK3243" s="35"/>
    </row>
    <row r="3244" spans="7:37" s="13" customFormat="1" ht="13.9" customHeight="1" x14ac:dyDescent="0.3">
      <c r="G3244" s="44"/>
      <c r="H3244" s="44"/>
      <c r="I3244" s="44"/>
      <c r="J3244" s="44"/>
      <c r="K3244" s="44"/>
      <c r="L3244" s="44"/>
      <c r="M3244" s="44"/>
      <c r="N3244" s="44"/>
      <c r="O3244" s="44"/>
      <c r="P3244" s="44"/>
      <c r="Q3244" s="44"/>
      <c r="R3244" s="44"/>
      <c r="S3244" s="44"/>
      <c r="T3244" s="44"/>
      <c r="U3244" s="44"/>
      <c r="V3244" s="44"/>
      <c r="W3244" s="44"/>
      <c r="X3244" s="44"/>
      <c r="Y3244" s="44"/>
      <c r="Z3244" s="44"/>
      <c r="AA3244" s="35"/>
      <c r="AB3244" s="35"/>
      <c r="AC3244" s="35"/>
      <c r="AD3244" s="35"/>
      <c r="AE3244" s="35"/>
      <c r="AF3244" s="35"/>
      <c r="AG3244" s="35"/>
      <c r="AH3244" s="35"/>
      <c r="AI3244" s="35"/>
      <c r="AJ3244" s="35"/>
      <c r="AK3244" s="35"/>
    </row>
    <row r="3245" spans="7:37" s="13" customFormat="1" ht="13.9" customHeight="1" x14ac:dyDescent="0.3">
      <c r="G3245" s="44"/>
      <c r="H3245" s="44"/>
      <c r="I3245" s="44"/>
      <c r="J3245" s="44"/>
      <c r="K3245" s="44"/>
      <c r="L3245" s="44"/>
      <c r="M3245" s="44"/>
      <c r="N3245" s="44"/>
      <c r="O3245" s="44"/>
      <c r="P3245" s="44"/>
      <c r="Q3245" s="44"/>
      <c r="R3245" s="44"/>
      <c r="S3245" s="44"/>
      <c r="T3245" s="44"/>
      <c r="U3245" s="44"/>
      <c r="V3245" s="44"/>
      <c r="W3245" s="44"/>
      <c r="X3245" s="44"/>
      <c r="Y3245" s="44"/>
      <c r="Z3245" s="44"/>
      <c r="AA3245" s="35"/>
      <c r="AB3245" s="35"/>
      <c r="AC3245" s="35"/>
      <c r="AD3245" s="35"/>
      <c r="AE3245" s="35"/>
      <c r="AF3245" s="35"/>
      <c r="AG3245" s="35"/>
      <c r="AH3245" s="35"/>
      <c r="AI3245" s="35"/>
      <c r="AJ3245" s="35"/>
      <c r="AK3245" s="35"/>
    </row>
    <row r="3246" spans="7:37" s="13" customFormat="1" ht="13.9" customHeight="1" x14ac:dyDescent="0.3">
      <c r="G3246" s="44"/>
      <c r="H3246" s="44"/>
      <c r="I3246" s="44"/>
      <c r="J3246" s="44"/>
      <c r="K3246" s="44"/>
      <c r="L3246" s="44"/>
      <c r="M3246" s="44"/>
      <c r="N3246" s="44"/>
      <c r="O3246" s="44"/>
      <c r="P3246" s="44"/>
      <c r="Q3246" s="44"/>
      <c r="R3246" s="44"/>
      <c r="S3246" s="44"/>
      <c r="T3246" s="44"/>
      <c r="U3246" s="44"/>
      <c r="V3246" s="44"/>
      <c r="W3246" s="44"/>
      <c r="X3246" s="44"/>
      <c r="Y3246" s="44"/>
      <c r="Z3246" s="44"/>
      <c r="AA3246" s="35"/>
      <c r="AB3246" s="35"/>
      <c r="AC3246" s="35"/>
      <c r="AD3246" s="35"/>
      <c r="AE3246" s="35"/>
      <c r="AF3246" s="35"/>
      <c r="AG3246" s="35"/>
      <c r="AH3246" s="35"/>
      <c r="AI3246" s="35"/>
      <c r="AJ3246" s="35"/>
      <c r="AK3246" s="35"/>
    </row>
    <row r="3247" spans="7:37" s="13" customFormat="1" ht="13.9" customHeight="1" x14ac:dyDescent="0.3">
      <c r="G3247" s="44"/>
      <c r="H3247" s="44"/>
      <c r="I3247" s="44"/>
      <c r="J3247" s="44"/>
      <c r="K3247" s="44"/>
      <c r="L3247" s="44"/>
      <c r="M3247" s="44"/>
      <c r="N3247" s="44"/>
      <c r="O3247" s="44"/>
      <c r="P3247" s="44"/>
      <c r="Q3247" s="44"/>
      <c r="R3247" s="44"/>
      <c r="S3247" s="44"/>
      <c r="T3247" s="44"/>
      <c r="U3247" s="44"/>
      <c r="V3247" s="44"/>
      <c r="W3247" s="44"/>
      <c r="X3247" s="44"/>
      <c r="Y3247" s="44"/>
      <c r="Z3247" s="44"/>
      <c r="AA3247" s="35"/>
      <c r="AB3247" s="35"/>
      <c r="AC3247" s="35"/>
      <c r="AD3247" s="35"/>
      <c r="AE3247" s="35"/>
      <c r="AF3247" s="35"/>
      <c r="AG3247" s="35"/>
      <c r="AH3247" s="35"/>
      <c r="AI3247" s="35"/>
      <c r="AJ3247" s="35"/>
      <c r="AK3247" s="35"/>
    </row>
    <row r="3248" spans="7:37" s="13" customFormat="1" ht="13.9" customHeight="1" x14ac:dyDescent="0.3">
      <c r="G3248" s="44"/>
      <c r="H3248" s="44"/>
      <c r="I3248" s="44"/>
      <c r="J3248" s="44"/>
      <c r="K3248" s="44"/>
      <c r="L3248" s="44"/>
      <c r="M3248" s="44"/>
      <c r="N3248" s="44"/>
      <c r="O3248" s="44"/>
      <c r="P3248" s="44"/>
      <c r="Q3248" s="44"/>
      <c r="R3248" s="44"/>
      <c r="S3248" s="44"/>
      <c r="T3248" s="44"/>
      <c r="U3248" s="44"/>
      <c r="V3248" s="44"/>
      <c r="W3248" s="44"/>
      <c r="X3248" s="44"/>
      <c r="Y3248" s="44"/>
      <c r="Z3248" s="44"/>
      <c r="AA3248" s="35"/>
      <c r="AB3248" s="35"/>
      <c r="AC3248" s="35"/>
      <c r="AD3248" s="35"/>
      <c r="AE3248" s="35"/>
      <c r="AF3248" s="35"/>
      <c r="AG3248" s="35"/>
      <c r="AH3248" s="35"/>
      <c r="AI3248" s="35"/>
      <c r="AJ3248" s="35"/>
      <c r="AK3248" s="35"/>
    </row>
    <row r="3249" spans="7:37" s="13" customFormat="1" ht="13.9" customHeight="1" x14ac:dyDescent="0.3">
      <c r="G3249" s="44"/>
      <c r="H3249" s="44"/>
      <c r="I3249" s="44"/>
      <c r="J3249" s="44"/>
      <c r="K3249" s="44"/>
      <c r="L3249" s="44"/>
      <c r="M3249" s="44"/>
      <c r="N3249" s="44"/>
      <c r="O3249" s="44"/>
      <c r="P3249" s="44"/>
      <c r="Q3249" s="44"/>
      <c r="R3249" s="44"/>
      <c r="S3249" s="44"/>
      <c r="T3249" s="44"/>
      <c r="U3249" s="44"/>
      <c r="V3249" s="44"/>
      <c r="W3249" s="44"/>
      <c r="X3249" s="44"/>
      <c r="Y3249" s="44"/>
      <c r="Z3249" s="44"/>
      <c r="AA3249" s="35"/>
      <c r="AB3249" s="35"/>
      <c r="AC3249" s="35"/>
      <c r="AD3249" s="35"/>
      <c r="AE3249" s="35"/>
      <c r="AF3249" s="35"/>
      <c r="AG3249" s="35"/>
      <c r="AH3249" s="35"/>
      <c r="AI3249" s="35"/>
      <c r="AJ3249" s="35"/>
      <c r="AK3249" s="35"/>
    </row>
    <row r="3250" spans="7:37" s="13" customFormat="1" ht="13.9" customHeight="1" x14ac:dyDescent="0.3">
      <c r="G3250" s="44"/>
      <c r="H3250" s="44"/>
      <c r="I3250" s="44"/>
      <c r="J3250" s="44"/>
      <c r="K3250" s="44"/>
      <c r="L3250" s="44"/>
      <c r="M3250" s="44"/>
      <c r="N3250" s="44"/>
      <c r="O3250" s="44"/>
      <c r="P3250" s="44"/>
      <c r="Q3250" s="44"/>
      <c r="R3250" s="44"/>
      <c r="S3250" s="44"/>
      <c r="T3250" s="44"/>
      <c r="U3250" s="44"/>
      <c r="V3250" s="44"/>
      <c r="W3250" s="44"/>
      <c r="X3250" s="44"/>
      <c r="Y3250" s="44"/>
      <c r="Z3250" s="44"/>
      <c r="AA3250" s="35"/>
      <c r="AB3250" s="35"/>
      <c r="AC3250" s="35"/>
      <c r="AD3250" s="35"/>
      <c r="AE3250" s="35"/>
      <c r="AF3250" s="35"/>
      <c r="AG3250" s="35"/>
      <c r="AH3250" s="35"/>
      <c r="AI3250" s="35"/>
      <c r="AJ3250" s="35"/>
      <c r="AK3250" s="35"/>
    </row>
    <row r="3251" spans="7:37" s="13" customFormat="1" ht="13.9" customHeight="1" x14ac:dyDescent="0.3">
      <c r="G3251" s="44"/>
      <c r="H3251" s="44"/>
      <c r="I3251" s="44"/>
      <c r="J3251" s="44"/>
      <c r="K3251" s="44"/>
      <c r="L3251" s="44"/>
      <c r="M3251" s="44"/>
      <c r="N3251" s="44"/>
      <c r="O3251" s="44"/>
      <c r="P3251" s="44"/>
      <c r="Q3251" s="44"/>
      <c r="R3251" s="44"/>
      <c r="S3251" s="44"/>
      <c r="T3251" s="44"/>
      <c r="U3251" s="44"/>
      <c r="V3251" s="44"/>
      <c r="W3251" s="44"/>
      <c r="X3251" s="44"/>
      <c r="Y3251" s="44"/>
      <c r="Z3251" s="44"/>
      <c r="AA3251" s="35"/>
      <c r="AB3251" s="35"/>
      <c r="AC3251" s="35"/>
      <c r="AD3251" s="35"/>
      <c r="AE3251" s="35"/>
      <c r="AF3251" s="35"/>
      <c r="AG3251" s="35"/>
      <c r="AH3251" s="35"/>
      <c r="AI3251" s="35"/>
      <c r="AJ3251" s="35"/>
      <c r="AK3251" s="35"/>
    </row>
    <row r="3252" spans="7:37" s="13" customFormat="1" ht="13.9" customHeight="1" x14ac:dyDescent="0.3">
      <c r="G3252" s="44"/>
      <c r="H3252" s="44"/>
      <c r="I3252" s="44"/>
      <c r="J3252" s="44"/>
      <c r="K3252" s="44"/>
      <c r="L3252" s="44"/>
      <c r="M3252" s="44"/>
      <c r="N3252" s="44"/>
      <c r="O3252" s="44"/>
      <c r="P3252" s="44"/>
      <c r="Q3252" s="44"/>
      <c r="R3252" s="44"/>
      <c r="S3252" s="44"/>
      <c r="T3252" s="44"/>
      <c r="U3252" s="44"/>
      <c r="V3252" s="44"/>
      <c r="W3252" s="44"/>
      <c r="X3252" s="44"/>
      <c r="Y3252" s="44"/>
      <c r="Z3252" s="44"/>
      <c r="AA3252" s="35"/>
      <c r="AB3252" s="35"/>
      <c r="AC3252" s="35"/>
      <c r="AD3252" s="35"/>
      <c r="AE3252" s="35"/>
      <c r="AF3252" s="35"/>
      <c r="AG3252" s="35"/>
      <c r="AH3252" s="35"/>
      <c r="AI3252" s="35"/>
      <c r="AJ3252" s="35"/>
      <c r="AK3252" s="35"/>
    </row>
    <row r="3253" spans="7:37" s="13" customFormat="1" ht="13.9" customHeight="1" x14ac:dyDescent="0.3">
      <c r="G3253" s="44"/>
      <c r="H3253" s="44"/>
      <c r="I3253" s="44"/>
      <c r="J3253" s="44"/>
      <c r="K3253" s="44"/>
      <c r="L3253" s="44"/>
      <c r="M3253" s="44"/>
      <c r="N3253" s="44"/>
      <c r="O3253" s="44"/>
      <c r="P3253" s="44"/>
      <c r="Q3253" s="44"/>
      <c r="R3253" s="44"/>
      <c r="S3253" s="44"/>
      <c r="T3253" s="44"/>
      <c r="U3253" s="44"/>
      <c r="V3253" s="44"/>
      <c r="W3253" s="44"/>
      <c r="X3253" s="44"/>
      <c r="Y3253" s="44"/>
      <c r="Z3253" s="44"/>
      <c r="AA3253" s="35"/>
      <c r="AB3253" s="35"/>
      <c r="AC3253" s="35"/>
      <c r="AD3253" s="35"/>
      <c r="AE3253" s="35"/>
      <c r="AF3253" s="35"/>
      <c r="AG3253" s="35"/>
      <c r="AH3253" s="35"/>
      <c r="AI3253" s="35"/>
      <c r="AJ3253" s="35"/>
      <c r="AK3253" s="35"/>
    </row>
    <row r="3254" spans="7:37" s="13" customFormat="1" ht="13.9" customHeight="1" x14ac:dyDescent="0.3">
      <c r="G3254" s="44"/>
      <c r="H3254" s="44"/>
      <c r="I3254" s="44"/>
      <c r="J3254" s="44"/>
      <c r="K3254" s="44"/>
      <c r="L3254" s="44"/>
      <c r="M3254" s="44"/>
      <c r="N3254" s="44"/>
      <c r="O3254" s="44"/>
      <c r="P3254" s="44"/>
      <c r="Q3254" s="44"/>
      <c r="R3254" s="44"/>
      <c r="S3254" s="44"/>
      <c r="T3254" s="44"/>
      <c r="U3254" s="44"/>
      <c r="V3254" s="44"/>
      <c r="W3254" s="44"/>
      <c r="X3254" s="44"/>
      <c r="Y3254" s="44"/>
      <c r="Z3254" s="44"/>
      <c r="AA3254" s="35"/>
      <c r="AB3254" s="35"/>
      <c r="AC3254" s="35"/>
      <c r="AD3254" s="35"/>
      <c r="AE3254" s="35"/>
      <c r="AF3254" s="35"/>
      <c r="AG3254" s="35"/>
      <c r="AH3254" s="35"/>
      <c r="AI3254" s="35"/>
      <c r="AJ3254" s="35"/>
      <c r="AK3254" s="35"/>
    </row>
    <row r="3255" spans="7:37" s="13" customFormat="1" ht="13.9" customHeight="1" x14ac:dyDescent="0.3">
      <c r="G3255" s="44"/>
      <c r="H3255" s="44"/>
      <c r="I3255" s="44"/>
      <c r="J3255" s="44"/>
      <c r="K3255" s="44"/>
      <c r="L3255" s="44"/>
      <c r="M3255" s="44"/>
      <c r="N3255" s="44"/>
      <c r="O3255" s="44"/>
      <c r="P3255" s="44"/>
      <c r="Q3255" s="44"/>
      <c r="R3255" s="44"/>
      <c r="S3255" s="44"/>
      <c r="T3255" s="44"/>
      <c r="U3255" s="44"/>
      <c r="V3255" s="44"/>
      <c r="W3255" s="44"/>
      <c r="X3255" s="44"/>
      <c r="Y3255" s="44"/>
      <c r="Z3255" s="44"/>
      <c r="AA3255" s="35"/>
      <c r="AB3255" s="35"/>
      <c r="AC3255" s="35"/>
      <c r="AD3255" s="35"/>
      <c r="AE3255" s="35"/>
      <c r="AF3255" s="35"/>
      <c r="AG3255" s="35"/>
      <c r="AH3255" s="35"/>
      <c r="AI3255" s="35"/>
      <c r="AJ3255" s="35"/>
      <c r="AK3255" s="35"/>
    </row>
    <row r="3256" spans="7:37" s="13" customFormat="1" ht="13.9" customHeight="1" x14ac:dyDescent="0.3">
      <c r="G3256" s="44"/>
      <c r="H3256" s="44"/>
      <c r="I3256" s="44"/>
      <c r="J3256" s="44"/>
      <c r="K3256" s="44"/>
      <c r="L3256" s="44"/>
      <c r="M3256" s="44"/>
      <c r="N3256" s="44"/>
      <c r="O3256" s="44"/>
      <c r="P3256" s="44"/>
      <c r="Q3256" s="44"/>
      <c r="R3256" s="44"/>
      <c r="S3256" s="44"/>
      <c r="T3256" s="44"/>
      <c r="U3256" s="44"/>
      <c r="V3256" s="44"/>
      <c r="W3256" s="44"/>
      <c r="X3256" s="44"/>
      <c r="Y3256" s="44"/>
      <c r="Z3256" s="44"/>
      <c r="AA3256" s="35"/>
      <c r="AB3256" s="35"/>
      <c r="AC3256" s="35"/>
      <c r="AD3256" s="35"/>
      <c r="AE3256" s="35"/>
      <c r="AF3256" s="35"/>
      <c r="AG3256" s="35"/>
      <c r="AH3256" s="35"/>
      <c r="AI3256" s="35"/>
      <c r="AJ3256" s="35"/>
      <c r="AK3256" s="35"/>
    </row>
    <row r="3257" spans="7:37" s="13" customFormat="1" ht="13.9" customHeight="1" x14ac:dyDescent="0.3">
      <c r="G3257" s="44"/>
      <c r="H3257" s="44"/>
      <c r="I3257" s="44"/>
      <c r="J3257" s="44"/>
      <c r="K3257" s="44"/>
      <c r="L3257" s="44"/>
      <c r="M3257" s="44"/>
      <c r="N3257" s="44"/>
      <c r="O3257" s="44"/>
      <c r="P3257" s="44"/>
      <c r="Q3257" s="44"/>
      <c r="R3257" s="44"/>
      <c r="S3257" s="44"/>
      <c r="T3257" s="44"/>
      <c r="U3257" s="44"/>
      <c r="V3257" s="44"/>
      <c r="W3257" s="44"/>
      <c r="X3257" s="44"/>
      <c r="Y3257" s="44"/>
      <c r="Z3257" s="44"/>
      <c r="AA3257" s="35"/>
      <c r="AB3257" s="35"/>
      <c r="AC3257" s="35"/>
      <c r="AD3257" s="35"/>
      <c r="AE3257" s="35"/>
      <c r="AF3257" s="35"/>
      <c r="AG3257" s="35"/>
      <c r="AH3257" s="35"/>
      <c r="AI3257" s="35"/>
      <c r="AJ3257" s="35"/>
      <c r="AK3257" s="35"/>
    </row>
    <row r="3258" spans="7:37" s="13" customFormat="1" ht="13.9" customHeight="1" x14ac:dyDescent="0.3">
      <c r="G3258" s="44"/>
      <c r="H3258" s="44"/>
      <c r="I3258" s="44"/>
      <c r="J3258" s="44"/>
      <c r="K3258" s="44"/>
      <c r="L3258" s="44"/>
      <c r="M3258" s="44"/>
      <c r="N3258" s="44"/>
      <c r="O3258" s="44"/>
      <c r="P3258" s="44"/>
      <c r="Q3258" s="44"/>
      <c r="R3258" s="44"/>
      <c r="S3258" s="44"/>
      <c r="T3258" s="44"/>
      <c r="U3258" s="44"/>
      <c r="V3258" s="44"/>
      <c r="W3258" s="44"/>
      <c r="X3258" s="44"/>
      <c r="Y3258" s="44"/>
      <c r="Z3258" s="44"/>
      <c r="AA3258" s="35"/>
      <c r="AB3258" s="35"/>
      <c r="AC3258" s="35"/>
      <c r="AD3258" s="35"/>
      <c r="AE3258" s="35"/>
      <c r="AF3258" s="35"/>
      <c r="AG3258" s="35"/>
      <c r="AH3258" s="35"/>
      <c r="AI3258" s="35"/>
      <c r="AJ3258" s="35"/>
      <c r="AK3258" s="35"/>
    </row>
    <row r="3259" spans="7:37" s="13" customFormat="1" ht="13.9" customHeight="1" x14ac:dyDescent="0.3">
      <c r="G3259" s="44"/>
      <c r="H3259" s="44"/>
      <c r="I3259" s="44"/>
      <c r="J3259" s="44"/>
      <c r="K3259" s="44"/>
      <c r="L3259" s="44"/>
      <c r="M3259" s="44"/>
      <c r="N3259" s="44"/>
      <c r="O3259" s="44"/>
      <c r="P3259" s="44"/>
      <c r="Q3259" s="44"/>
      <c r="R3259" s="44"/>
      <c r="S3259" s="44"/>
      <c r="T3259" s="44"/>
      <c r="U3259" s="44"/>
      <c r="V3259" s="44"/>
      <c r="W3259" s="44"/>
      <c r="X3259" s="44"/>
      <c r="Y3259" s="44"/>
      <c r="Z3259" s="44"/>
      <c r="AA3259" s="35"/>
      <c r="AB3259" s="35"/>
      <c r="AC3259" s="35"/>
      <c r="AD3259" s="35"/>
      <c r="AE3259" s="35"/>
      <c r="AF3259" s="35"/>
      <c r="AG3259" s="35"/>
      <c r="AH3259" s="35"/>
      <c r="AI3259" s="35"/>
      <c r="AJ3259" s="35"/>
      <c r="AK3259" s="35"/>
    </row>
    <row r="3260" spans="7:37" s="13" customFormat="1" ht="13.9" customHeight="1" x14ac:dyDescent="0.3">
      <c r="G3260" s="44"/>
      <c r="H3260" s="44"/>
      <c r="I3260" s="44"/>
      <c r="J3260" s="44"/>
      <c r="K3260" s="44"/>
      <c r="L3260" s="44"/>
      <c r="M3260" s="44"/>
      <c r="N3260" s="44"/>
      <c r="O3260" s="44"/>
      <c r="P3260" s="44"/>
      <c r="Q3260" s="44"/>
      <c r="R3260" s="44"/>
      <c r="S3260" s="44"/>
      <c r="T3260" s="44"/>
      <c r="U3260" s="44"/>
      <c r="V3260" s="44"/>
      <c r="W3260" s="44"/>
      <c r="X3260" s="44"/>
      <c r="Y3260" s="44"/>
      <c r="Z3260" s="44"/>
      <c r="AA3260" s="35"/>
      <c r="AB3260" s="35"/>
      <c r="AC3260" s="35"/>
      <c r="AD3260" s="35"/>
      <c r="AE3260" s="35"/>
      <c r="AF3260" s="35"/>
      <c r="AG3260" s="35"/>
      <c r="AH3260" s="35"/>
      <c r="AI3260" s="35"/>
      <c r="AJ3260" s="35"/>
      <c r="AK3260" s="35"/>
    </row>
    <row r="3261" spans="7:37" s="13" customFormat="1" ht="13.9" customHeight="1" x14ac:dyDescent="0.3">
      <c r="G3261" s="44"/>
      <c r="H3261" s="44"/>
      <c r="I3261" s="44"/>
      <c r="J3261" s="44"/>
      <c r="K3261" s="44"/>
      <c r="L3261" s="44"/>
      <c r="M3261" s="44"/>
      <c r="N3261" s="44"/>
      <c r="O3261" s="44"/>
      <c r="P3261" s="44"/>
      <c r="Q3261" s="44"/>
      <c r="R3261" s="44"/>
      <c r="S3261" s="44"/>
      <c r="T3261" s="44"/>
      <c r="U3261" s="44"/>
      <c r="V3261" s="44"/>
      <c r="W3261" s="44"/>
      <c r="X3261" s="44"/>
      <c r="Y3261" s="44"/>
      <c r="Z3261" s="44"/>
      <c r="AA3261" s="35"/>
      <c r="AB3261" s="35"/>
      <c r="AC3261" s="35"/>
      <c r="AD3261" s="35"/>
      <c r="AE3261" s="35"/>
      <c r="AF3261" s="35"/>
      <c r="AG3261" s="35"/>
      <c r="AH3261" s="35"/>
      <c r="AI3261" s="35"/>
      <c r="AJ3261" s="35"/>
      <c r="AK3261" s="35"/>
    </row>
    <row r="3262" spans="7:37" s="13" customFormat="1" ht="13.9" customHeight="1" x14ac:dyDescent="0.3">
      <c r="G3262" s="44"/>
      <c r="H3262" s="44"/>
      <c r="I3262" s="44"/>
      <c r="J3262" s="44"/>
      <c r="K3262" s="44"/>
      <c r="L3262" s="44"/>
      <c r="M3262" s="44"/>
      <c r="N3262" s="44"/>
      <c r="O3262" s="44"/>
      <c r="P3262" s="44"/>
      <c r="Q3262" s="44"/>
      <c r="R3262" s="44"/>
      <c r="S3262" s="44"/>
      <c r="T3262" s="44"/>
      <c r="U3262" s="44"/>
      <c r="V3262" s="44"/>
      <c r="W3262" s="44"/>
      <c r="X3262" s="44"/>
      <c r="Y3262" s="44"/>
      <c r="Z3262" s="44"/>
      <c r="AA3262" s="35"/>
      <c r="AB3262" s="35"/>
      <c r="AC3262" s="35"/>
      <c r="AD3262" s="35"/>
      <c r="AE3262" s="35"/>
      <c r="AF3262" s="35"/>
      <c r="AG3262" s="35"/>
      <c r="AH3262" s="35"/>
      <c r="AI3262" s="35"/>
      <c r="AJ3262" s="35"/>
      <c r="AK3262" s="35"/>
    </row>
    <row r="3263" spans="7:37" s="13" customFormat="1" ht="13.9" customHeight="1" x14ac:dyDescent="0.3">
      <c r="G3263" s="44"/>
      <c r="H3263" s="44"/>
      <c r="I3263" s="44"/>
      <c r="J3263" s="44"/>
      <c r="K3263" s="44"/>
      <c r="L3263" s="44"/>
      <c r="M3263" s="44"/>
      <c r="N3263" s="44"/>
      <c r="O3263" s="44"/>
      <c r="P3263" s="44"/>
      <c r="Q3263" s="44"/>
      <c r="R3263" s="44"/>
      <c r="S3263" s="44"/>
      <c r="T3263" s="44"/>
      <c r="U3263" s="44"/>
      <c r="V3263" s="44"/>
      <c r="W3263" s="44"/>
      <c r="X3263" s="44"/>
      <c r="Y3263" s="44"/>
      <c r="Z3263" s="44"/>
      <c r="AA3263" s="35"/>
      <c r="AB3263" s="35"/>
      <c r="AC3263" s="35"/>
      <c r="AD3263" s="35"/>
      <c r="AE3263" s="35"/>
      <c r="AF3263" s="35"/>
      <c r="AG3263" s="35"/>
      <c r="AH3263" s="35"/>
      <c r="AI3263" s="35"/>
      <c r="AJ3263" s="35"/>
      <c r="AK3263" s="35"/>
    </row>
    <row r="3264" spans="7:37" s="13" customFormat="1" ht="13.9" customHeight="1" x14ac:dyDescent="0.3">
      <c r="G3264" s="44"/>
      <c r="H3264" s="44"/>
      <c r="I3264" s="44"/>
      <c r="J3264" s="44"/>
      <c r="K3264" s="44"/>
      <c r="L3264" s="44"/>
      <c r="M3264" s="44"/>
      <c r="N3264" s="44"/>
      <c r="O3264" s="44"/>
      <c r="P3264" s="44"/>
      <c r="Q3264" s="44"/>
      <c r="R3264" s="44"/>
      <c r="S3264" s="44"/>
      <c r="T3264" s="44"/>
      <c r="U3264" s="44"/>
      <c r="V3264" s="44"/>
      <c r="W3264" s="44"/>
      <c r="X3264" s="44"/>
      <c r="Y3264" s="44"/>
      <c r="Z3264" s="44"/>
      <c r="AA3264" s="35"/>
      <c r="AB3264" s="35"/>
      <c r="AC3264" s="35"/>
      <c r="AD3264" s="35"/>
      <c r="AE3264" s="35"/>
      <c r="AF3264" s="35"/>
      <c r="AG3264" s="35"/>
      <c r="AH3264" s="35"/>
      <c r="AI3264" s="35"/>
      <c r="AJ3264" s="35"/>
      <c r="AK3264" s="35"/>
    </row>
    <row r="3265" spans="7:37" s="13" customFormat="1" ht="13.9" customHeight="1" x14ac:dyDescent="0.3">
      <c r="G3265" s="44"/>
      <c r="H3265" s="44"/>
      <c r="I3265" s="44"/>
      <c r="J3265" s="44"/>
      <c r="K3265" s="44"/>
      <c r="L3265" s="44"/>
      <c r="M3265" s="44"/>
      <c r="N3265" s="44"/>
      <c r="O3265" s="44"/>
      <c r="P3265" s="44"/>
      <c r="Q3265" s="44"/>
      <c r="R3265" s="44"/>
      <c r="S3265" s="44"/>
      <c r="T3265" s="44"/>
      <c r="U3265" s="44"/>
      <c r="V3265" s="44"/>
      <c r="W3265" s="44"/>
      <c r="X3265" s="44"/>
      <c r="Y3265" s="44"/>
      <c r="Z3265" s="44"/>
      <c r="AA3265" s="35"/>
      <c r="AB3265" s="35"/>
      <c r="AC3265" s="35"/>
      <c r="AD3265" s="35"/>
      <c r="AE3265" s="35"/>
      <c r="AF3265" s="35"/>
      <c r="AG3265" s="35"/>
      <c r="AH3265" s="35"/>
      <c r="AI3265" s="35"/>
      <c r="AJ3265" s="35"/>
      <c r="AK3265" s="35"/>
    </row>
    <row r="3266" spans="7:37" s="13" customFormat="1" ht="13.9" customHeight="1" x14ac:dyDescent="0.3">
      <c r="G3266" s="44"/>
      <c r="H3266" s="44"/>
      <c r="I3266" s="44"/>
      <c r="J3266" s="44"/>
      <c r="K3266" s="44"/>
      <c r="L3266" s="44"/>
      <c r="M3266" s="44"/>
      <c r="N3266" s="44"/>
      <c r="O3266" s="44"/>
      <c r="P3266" s="44"/>
      <c r="Q3266" s="44"/>
      <c r="R3266" s="44"/>
      <c r="S3266" s="44"/>
      <c r="T3266" s="44"/>
      <c r="U3266" s="44"/>
      <c r="V3266" s="44"/>
      <c r="W3266" s="44"/>
      <c r="X3266" s="44"/>
      <c r="Y3266" s="44"/>
      <c r="Z3266" s="44"/>
      <c r="AA3266" s="35"/>
      <c r="AB3266" s="35"/>
      <c r="AC3266" s="35"/>
      <c r="AD3266" s="35"/>
      <c r="AE3266" s="35"/>
      <c r="AF3266" s="35"/>
      <c r="AG3266" s="35"/>
      <c r="AH3266" s="35"/>
      <c r="AI3266" s="35"/>
      <c r="AJ3266" s="35"/>
      <c r="AK3266" s="35"/>
    </row>
    <row r="3267" spans="7:37" s="13" customFormat="1" ht="13.9" customHeight="1" x14ac:dyDescent="0.3">
      <c r="G3267" s="44"/>
      <c r="H3267" s="44"/>
      <c r="I3267" s="44"/>
      <c r="J3267" s="44"/>
      <c r="K3267" s="44"/>
      <c r="L3267" s="44"/>
      <c r="M3267" s="44"/>
      <c r="N3267" s="44"/>
      <c r="O3267" s="44"/>
      <c r="P3267" s="44"/>
      <c r="Q3267" s="44"/>
      <c r="R3267" s="44"/>
      <c r="S3267" s="44"/>
      <c r="T3267" s="44"/>
      <c r="U3267" s="44"/>
      <c r="V3267" s="44"/>
      <c r="W3267" s="44"/>
      <c r="X3267" s="44"/>
      <c r="Y3267" s="44"/>
      <c r="Z3267" s="44"/>
      <c r="AA3267" s="35"/>
      <c r="AB3267" s="35"/>
      <c r="AC3267" s="35"/>
      <c r="AD3267" s="35"/>
      <c r="AE3267" s="35"/>
      <c r="AF3267" s="35"/>
      <c r="AG3267" s="35"/>
      <c r="AH3267" s="35"/>
      <c r="AI3267" s="35"/>
      <c r="AJ3267" s="35"/>
      <c r="AK3267" s="35"/>
    </row>
    <row r="3268" spans="7:37" s="13" customFormat="1" ht="13.9" customHeight="1" x14ac:dyDescent="0.3">
      <c r="G3268" s="44"/>
      <c r="H3268" s="44"/>
      <c r="I3268" s="44"/>
      <c r="J3268" s="44"/>
      <c r="K3268" s="44"/>
      <c r="L3268" s="44"/>
      <c r="M3268" s="44"/>
      <c r="N3268" s="44"/>
      <c r="O3268" s="44"/>
      <c r="P3268" s="44"/>
      <c r="Q3268" s="44"/>
      <c r="R3268" s="44"/>
      <c r="S3268" s="44"/>
      <c r="T3268" s="44"/>
      <c r="U3268" s="44"/>
      <c r="V3268" s="44"/>
      <c r="W3268" s="44"/>
      <c r="X3268" s="44"/>
      <c r="Y3268" s="44"/>
      <c r="Z3268" s="44"/>
      <c r="AA3268" s="35"/>
      <c r="AB3268" s="35"/>
      <c r="AC3268" s="35"/>
      <c r="AD3268" s="35"/>
      <c r="AE3268" s="35"/>
      <c r="AF3268" s="35"/>
      <c r="AG3268" s="35"/>
      <c r="AH3268" s="35"/>
      <c r="AI3268" s="35"/>
      <c r="AJ3268" s="35"/>
      <c r="AK3268" s="35"/>
    </row>
    <row r="3269" spans="7:37" s="13" customFormat="1" ht="13.9" customHeight="1" x14ac:dyDescent="0.3">
      <c r="G3269" s="44"/>
      <c r="H3269" s="44"/>
      <c r="I3269" s="44"/>
      <c r="J3269" s="44"/>
      <c r="K3269" s="44"/>
      <c r="L3269" s="44"/>
      <c r="M3269" s="44"/>
      <c r="N3269" s="44"/>
      <c r="O3269" s="44"/>
      <c r="P3269" s="44"/>
      <c r="Q3269" s="44"/>
      <c r="R3269" s="44"/>
      <c r="S3269" s="44"/>
      <c r="T3269" s="44"/>
      <c r="U3269" s="44"/>
      <c r="V3269" s="44"/>
      <c r="W3269" s="44"/>
      <c r="X3269" s="44"/>
      <c r="Y3269" s="44"/>
      <c r="Z3269" s="44"/>
      <c r="AA3269" s="35"/>
      <c r="AB3269" s="35"/>
      <c r="AC3269" s="35"/>
      <c r="AD3269" s="35"/>
      <c r="AE3269" s="35"/>
      <c r="AF3269" s="35"/>
      <c r="AG3269" s="35"/>
      <c r="AH3269" s="35"/>
      <c r="AI3269" s="35"/>
      <c r="AJ3269" s="35"/>
      <c r="AK3269" s="35"/>
    </row>
    <row r="3270" spans="7:37" s="13" customFormat="1" ht="13.9" customHeight="1" x14ac:dyDescent="0.3">
      <c r="G3270" s="44"/>
      <c r="H3270" s="44"/>
      <c r="I3270" s="44"/>
      <c r="J3270" s="44"/>
      <c r="K3270" s="44"/>
      <c r="L3270" s="44"/>
      <c r="M3270" s="44"/>
      <c r="N3270" s="44"/>
      <c r="O3270" s="44"/>
      <c r="P3270" s="44"/>
      <c r="Q3270" s="44"/>
      <c r="R3270" s="44"/>
      <c r="S3270" s="44"/>
      <c r="T3270" s="44"/>
      <c r="U3270" s="44"/>
      <c r="V3270" s="44"/>
      <c r="W3270" s="44"/>
      <c r="X3270" s="44"/>
      <c r="Y3270" s="44"/>
      <c r="Z3270" s="44"/>
      <c r="AA3270" s="35"/>
      <c r="AB3270" s="35"/>
      <c r="AC3270" s="35"/>
      <c r="AD3270" s="35"/>
      <c r="AE3270" s="35"/>
      <c r="AF3270" s="35"/>
      <c r="AG3270" s="35"/>
      <c r="AH3270" s="35"/>
      <c r="AI3270" s="35"/>
      <c r="AJ3270" s="35"/>
      <c r="AK3270" s="35"/>
    </row>
    <row r="3271" spans="7:37" s="13" customFormat="1" ht="13.9" customHeight="1" x14ac:dyDescent="0.3">
      <c r="G3271" s="44"/>
      <c r="H3271" s="44"/>
      <c r="I3271" s="44"/>
      <c r="J3271" s="44"/>
      <c r="K3271" s="44"/>
      <c r="L3271" s="44"/>
      <c r="M3271" s="44"/>
      <c r="N3271" s="44"/>
      <c r="O3271" s="44"/>
      <c r="P3271" s="44"/>
      <c r="Q3271" s="44"/>
      <c r="R3271" s="44"/>
      <c r="S3271" s="44"/>
      <c r="T3271" s="44"/>
      <c r="U3271" s="44"/>
      <c r="V3271" s="44"/>
      <c r="W3271" s="44"/>
      <c r="X3271" s="44"/>
      <c r="Y3271" s="44"/>
      <c r="Z3271" s="44"/>
      <c r="AA3271" s="35"/>
      <c r="AB3271" s="35"/>
      <c r="AC3271" s="35"/>
      <c r="AD3271" s="35"/>
      <c r="AE3271" s="35"/>
      <c r="AF3271" s="35"/>
      <c r="AG3271" s="35"/>
      <c r="AH3271" s="35"/>
      <c r="AI3271" s="35"/>
      <c r="AJ3271" s="35"/>
      <c r="AK3271" s="35"/>
    </row>
    <row r="3272" spans="7:37" s="13" customFormat="1" ht="13.9" customHeight="1" x14ac:dyDescent="0.3">
      <c r="G3272" s="44"/>
      <c r="H3272" s="44"/>
      <c r="I3272" s="44"/>
      <c r="J3272" s="44"/>
      <c r="K3272" s="44"/>
      <c r="L3272" s="44"/>
      <c r="M3272" s="44"/>
      <c r="N3272" s="44"/>
      <c r="O3272" s="44"/>
      <c r="P3272" s="44"/>
      <c r="Q3272" s="44"/>
      <c r="R3272" s="44"/>
      <c r="S3272" s="44"/>
      <c r="T3272" s="44"/>
      <c r="U3272" s="44"/>
      <c r="V3272" s="44"/>
      <c r="W3272" s="44"/>
      <c r="X3272" s="44"/>
      <c r="Y3272" s="44"/>
      <c r="Z3272" s="44"/>
      <c r="AA3272" s="35"/>
      <c r="AB3272" s="35"/>
      <c r="AC3272" s="35"/>
      <c r="AD3272" s="35"/>
      <c r="AE3272" s="35"/>
      <c r="AF3272" s="35"/>
      <c r="AG3272" s="35"/>
      <c r="AH3272" s="35"/>
      <c r="AI3272" s="35"/>
      <c r="AJ3272" s="35"/>
      <c r="AK3272" s="35"/>
    </row>
    <row r="3273" spans="7:37" s="13" customFormat="1" ht="13.9" customHeight="1" x14ac:dyDescent="0.3">
      <c r="G3273" s="44"/>
      <c r="H3273" s="44"/>
      <c r="I3273" s="44"/>
      <c r="J3273" s="44"/>
      <c r="K3273" s="44"/>
      <c r="L3273" s="44"/>
      <c r="M3273" s="44"/>
      <c r="N3273" s="44"/>
      <c r="O3273" s="44"/>
      <c r="P3273" s="44"/>
      <c r="Q3273" s="44"/>
      <c r="R3273" s="44"/>
      <c r="S3273" s="44"/>
      <c r="T3273" s="44"/>
      <c r="U3273" s="44"/>
      <c r="V3273" s="44"/>
      <c r="W3273" s="44"/>
      <c r="X3273" s="44"/>
      <c r="Y3273" s="44"/>
      <c r="Z3273" s="44"/>
      <c r="AA3273" s="35"/>
      <c r="AB3273" s="35"/>
      <c r="AC3273" s="35"/>
      <c r="AD3273" s="35"/>
      <c r="AE3273" s="35"/>
      <c r="AF3273" s="35"/>
      <c r="AG3273" s="35"/>
      <c r="AH3273" s="35"/>
      <c r="AI3273" s="35"/>
      <c r="AJ3273" s="35"/>
      <c r="AK3273" s="35"/>
    </row>
    <row r="3274" spans="7:37" s="13" customFormat="1" ht="13.9" customHeight="1" x14ac:dyDescent="0.3">
      <c r="G3274" s="44"/>
      <c r="H3274" s="44"/>
      <c r="I3274" s="44"/>
      <c r="J3274" s="44"/>
      <c r="K3274" s="44"/>
      <c r="L3274" s="44"/>
      <c r="M3274" s="44"/>
      <c r="N3274" s="44"/>
      <c r="O3274" s="44"/>
      <c r="P3274" s="44"/>
      <c r="Q3274" s="44"/>
      <c r="R3274" s="44"/>
      <c r="S3274" s="44"/>
      <c r="T3274" s="44"/>
      <c r="U3274" s="44"/>
      <c r="V3274" s="44"/>
      <c r="W3274" s="44"/>
      <c r="X3274" s="44"/>
      <c r="Y3274" s="44"/>
      <c r="Z3274" s="44"/>
      <c r="AA3274" s="35"/>
      <c r="AB3274" s="35"/>
      <c r="AC3274" s="35"/>
      <c r="AD3274" s="35"/>
      <c r="AE3274" s="35"/>
      <c r="AF3274" s="35"/>
      <c r="AG3274" s="35"/>
      <c r="AH3274" s="35"/>
      <c r="AI3274" s="35"/>
      <c r="AJ3274" s="35"/>
      <c r="AK3274" s="35"/>
    </row>
    <row r="3275" spans="7:37" s="13" customFormat="1" ht="13.9" customHeight="1" x14ac:dyDescent="0.3">
      <c r="G3275" s="44"/>
      <c r="H3275" s="44"/>
      <c r="I3275" s="44"/>
      <c r="J3275" s="44"/>
      <c r="K3275" s="44"/>
      <c r="L3275" s="44"/>
      <c r="M3275" s="44"/>
      <c r="N3275" s="44"/>
      <c r="O3275" s="44"/>
      <c r="P3275" s="44"/>
      <c r="Q3275" s="44"/>
      <c r="R3275" s="44"/>
      <c r="S3275" s="44"/>
      <c r="T3275" s="44"/>
      <c r="U3275" s="44"/>
      <c r="V3275" s="44"/>
      <c r="W3275" s="44"/>
      <c r="X3275" s="44"/>
      <c r="Y3275" s="44"/>
      <c r="Z3275" s="44"/>
      <c r="AA3275" s="35"/>
      <c r="AB3275" s="35"/>
      <c r="AC3275" s="35"/>
      <c r="AD3275" s="35"/>
      <c r="AE3275" s="35"/>
      <c r="AF3275" s="35"/>
      <c r="AG3275" s="35"/>
      <c r="AH3275" s="35"/>
      <c r="AI3275" s="35"/>
      <c r="AJ3275" s="35"/>
      <c r="AK3275" s="35"/>
    </row>
    <row r="3276" spans="7:37" s="13" customFormat="1" ht="13.9" customHeight="1" x14ac:dyDescent="0.3">
      <c r="G3276" s="44"/>
      <c r="H3276" s="44"/>
      <c r="I3276" s="44"/>
      <c r="J3276" s="44"/>
      <c r="K3276" s="44"/>
      <c r="L3276" s="44"/>
      <c r="M3276" s="44"/>
      <c r="N3276" s="44"/>
      <c r="O3276" s="44"/>
      <c r="P3276" s="44"/>
      <c r="Q3276" s="44"/>
      <c r="R3276" s="44"/>
      <c r="S3276" s="44"/>
      <c r="T3276" s="44"/>
      <c r="U3276" s="44"/>
      <c r="V3276" s="44"/>
      <c r="W3276" s="44"/>
      <c r="X3276" s="44"/>
      <c r="Y3276" s="44"/>
      <c r="Z3276" s="44"/>
      <c r="AA3276" s="35"/>
      <c r="AB3276" s="35"/>
      <c r="AC3276" s="35"/>
      <c r="AD3276" s="35"/>
      <c r="AE3276" s="35"/>
      <c r="AF3276" s="35"/>
      <c r="AG3276" s="35"/>
      <c r="AH3276" s="35"/>
      <c r="AI3276" s="35"/>
      <c r="AJ3276" s="35"/>
      <c r="AK3276" s="35"/>
    </row>
    <row r="3277" spans="7:37" s="13" customFormat="1" ht="13.9" customHeight="1" x14ac:dyDescent="0.3">
      <c r="G3277" s="44"/>
      <c r="H3277" s="44"/>
      <c r="I3277" s="44"/>
      <c r="J3277" s="44"/>
      <c r="K3277" s="44"/>
      <c r="L3277" s="44"/>
      <c r="M3277" s="44"/>
      <c r="N3277" s="44"/>
      <c r="O3277" s="44"/>
      <c r="P3277" s="44"/>
      <c r="Q3277" s="44"/>
      <c r="R3277" s="44"/>
      <c r="S3277" s="44"/>
      <c r="T3277" s="44"/>
      <c r="U3277" s="44"/>
      <c r="V3277" s="44"/>
      <c r="W3277" s="44"/>
      <c r="X3277" s="44"/>
      <c r="Y3277" s="44"/>
      <c r="Z3277" s="44"/>
      <c r="AA3277" s="35"/>
      <c r="AB3277" s="35"/>
      <c r="AC3277" s="35"/>
      <c r="AD3277" s="35"/>
      <c r="AE3277" s="35"/>
      <c r="AF3277" s="35"/>
      <c r="AG3277" s="35"/>
      <c r="AH3277" s="35"/>
      <c r="AI3277" s="35"/>
      <c r="AJ3277" s="35"/>
      <c r="AK3277" s="35"/>
    </row>
    <row r="3278" spans="7:37" s="13" customFormat="1" ht="13.9" customHeight="1" x14ac:dyDescent="0.3">
      <c r="G3278" s="44"/>
      <c r="H3278" s="44"/>
      <c r="I3278" s="44"/>
      <c r="J3278" s="44"/>
      <c r="K3278" s="44"/>
      <c r="L3278" s="44"/>
      <c r="M3278" s="44"/>
      <c r="N3278" s="44"/>
      <c r="O3278" s="44"/>
      <c r="P3278" s="44"/>
      <c r="Q3278" s="44"/>
      <c r="R3278" s="44"/>
      <c r="S3278" s="44"/>
      <c r="T3278" s="44"/>
      <c r="U3278" s="44"/>
      <c r="V3278" s="44"/>
      <c r="W3278" s="44"/>
      <c r="X3278" s="44"/>
      <c r="Y3278" s="44"/>
      <c r="Z3278" s="44"/>
      <c r="AA3278" s="35"/>
      <c r="AB3278" s="35"/>
      <c r="AC3278" s="35"/>
      <c r="AD3278" s="35"/>
      <c r="AE3278" s="35"/>
      <c r="AF3278" s="35"/>
      <c r="AG3278" s="35"/>
      <c r="AH3278" s="35"/>
      <c r="AI3278" s="35"/>
      <c r="AJ3278" s="35"/>
      <c r="AK3278" s="35"/>
    </row>
    <row r="3279" spans="7:37" s="13" customFormat="1" ht="13.9" customHeight="1" x14ac:dyDescent="0.3">
      <c r="G3279" s="44"/>
      <c r="H3279" s="44"/>
      <c r="I3279" s="44"/>
      <c r="J3279" s="44"/>
      <c r="K3279" s="44"/>
      <c r="L3279" s="44"/>
      <c r="M3279" s="44"/>
      <c r="N3279" s="44"/>
      <c r="O3279" s="44"/>
      <c r="P3279" s="44"/>
      <c r="Q3279" s="44"/>
      <c r="R3279" s="44"/>
      <c r="S3279" s="44"/>
      <c r="T3279" s="44"/>
      <c r="U3279" s="44"/>
      <c r="V3279" s="44"/>
      <c r="W3279" s="44"/>
      <c r="X3279" s="44"/>
      <c r="Y3279" s="44"/>
      <c r="Z3279" s="44"/>
      <c r="AA3279" s="35"/>
      <c r="AB3279" s="35"/>
      <c r="AC3279" s="35"/>
      <c r="AD3279" s="35"/>
      <c r="AE3279" s="35"/>
      <c r="AF3279" s="35"/>
      <c r="AG3279" s="35"/>
      <c r="AH3279" s="35"/>
      <c r="AI3279" s="35"/>
      <c r="AJ3279" s="35"/>
      <c r="AK3279" s="35"/>
    </row>
    <row r="3280" spans="7:37" s="13" customFormat="1" ht="13.9" customHeight="1" x14ac:dyDescent="0.3">
      <c r="G3280" s="44"/>
      <c r="H3280" s="44"/>
      <c r="I3280" s="44"/>
      <c r="J3280" s="44"/>
      <c r="K3280" s="44"/>
      <c r="L3280" s="44"/>
      <c r="M3280" s="44"/>
      <c r="N3280" s="44"/>
      <c r="O3280" s="44"/>
      <c r="P3280" s="44"/>
      <c r="Q3280" s="44"/>
      <c r="R3280" s="44"/>
      <c r="S3280" s="44"/>
      <c r="T3280" s="44"/>
      <c r="U3280" s="44"/>
      <c r="V3280" s="44"/>
      <c r="W3280" s="44"/>
      <c r="X3280" s="44"/>
      <c r="Y3280" s="44"/>
      <c r="Z3280" s="44"/>
      <c r="AA3280" s="35"/>
      <c r="AB3280" s="35"/>
      <c r="AC3280" s="35"/>
      <c r="AD3280" s="35"/>
      <c r="AE3280" s="35"/>
      <c r="AF3280" s="35"/>
      <c r="AG3280" s="35"/>
      <c r="AH3280" s="35"/>
      <c r="AI3280" s="35"/>
      <c r="AJ3280" s="35"/>
      <c r="AK3280" s="35"/>
    </row>
    <row r="3281" spans="7:37" s="13" customFormat="1" ht="13.9" customHeight="1" x14ac:dyDescent="0.3">
      <c r="G3281" s="44"/>
      <c r="H3281" s="44"/>
      <c r="I3281" s="44"/>
      <c r="J3281" s="44"/>
      <c r="K3281" s="44"/>
      <c r="L3281" s="44"/>
      <c r="M3281" s="44"/>
      <c r="N3281" s="44"/>
      <c r="O3281" s="44"/>
      <c r="P3281" s="44"/>
      <c r="Q3281" s="44"/>
      <c r="R3281" s="44"/>
      <c r="S3281" s="44"/>
      <c r="T3281" s="44"/>
      <c r="U3281" s="44"/>
      <c r="V3281" s="44"/>
      <c r="W3281" s="44"/>
      <c r="X3281" s="44"/>
      <c r="Y3281" s="44"/>
      <c r="Z3281" s="44"/>
      <c r="AA3281" s="35"/>
      <c r="AB3281" s="35"/>
      <c r="AC3281" s="35"/>
      <c r="AD3281" s="35"/>
      <c r="AE3281" s="35"/>
      <c r="AF3281" s="35"/>
      <c r="AG3281" s="35"/>
      <c r="AH3281" s="35"/>
      <c r="AI3281" s="35"/>
      <c r="AJ3281" s="35"/>
      <c r="AK3281" s="35"/>
    </row>
    <row r="3282" spans="7:37" s="13" customFormat="1" ht="13.9" customHeight="1" x14ac:dyDescent="0.3">
      <c r="G3282" s="44"/>
      <c r="H3282" s="44"/>
      <c r="I3282" s="44"/>
      <c r="J3282" s="44"/>
      <c r="K3282" s="44"/>
      <c r="L3282" s="44"/>
      <c r="M3282" s="44"/>
      <c r="N3282" s="44"/>
      <c r="O3282" s="44"/>
      <c r="P3282" s="44"/>
      <c r="Q3282" s="44"/>
      <c r="R3282" s="44"/>
      <c r="S3282" s="44"/>
      <c r="T3282" s="44"/>
      <c r="U3282" s="44"/>
      <c r="V3282" s="44"/>
      <c r="W3282" s="44"/>
      <c r="X3282" s="44"/>
      <c r="Y3282" s="44"/>
      <c r="Z3282" s="44"/>
      <c r="AA3282" s="35"/>
      <c r="AB3282" s="35"/>
      <c r="AC3282" s="35"/>
      <c r="AD3282" s="35"/>
      <c r="AE3282" s="35"/>
      <c r="AF3282" s="35"/>
      <c r="AG3282" s="35"/>
      <c r="AH3282" s="35"/>
      <c r="AI3282" s="35"/>
      <c r="AJ3282" s="35"/>
      <c r="AK3282" s="35"/>
    </row>
    <row r="3283" spans="7:37" s="13" customFormat="1" ht="13.9" customHeight="1" x14ac:dyDescent="0.3">
      <c r="G3283" s="44"/>
      <c r="H3283" s="44"/>
      <c r="I3283" s="44"/>
      <c r="J3283" s="44"/>
      <c r="K3283" s="44"/>
      <c r="L3283" s="44"/>
      <c r="M3283" s="44"/>
      <c r="N3283" s="44"/>
      <c r="O3283" s="44"/>
      <c r="P3283" s="44"/>
      <c r="Q3283" s="44"/>
      <c r="R3283" s="44"/>
      <c r="S3283" s="44"/>
      <c r="T3283" s="44"/>
      <c r="U3283" s="44"/>
      <c r="V3283" s="44"/>
      <c r="W3283" s="44"/>
      <c r="X3283" s="44"/>
      <c r="Y3283" s="44"/>
      <c r="Z3283" s="44"/>
      <c r="AA3283" s="35"/>
      <c r="AB3283" s="35"/>
      <c r="AC3283" s="35"/>
      <c r="AD3283" s="35"/>
      <c r="AE3283" s="35"/>
      <c r="AF3283" s="35"/>
      <c r="AG3283" s="35"/>
      <c r="AH3283" s="35"/>
      <c r="AI3283" s="35"/>
      <c r="AJ3283" s="35"/>
      <c r="AK3283" s="35"/>
    </row>
    <row r="3284" spans="7:37" s="13" customFormat="1" ht="13.9" customHeight="1" x14ac:dyDescent="0.3">
      <c r="G3284" s="44"/>
      <c r="H3284" s="44"/>
      <c r="I3284" s="44"/>
      <c r="J3284" s="44"/>
      <c r="K3284" s="44"/>
      <c r="L3284" s="44"/>
      <c r="M3284" s="44"/>
      <c r="N3284" s="44"/>
      <c r="O3284" s="44"/>
      <c r="P3284" s="44"/>
      <c r="Q3284" s="44"/>
      <c r="R3284" s="44"/>
      <c r="S3284" s="44"/>
      <c r="T3284" s="44"/>
      <c r="U3284" s="44"/>
      <c r="V3284" s="44"/>
      <c r="W3284" s="44"/>
      <c r="X3284" s="44"/>
      <c r="Y3284" s="44"/>
      <c r="Z3284" s="44"/>
      <c r="AA3284" s="35"/>
      <c r="AB3284" s="35"/>
      <c r="AC3284" s="35"/>
      <c r="AD3284" s="35"/>
      <c r="AE3284" s="35"/>
      <c r="AF3284" s="35"/>
      <c r="AG3284" s="35"/>
      <c r="AH3284" s="35"/>
      <c r="AI3284" s="35"/>
      <c r="AJ3284" s="35"/>
      <c r="AK3284" s="35"/>
    </row>
    <row r="3285" spans="7:37" s="13" customFormat="1" ht="13.9" customHeight="1" x14ac:dyDescent="0.3">
      <c r="G3285" s="44"/>
      <c r="H3285" s="44"/>
      <c r="I3285" s="44"/>
      <c r="J3285" s="44"/>
      <c r="K3285" s="44"/>
      <c r="L3285" s="44"/>
      <c r="M3285" s="44"/>
      <c r="N3285" s="44"/>
      <c r="O3285" s="44"/>
      <c r="P3285" s="44"/>
      <c r="Q3285" s="44"/>
      <c r="R3285" s="44"/>
      <c r="S3285" s="44"/>
      <c r="T3285" s="44"/>
      <c r="U3285" s="44"/>
      <c r="V3285" s="44"/>
      <c r="W3285" s="44"/>
      <c r="X3285" s="44"/>
      <c r="Y3285" s="44"/>
      <c r="Z3285" s="44"/>
      <c r="AA3285" s="35"/>
      <c r="AB3285" s="35"/>
      <c r="AC3285" s="35"/>
      <c r="AD3285" s="35"/>
      <c r="AE3285" s="35"/>
      <c r="AF3285" s="35"/>
      <c r="AG3285" s="35"/>
      <c r="AH3285" s="35"/>
      <c r="AI3285" s="35"/>
      <c r="AJ3285" s="35"/>
      <c r="AK3285" s="35"/>
    </row>
    <row r="3286" spans="7:37" s="13" customFormat="1" ht="13.9" customHeight="1" x14ac:dyDescent="0.3">
      <c r="G3286" s="44"/>
      <c r="H3286" s="44"/>
      <c r="I3286" s="44"/>
      <c r="J3286" s="44"/>
      <c r="K3286" s="44"/>
      <c r="L3286" s="44"/>
      <c r="M3286" s="44"/>
      <c r="N3286" s="44"/>
      <c r="O3286" s="44"/>
      <c r="P3286" s="44"/>
      <c r="Q3286" s="44"/>
      <c r="R3286" s="44"/>
      <c r="S3286" s="44"/>
      <c r="T3286" s="44"/>
      <c r="U3286" s="44"/>
      <c r="V3286" s="44"/>
      <c r="W3286" s="44"/>
      <c r="X3286" s="44"/>
      <c r="Y3286" s="44"/>
      <c r="Z3286" s="44"/>
      <c r="AA3286" s="35"/>
      <c r="AB3286" s="35"/>
      <c r="AC3286" s="35"/>
      <c r="AD3286" s="35"/>
      <c r="AE3286" s="35"/>
      <c r="AF3286" s="35"/>
      <c r="AG3286" s="35"/>
      <c r="AH3286" s="35"/>
      <c r="AI3286" s="35"/>
      <c r="AJ3286" s="35"/>
      <c r="AK3286" s="35"/>
    </row>
    <row r="3287" spans="7:37" s="13" customFormat="1" ht="13.9" customHeight="1" x14ac:dyDescent="0.3">
      <c r="G3287" s="44"/>
      <c r="H3287" s="44"/>
      <c r="I3287" s="44"/>
      <c r="J3287" s="44"/>
      <c r="K3287" s="44"/>
      <c r="L3287" s="44"/>
      <c r="M3287" s="44"/>
      <c r="N3287" s="44"/>
      <c r="O3287" s="44"/>
      <c r="P3287" s="44"/>
      <c r="Q3287" s="44"/>
      <c r="R3287" s="44"/>
      <c r="S3287" s="44"/>
      <c r="T3287" s="44"/>
      <c r="U3287" s="44"/>
      <c r="V3287" s="44"/>
      <c r="W3287" s="44"/>
      <c r="X3287" s="44"/>
      <c r="Y3287" s="44"/>
      <c r="Z3287" s="44"/>
      <c r="AA3287" s="35"/>
      <c r="AB3287" s="35"/>
      <c r="AC3287" s="35"/>
      <c r="AD3287" s="35"/>
      <c r="AE3287" s="35"/>
      <c r="AF3287" s="35"/>
      <c r="AG3287" s="35"/>
      <c r="AH3287" s="35"/>
      <c r="AI3287" s="35"/>
      <c r="AJ3287" s="35"/>
      <c r="AK3287" s="35"/>
    </row>
    <row r="3288" spans="7:37" s="13" customFormat="1" ht="13.9" customHeight="1" x14ac:dyDescent="0.3">
      <c r="G3288" s="44"/>
      <c r="H3288" s="44"/>
      <c r="I3288" s="44"/>
      <c r="J3288" s="44"/>
      <c r="K3288" s="44"/>
      <c r="L3288" s="44"/>
      <c r="M3288" s="44"/>
      <c r="N3288" s="44"/>
      <c r="O3288" s="44"/>
      <c r="P3288" s="44"/>
      <c r="Q3288" s="44"/>
      <c r="R3288" s="44"/>
      <c r="S3288" s="44"/>
      <c r="T3288" s="44"/>
      <c r="U3288" s="44"/>
      <c r="V3288" s="44"/>
      <c r="W3288" s="44"/>
      <c r="X3288" s="44"/>
      <c r="Y3288" s="44"/>
      <c r="Z3288" s="44"/>
      <c r="AA3288" s="35"/>
      <c r="AB3288" s="35"/>
      <c r="AC3288" s="35"/>
      <c r="AD3288" s="35"/>
      <c r="AE3288" s="35"/>
      <c r="AF3288" s="35"/>
      <c r="AG3288" s="35"/>
      <c r="AH3288" s="35"/>
      <c r="AI3288" s="35"/>
      <c r="AJ3288" s="35"/>
      <c r="AK3288" s="35"/>
    </row>
    <row r="3289" spans="7:37" s="13" customFormat="1" ht="13.9" customHeight="1" x14ac:dyDescent="0.3">
      <c r="G3289" s="44"/>
      <c r="H3289" s="44"/>
      <c r="I3289" s="44"/>
      <c r="J3289" s="44"/>
      <c r="K3289" s="44"/>
      <c r="L3289" s="44"/>
      <c r="M3289" s="44"/>
      <c r="N3289" s="44"/>
      <c r="O3289" s="44"/>
      <c r="P3289" s="44"/>
      <c r="Q3289" s="44"/>
      <c r="R3289" s="44"/>
      <c r="S3289" s="44"/>
      <c r="T3289" s="44"/>
      <c r="U3289" s="44"/>
      <c r="V3289" s="44"/>
      <c r="W3289" s="44"/>
      <c r="X3289" s="44"/>
      <c r="Y3289" s="44"/>
      <c r="Z3289" s="44"/>
      <c r="AA3289" s="35"/>
      <c r="AB3289" s="35"/>
      <c r="AC3289" s="35"/>
      <c r="AD3289" s="35"/>
      <c r="AE3289" s="35"/>
      <c r="AF3289" s="35"/>
      <c r="AG3289" s="35"/>
      <c r="AH3289" s="35"/>
      <c r="AI3289" s="35"/>
      <c r="AJ3289" s="35"/>
      <c r="AK3289" s="35"/>
    </row>
    <row r="3290" spans="7:37" s="13" customFormat="1" ht="13.9" customHeight="1" x14ac:dyDescent="0.3">
      <c r="G3290" s="44"/>
      <c r="H3290" s="44"/>
      <c r="I3290" s="44"/>
      <c r="J3290" s="44"/>
      <c r="K3290" s="44"/>
      <c r="L3290" s="44"/>
      <c r="M3290" s="44"/>
      <c r="N3290" s="44"/>
      <c r="O3290" s="44"/>
      <c r="P3290" s="44"/>
      <c r="Q3290" s="44"/>
      <c r="R3290" s="44"/>
      <c r="S3290" s="44"/>
      <c r="T3290" s="44"/>
      <c r="U3290" s="44"/>
      <c r="V3290" s="44"/>
      <c r="W3290" s="44"/>
      <c r="X3290" s="44"/>
      <c r="Y3290" s="44"/>
      <c r="Z3290" s="44"/>
      <c r="AA3290" s="35"/>
      <c r="AB3290" s="35"/>
      <c r="AC3290" s="35"/>
      <c r="AD3290" s="35"/>
      <c r="AE3290" s="35"/>
      <c r="AF3290" s="35"/>
      <c r="AG3290" s="35"/>
      <c r="AH3290" s="35"/>
      <c r="AI3290" s="35"/>
      <c r="AJ3290" s="35"/>
      <c r="AK3290" s="35"/>
    </row>
    <row r="3291" spans="7:37" s="13" customFormat="1" ht="13.9" customHeight="1" x14ac:dyDescent="0.3">
      <c r="G3291" s="44"/>
      <c r="H3291" s="44"/>
      <c r="I3291" s="44"/>
      <c r="J3291" s="44"/>
      <c r="K3291" s="44"/>
      <c r="L3291" s="44"/>
      <c r="M3291" s="44"/>
      <c r="N3291" s="44"/>
      <c r="O3291" s="44"/>
      <c r="P3291" s="44"/>
      <c r="Q3291" s="44"/>
      <c r="R3291" s="44"/>
      <c r="S3291" s="44"/>
      <c r="T3291" s="44"/>
      <c r="U3291" s="44"/>
      <c r="V3291" s="44"/>
      <c r="W3291" s="44"/>
      <c r="X3291" s="44"/>
      <c r="Y3291" s="44"/>
      <c r="Z3291" s="44"/>
      <c r="AA3291" s="35"/>
      <c r="AB3291" s="35"/>
      <c r="AC3291" s="35"/>
      <c r="AD3291" s="35"/>
      <c r="AE3291" s="35"/>
      <c r="AF3291" s="35"/>
      <c r="AG3291" s="35"/>
      <c r="AH3291" s="35"/>
      <c r="AI3291" s="35"/>
      <c r="AJ3291" s="35"/>
      <c r="AK3291" s="35"/>
    </row>
    <row r="3292" spans="7:37" s="13" customFormat="1" ht="13.9" customHeight="1" x14ac:dyDescent="0.3">
      <c r="G3292" s="44"/>
      <c r="H3292" s="44"/>
      <c r="I3292" s="44"/>
      <c r="J3292" s="44"/>
      <c r="K3292" s="44"/>
      <c r="L3292" s="44"/>
      <c r="M3292" s="44"/>
      <c r="N3292" s="44"/>
      <c r="O3292" s="44"/>
      <c r="P3292" s="44"/>
      <c r="Q3292" s="44"/>
      <c r="R3292" s="44"/>
      <c r="S3292" s="44"/>
      <c r="T3292" s="44"/>
      <c r="U3292" s="44"/>
      <c r="V3292" s="44"/>
      <c r="W3292" s="44"/>
      <c r="X3292" s="44"/>
      <c r="Y3292" s="44"/>
      <c r="Z3292" s="44"/>
      <c r="AA3292" s="35"/>
      <c r="AB3292" s="35"/>
      <c r="AC3292" s="35"/>
      <c r="AD3292" s="35"/>
      <c r="AE3292" s="35"/>
      <c r="AF3292" s="35"/>
      <c r="AG3292" s="35"/>
      <c r="AH3292" s="35"/>
      <c r="AI3292" s="35"/>
      <c r="AJ3292" s="35"/>
      <c r="AK3292" s="35"/>
    </row>
    <row r="3293" spans="7:37" s="13" customFormat="1" ht="13.9" customHeight="1" x14ac:dyDescent="0.3">
      <c r="G3293" s="44"/>
      <c r="H3293" s="44"/>
      <c r="I3293" s="44"/>
      <c r="J3293" s="44"/>
      <c r="K3293" s="44"/>
      <c r="L3293" s="44"/>
      <c r="M3293" s="44"/>
      <c r="N3293" s="44"/>
      <c r="O3293" s="44"/>
      <c r="P3293" s="44"/>
      <c r="Q3293" s="44"/>
      <c r="R3293" s="44"/>
      <c r="S3293" s="44"/>
      <c r="T3293" s="44"/>
      <c r="U3293" s="44"/>
      <c r="V3293" s="44"/>
      <c r="W3293" s="44"/>
      <c r="X3293" s="44"/>
      <c r="Y3293" s="44"/>
      <c r="Z3293" s="44"/>
      <c r="AA3293" s="35"/>
      <c r="AB3293" s="35"/>
      <c r="AC3293" s="35"/>
      <c r="AD3293" s="35"/>
      <c r="AE3293" s="35"/>
      <c r="AF3293" s="35"/>
      <c r="AG3293" s="35"/>
      <c r="AH3293" s="35"/>
      <c r="AI3293" s="35"/>
      <c r="AJ3293" s="35"/>
      <c r="AK3293" s="35"/>
    </row>
    <row r="3294" spans="7:37" s="13" customFormat="1" ht="13.9" customHeight="1" x14ac:dyDescent="0.3">
      <c r="G3294" s="44"/>
      <c r="H3294" s="44"/>
      <c r="I3294" s="44"/>
      <c r="J3294" s="44"/>
      <c r="K3294" s="44"/>
      <c r="L3294" s="44"/>
      <c r="M3294" s="44"/>
      <c r="N3294" s="44"/>
      <c r="O3294" s="44"/>
      <c r="P3294" s="44"/>
      <c r="Q3294" s="44"/>
      <c r="R3294" s="44"/>
      <c r="S3294" s="44"/>
      <c r="T3294" s="44"/>
      <c r="U3294" s="44"/>
      <c r="V3294" s="44"/>
      <c r="W3294" s="44"/>
      <c r="X3294" s="44"/>
      <c r="Y3294" s="44"/>
      <c r="Z3294" s="44"/>
      <c r="AA3294" s="35"/>
      <c r="AB3294" s="35"/>
      <c r="AC3294" s="35"/>
      <c r="AD3294" s="35"/>
      <c r="AE3294" s="35"/>
      <c r="AF3294" s="35"/>
      <c r="AG3294" s="35"/>
      <c r="AH3294" s="35"/>
      <c r="AI3294" s="35"/>
      <c r="AJ3294" s="35"/>
      <c r="AK3294" s="35"/>
    </row>
    <row r="3295" spans="7:37" s="13" customFormat="1" ht="13.9" customHeight="1" x14ac:dyDescent="0.3">
      <c r="G3295" s="44"/>
      <c r="H3295" s="44"/>
      <c r="I3295" s="44"/>
      <c r="J3295" s="44"/>
      <c r="K3295" s="44"/>
      <c r="L3295" s="44"/>
      <c r="M3295" s="44"/>
      <c r="N3295" s="44"/>
      <c r="O3295" s="44"/>
      <c r="P3295" s="44"/>
      <c r="Q3295" s="44"/>
      <c r="R3295" s="44"/>
      <c r="S3295" s="44"/>
      <c r="T3295" s="44"/>
      <c r="U3295" s="44"/>
      <c r="V3295" s="44"/>
      <c r="W3295" s="44"/>
      <c r="X3295" s="44"/>
      <c r="Y3295" s="44"/>
      <c r="Z3295" s="44"/>
      <c r="AA3295" s="35"/>
      <c r="AB3295" s="35"/>
      <c r="AC3295" s="35"/>
      <c r="AD3295" s="35"/>
      <c r="AE3295" s="35"/>
      <c r="AF3295" s="35"/>
      <c r="AG3295" s="35"/>
      <c r="AH3295" s="35"/>
      <c r="AI3295" s="35"/>
      <c r="AJ3295" s="35"/>
      <c r="AK3295" s="35"/>
    </row>
    <row r="3296" spans="7:37" s="13" customFormat="1" ht="13.9" customHeight="1" x14ac:dyDescent="0.3">
      <c r="G3296" s="44"/>
      <c r="H3296" s="44"/>
      <c r="I3296" s="44"/>
      <c r="J3296" s="44"/>
      <c r="K3296" s="44"/>
      <c r="L3296" s="44"/>
      <c r="M3296" s="44"/>
      <c r="N3296" s="44"/>
      <c r="O3296" s="44"/>
      <c r="P3296" s="44"/>
      <c r="Q3296" s="44"/>
      <c r="R3296" s="44"/>
      <c r="S3296" s="44"/>
      <c r="T3296" s="44"/>
      <c r="U3296" s="44"/>
      <c r="V3296" s="44"/>
      <c r="W3296" s="44"/>
      <c r="X3296" s="44"/>
      <c r="Y3296" s="44"/>
      <c r="Z3296" s="44"/>
      <c r="AA3296" s="35"/>
      <c r="AB3296" s="35"/>
      <c r="AC3296" s="35"/>
      <c r="AD3296" s="35"/>
      <c r="AE3296" s="35"/>
      <c r="AF3296" s="35"/>
      <c r="AG3296" s="35"/>
      <c r="AH3296" s="35"/>
      <c r="AI3296" s="35"/>
      <c r="AJ3296" s="35"/>
      <c r="AK3296" s="35"/>
    </row>
    <row r="3297" spans="7:37" s="13" customFormat="1" ht="13.9" customHeight="1" x14ac:dyDescent="0.3">
      <c r="G3297" s="44"/>
      <c r="H3297" s="44"/>
      <c r="I3297" s="44"/>
      <c r="J3297" s="44"/>
      <c r="K3297" s="44"/>
      <c r="L3297" s="44"/>
      <c r="M3297" s="44"/>
      <c r="N3297" s="44"/>
      <c r="O3297" s="44"/>
      <c r="P3297" s="44"/>
      <c r="Q3297" s="44"/>
      <c r="R3297" s="44"/>
      <c r="S3297" s="44"/>
      <c r="T3297" s="44"/>
      <c r="U3297" s="44"/>
      <c r="V3297" s="44"/>
      <c r="W3297" s="44"/>
      <c r="X3297" s="44"/>
      <c r="Y3297" s="44"/>
      <c r="Z3297" s="44"/>
      <c r="AA3297" s="35"/>
      <c r="AB3297" s="35"/>
      <c r="AC3297" s="35"/>
      <c r="AD3297" s="35"/>
      <c r="AE3297" s="35"/>
      <c r="AF3297" s="35"/>
      <c r="AG3297" s="35"/>
      <c r="AH3297" s="35"/>
      <c r="AI3297" s="35"/>
      <c r="AJ3297" s="35"/>
      <c r="AK3297" s="35"/>
    </row>
    <row r="3298" spans="7:37" s="13" customFormat="1" ht="13.9" customHeight="1" x14ac:dyDescent="0.3">
      <c r="G3298" s="44"/>
      <c r="H3298" s="44"/>
      <c r="I3298" s="44"/>
      <c r="J3298" s="44"/>
      <c r="K3298" s="44"/>
      <c r="L3298" s="44"/>
      <c r="M3298" s="44"/>
      <c r="N3298" s="44"/>
      <c r="O3298" s="44"/>
      <c r="P3298" s="44"/>
      <c r="Q3298" s="44"/>
      <c r="R3298" s="44"/>
      <c r="S3298" s="44"/>
      <c r="T3298" s="44"/>
      <c r="U3298" s="44"/>
      <c r="V3298" s="44"/>
      <c r="W3298" s="44"/>
      <c r="X3298" s="44"/>
      <c r="Y3298" s="44"/>
      <c r="Z3298" s="44"/>
      <c r="AA3298" s="35"/>
      <c r="AB3298" s="35"/>
      <c r="AC3298" s="35"/>
      <c r="AD3298" s="35"/>
      <c r="AE3298" s="35"/>
      <c r="AF3298" s="35"/>
      <c r="AG3298" s="35"/>
      <c r="AH3298" s="35"/>
      <c r="AI3298" s="35"/>
      <c r="AJ3298" s="35"/>
      <c r="AK3298" s="35"/>
    </row>
    <row r="3299" spans="7:37" s="13" customFormat="1" ht="13.9" customHeight="1" x14ac:dyDescent="0.3">
      <c r="G3299" s="44"/>
      <c r="H3299" s="44"/>
      <c r="I3299" s="44"/>
      <c r="J3299" s="44"/>
      <c r="K3299" s="44"/>
      <c r="L3299" s="44"/>
      <c r="M3299" s="44"/>
      <c r="N3299" s="44"/>
      <c r="O3299" s="44"/>
      <c r="P3299" s="44"/>
      <c r="Q3299" s="44"/>
      <c r="R3299" s="44"/>
      <c r="S3299" s="44"/>
      <c r="T3299" s="44"/>
      <c r="U3299" s="44"/>
      <c r="V3299" s="44"/>
      <c r="W3299" s="44"/>
      <c r="X3299" s="44"/>
      <c r="Y3299" s="44"/>
      <c r="Z3299" s="44"/>
      <c r="AA3299" s="35"/>
      <c r="AB3299" s="35"/>
      <c r="AC3299" s="35"/>
      <c r="AD3299" s="35"/>
      <c r="AE3299" s="35"/>
      <c r="AF3299" s="35"/>
      <c r="AG3299" s="35"/>
      <c r="AH3299" s="35"/>
      <c r="AI3299" s="35"/>
      <c r="AJ3299" s="35"/>
      <c r="AK3299" s="35"/>
    </row>
    <row r="3300" spans="7:37" s="13" customFormat="1" ht="13.9" customHeight="1" x14ac:dyDescent="0.3">
      <c r="G3300" s="44"/>
      <c r="H3300" s="44"/>
      <c r="I3300" s="44"/>
      <c r="J3300" s="44"/>
      <c r="K3300" s="44"/>
      <c r="L3300" s="44"/>
      <c r="M3300" s="44"/>
      <c r="N3300" s="44"/>
      <c r="O3300" s="44"/>
      <c r="P3300" s="44"/>
      <c r="Q3300" s="44"/>
      <c r="R3300" s="44"/>
      <c r="S3300" s="44"/>
      <c r="T3300" s="44"/>
      <c r="U3300" s="44"/>
      <c r="V3300" s="44"/>
      <c r="W3300" s="44"/>
      <c r="X3300" s="44"/>
      <c r="Y3300" s="44"/>
      <c r="Z3300" s="44"/>
      <c r="AA3300" s="35"/>
      <c r="AB3300" s="35"/>
      <c r="AC3300" s="35"/>
      <c r="AD3300" s="35"/>
      <c r="AE3300" s="35"/>
      <c r="AF3300" s="35"/>
      <c r="AG3300" s="35"/>
      <c r="AH3300" s="35"/>
      <c r="AI3300" s="35"/>
      <c r="AJ3300" s="35"/>
      <c r="AK3300" s="35"/>
    </row>
    <row r="3301" spans="7:37" s="13" customFormat="1" ht="13.9" customHeight="1" x14ac:dyDescent="0.3">
      <c r="G3301" s="44"/>
      <c r="H3301" s="44"/>
      <c r="I3301" s="44"/>
      <c r="J3301" s="44"/>
      <c r="K3301" s="44"/>
      <c r="L3301" s="44"/>
      <c r="M3301" s="44"/>
      <c r="N3301" s="44"/>
      <c r="O3301" s="44"/>
      <c r="P3301" s="44"/>
      <c r="Q3301" s="44"/>
      <c r="R3301" s="44"/>
      <c r="S3301" s="44"/>
      <c r="T3301" s="44"/>
      <c r="U3301" s="44"/>
      <c r="V3301" s="44"/>
      <c r="W3301" s="44"/>
      <c r="X3301" s="44"/>
      <c r="Y3301" s="44"/>
      <c r="Z3301" s="44"/>
      <c r="AA3301" s="35"/>
      <c r="AB3301" s="35"/>
      <c r="AC3301" s="35"/>
      <c r="AD3301" s="35"/>
      <c r="AE3301" s="35"/>
      <c r="AF3301" s="35"/>
      <c r="AG3301" s="35"/>
      <c r="AH3301" s="35"/>
      <c r="AI3301" s="35"/>
      <c r="AJ3301" s="35"/>
      <c r="AK3301" s="35"/>
    </row>
    <row r="3302" spans="7:37" s="13" customFormat="1" ht="13.9" customHeight="1" x14ac:dyDescent="0.3">
      <c r="G3302" s="44"/>
      <c r="H3302" s="44"/>
      <c r="I3302" s="44"/>
      <c r="J3302" s="44"/>
      <c r="K3302" s="44"/>
      <c r="L3302" s="44"/>
      <c r="M3302" s="44"/>
      <c r="N3302" s="44"/>
      <c r="O3302" s="44"/>
      <c r="P3302" s="44"/>
      <c r="Q3302" s="44"/>
      <c r="R3302" s="44"/>
      <c r="S3302" s="44"/>
      <c r="T3302" s="44"/>
      <c r="U3302" s="44"/>
      <c r="V3302" s="44"/>
      <c r="W3302" s="44"/>
      <c r="X3302" s="44"/>
      <c r="Y3302" s="44"/>
      <c r="Z3302" s="44"/>
      <c r="AA3302" s="35"/>
      <c r="AB3302" s="35"/>
      <c r="AC3302" s="35"/>
      <c r="AD3302" s="35"/>
      <c r="AE3302" s="35"/>
      <c r="AF3302" s="35"/>
      <c r="AG3302" s="35"/>
      <c r="AH3302" s="35"/>
      <c r="AI3302" s="35"/>
      <c r="AJ3302" s="35"/>
      <c r="AK3302" s="35"/>
    </row>
    <row r="3303" spans="7:37" s="13" customFormat="1" ht="13.9" customHeight="1" x14ac:dyDescent="0.3">
      <c r="G3303" s="44"/>
      <c r="H3303" s="44"/>
      <c r="I3303" s="44"/>
      <c r="J3303" s="44"/>
      <c r="K3303" s="44"/>
      <c r="L3303" s="44"/>
      <c r="M3303" s="44"/>
      <c r="N3303" s="44"/>
      <c r="O3303" s="44"/>
      <c r="P3303" s="44"/>
      <c r="Q3303" s="44"/>
      <c r="R3303" s="44"/>
      <c r="S3303" s="44"/>
      <c r="T3303" s="44"/>
      <c r="U3303" s="44"/>
      <c r="V3303" s="44"/>
      <c r="W3303" s="44"/>
      <c r="X3303" s="44"/>
      <c r="Y3303" s="44"/>
      <c r="Z3303" s="44"/>
      <c r="AA3303" s="35"/>
      <c r="AB3303" s="35"/>
      <c r="AC3303" s="35"/>
      <c r="AD3303" s="35"/>
      <c r="AE3303" s="35"/>
      <c r="AF3303" s="35"/>
      <c r="AG3303" s="35"/>
      <c r="AH3303" s="35"/>
      <c r="AI3303" s="35"/>
      <c r="AJ3303" s="35"/>
      <c r="AK3303" s="35"/>
    </row>
    <row r="3304" spans="7:37" s="13" customFormat="1" ht="13.9" customHeight="1" x14ac:dyDescent="0.3">
      <c r="G3304" s="44"/>
      <c r="H3304" s="44"/>
      <c r="I3304" s="44"/>
      <c r="J3304" s="44"/>
      <c r="K3304" s="44"/>
      <c r="L3304" s="44"/>
      <c r="M3304" s="44"/>
      <c r="N3304" s="44"/>
      <c r="O3304" s="44"/>
      <c r="P3304" s="44"/>
      <c r="Q3304" s="44"/>
      <c r="R3304" s="44"/>
      <c r="S3304" s="44"/>
      <c r="T3304" s="44"/>
      <c r="U3304" s="44"/>
      <c r="V3304" s="44"/>
      <c r="W3304" s="44"/>
      <c r="X3304" s="44"/>
      <c r="Y3304" s="44"/>
      <c r="Z3304" s="44"/>
      <c r="AA3304" s="35"/>
      <c r="AB3304" s="35"/>
      <c r="AC3304" s="35"/>
      <c r="AD3304" s="35"/>
      <c r="AE3304" s="35"/>
      <c r="AF3304" s="35"/>
      <c r="AG3304" s="35"/>
      <c r="AH3304" s="35"/>
      <c r="AI3304" s="35"/>
      <c r="AJ3304" s="35"/>
      <c r="AK3304" s="35"/>
    </row>
    <row r="3305" spans="7:37" s="13" customFormat="1" ht="13.9" customHeight="1" x14ac:dyDescent="0.3">
      <c r="G3305" s="44"/>
      <c r="H3305" s="44"/>
      <c r="I3305" s="44"/>
      <c r="J3305" s="44"/>
      <c r="K3305" s="44"/>
      <c r="L3305" s="44"/>
      <c r="M3305" s="44"/>
      <c r="N3305" s="44"/>
      <c r="O3305" s="44"/>
      <c r="P3305" s="44"/>
      <c r="Q3305" s="44"/>
      <c r="R3305" s="44"/>
      <c r="S3305" s="44"/>
      <c r="T3305" s="44"/>
      <c r="U3305" s="44"/>
      <c r="V3305" s="44"/>
      <c r="W3305" s="44"/>
      <c r="X3305" s="44"/>
      <c r="Y3305" s="44"/>
      <c r="Z3305" s="44"/>
      <c r="AA3305" s="35"/>
      <c r="AB3305" s="35"/>
      <c r="AC3305" s="35"/>
      <c r="AD3305" s="35"/>
      <c r="AE3305" s="35"/>
      <c r="AF3305" s="35"/>
      <c r="AG3305" s="35"/>
      <c r="AH3305" s="35"/>
      <c r="AI3305" s="35"/>
      <c r="AJ3305" s="35"/>
      <c r="AK3305" s="35"/>
    </row>
    <row r="3306" spans="7:37" s="13" customFormat="1" ht="13.9" customHeight="1" x14ac:dyDescent="0.3">
      <c r="G3306" s="44"/>
      <c r="H3306" s="44"/>
      <c r="I3306" s="44"/>
      <c r="J3306" s="44"/>
      <c r="K3306" s="44"/>
      <c r="L3306" s="44"/>
      <c r="M3306" s="44"/>
      <c r="N3306" s="44"/>
      <c r="O3306" s="44"/>
      <c r="P3306" s="44"/>
      <c r="Q3306" s="44"/>
      <c r="R3306" s="44"/>
      <c r="S3306" s="44"/>
      <c r="T3306" s="44"/>
      <c r="U3306" s="44"/>
      <c r="V3306" s="44"/>
      <c r="W3306" s="44"/>
      <c r="X3306" s="44"/>
      <c r="Y3306" s="44"/>
      <c r="Z3306" s="44"/>
      <c r="AA3306" s="35"/>
      <c r="AB3306" s="35"/>
      <c r="AC3306" s="35"/>
      <c r="AD3306" s="35"/>
      <c r="AE3306" s="35"/>
      <c r="AF3306" s="35"/>
      <c r="AG3306" s="35"/>
      <c r="AH3306" s="35"/>
      <c r="AI3306" s="35"/>
      <c r="AJ3306" s="35"/>
      <c r="AK3306" s="35"/>
    </row>
    <row r="3307" spans="7:37" s="13" customFormat="1" ht="13.9" customHeight="1" x14ac:dyDescent="0.3">
      <c r="G3307" s="44"/>
      <c r="H3307" s="44"/>
      <c r="I3307" s="44"/>
      <c r="J3307" s="44"/>
      <c r="K3307" s="44"/>
      <c r="L3307" s="44"/>
      <c r="M3307" s="44"/>
      <c r="N3307" s="44"/>
      <c r="O3307" s="44"/>
      <c r="P3307" s="44"/>
      <c r="Q3307" s="44"/>
      <c r="R3307" s="44"/>
      <c r="S3307" s="44"/>
      <c r="T3307" s="44"/>
      <c r="U3307" s="44"/>
      <c r="V3307" s="44"/>
      <c r="W3307" s="44"/>
      <c r="X3307" s="44"/>
      <c r="Y3307" s="44"/>
      <c r="Z3307" s="44"/>
      <c r="AA3307" s="35"/>
      <c r="AB3307" s="35"/>
      <c r="AC3307" s="35"/>
      <c r="AD3307" s="35"/>
      <c r="AE3307" s="35"/>
      <c r="AF3307" s="35"/>
      <c r="AG3307" s="35"/>
      <c r="AH3307" s="35"/>
      <c r="AI3307" s="35"/>
      <c r="AJ3307" s="35"/>
      <c r="AK3307" s="35"/>
    </row>
    <row r="3308" spans="7:37" s="13" customFormat="1" ht="13.9" customHeight="1" x14ac:dyDescent="0.3">
      <c r="G3308" s="44"/>
      <c r="H3308" s="44"/>
      <c r="I3308" s="44"/>
      <c r="J3308" s="44"/>
      <c r="K3308" s="44"/>
      <c r="L3308" s="44"/>
      <c r="M3308" s="44"/>
      <c r="N3308" s="44"/>
      <c r="O3308" s="44"/>
      <c r="P3308" s="44"/>
      <c r="Q3308" s="44"/>
      <c r="R3308" s="44"/>
      <c r="S3308" s="44"/>
      <c r="T3308" s="44"/>
      <c r="U3308" s="44"/>
      <c r="V3308" s="44"/>
      <c r="W3308" s="44"/>
      <c r="X3308" s="44"/>
      <c r="Y3308" s="44"/>
      <c r="Z3308" s="44"/>
      <c r="AA3308" s="35"/>
      <c r="AB3308" s="35"/>
      <c r="AC3308" s="35"/>
      <c r="AD3308" s="35"/>
      <c r="AE3308" s="35"/>
      <c r="AF3308" s="35"/>
      <c r="AG3308" s="35"/>
      <c r="AH3308" s="35"/>
      <c r="AI3308" s="35"/>
      <c r="AJ3308" s="35"/>
      <c r="AK3308" s="35"/>
    </row>
    <row r="3309" spans="7:37" s="13" customFormat="1" ht="13.9" customHeight="1" x14ac:dyDescent="0.3">
      <c r="G3309" s="44"/>
      <c r="H3309" s="44"/>
      <c r="I3309" s="44"/>
      <c r="J3309" s="44"/>
      <c r="K3309" s="44"/>
      <c r="L3309" s="44"/>
      <c r="M3309" s="44"/>
      <c r="N3309" s="44"/>
      <c r="O3309" s="44"/>
      <c r="P3309" s="44"/>
      <c r="Q3309" s="44"/>
      <c r="R3309" s="44"/>
      <c r="S3309" s="44"/>
      <c r="T3309" s="44"/>
      <c r="U3309" s="44"/>
      <c r="V3309" s="44"/>
      <c r="W3309" s="44"/>
      <c r="X3309" s="44"/>
      <c r="Y3309" s="44"/>
      <c r="Z3309" s="44"/>
      <c r="AA3309" s="35"/>
      <c r="AB3309" s="35"/>
      <c r="AC3309" s="35"/>
      <c r="AD3309" s="35"/>
      <c r="AE3309" s="35"/>
      <c r="AF3309" s="35"/>
      <c r="AG3309" s="35"/>
      <c r="AH3309" s="35"/>
      <c r="AI3309" s="35"/>
      <c r="AJ3309" s="35"/>
      <c r="AK3309" s="35"/>
    </row>
    <row r="3310" spans="7:37" s="13" customFormat="1" ht="13.9" customHeight="1" x14ac:dyDescent="0.3">
      <c r="G3310" s="44"/>
      <c r="H3310" s="44"/>
      <c r="I3310" s="44"/>
      <c r="J3310" s="44"/>
      <c r="K3310" s="44"/>
      <c r="L3310" s="44"/>
      <c r="M3310" s="44"/>
      <c r="N3310" s="44"/>
      <c r="O3310" s="44"/>
      <c r="P3310" s="44"/>
      <c r="Q3310" s="44"/>
      <c r="R3310" s="44"/>
      <c r="S3310" s="44"/>
      <c r="T3310" s="44"/>
      <c r="U3310" s="44"/>
      <c r="V3310" s="44"/>
      <c r="W3310" s="44"/>
      <c r="X3310" s="44"/>
      <c r="Y3310" s="44"/>
      <c r="Z3310" s="44"/>
      <c r="AA3310" s="35"/>
      <c r="AB3310" s="35"/>
      <c r="AC3310" s="35"/>
      <c r="AD3310" s="35"/>
      <c r="AE3310" s="35"/>
      <c r="AF3310" s="35"/>
      <c r="AG3310" s="35"/>
      <c r="AH3310" s="35"/>
      <c r="AI3310" s="35"/>
      <c r="AJ3310" s="35"/>
      <c r="AK3310" s="35"/>
    </row>
    <row r="3311" spans="7:37" s="13" customFormat="1" ht="13.9" customHeight="1" x14ac:dyDescent="0.3">
      <c r="G3311" s="44"/>
      <c r="H3311" s="44"/>
      <c r="I3311" s="44"/>
      <c r="J3311" s="44"/>
      <c r="K3311" s="44"/>
      <c r="L3311" s="44"/>
      <c r="M3311" s="44"/>
      <c r="N3311" s="44"/>
      <c r="O3311" s="44"/>
      <c r="P3311" s="44"/>
      <c r="Q3311" s="44"/>
      <c r="R3311" s="44"/>
      <c r="S3311" s="44"/>
      <c r="T3311" s="44"/>
      <c r="U3311" s="44"/>
      <c r="V3311" s="44"/>
      <c r="W3311" s="44"/>
      <c r="X3311" s="44"/>
      <c r="Y3311" s="44"/>
      <c r="Z3311" s="44"/>
      <c r="AA3311" s="35"/>
      <c r="AB3311" s="35"/>
      <c r="AC3311" s="35"/>
      <c r="AD3311" s="35"/>
      <c r="AE3311" s="35"/>
      <c r="AF3311" s="35"/>
      <c r="AG3311" s="35"/>
      <c r="AH3311" s="35"/>
      <c r="AI3311" s="35"/>
      <c r="AJ3311" s="35"/>
      <c r="AK3311" s="35"/>
    </row>
    <row r="3312" spans="7:37" s="13" customFormat="1" ht="13.9" customHeight="1" x14ac:dyDescent="0.3">
      <c r="G3312" s="44"/>
      <c r="H3312" s="44"/>
      <c r="I3312" s="44"/>
      <c r="J3312" s="44"/>
      <c r="K3312" s="44"/>
      <c r="L3312" s="44"/>
      <c r="M3312" s="44"/>
      <c r="N3312" s="44"/>
      <c r="O3312" s="44"/>
      <c r="P3312" s="44"/>
      <c r="Q3312" s="44"/>
      <c r="R3312" s="44"/>
      <c r="S3312" s="44"/>
      <c r="T3312" s="44"/>
      <c r="U3312" s="44"/>
      <c r="V3312" s="44"/>
      <c r="W3312" s="44"/>
      <c r="X3312" s="44"/>
      <c r="Y3312" s="44"/>
      <c r="Z3312" s="44"/>
      <c r="AA3312" s="35"/>
      <c r="AB3312" s="35"/>
      <c r="AC3312" s="35"/>
      <c r="AD3312" s="35"/>
      <c r="AE3312" s="35"/>
      <c r="AF3312" s="35"/>
      <c r="AG3312" s="35"/>
      <c r="AH3312" s="35"/>
      <c r="AI3312" s="35"/>
      <c r="AJ3312" s="35"/>
      <c r="AK3312" s="35"/>
    </row>
    <row r="3313" spans="7:37" s="13" customFormat="1" ht="13.9" customHeight="1" x14ac:dyDescent="0.3">
      <c r="G3313" s="44"/>
      <c r="H3313" s="44"/>
      <c r="I3313" s="44"/>
      <c r="J3313" s="44"/>
      <c r="K3313" s="44"/>
      <c r="L3313" s="44"/>
      <c r="M3313" s="44"/>
      <c r="N3313" s="44"/>
      <c r="O3313" s="44"/>
      <c r="P3313" s="44"/>
      <c r="Q3313" s="44"/>
      <c r="R3313" s="44"/>
      <c r="S3313" s="44"/>
      <c r="T3313" s="44"/>
      <c r="U3313" s="44"/>
      <c r="V3313" s="44"/>
      <c r="W3313" s="44"/>
      <c r="X3313" s="44"/>
      <c r="Y3313" s="44"/>
      <c r="Z3313" s="44"/>
      <c r="AA3313" s="35"/>
      <c r="AB3313" s="35"/>
      <c r="AC3313" s="35"/>
      <c r="AD3313" s="35"/>
      <c r="AE3313" s="35"/>
      <c r="AF3313" s="35"/>
      <c r="AG3313" s="35"/>
      <c r="AH3313" s="35"/>
      <c r="AI3313" s="35"/>
      <c r="AJ3313" s="35"/>
      <c r="AK3313" s="35"/>
    </row>
    <row r="3314" spans="7:37" s="13" customFormat="1" ht="13.9" customHeight="1" x14ac:dyDescent="0.3">
      <c r="G3314" s="44"/>
      <c r="H3314" s="44"/>
      <c r="I3314" s="44"/>
      <c r="J3314" s="44"/>
      <c r="K3314" s="44"/>
      <c r="L3314" s="44"/>
      <c r="M3314" s="44"/>
      <c r="N3314" s="44"/>
      <c r="O3314" s="44"/>
      <c r="P3314" s="44"/>
      <c r="Q3314" s="44"/>
      <c r="R3314" s="44"/>
      <c r="S3314" s="44"/>
      <c r="T3314" s="44"/>
      <c r="U3314" s="44"/>
      <c r="V3314" s="44"/>
      <c r="W3314" s="44"/>
      <c r="X3314" s="44"/>
      <c r="Y3314" s="44"/>
      <c r="Z3314" s="44"/>
      <c r="AA3314" s="35"/>
      <c r="AB3314" s="35"/>
      <c r="AC3314" s="35"/>
      <c r="AD3314" s="35"/>
      <c r="AE3314" s="35"/>
      <c r="AF3314" s="35"/>
      <c r="AG3314" s="35"/>
      <c r="AH3314" s="35"/>
      <c r="AI3314" s="35"/>
      <c r="AJ3314" s="35"/>
      <c r="AK3314" s="35"/>
    </row>
    <row r="3315" spans="7:37" s="13" customFormat="1" ht="13.9" customHeight="1" x14ac:dyDescent="0.3">
      <c r="G3315" s="44"/>
      <c r="H3315" s="44"/>
      <c r="I3315" s="44"/>
      <c r="J3315" s="44"/>
      <c r="K3315" s="44"/>
      <c r="L3315" s="44"/>
      <c r="M3315" s="44"/>
      <c r="N3315" s="44"/>
      <c r="O3315" s="44"/>
      <c r="P3315" s="44"/>
      <c r="Q3315" s="44"/>
      <c r="R3315" s="44"/>
      <c r="S3315" s="44"/>
      <c r="T3315" s="44"/>
      <c r="U3315" s="44"/>
      <c r="V3315" s="44"/>
      <c r="W3315" s="44"/>
      <c r="X3315" s="44"/>
      <c r="Y3315" s="44"/>
      <c r="Z3315" s="44"/>
      <c r="AA3315" s="35"/>
      <c r="AB3315" s="35"/>
      <c r="AC3315" s="35"/>
      <c r="AD3315" s="35"/>
      <c r="AE3315" s="35"/>
      <c r="AF3315" s="35"/>
      <c r="AG3315" s="35"/>
      <c r="AH3315" s="35"/>
      <c r="AI3315" s="35"/>
      <c r="AJ3315" s="35"/>
      <c r="AK3315" s="35"/>
    </row>
    <row r="3316" spans="7:37" s="13" customFormat="1" ht="13.9" customHeight="1" x14ac:dyDescent="0.3">
      <c r="G3316" s="44"/>
      <c r="H3316" s="44"/>
      <c r="I3316" s="44"/>
      <c r="J3316" s="44"/>
      <c r="K3316" s="44"/>
      <c r="L3316" s="44"/>
      <c r="M3316" s="44"/>
      <c r="N3316" s="44"/>
      <c r="O3316" s="44"/>
      <c r="P3316" s="44"/>
      <c r="Q3316" s="44"/>
      <c r="R3316" s="44"/>
      <c r="S3316" s="44"/>
      <c r="T3316" s="44"/>
      <c r="U3316" s="44"/>
      <c r="V3316" s="44"/>
      <c r="W3316" s="44"/>
      <c r="X3316" s="44"/>
      <c r="Y3316" s="44"/>
      <c r="Z3316" s="44"/>
      <c r="AA3316" s="35"/>
      <c r="AB3316" s="35"/>
      <c r="AC3316" s="35"/>
      <c r="AD3316" s="35"/>
      <c r="AE3316" s="35"/>
      <c r="AF3316" s="35"/>
      <c r="AG3316" s="35"/>
      <c r="AH3316" s="35"/>
      <c r="AI3316" s="35"/>
      <c r="AJ3316" s="35"/>
      <c r="AK3316" s="35"/>
    </row>
    <row r="3317" spans="7:37" s="13" customFormat="1" ht="13.9" customHeight="1" x14ac:dyDescent="0.3">
      <c r="G3317" s="44"/>
      <c r="H3317" s="44"/>
      <c r="I3317" s="44"/>
      <c r="J3317" s="44"/>
      <c r="K3317" s="44"/>
      <c r="L3317" s="44"/>
      <c r="M3317" s="44"/>
      <c r="N3317" s="44"/>
      <c r="O3317" s="44"/>
      <c r="P3317" s="44"/>
      <c r="Q3317" s="44"/>
      <c r="R3317" s="44"/>
      <c r="S3317" s="44"/>
      <c r="T3317" s="44"/>
      <c r="U3317" s="44"/>
      <c r="V3317" s="44"/>
      <c r="W3317" s="44"/>
      <c r="X3317" s="44"/>
      <c r="Y3317" s="44"/>
      <c r="Z3317" s="44"/>
      <c r="AA3317" s="35"/>
      <c r="AB3317" s="35"/>
      <c r="AC3317" s="35"/>
      <c r="AD3317" s="35"/>
      <c r="AE3317" s="35"/>
      <c r="AF3317" s="35"/>
      <c r="AG3317" s="35"/>
      <c r="AH3317" s="35"/>
      <c r="AI3317" s="35"/>
      <c r="AJ3317" s="35"/>
      <c r="AK3317" s="35"/>
    </row>
    <row r="3318" spans="7:37" s="13" customFormat="1" ht="13.9" customHeight="1" x14ac:dyDescent="0.3">
      <c r="G3318" s="44"/>
      <c r="H3318" s="44"/>
      <c r="I3318" s="44"/>
      <c r="J3318" s="44"/>
      <c r="K3318" s="44"/>
      <c r="L3318" s="44"/>
      <c r="M3318" s="44"/>
      <c r="N3318" s="44"/>
      <c r="O3318" s="44"/>
      <c r="P3318" s="44"/>
      <c r="Q3318" s="44"/>
      <c r="R3318" s="44"/>
      <c r="S3318" s="44"/>
      <c r="T3318" s="44"/>
      <c r="U3318" s="44"/>
      <c r="V3318" s="44"/>
      <c r="W3318" s="44"/>
      <c r="X3318" s="44"/>
      <c r="Y3318" s="44"/>
      <c r="Z3318" s="44"/>
      <c r="AA3318" s="35"/>
      <c r="AB3318" s="35"/>
      <c r="AC3318" s="35"/>
      <c r="AD3318" s="35"/>
      <c r="AE3318" s="35"/>
      <c r="AF3318" s="35"/>
      <c r="AG3318" s="35"/>
      <c r="AH3318" s="35"/>
      <c r="AI3318" s="35"/>
      <c r="AJ3318" s="35"/>
      <c r="AK3318" s="35"/>
    </row>
    <row r="3319" spans="7:37" s="13" customFormat="1" ht="13.9" customHeight="1" x14ac:dyDescent="0.3">
      <c r="G3319" s="44"/>
      <c r="H3319" s="44"/>
      <c r="I3319" s="44"/>
      <c r="J3319" s="44"/>
      <c r="K3319" s="44"/>
      <c r="L3319" s="44"/>
      <c r="M3319" s="44"/>
      <c r="N3319" s="44"/>
      <c r="O3319" s="44"/>
      <c r="P3319" s="44"/>
      <c r="Q3319" s="44"/>
      <c r="R3319" s="44"/>
      <c r="S3319" s="44"/>
      <c r="T3319" s="44"/>
      <c r="U3319" s="44"/>
      <c r="V3319" s="44"/>
      <c r="W3319" s="44"/>
      <c r="X3319" s="44"/>
      <c r="Y3319" s="44"/>
      <c r="Z3319" s="44"/>
      <c r="AA3319" s="35"/>
      <c r="AB3319" s="35"/>
      <c r="AC3319" s="35"/>
      <c r="AD3319" s="35"/>
      <c r="AE3319" s="35"/>
      <c r="AF3319" s="35"/>
      <c r="AG3319" s="35"/>
      <c r="AH3319" s="35"/>
      <c r="AI3319" s="35"/>
      <c r="AJ3319" s="35"/>
      <c r="AK3319" s="35"/>
    </row>
    <row r="3320" spans="7:37" s="13" customFormat="1" ht="13.9" customHeight="1" x14ac:dyDescent="0.3">
      <c r="G3320" s="44"/>
      <c r="H3320" s="44"/>
      <c r="I3320" s="44"/>
      <c r="J3320" s="44"/>
      <c r="K3320" s="44"/>
      <c r="L3320" s="44"/>
      <c r="M3320" s="44"/>
      <c r="N3320" s="44"/>
      <c r="O3320" s="44"/>
      <c r="P3320" s="44"/>
      <c r="Q3320" s="44"/>
      <c r="R3320" s="44"/>
      <c r="S3320" s="44"/>
      <c r="T3320" s="44"/>
      <c r="U3320" s="44"/>
      <c r="V3320" s="44"/>
      <c r="W3320" s="44"/>
      <c r="X3320" s="44"/>
      <c r="Y3320" s="44"/>
      <c r="Z3320" s="44"/>
      <c r="AA3320" s="35"/>
      <c r="AB3320" s="35"/>
      <c r="AC3320" s="35"/>
      <c r="AD3320" s="35"/>
      <c r="AE3320" s="35"/>
      <c r="AF3320" s="35"/>
      <c r="AG3320" s="35"/>
      <c r="AH3320" s="35"/>
      <c r="AI3320" s="35"/>
      <c r="AJ3320" s="35"/>
      <c r="AK3320" s="35"/>
    </row>
    <row r="3321" spans="7:37" s="13" customFormat="1" ht="13.9" customHeight="1" x14ac:dyDescent="0.3">
      <c r="G3321" s="44"/>
      <c r="H3321" s="44"/>
      <c r="I3321" s="44"/>
      <c r="J3321" s="44"/>
      <c r="K3321" s="44"/>
      <c r="L3321" s="44"/>
      <c r="M3321" s="44"/>
      <c r="N3321" s="44"/>
      <c r="O3321" s="44"/>
      <c r="P3321" s="44"/>
      <c r="Q3321" s="44"/>
      <c r="R3321" s="44"/>
      <c r="S3321" s="44"/>
      <c r="T3321" s="44"/>
      <c r="U3321" s="44"/>
      <c r="V3321" s="44"/>
      <c r="W3321" s="44"/>
      <c r="X3321" s="44"/>
      <c r="Y3321" s="44"/>
      <c r="Z3321" s="44"/>
      <c r="AA3321" s="35"/>
      <c r="AB3321" s="35"/>
      <c r="AC3321" s="35"/>
      <c r="AD3321" s="35"/>
      <c r="AE3321" s="35"/>
      <c r="AF3321" s="35"/>
      <c r="AG3321" s="35"/>
      <c r="AH3321" s="35"/>
      <c r="AI3321" s="35"/>
      <c r="AJ3321" s="35"/>
      <c r="AK3321" s="35"/>
    </row>
    <row r="3322" spans="7:37" s="13" customFormat="1" ht="13.9" customHeight="1" x14ac:dyDescent="0.3">
      <c r="G3322" s="44"/>
      <c r="H3322" s="44"/>
      <c r="I3322" s="44"/>
      <c r="J3322" s="44"/>
      <c r="K3322" s="44"/>
      <c r="L3322" s="44"/>
      <c r="M3322" s="44"/>
      <c r="N3322" s="44"/>
      <c r="O3322" s="44"/>
      <c r="P3322" s="44"/>
      <c r="Q3322" s="44"/>
      <c r="R3322" s="44"/>
      <c r="S3322" s="44"/>
      <c r="T3322" s="44"/>
      <c r="U3322" s="44"/>
      <c r="V3322" s="44"/>
      <c r="W3322" s="44"/>
      <c r="X3322" s="44"/>
      <c r="Y3322" s="44"/>
      <c r="Z3322" s="44"/>
      <c r="AA3322" s="35"/>
      <c r="AB3322" s="35"/>
      <c r="AC3322" s="35"/>
      <c r="AD3322" s="35"/>
      <c r="AE3322" s="35"/>
      <c r="AF3322" s="35"/>
      <c r="AG3322" s="35"/>
      <c r="AH3322" s="35"/>
      <c r="AI3322" s="35"/>
      <c r="AJ3322" s="35"/>
      <c r="AK3322" s="35"/>
    </row>
    <row r="3323" spans="7:37" s="13" customFormat="1" ht="13.9" customHeight="1" x14ac:dyDescent="0.3">
      <c r="G3323" s="44"/>
      <c r="H3323" s="44"/>
      <c r="I3323" s="44"/>
      <c r="J3323" s="44"/>
      <c r="K3323" s="44"/>
      <c r="L3323" s="44"/>
      <c r="M3323" s="44"/>
      <c r="N3323" s="44"/>
      <c r="O3323" s="44"/>
      <c r="P3323" s="44"/>
      <c r="Q3323" s="44"/>
      <c r="R3323" s="44"/>
      <c r="S3323" s="44"/>
      <c r="T3323" s="44"/>
      <c r="U3323" s="44"/>
      <c r="V3323" s="44"/>
      <c r="W3323" s="44"/>
      <c r="X3323" s="44"/>
      <c r="Y3323" s="44"/>
      <c r="Z3323" s="44"/>
      <c r="AA3323" s="35"/>
      <c r="AB3323" s="35"/>
      <c r="AC3323" s="35"/>
      <c r="AD3323" s="35"/>
      <c r="AE3323" s="35"/>
      <c r="AF3323" s="35"/>
      <c r="AG3323" s="35"/>
      <c r="AH3323" s="35"/>
      <c r="AI3323" s="35"/>
      <c r="AJ3323" s="35"/>
      <c r="AK3323" s="35"/>
    </row>
    <row r="3324" spans="7:37" s="13" customFormat="1" ht="13.9" customHeight="1" x14ac:dyDescent="0.3">
      <c r="G3324" s="44"/>
      <c r="H3324" s="44"/>
      <c r="I3324" s="44"/>
      <c r="J3324" s="44"/>
      <c r="K3324" s="44"/>
      <c r="L3324" s="44"/>
      <c r="M3324" s="44"/>
      <c r="N3324" s="44"/>
      <c r="O3324" s="44"/>
      <c r="P3324" s="44"/>
      <c r="Q3324" s="44"/>
      <c r="R3324" s="44"/>
      <c r="S3324" s="44"/>
      <c r="T3324" s="44"/>
      <c r="U3324" s="44"/>
      <c r="V3324" s="44"/>
      <c r="W3324" s="44"/>
      <c r="X3324" s="44"/>
      <c r="Y3324" s="44"/>
      <c r="Z3324" s="44"/>
      <c r="AA3324" s="35"/>
      <c r="AB3324" s="35"/>
      <c r="AC3324" s="35"/>
      <c r="AD3324" s="35"/>
      <c r="AE3324" s="35"/>
      <c r="AF3324" s="35"/>
      <c r="AG3324" s="35"/>
      <c r="AH3324" s="35"/>
      <c r="AI3324" s="35"/>
      <c r="AJ3324" s="35"/>
      <c r="AK3324" s="35"/>
    </row>
    <row r="3325" spans="7:37" s="13" customFormat="1" ht="13.9" customHeight="1" x14ac:dyDescent="0.3">
      <c r="G3325" s="44"/>
      <c r="H3325" s="44"/>
      <c r="I3325" s="44"/>
      <c r="J3325" s="44"/>
      <c r="K3325" s="44"/>
      <c r="L3325" s="44"/>
      <c r="M3325" s="44"/>
      <c r="N3325" s="44"/>
      <c r="O3325" s="44"/>
      <c r="P3325" s="44"/>
      <c r="Q3325" s="44"/>
      <c r="R3325" s="44"/>
      <c r="S3325" s="44"/>
      <c r="T3325" s="44"/>
      <c r="U3325" s="44"/>
      <c r="V3325" s="44"/>
      <c r="W3325" s="44"/>
      <c r="X3325" s="44"/>
      <c r="Y3325" s="44"/>
      <c r="Z3325" s="44"/>
      <c r="AA3325" s="35"/>
      <c r="AB3325" s="35"/>
      <c r="AC3325" s="35"/>
      <c r="AD3325" s="35"/>
      <c r="AE3325" s="35"/>
      <c r="AF3325" s="35"/>
      <c r="AG3325" s="35"/>
      <c r="AH3325" s="35"/>
      <c r="AI3325" s="35"/>
      <c r="AJ3325" s="35"/>
      <c r="AK3325" s="35"/>
    </row>
    <row r="3326" spans="7:37" s="13" customFormat="1" ht="13.9" customHeight="1" x14ac:dyDescent="0.3">
      <c r="G3326" s="44"/>
      <c r="H3326" s="44"/>
      <c r="I3326" s="44"/>
      <c r="J3326" s="44"/>
      <c r="K3326" s="44"/>
      <c r="L3326" s="44"/>
      <c r="M3326" s="44"/>
      <c r="N3326" s="44"/>
      <c r="O3326" s="44"/>
      <c r="P3326" s="44"/>
      <c r="Q3326" s="44"/>
      <c r="R3326" s="44"/>
      <c r="S3326" s="44"/>
      <c r="T3326" s="44"/>
      <c r="U3326" s="44"/>
      <c r="V3326" s="44"/>
      <c r="W3326" s="44"/>
      <c r="X3326" s="44"/>
      <c r="Y3326" s="44"/>
      <c r="Z3326" s="44"/>
      <c r="AA3326" s="35"/>
      <c r="AB3326" s="35"/>
      <c r="AC3326" s="35"/>
      <c r="AD3326" s="35"/>
      <c r="AE3326" s="35"/>
      <c r="AF3326" s="35"/>
      <c r="AG3326" s="35"/>
      <c r="AH3326" s="35"/>
      <c r="AI3326" s="35"/>
      <c r="AJ3326" s="35"/>
      <c r="AK3326" s="35"/>
    </row>
    <row r="3327" spans="7:37" s="13" customFormat="1" ht="13.9" customHeight="1" x14ac:dyDescent="0.3">
      <c r="G3327" s="44"/>
      <c r="H3327" s="44"/>
      <c r="I3327" s="44"/>
      <c r="J3327" s="44"/>
      <c r="K3327" s="44"/>
      <c r="L3327" s="44"/>
      <c r="M3327" s="44"/>
      <c r="N3327" s="44"/>
      <c r="O3327" s="44"/>
      <c r="P3327" s="44"/>
      <c r="Q3327" s="44"/>
      <c r="R3327" s="44"/>
      <c r="S3327" s="44"/>
      <c r="T3327" s="44"/>
      <c r="U3327" s="44"/>
      <c r="V3327" s="44"/>
      <c r="W3327" s="44"/>
      <c r="X3327" s="44"/>
      <c r="Y3327" s="44"/>
      <c r="Z3327" s="44"/>
      <c r="AA3327" s="35"/>
      <c r="AB3327" s="35"/>
      <c r="AC3327" s="35"/>
      <c r="AD3327" s="35"/>
      <c r="AE3327" s="35"/>
      <c r="AF3327" s="35"/>
      <c r="AG3327" s="35"/>
      <c r="AH3327" s="35"/>
      <c r="AI3327" s="35"/>
      <c r="AJ3327" s="35"/>
      <c r="AK3327" s="35"/>
    </row>
    <row r="3328" spans="7:37" s="13" customFormat="1" ht="13.9" customHeight="1" x14ac:dyDescent="0.3">
      <c r="G3328" s="44"/>
      <c r="H3328" s="44"/>
      <c r="I3328" s="44"/>
      <c r="J3328" s="44"/>
      <c r="K3328" s="44"/>
      <c r="L3328" s="44"/>
      <c r="M3328" s="44"/>
      <c r="N3328" s="44"/>
      <c r="O3328" s="44"/>
      <c r="P3328" s="44"/>
      <c r="Q3328" s="44"/>
      <c r="R3328" s="44"/>
      <c r="S3328" s="44"/>
      <c r="T3328" s="44"/>
      <c r="U3328" s="44"/>
      <c r="V3328" s="44"/>
      <c r="W3328" s="44"/>
      <c r="X3328" s="44"/>
      <c r="Y3328" s="44"/>
      <c r="Z3328" s="44"/>
      <c r="AA3328" s="35"/>
      <c r="AB3328" s="35"/>
      <c r="AC3328" s="35"/>
      <c r="AD3328" s="35"/>
      <c r="AE3328" s="35"/>
      <c r="AF3328" s="35"/>
      <c r="AG3328" s="35"/>
      <c r="AH3328" s="35"/>
      <c r="AI3328" s="35"/>
      <c r="AJ3328" s="35"/>
      <c r="AK3328" s="35"/>
    </row>
    <row r="3329" spans="7:37" s="13" customFormat="1" ht="13.9" customHeight="1" x14ac:dyDescent="0.3">
      <c r="G3329" s="44"/>
      <c r="H3329" s="44"/>
      <c r="I3329" s="44"/>
      <c r="J3329" s="44"/>
      <c r="K3329" s="44"/>
      <c r="L3329" s="44"/>
      <c r="M3329" s="44"/>
      <c r="N3329" s="44"/>
      <c r="O3329" s="44"/>
      <c r="P3329" s="44"/>
      <c r="Q3329" s="44"/>
      <c r="R3329" s="44"/>
      <c r="S3329" s="44"/>
      <c r="T3329" s="44"/>
      <c r="U3329" s="44"/>
      <c r="V3329" s="44"/>
      <c r="W3329" s="44"/>
      <c r="X3329" s="44"/>
      <c r="Y3329" s="44"/>
      <c r="Z3329" s="44"/>
      <c r="AA3329" s="35"/>
      <c r="AB3329" s="35"/>
      <c r="AC3329" s="35"/>
      <c r="AD3329" s="35"/>
      <c r="AE3329" s="35"/>
      <c r="AF3329" s="35"/>
      <c r="AG3329" s="35"/>
      <c r="AH3329" s="35"/>
      <c r="AI3329" s="35"/>
      <c r="AJ3329" s="35"/>
      <c r="AK3329" s="35"/>
    </row>
    <row r="3330" spans="7:37" s="13" customFormat="1" ht="13.9" customHeight="1" x14ac:dyDescent="0.3">
      <c r="G3330" s="44"/>
      <c r="H3330" s="44"/>
      <c r="I3330" s="44"/>
      <c r="J3330" s="44"/>
      <c r="K3330" s="44"/>
      <c r="L3330" s="44"/>
      <c r="M3330" s="44"/>
      <c r="N3330" s="44"/>
      <c r="O3330" s="44"/>
      <c r="P3330" s="44"/>
      <c r="Q3330" s="44"/>
      <c r="R3330" s="44"/>
      <c r="S3330" s="44"/>
      <c r="T3330" s="44"/>
      <c r="U3330" s="44"/>
      <c r="V3330" s="44"/>
      <c r="W3330" s="44"/>
      <c r="X3330" s="44"/>
      <c r="Y3330" s="44"/>
      <c r="Z3330" s="44"/>
      <c r="AA3330" s="35"/>
      <c r="AB3330" s="35"/>
      <c r="AC3330" s="35"/>
      <c r="AD3330" s="35"/>
      <c r="AE3330" s="35"/>
      <c r="AF3330" s="35"/>
      <c r="AG3330" s="35"/>
      <c r="AH3330" s="35"/>
      <c r="AI3330" s="35"/>
      <c r="AJ3330" s="35"/>
      <c r="AK3330" s="35"/>
    </row>
    <row r="3331" spans="7:37" s="13" customFormat="1" ht="13.9" customHeight="1" x14ac:dyDescent="0.3">
      <c r="G3331" s="44"/>
      <c r="H3331" s="44"/>
      <c r="I3331" s="44"/>
      <c r="J3331" s="44"/>
      <c r="K3331" s="44"/>
      <c r="L3331" s="44"/>
      <c r="M3331" s="44"/>
      <c r="N3331" s="44"/>
      <c r="O3331" s="44"/>
      <c r="P3331" s="44"/>
      <c r="Q3331" s="44"/>
      <c r="R3331" s="44"/>
      <c r="S3331" s="44"/>
      <c r="T3331" s="44"/>
      <c r="U3331" s="44"/>
      <c r="V3331" s="44"/>
      <c r="W3331" s="44"/>
      <c r="X3331" s="44"/>
      <c r="Y3331" s="44"/>
      <c r="Z3331" s="44"/>
      <c r="AA3331" s="35"/>
      <c r="AB3331" s="35"/>
      <c r="AC3331" s="35"/>
      <c r="AD3331" s="35"/>
      <c r="AE3331" s="35"/>
      <c r="AF3331" s="35"/>
      <c r="AG3331" s="35"/>
      <c r="AH3331" s="35"/>
      <c r="AI3331" s="35"/>
      <c r="AJ3331" s="35"/>
      <c r="AK3331" s="35"/>
    </row>
    <row r="3332" spans="7:37" s="13" customFormat="1" ht="13.9" customHeight="1" x14ac:dyDescent="0.3">
      <c r="G3332" s="44"/>
      <c r="H3332" s="44"/>
      <c r="I3332" s="44"/>
      <c r="J3332" s="44"/>
      <c r="K3332" s="44"/>
      <c r="L3332" s="44"/>
      <c r="M3332" s="44"/>
      <c r="N3332" s="44"/>
      <c r="O3332" s="44"/>
      <c r="P3332" s="44"/>
      <c r="Q3332" s="44"/>
      <c r="R3332" s="44"/>
      <c r="S3332" s="44"/>
      <c r="T3332" s="44"/>
      <c r="U3332" s="44"/>
      <c r="V3332" s="44"/>
      <c r="W3332" s="44"/>
      <c r="X3332" s="44"/>
      <c r="Y3332" s="44"/>
      <c r="Z3332" s="44"/>
      <c r="AA3332" s="35"/>
      <c r="AB3332" s="35"/>
      <c r="AC3332" s="35"/>
      <c r="AD3332" s="35"/>
      <c r="AE3332" s="35"/>
      <c r="AF3332" s="35"/>
      <c r="AG3332" s="35"/>
      <c r="AH3332" s="35"/>
      <c r="AI3332" s="35"/>
      <c r="AJ3332" s="35"/>
      <c r="AK3332" s="35"/>
    </row>
    <row r="3333" spans="7:37" s="13" customFormat="1" ht="13.9" customHeight="1" x14ac:dyDescent="0.3">
      <c r="G3333" s="44"/>
      <c r="H3333" s="44"/>
      <c r="I3333" s="44"/>
      <c r="J3333" s="44"/>
      <c r="K3333" s="44"/>
      <c r="L3333" s="44"/>
      <c r="M3333" s="44"/>
      <c r="N3333" s="44"/>
      <c r="O3333" s="44"/>
      <c r="P3333" s="44"/>
      <c r="Q3333" s="44"/>
      <c r="R3333" s="44"/>
      <c r="S3333" s="44"/>
      <c r="T3333" s="44"/>
      <c r="U3333" s="44"/>
      <c r="V3333" s="44"/>
      <c r="W3333" s="44"/>
      <c r="X3333" s="44"/>
      <c r="Y3333" s="44"/>
      <c r="Z3333" s="44"/>
      <c r="AA3333" s="35"/>
      <c r="AB3333" s="35"/>
      <c r="AC3333" s="35"/>
      <c r="AD3333" s="35"/>
      <c r="AE3333" s="35"/>
      <c r="AF3333" s="35"/>
      <c r="AG3333" s="35"/>
      <c r="AH3333" s="35"/>
      <c r="AI3333" s="35"/>
      <c r="AJ3333" s="35"/>
      <c r="AK3333" s="35"/>
    </row>
    <row r="3334" spans="7:37" s="13" customFormat="1" ht="13.9" customHeight="1" x14ac:dyDescent="0.3">
      <c r="G3334" s="44"/>
      <c r="H3334" s="44"/>
      <c r="I3334" s="44"/>
      <c r="J3334" s="44"/>
      <c r="K3334" s="44"/>
      <c r="L3334" s="44"/>
      <c r="M3334" s="44"/>
      <c r="N3334" s="44"/>
      <c r="O3334" s="44"/>
      <c r="P3334" s="44"/>
      <c r="Q3334" s="44"/>
      <c r="R3334" s="44"/>
      <c r="S3334" s="44"/>
      <c r="T3334" s="44"/>
      <c r="U3334" s="44"/>
      <c r="V3334" s="44"/>
      <c r="W3334" s="44"/>
      <c r="X3334" s="44"/>
      <c r="Y3334" s="44"/>
      <c r="Z3334" s="44"/>
      <c r="AA3334" s="35"/>
      <c r="AB3334" s="35"/>
      <c r="AC3334" s="35"/>
      <c r="AD3334" s="35"/>
      <c r="AE3334" s="35"/>
      <c r="AF3334" s="35"/>
      <c r="AG3334" s="35"/>
      <c r="AH3334" s="35"/>
      <c r="AI3334" s="35"/>
      <c r="AJ3334" s="35"/>
      <c r="AK3334" s="35"/>
    </row>
    <row r="3335" spans="7:37" s="13" customFormat="1" ht="13.9" customHeight="1" x14ac:dyDescent="0.3">
      <c r="G3335" s="44"/>
      <c r="H3335" s="44"/>
      <c r="I3335" s="44"/>
      <c r="J3335" s="44"/>
      <c r="K3335" s="44"/>
      <c r="L3335" s="44"/>
      <c r="M3335" s="44"/>
      <c r="N3335" s="44"/>
      <c r="O3335" s="44"/>
      <c r="P3335" s="44"/>
      <c r="Q3335" s="44"/>
      <c r="R3335" s="44"/>
      <c r="S3335" s="44"/>
      <c r="T3335" s="44"/>
      <c r="U3335" s="44"/>
      <c r="V3335" s="44"/>
      <c r="W3335" s="44"/>
      <c r="X3335" s="44"/>
      <c r="Y3335" s="44"/>
      <c r="Z3335" s="44"/>
      <c r="AA3335" s="35"/>
      <c r="AB3335" s="35"/>
      <c r="AC3335" s="35"/>
      <c r="AD3335" s="35"/>
      <c r="AE3335" s="35"/>
      <c r="AF3335" s="35"/>
      <c r="AG3335" s="35"/>
      <c r="AH3335" s="35"/>
      <c r="AI3335" s="35"/>
      <c r="AJ3335" s="35"/>
      <c r="AK3335" s="35"/>
    </row>
    <row r="3336" spans="7:37" s="13" customFormat="1" ht="13.9" customHeight="1" x14ac:dyDescent="0.3">
      <c r="G3336" s="44"/>
      <c r="H3336" s="44"/>
      <c r="I3336" s="44"/>
      <c r="J3336" s="44"/>
      <c r="K3336" s="44"/>
      <c r="L3336" s="44"/>
      <c r="M3336" s="44"/>
      <c r="N3336" s="44"/>
      <c r="O3336" s="44"/>
      <c r="P3336" s="44"/>
      <c r="Q3336" s="44"/>
      <c r="R3336" s="44"/>
      <c r="S3336" s="44"/>
      <c r="T3336" s="44"/>
      <c r="U3336" s="44"/>
      <c r="V3336" s="44"/>
      <c r="W3336" s="44"/>
      <c r="X3336" s="44"/>
      <c r="Y3336" s="44"/>
      <c r="Z3336" s="44"/>
      <c r="AA3336" s="35"/>
      <c r="AB3336" s="35"/>
      <c r="AC3336" s="35"/>
      <c r="AD3336" s="35"/>
      <c r="AE3336" s="35"/>
      <c r="AF3336" s="35"/>
      <c r="AG3336" s="35"/>
      <c r="AH3336" s="35"/>
      <c r="AI3336" s="35"/>
      <c r="AJ3336" s="35"/>
      <c r="AK3336" s="35"/>
    </row>
    <row r="3337" spans="7:37" s="13" customFormat="1" ht="13.9" customHeight="1" x14ac:dyDescent="0.3">
      <c r="G3337" s="44"/>
      <c r="H3337" s="44"/>
      <c r="I3337" s="44"/>
      <c r="J3337" s="44"/>
      <c r="K3337" s="44"/>
      <c r="L3337" s="44"/>
      <c r="M3337" s="44"/>
      <c r="N3337" s="44"/>
      <c r="O3337" s="44"/>
      <c r="P3337" s="44"/>
      <c r="Q3337" s="44"/>
      <c r="R3337" s="44"/>
      <c r="S3337" s="44"/>
      <c r="T3337" s="44"/>
      <c r="U3337" s="44"/>
      <c r="V3337" s="44"/>
      <c r="W3337" s="44"/>
      <c r="X3337" s="44"/>
      <c r="Y3337" s="44"/>
      <c r="Z3337" s="44"/>
      <c r="AA3337" s="35"/>
      <c r="AB3337" s="35"/>
      <c r="AC3337" s="35"/>
      <c r="AD3337" s="35"/>
      <c r="AE3337" s="35"/>
      <c r="AF3337" s="35"/>
      <c r="AG3337" s="35"/>
      <c r="AH3337" s="35"/>
      <c r="AI3337" s="35"/>
      <c r="AJ3337" s="35"/>
      <c r="AK3337" s="35"/>
    </row>
    <row r="3338" spans="7:37" s="13" customFormat="1" ht="13.9" customHeight="1" x14ac:dyDescent="0.3">
      <c r="G3338" s="44"/>
      <c r="H3338" s="44"/>
      <c r="I3338" s="44"/>
      <c r="J3338" s="44"/>
      <c r="K3338" s="44"/>
      <c r="L3338" s="44"/>
      <c r="M3338" s="44"/>
      <c r="N3338" s="44"/>
      <c r="O3338" s="44"/>
      <c r="P3338" s="44"/>
      <c r="Q3338" s="44"/>
      <c r="R3338" s="44"/>
      <c r="S3338" s="44"/>
      <c r="T3338" s="44"/>
      <c r="U3338" s="44"/>
      <c r="V3338" s="44"/>
      <c r="W3338" s="44"/>
      <c r="X3338" s="44"/>
      <c r="Y3338" s="44"/>
      <c r="Z3338" s="44"/>
      <c r="AA3338" s="35"/>
      <c r="AB3338" s="35"/>
      <c r="AC3338" s="35"/>
      <c r="AD3338" s="35"/>
      <c r="AE3338" s="35"/>
      <c r="AF3338" s="35"/>
      <c r="AG3338" s="35"/>
      <c r="AH3338" s="35"/>
      <c r="AI3338" s="35"/>
      <c r="AJ3338" s="35"/>
      <c r="AK3338" s="35"/>
    </row>
    <row r="3339" spans="7:37" s="13" customFormat="1" ht="13.9" customHeight="1" x14ac:dyDescent="0.3">
      <c r="G3339" s="44"/>
      <c r="H3339" s="44"/>
      <c r="I3339" s="44"/>
      <c r="J3339" s="44"/>
      <c r="K3339" s="44"/>
      <c r="L3339" s="44"/>
      <c r="M3339" s="44"/>
      <c r="N3339" s="44"/>
      <c r="O3339" s="44"/>
      <c r="P3339" s="44"/>
      <c r="Q3339" s="44"/>
      <c r="R3339" s="44"/>
      <c r="S3339" s="44"/>
      <c r="T3339" s="44"/>
      <c r="U3339" s="44"/>
      <c r="V3339" s="44"/>
      <c r="W3339" s="44"/>
      <c r="X3339" s="44"/>
      <c r="Y3339" s="44"/>
      <c r="Z3339" s="44"/>
      <c r="AA3339" s="35"/>
      <c r="AB3339" s="35"/>
      <c r="AC3339" s="35"/>
      <c r="AD3339" s="35"/>
      <c r="AE3339" s="35"/>
      <c r="AF3339" s="35"/>
      <c r="AG3339" s="35"/>
      <c r="AH3339" s="35"/>
      <c r="AI3339" s="35"/>
      <c r="AJ3339" s="35"/>
      <c r="AK3339" s="35"/>
    </row>
    <row r="3340" spans="7:37" s="13" customFormat="1" ht="13.9" customHeight="1" x14ac:dyDescent="0.3">
      <c r="G3340" s="44"/>
      <c r="H3340" s="44"/>
      <c r="I3340" s="44"/>
      <c r="J3340" s="44"/>
      <c r="K3340" s="44"/>
      <c r="L3340" s="44"/>
      <c r="M3340" s="44"/>
      <c r="N3340" s="44"/>
      <c r="O3340" s="44"/>
      <c r="P3340" s="44"/>
      <c r="Q3340" s="44"/>
      <c r="R3340" s="44"/>
      <c r="S3340" s="44"/>
      <c r="T3340" s="44"/>
      <c r="U3340" s="44"/>
      <c r="V3340" s="44"/>
      <c r="W3340" s="44"/>
      <c r="X3340" s="44"/>
      <c r="Y3340" s="44"/>
      <c r="Z3340" s="44"/>
      <c r="AA3340" s="35"/>
      <c r="AB3340" s="35"/>
      <c r="AC3340" s="35"/>
      <c r="AD3340" s="35"/>
      <c r="AE3340" s="35"/>
      <c r="AF3340" s="35"/>
      <c r="AG3340" s="35"/>
      <c r="AH3340" s="35"/>
      <c r="AI3340" s="35"/>
      <c r="AJ3340" s="35"/>
      <c r="AK3340" s="35"/>
    </row>
    <row r="3341" spans="7:37" s="13" customFormat="1" ht="13.9" customHeight="1" x14ac:dyDescent="0.3">
      <c r="G3341" s="44"/>
      <c r="H3341" s="44"/>
      <c r="I3341" s="44"/>
      <c r="J3341" s="44"/>
      <c r="K3341" s="44"/>
      <c r="L3341" s="44"/>
      <c r="M3341" s="44"/>
      <c r="N3341" s="44"/>
      <c r="O3341" s="44"/>
      <c r="P3341" s="44"/>
      <c r="Q3341" s="44"/>
      <c r="R3341" s="44"/>
      <c r="S3341" s="44"/>
      <c r="T3341" s="44"/>
      <c r="U3341" s="44"/>
      <c r="V3341" s="44"/>
      <c r="W3341" s="44"/>
      <c r="X3341" s="44"/>
      <c r="Y3341" s="44"/>
      <c r="Z3341" s="44"/>
      <c r="AA3341" s="35"/>
      <c r="AB3341" s="35"/>
      <c r="AC3341" s="35"/>
      <c r="AD3341" s="35"/>
      <c r="AE3341" s="35"/>
      <c r="AF3341" s="35"/>
      <c r="AG3341" s="35"/>
      <c r="AH3341" s="35"/>
      <c r="AI3341" s="35"/>
      <c r="AJ3341" s="35"/>
      <c r="AK3341" s="35"/>
    </row>
    <row r="3342" spans="7:37" s="13" customFormat="1" ht="13.9" customHeight="1" x14ac:dyDescent="0.3">
      <c r="G3342" s="44"/>
      <c r="H3342" s="44"/>
      <c r="I3342" s="44"/>
      <c r="J3342" s="44"/>
      <c r="K3342" s="44"/>
      <c r="L3342" s="44"/>
      <c r="M3342" s="44"/>
      <c r="N3342" s="44"/>
      <c r="O3342" s="44"/>
      <c r="P3342" s="44"/>
      <c r="Q3342" s="44"/>
      <c r="R3342" s="44"/>
      <c r="S3342" s="44"/>
      <c r="T3342" s="44"/>
      <c r="U3342" s="44"/>
      <c r="V3342" s="44"/>
      <c r="W3342" s="44"/>
      <c r="X3342" s="44"/>
      <c r="Y3342" s="44"/>
      <c r="Z3342" s="44"/>
      <c r="AA3342" s="35"/>
      <c r="AB3342" s="35"/>
      <c r="AC3342" s="35"/>
      <c r="AD3342" s="35"/>
      <c r="AE3342" s="35"/>
      <c r="AF3342" s="35"/>
      <c r="AG3342" s="35"/>
      <c r="AH3342" s="35"/>
      <c r="AI3342" s="35"/>
      <c r="AJ3342" s="35"/>
      <c r="AK3342" s="35"/>
    </row>
    <row r="3343" spans="7:37" s="13" customFormat="1" ht="13.9" customHeight="1" x14ac:dyDescent="0.3">
      <c r="G3343" s="44"/>
      <c r="H3343" s="44"/>
      <c r="I3343" s="44"/>
      <c r="J3343" s="44"/>
      <c r="K3343" s="44"/>
      <c r="L3343" s="44"/>
      <c r="M3343" s="44"/>
      <c r="N3343" s="44"/>
      <c r="O3343" s="44"/>
      <c r="P3343" s="44"/>
      <c r="Q3343" s="44"/>
      <c r="R3343" s="44"/>
      <c r="S3343" s="44"/>
      <c r="T3343" s="44"/>
      <c r="U3343" s="44"/>
      <c r="V3343" s="44"/>
      <c r="W3343" s="44"/>
      <c r="X3343" s="44"/>
      <c r="Y3343" s="44"/>
      <c r="Z3343" s="44"/>
      <c r="AA3343" s="35"/>
      <c r="AB3343" s="35"/>
      <c r="AC3343" s="35"/>
      <c r="AD3343" s="35"/>
      <c r="AE3343" s="35"/>
      <c r="AF3343" s="35"/>
      <c r="AG3343" s="35"/>
      <c r="AH3343" s="35"/>
      <c r="AI3343" s="35"/>
      <c r="AJ3343" s="35"/>
      <c r="AK3343" s="35"/>
    </row>
    <row r="3344" spans="7:37" s="13" customFormat="1" ht="13.9" customHeight="1" x14ac:dyDescent="0.3">
      <c r="G3344" s="44"/>
      <c r="H3344" s="44"/>
      <c r="I3344" s="44"/>
      <c r="J3344" s="44"/>
      <c r="K3344" s="44"/>
      <c r="L3344" s="44"/>
      <c r="M3344" s="44"/>
      <c r="N3344" s="44"/>
      <c r="O3344" s="44"/>
      <c r="P3344" s="44"/>
      <c r="Q3344" s="44"/>
      <c r="R3344" s="44"/>
      <c r="S3344" s="44"/>
      <c r="T3344" s="44"/>
      <c r="U3344" s="44"/>
      <c r="V3344" s="44"/>
      <c r="W3344" s="44"/>
      <c r="X3344" s="44"/>
      <c r="Y3344" s="44"/>
      <c r="Z3344" s="44"/>
      <c r="AA3344" s="35"/>
      <c r="AB3344" s="35"/>
      <c r="AC3344" s="35"/>
      <c r="AD3344" s="35"/>
      <c r="AE3344" s="35"/>
      <c r="AF3344" s="35"/>
      <c r="AG3344" s="35"/>
      <c r="AH3344" s="35"/>
      <c r="AI3344" s="35"/>
      <c r="AJ3344" s="35"/>
      <c r="AK3344" s="35"/>
    </row>
    <row r="3345" spans="7:37" s="13" customFormat="1" ht="13.9" customHeight="1" x14ac:dyDescent="0.3">
      <c r="G3345" s="44"/>
      <c r="H3345" s="44"/>
      <c r="I3345" s="44"/>
      <c r="J3345" s="44"/>
      <c r="K3345" s="44"/>
      <c r="L3345" s="44"/>
      <c r="M3345" s="44"/>
      <c r="N3345" s="44"/>
      <c r="O3345" s="44"/>
      <c r="P3345" s="44"/>
      <c r="Q3345" s="44"/>
      <c r="R3345" s="44"/>
      <c r="S3345" s="44"/>
      <c r="T3345" s="44"/>
      <c r="U3345" s="44"/>
      <c r="V3345" s="44"/>
      <c r="W3345" s="44"/>
      <c r="X3345" s="44"/>
      <c r="Y3345" s="44"/>
      <c r="Z3345" s="44"/>
      <c r="AA3345" s="35"/>
      <c r="AB3345" s="35"/>
      <c r="AC3345" s="35"/>
      <c r="AD3345" s="35"/>
      <c r="AE3345" s="35"/>
      <c r="AF3345" s="35"/>
      <c r="AG3345" s="35"/>
      <c r="AH3345" s="35"/>
      <c r="AI3345" s="35"/>
      <c r="AJ3345" s="35"/>
      <c r="AK3345" s="35"/>
    </row>
    <row r="3346" spans="7:37" s="13" customFormat="1" ht="13.9" customHeight="1" x14ac:dyDescent="0.3">
      <c r="G3346" s="44"/>
      <c r="H3346" s="44"/>
      <c r="I3346" s="44"/>
      <c r="J3346" s="44"/>
      <c r="K3346" s="44"/>
      <c r="L3346" s="44"/>
      <c r="M3346" s="44"/>
      <c r="N3346" s="44"/>
      <c r="O3346" s="44"/>
      <c r="P3346" s="44"/>
      <c r="Q3346" s="44"/>
      <c r="R3346" s="44"/>
      <c r="S3346" s="44"/>
      <c r="T3346" s="44"/>
      <c r="U3346" s="44"/>
      <c r="V3346" s="44"/>
      <c r="W3346" s="44"/>
      <c r="X3346" s="44"/>
      <c r="Y3346" s="44"/>
      <c r="Z3346" s="44"/>
      <c r="AA3346" s="35"/>
      <c r="AB3346" s="35"/>
      <c r="AC3346" s="35"/>
      <c r="AD3346" s="35"/>
      <c r="AE3346" s="35"/>
      <c r="AF3346" s="35"/>
      <c r="AG3346" s="35"/>
      <c r="AH3346" s="35"/>
      <c r="AI3346" s="35"/>
      <c r="AJ3346" s="35"/>
      <c r="AK3346" s="35"/>
    </row>
    <row r="3347" spans="7:37" s="13" customFormat="1" ht="13.9" customHeight="1" x14ac:dyDescent="0.3">
      <c r="G3347" s="44"/>
      <c r="H3347" s="44"/>
      <c r="I3347" s="44"/>
      <c r="J3347" s="44"/>
      <c r="K3347" s="44"/>
      <c r="L3347" s="44"/>
      <c r="M3347" s="44"/>
      <c r="N3347" s="44"/>
      <c r="O3347" s="44"/>
      <c r="P3347" s="44"/>
      <c r="Q3347" s="44"/>
      <c r="R3347" s="44"/>
      <c r="S3347" s="44"/>
      <c r="T3347" s="44"/>
      <c r="U3347" s="44"/>
      <c r="V3347" s="44"/>
      <c r="W3347" s="44"/>
      <c r="X3347" s="44"/>
      <c r="Y3347" s="44"/>
      <c r="Z3347" s="44"/>
      <c r="AA3347" s="35"/>
      <c r="AB3347" s="35"/>
      <c r="AC3347" s="35"/>
      <c r="AD3347" s="35"/>
      <c r="AE3347" s="35"/>
      <c r="AF3347" s="35"/>
      <c r="AG3347" s="35"/>
      <c r="AH3347" s="35"/>
      <c r="AI3347" s="35"/>
      <c r="AJ3347" s="35"/>
      <c r="AK3347" s="35"/>
    </row>
    <row r="3348" spans="7:37" s="13" customFormat="1" ht="13.9" customHeight="1" x14ac:dyDescent="0.3">
      <c r="G3348" s="44"/>
      <c r="H3348" s="44"/>
      <c r="I3348" s="44"/>
      <c r="J3348" s="44"/>
      <c r="K3348" s="44"/>
      <c r="L3348" s="44"/>
      <c r="M3348" s="44"/>
      <c r="N3348" s="44"/>
      <c r="O3348" s="44"/>
      <c r="P3348" s="44"/>
      <c r="Q3348" s="44"/>
      <c r="R3348" s="44"/>
      <c r="S3348" s="44"/>
      <c r="T3348" s="44"/>
      <c r="U3348" s="44"/>
      <c r="V3348" s="44"/>
      <c r="W3348" s="44"/>
      <c r="X3348" s="44"/>
      <c r="Y3348" s="44"/>
      <c r="Z3348" s="44"/>
      <c r="AA3348" s="35"/>
      <c r="AB3348" s="35"/>
      <c r="AC3348" s="35"/>
      <c r="AD3348" s="35"/>
      <c r="AE3348" s="35"/>
      <c r="AF3348" s="35"/>
      <c r="AG3348" s="35"/>
      <c r="AH3348" s="35"/>
      <c r="AI3348" s="35"/>
      <c r="AJ3348" s="35"/>
      <c r="AK3348" s="35"/>
    </row>
    <row r="3349" spans="7:37" s="13" customFormat="1" ht="13.9" customHeight="1" x14ac:dyDescent="0.3">
      <c r="G3349" s="44"/>
      <c r="H3349" s="44"/>
      <c r="I3349" s="44"/>
      <c r="J3349" s="44"/>
      <c r="K3349" s="44"/>
      <c r="L3349" s="44"/>
      <c r="M3349" s="44"/>
      <c r="N3349" s="44"/>
      <c r="O3349" s="44"/>
      <c r="P3349" s="44"/>
      <c r="Q3349" s="44"/>
      <c r="R3349" s="44"/>
      <c r="S3349" s="44"/>
      <c r="T3349" s="44"/>
      <c r="U3349" s="44"/>
      <c r="V3349" s="44"/>
      <c r="W3349" s="44"/>
      <c r="X3349" s="44"/>
      <c r="Y3349" s="44"/>
      <c r="Z3349" s="44"/>
      <c r="AA3349" s="35"/>
      <c r="AB3349" s="35"/>
      <c r="AC3349" s="35"/>
      <c r="AD3349" s="35"/>
      <c r="AE3349" s="35"/>
      <c r="AF3349" s="35"/>
      <c r="AG3349" s="35"/>
      <c r="AH3349" s="35"/>
      <c r="AI3349" s="35"/>
      <c r="AJ3349" s="35"/>
      <c r="AK3349" s="35"/>
    </row>
    <row r="3350" spans="7:37" s="13" customFormat="1" ht="13.9" customHeight="1" x14ac:dyDescent="0.3">
      <c r="G3350" s="44"/>
      <c r="H3350" s="44"/>
      <c r="I3350" s="44"/>
      <c r="J3350" s="44"/>
      <c r="K3350" s="44"/>
      <c r="L3350" s="44"/>
      <c r="M3350" s="44"/>
      <c r="N3350" s="44"/>
      <c r="O3350" s="44"/>
      <c r="P3350" s="44"/>
      <c r="Q3350" s="44"/>
      <c r="R3350" s="44"/>
      <c r="S3350" s="44"/>
      <c r="T3350" s="44"/>
      <c r="U3350" s="44"/>
      <c r="V3350" s="44"/>
      <c r="W3350" s="44"/>
      <c r="X3350" s="44"/>
      <c r="Y3350" s="44"/>
      <c r="Z3350" s="44"/>
      <c r="AA3350" s="35"/>
      <c r="AB3350" s="35"/>
      <c r="AC3350" s="35"/>
      <c r="AD3350" s="35"/>
      <c r="AE3350" s="35"/>
      <c r="AF3350" s="35"/>
      <c r="AG3350" s="35"/>
      <c r="AH3350" s="35"/>
      <c r="AI3350" s="35"/>
      <c r="AJ3350" s="35"/>
      <c r="AK3350" s="35"/>
    </row>
    <row r="3351" spans="7:37" s="13" customFormat="1" ht="13.9" customHeight="1" x14ac:dyDescent="0.3">
      <c r="G3351" s="44"/>
      <c r="H3351" s="44"/>
      <c r="I3351" s="44"/>
      <c r="J3351" s="44"/>
      <c r="K3351" s="44"/>
      <c r="L3351" s="44"/>
      <c r="M3351" s="44"/>
      <c r="N3351" s="44"/>
      <c r="O3351" s="44"/>
      <c r="P3351" s="44"/>
      <c r="Q3351" s="44"/>
      <c r="R3351" s="44"/>
      <c r="S3351" s="44"/>
      <c r="T3351" s="44"/>
      <c r="U3351" s="44"/>
      <c r="V3351" s="44"/>
      <c r="W3351" s="44"/>
      <c r="X3351" s="44"/>
      <c r="Y3351" s="44"/>
      <c r="Z3351" s="44"/>
      <c r="AA3351" s="35"/>
      <c r="AB3351" s="35"/>
      <c r="AC3351" s="35"/>
      <c r="AD3351" s="35"/>
      <c r="AE3351" s="35"/>
      <c r="AF3351" s="35"/>
      <c r="AG3351" s="35"/>
      <c r="AH3351" s="35"/>
      <c r="AI3351" s="35"/>
      <c r="AJ3351" s="35"/>
      <c r="AK3351" s="35"/>
    </row>
    <row r="3352" spans="7:37" s="13" customFormat="1" ht="13.9" customHeight="1" x14ac:dyDescent="0.3">
      <c r="G3352" s="44"/>
      <c r="H3352" s="44"/>
      <c r="I3352" s="44"/>
      <c r="J3352" s="44"/>
      <c r="K3352" s="44"/>
      <c r="L3352" s="44"/>
      <c r="M3352" s="44"/>
      <c r="N3352" s="44"/>
      <c r="O3352" s="44"/>
      <c r="P3352" s="44"/>
      <c r="Q3352" s="44"/>
      <c r="R3352" s="44"/>
      <c r="S3352" s="44"/>
      <c r="T3352" s="44"/>
      <c r="U3352" s="44"/>
      <c r="V3352" s="44"/>
      <c r="W3352" s="44"/>
      <c r="X3352" s="44"/>
      <c r="Y3352" s="44"/>
      <c r="Z3352" s="44"/>
      <c r="AA3352" s="35"/>
      <c r="AB3352" s="35"/>
      <c r="AC3352" s="35"/>
      <c r="AD3352" s="35"/>
      <c r="AE3352" s="35"/>
      <c r="AF3352" s="35"/>
      <c r="AG3352" s="35"/>
      <c r="AH3352" s="35"/>
      <c r="AI3352" s="35"/>
      <c r="AJ3352" s="35"/>
      <c r="AK3352" s="35"/>
    </row>
    <row r="3353" spans="7:37" s="13" customFormat="1" ht="13.9" customHeight="1" x14ac:dyDescent="0.3">
      <c r="G3353" s="44"/>
      <c r="H3353" s="44"/>
      <c r="I3353" s="44"/>
      <c r="J3353" s="44"/>
      <c r="K3353" s="44"/>
      <c r="L3353" s="44"/>
      <c r="M3353" s="44"/>
      <c r="N3353" s="44"/>
      <c r="O3353" s="44"/>
      <c r="P3353" s="44"/>
      <c r="Q3353" s="44"/>
      <c r="R3353" s="44"/>
      <c r="S3353" s="44"/>
      <c r="T3353" s="44"/>
      <c r="U3353" s="44"/>
      <c r="V3353" s="44"/>
      <c r="W3353" s="44"/>
      <c r="X3353" s="44"/>
      <c r="Y3353" s="44"/>
      <c r="Z3353" s="44"/>
      <c r="AA3353" s="35"/>
      <c r="AB3353" s="35"/>
      <c r="AC3353" s="35"/>
      <c r="AD3353" s="35"/>
      <c r="AE3353" s="35"/>
      <c r="AF3353" s="35"/>
      <c r="AG3353" s="35"/>
      <c r="AH3353" s="35"/>
      <c r="AI3353" s="35"/>
      <c r="AJ3353" s="35"/>
      <c r="AK3353" s="35"/>
    </row>
    <row r="3354" spans="7:37" s="13" customFormat="1" ht="13.9" customHeight="1" x14ac:dyDescent="0.3">
      <c r="G3354" s="44"/>
      <c r="H3354" s="44"/>
      <c r="I3354" s="44"/>
      <c r="J3354" s="44"/>
      <c r="K3354" s="44"/>
      <c r="L3354" s="44"/>
      <c r="M3354" s="44"/>
      <c r="N3354" s="44"/>
      <c r="O3354" s="44"/>
      <c r="P3354" s="44"/>
      <c r="Q3354" s="44"/>
      <c r="R3354" s="44"/>
      <c r="S3354" s="44"/>
      <c r="T3354" s="44"/>
      <c r="U3354" s="44"/>
      <c r="V3354" s="44"/>
      <c r="W3354" s="44"/>
      <c r="X3354" s="44"/>
      <c r="Y3354" s="44"/>
      <c r="Z3354" s="44"/>
      <c r="AA3354" s="35"/>
      <c r="AB3354" s="35"/>
      <c r="AC3354" s="35"/>
      <c r="AD3354" s="35"/>
      <c r="AE3354" s="35"/>
      <c r="AF3354" s="35"/>
      <c r="AG3354" s="35"/>
      <c r="AH3354" s="35"/>
      <c r="AI3354" s="35"/>
      <c r="AJ3354" s="35"/>
      <c r="AK3354" s="35"/>
    </row>
    <row r="3355" spans="7:37" s="13" customFormat="1" ht="13.9" customHeight="1" x14ac:dyDescent="0.3">
      <c r="G3355" s="44"/>
      <c r="H3355" s="44"/>
      <c r="I3355" s="44"/>
      <c r="J3355" s="44"/>
      <c r="K3355" s="44"/>
      <c r="L3355" s="44"/>
      <c r="M3355" s="44"/>
      <c r="N3355" s="44"/>
      <c r="O3355" s="44"/>
      <c r="P3355" s="44"/>
      <c r="Q3355" s="44"/>
      <c r="R3355" s="44"/>
      <c r="S3355" s="44"/>
      <c r="T3355" s="44"/>
      <c r="U3355" s="44"/>
      <c r="V3355" s="44"/>
      <c r="W3355" s="44"/>
      <c r="X3355" s="44"/>
      <c r="Y3355" s="44"/>
      <c r="Z3355" s="44"/>
      <c r="AA3355" s="35"/>
      <c r="AB3355" s="35"/>
      <c r="AC3355" s="35"/>
      <c r="AD3355" s="35"/>
      <c r="AE3355" s="35"/>
      <c r="AF3355" s="35"/>
      <c r="AG3355" s="35"/>
      <c r="AH3355" s="35"/>
      <c r="AI3355" s="35"/>
      <c r="AJ3355" s="35"/>
      <c r="AK3355" s="35"/>
    </row>
    <row r="3356" spans="7:37" s="13" customFormat="1" ht="13.9" customHeight="1" x14ac:dyDescent="0.3">
      <c r="G3356" s="44"/>
      <c r="H3356" s="44"/>
      <c r="I3356" s="44"/>
      <c r="J3356" s="44"/>
      <c r="K3356" s="44"/>
      <c r="L3356" s="44"/>
      <c r="M3356" s="44"/>
      <c r="N3356" s="44"/>
      <c r="O3356" s="44"/>
      <c r="P3356" s="44"/>
      <c r="Q3356" s="44"/>
      <c r="R3356" s="44"/>
      <c r="S3356" s="44"/>
      <c r="T3356" s="44"/>
      <c r="U3356" s="44"/>
      <c r="V3356" s="44"/>
      <c r="W3356" s="44"/>
      <c r="X3356" s="44"/>
      <c r="Y3356" s="44"/>
      <c r="Z3356" s="44"/>
      <c r="AA3356" s="35"/>
      <c r="AB3356" s="35"/>
      <c r="AC3356" s="35"/>
      <c r="AD3356" s="35"/>
      <c r="AE3356" s="35"/>
      <c r="AF3356" s="35"/>
      <c r="AG3356" s="35"/>
      <c r="AH3356" s="35"/>
      <c r="AI3356" s="35"/>
      <c r="AJ3356" s="35"/>
      <c r="AK3356" s="35"/>
    </row>
    <row r="3357" spans="7:37" s="13" customFormat="1" ht="13.9" customHeight="1" x14ac:dyDescent="0.3">
      <c r="G3357" s="44"/>
      <c r="H3357" s="44"/>
      <c r="I3357" s="44"/>
      <c r="J3357" s="44"/>
      <c r="K3357" s="44"/>
      <c r="L3357" s="44"/>
      <c r="M3357" s="44"/>
      <c r="N3357" s="44"/>
      <c r="O3357" s="44"/>
      <c r="P3357" s="44"/>
      <c r="Q3357" s="44"/>
      <c r="R3357" s="44"/>
      <c r="S3357" s="44"/>
      <c r="T3357" s="44"/>
      <c r="U3357" s="44"/>
      <c r="V3357" s="44"/>
      <c r="W3357" s="44"/>
      <c r="X3357" s="44"/>
      <c r="Y3357" s="44"/>
      <c r="Z3357" s="44"/>
      <c r="AA3357" s="35"/>
      <c r="AB3357" s="35"/>
      <c r="AC3357" s="35"/>
      <c r="AD3357" s="35"/>
      <c r="AE3357" s="35"/>
      <c r="AF3357" s="35"/>
      <c r="AG3357" s="35"/>
      <c r="AH3357" s="35"/>
      <c r="AI3357" s="35"/>
      <c r="AJ3357" s="35"/>
      <c r="AK3357" s="35"/>
    </row>
    <row r="3358" spans="7:37" s="13" customFormat="1" ht="13.9" customHeight="1" x14ac:dyDescent="0.3">
      <c r="G3358" s="44"/>
      <c r="H3358" s="44"/>
      <c r="I3358" s="44"/>
      <c r="J3358" s="44"/>
      <c r="K3358" s="44"/>
      <c r="L3358" s="44"/>
      <c r="M3358" s="44"/>
      <c r="N3358" s="44"/>
      <c r="O3358" s="44"/>
      <c r="P3358" s="44"/>
      <c r="Q3358" s="44"/>
      <c r="R3358" s="44"/>
      <c r="S3358" s="44"/>
      <c r="T3358" s="44"/>
      <c r="U3358" s="44"/>
      <c r="V3358" s="44"/>
      <c r="W3358" s="44"/>
      <c r="X3358" s="44"/>
      <c r="Y3358" s="44"/>
      <c r="Z3358" s="44"/>
      <c r="AA3358" s="35"/>
      <c r="AB3358" s="35"/>
      <c r="AC3358" s="35"/>
      <c r="AD3358" s="35"/>
      <c r="AE3358" s="35"/>
      <c r="AF3358" s="35"/>
      <c r="AG3358" s="35"/>
      <c r="AH3358" s="35"/>
      <c r="AI3358" s="35"/>
      <c r="AJ3358" s="35"/>
      <c r="AK3358" s="35"/>
    </row>
    <row r="3359" spans="7:37" s="13" customFormat="1" ht="13.9" customHeight="1" x14ac:dyDescent="0.3">
      <c r="G3359" s="44"/>
      <c r="H3359" s="44"/>
      <c r="I3359" s="44"/>
      <c r="J3359" s="44"/>
      <c r="K3359" s="44"/>
      <c r="L3359" s="44"/>
      <c r="M3359" s="44"/>
      <c r="N3359" s="44"/>
      <c r="O3359" s="44"/>
      <c r="P3359" s="44"/>
      <c r="Q3359" s="44"/>
      <c r="R3359" s="44"/>
      <c r="S3359" s="44"/>
      <c r="T3359" s="44"/>
      <c r="U3359" s="44"/>
      <c r="V3359" s="44"/>
      <c r="W3359" s="44"/>
      <c r="X3359" s="44"/>
      <c r="Y3359" s="44"/>
      <c r="Z3359" s="44"/>
      <c r="AA3359" s="35"/>
      <c r="AB3359" s="35"/>
      <c r="AC3359" s="35"/>
      <c r="AD3359" s="35"/>
      <c r="AE3359" s="35"/>
      <c r="AF3359" s="35"/>
      <c r="AG3359" s="35"/>
      <c r="AH3359" s="35"/>
      <c r="AI3359" s="35"/>
      <c r="AJ3359" s="35"/>
      <c r="AK3359" s="35"/>
    </row>
    <row r="3360" spans="7:37" s="13" customFormat="1" ht="13.9" customHeight="1" x14ac:dyDescent="0.3">
      <c r="G3360" s="44"/>
      <c r="H3360" s="44"/>
      <c r="I3360" s="44"/>
      <c r="J3360" s="44"/>
      <c r="K3360" s="44"/>
      <c r="L3360" s="44"/>
      <c r="M3360" s="44"/>
      <c r="N3360" s="44"/>
      <c r="O3360" s="44"/>
      <c r="P3360" s="44"/>
      <c r="Q3360" s="44"/>
      <c r="R3360" s="44"/>
      <c r="S3360" s="44"/>
      <c r="T3360" s="44"/>
      <c r="U3360" s="44"/>
      <c r="V3360" s="44"/>
      <c r="W3360" s="44"/>
      <c r="X3360" s="44"/>
      <c r="Y3360" s="44"/>
      <c r="Z3360" s="44"/>
      <c r="AA3360" s="35"/>
      <c r="AB3360" s="35"/>
      <c r="AC3360" s="35"/>
      <c r="AD3360" s="35"/>
      <c r="AE3360" s="35"/>
      <c r="AF3360" s="35"/>
      <c r="AG3360" s="35"/>
      <c r="AH3360" s="35"/>
      <c r="AI3360" s="35"/>
      <c r="AJ3360" s="35"/>
      <c r="AK3360" s="35"/>
    </row>
    <row r="3361" spans="7:37" s="13" customFormat="1" ht="13.9" customHeight="1" x14ac:dyDescent="0.3">
      <c r="G3361" s="44"/>
      <c r="H3361" s="44"/>
      <c r="I3361" s="44"/>
      <c r="J3361" s="44"/>
      <c r="K3361" s="44"/>
      <c r="L3361" s="44"/>
      <c r="M3361" s="44"/>
      <c r="N3361" s="44"/>
      <c r="O3361" s="44"/>
      <c r="P3361" s="44"/>
      <c r="Q3361" s="44"/>
      <c r="R3361" s="44"/>
      <c r="S3361" s="44"/>
      <c r="T3361" s="44"/>
      <c r="U3361" s="44"/>
      <c r="V3361" s="44"/>
      <c r="W3361" s="44"/>
      <c r="X3361" s="44"/>
      <c r="Y3361" s="44"/>
      <c r="Z3361" s="44"/>
      <c r="AA3361" s="35"/>
      <c r="AB3361" s="35"/>
      <c r="AC3361" s="35"/>
      <c r="AD3361" s="35"/>
      <c r="AE3361" s="35"/>
      <c r="AF3361" s="35"/>
      <c r="AG3361" s="35"/>
      <c r="AH3361" s="35"/>
      <c r="AI3361" s="35"/>
      <c r="AJ3361" s="35"/>
      <c r="AK3361" s="35"/>
    </row>
    <row r="3362" spans="7:37" s="13" customFormat="1" ht="13.9" customHeight="1" x14ac:dyDescent="0.3">
      <c r="G3362" s="44"/>
      <c r="H3362" s="44"/>
      <c r="I3362" s="44"/>
      <c r="J3362" s="44"/>
      <c r="K3362" s="44"/>
      <c r="L3362" s="44"/>
      <c r="M3362" s="44"/>
      <c r="N3362" s="44"/>
      <c r="O3362" s="44"/>
      <c r="P3362" s="44"/>
      <c r="Q3362" s="44"/>
      <c r="R3362" s="44"/>
      <c r="S3362" s="44"/>
      <c r="T3362" s="44"/>
      <c r="U3362" s="44"/>
      <c r="V3362" s="44"/>
      <c r="W3362" s="44"/>
      <c r="X3362" s="44"/>
      <c r="Y3362" s="44"/>
      <c r="Z3362" s="44"/>
      <c r="AA3362" s="35"/>
      <c r="AB3362" s="35"/>
      <c r="AC3362" s="35"/>
      <c r="AD3362" s="35"/>
      <c r="AE3362" s="35"/>
      <c r="AF3362" s="35"/>
      <c r="AG3362" s="35"/>
      <c r="AH3362" s="35"/>
      <c r="AI3362" s="35"/>
      <c r="AJ3362" s="35"/>
      <c r="AK3362" s="35"/>
    </row>
    <row r="3363" spans="7:37" s="13" customFormat="1" ht="13.9" customHeight="1" x14ac:dyDescent="0.3">
      <c r="G3363" s="44"/>
      <c r="H3363" s="44"/>
      <c r="I3363" s="44"/>
      <c r="J3363" s="44"/>
      <c r="K3363" s="44"/>
      <c r="L3363" s="44"/>
      <c r="M3363" s="44"/>
      <c r="N3363" s="44"/>
      <c r="O3363" s="44"/>
      <c r="P3363" s="44"/>
      <c r="Q3363" s="44"/>
      <c r="R3363" s="44"/>
      <c r="S3363" s="44"/>
      <c r="T3363" s="44"/>
      <c r="U3363" s="44"/>
      <c r="V3363" s="44"/>
      <c r="W3363" s="44"/>
      <c r="X3363" s="44"/>
      <c r="Y3363" s="44"/>
      <c r="Z3363" s="44"/>
      <c r="AA3363" s="35"/>
      <c r="AB3363" s="35"/>
      <c r="AC3363" s="35"/>
      <c r="AD3363" s="35"/>
      <c r="AE3363" s="35"/>
      <c r="AF3363" s="35"/>
      <c r="AG3363" s="35"/>
      <c r="AH3363" s="35"/>
      <c r="AI3363" s="35"/>
      <c r="AJ3363" s="35"/>
      <c r="AK3363" s="35"/>
    </row>
    <row r="3364" spans="7:37" s="13" customFormat="1" ht="13.9" customHeight="1" x14ac:dyDescent="0.3">
      <c r="G3364" s="44"/>
      <c r="H3364" s="44"/>
      <c r="I3364" s="44"/>
      <c r="J3364" s="44"/>
      <c r="K3364" s="44"/>
      <c r="L3364" s="44"/>
      <c r="M3364" s="44"/>
      <c r="N3364" s="44"/>
      <c r="O3364" s="44"/>
      <c r="P3364" s="44"/>
      <c r="Q3364" s="44"/>
      <c r="R3364" s="44"/>
      <c r="S3364" s="44"/>
      <c r="T3364" s="44"/>
      <c r="U3364" s="44"/>
      <c r="V3364" s="44"/>
      <c r="W3364" s="44"/>
      <c r="X3364" s="44"/>
      <c r="Y3364" s="44"/>
      <c r="Z3364" s="44"/>
      <c r="AA3364" s="35"/>
      <c r="AB3364" s="35"/>
      <c r="AC3364" s="35"/>
      <c r="AD3364" s="35"/>
      <c r="AE3364" s="35"/>
      <c r="AF3364" s="35"/>
      <c r="AG3364" s="35"/>
      <c r="AH3364" s="35"/>
      <c r="AI3364" s="35"/>
      <c r="AJ3364" s="35"/>
      <c r="AK3364" s="35"/>
    </row>
    <row r="3365" spans="7:37" s="13" customFormat="1" ht="13.9" customHeight="1" x14ac:dyDescent="0.3">
      <c r="G3365" s="44"/>
      <c r="H3365" s="44"/>
      <c r="I3365" s="44"/>
      <c r="J3365" s="44"/>
      <c r="K3365" s="44"/>
      <c r="L3365" s="44"/>
      <c r="M3365" s="44"/>
      <c r="N3365" s="44"/>
      <c r="O3365" s="44"/>
      <c r="P3365" s="44"/>
      <c r="Q3365" s="44"/>
      <c r="R3365" s="44"/>
      <c r="S3365" s="44"/>
      <c r="T3365" s="44"/>
      <c r="U3365" s="44"/>
      <c r="V3365" s="44"/>
      <c r="W3365" s="44"/>
      <c r="X3365" s="44"/>
      <c r="Y3365" s="44"/>
      <c r="Z3365" s="44"/>
      <c r="AA3365" s="35"/>
      <c r="AB3365" s="35"/>
      <c r="AC3365" s="35"/>
      <c r="AD3365" s="35"/>
      <c r="AE3365" s="35"/>
      <c r="AF3365" s="35"/>
      <c r="AG3365" s="35"/>
      <c r="AH3365" s="35"/>
      <c r="AI3365" s="35"/>
      <c r="AJ3365" s="35"/>
      <c r="AK3365" s="35"/>
    </row>
    <row r="3366" spans="7:37" s="13" customFormat="1" ht="13.9" customHeight="1" x14ac:dyDescent="0.3">
      <c r="G3366" s="44"/>
      <c r="H3366" s="44"/>
      <c r="I3366" s="44"/>
      <c r="J3366" s="44"/>
      <c r="K3366" s="44"/>
      <c r="L3366" s="44"/>
      <c r="M3366" s="44"/>
      <c r="N3366" s="44"/>
      <c r="O3366" s="44"/>
      <c r="P3366" s="44"/>
      <c r="Q3366" s="44"/>
      <c r="R3366" s="44"/>
      <c r="S3366" s="44"/>
      <c r="T3366" s="44"/>
      <c r="U3366" s="44"/>
      <c r="V3366" s="44"/>
      <c r="W3366" s="44"/>
      <c r="X3366" s="44"/>
      <c r="Y3366" s="44"/>
      <c r="Z3366" s="44"/>
      <c r="AA3366" s="35"/>
      <c r="AB3366" s="35"/>
      <c r="AC3366" s="35"/>
      <c r="AD3366" s="35"/>
      <c r="AE3366" s="35"/>
      <c r="AF3366" s="35"/>
      <c r="AG3366" s="35"/>
      <c r="AH3366" s="35"/>
      <c r="AI3366" s="35"/>
      <c r="AJ3366" s="35"/>
      <c r="AK3366" s="35"/>
    </row>
    <row r="3367" spans="7:37" s="13" customFormat="1" ht="13.9" customHeight="1" x14ac:dyDescent="0.3">
      <c r="G3367" s="44"/>
      <c r="H3367" s="44"/>
      <c r="I3367" s="44"/>
      <c r="J3367" s="44"/>
      <c r="K3367" s="44"/>
      <c r="L3367" s="44"/>
      <c r="M3367" s="44"/>
      <c r="N3367" s="44"/>
      <c r="O3367" s="44"/>
      <c r="P3367" s="44"/>
      <c r="Q3367" s="44"/>
      <c r="R3367" s="44"/>
      <c r="S3367" s="44"/>
      <c r="T3367" s="44"/>
      <c r="U3367" s="44"/>
      <c r="V3367" s="44"/>
      <c r="W3367" s="44"/>
      <c r="X3367" s="44"/>
      <c r="Y3367" s="44"/>
      <c r="Z3367" s="44"/>
      <c r="AA3367" s="35"/>
      <c r="AB3367" s="35"/>
      <c r="AC3367" s="35"/>
      <c r="AD3367" s="35"/>
      <c r="AE3367" s="35"/>
      <c r="AF3367" s="35"/>
      <c r="AG3367" s="35"/>
      <c r="AH3367" s="35"/>
      <c r="AI3367" s="35"/>
      <c r="AJ3367" s="35"/>
      <c r="AK3367" s="35"/>
    </row>
    <row r="3368" spans="7:37" s="13" customFormat="1" ht="13.9" customHeight="1" x14ac:dyDescent="0.3">
      <c r="G3368" s="44"/>
      <c r="H3368" s="44"/>
      <c r="I3368" s="44"/>
      <c r="J3368" s="44"/>
      <c r="K3368" s="44"/>
      <c r="L3368" s="44"/>
      <c r="M3368" s="44"/>
      <c r="N3368" s="44"/>
      <c r="O3368" s="44"/>
      <c r="P3368" s="44"/>
      <c r="Q3368" s="44"/>
      <c r="R3368" s="44"/>
      <c r="S3368" s="44"/>
      <c r="T3368" s="44"/>
      <c r="U3368" s="44"/>
      <c r="V3368" s="44"/>
      <c r="W3368" s="44"/>
      <c r="X3368" s="44"/>
      <c r="Y3368" s="44"/>
      <c r="Z3368" s="44"/>
      <c r="AA3368" s="35"/>
      <c r="AB3368" s="35"/>
      <c r="AC3368" s="35"/>
      <c r="AD3368" s="35"/>
      <c r="AE3368" s="35"/>
      <c r="AF3368" s="35"/>
      <c r="AG3368" s="35"/>
      <c r="AH3368" s="35"/>
      <c r="AI3368" s="35"/>
      <c r="AJ3368" s="35"/>
      <c r="AK3368" s="35"/>
    </row>
    <row r="3369" spans="7:37" s="13" customFormat="1" ht="13.9" customHeight="1" x14ac:dyDescent="0.3">
      <c r="G3369" s="44"/>
      <c r="H3369" s="44"/>
      <c r="I3369" s="44"/>
      <c r="J3369" s="44"/>
      <c r="K3369" s="44"/>
      <c r="L3369" s="44"/>
      <c r="M3369" s="44"/>
      <c r="N3369" s="44"/>
      <c r="O3369" s="44"/>
      <c r="P3369" s="44"/>
      <c r="Q3369" s="44"/>
      <c r="R3369" s="44"/>
      <c r="S3369" s="44"/>
      <c r="T3369" s="44"/>
      <c r="U3369" s="44"/>
      <c r="V3369" s="44"/>
      <c r="W3369" s="44"/>
      <c r="X3369" s="44"/>
      <c r="Y3369" s="44"/>
      <c r="Z3369" s="44"/>
      <c r="AA3369" s="35"/>
      <c r="AB3369" s="35"/>
      <c r="AC3369" s="35"/>
      <c r="AD3369" s="35"/>
      <c r="AE3369" s="35"/>
      <c r="AF3369" s="35"/>
      <c r="AG3369" s="35"/>
      <c r="AH3369" s="35"/>
      <c r="AI3369" s="35"/>
      <c r="AJ3369" s="35"/>
      <c r="AK3369" s="35"/>
    </row>
    <row r="3370" spans="7:37" s="13" customFormat="1" ht="13.9" customHeight="1" x14ac:dyDescent="0.3">
      <c r="G3370" s="44"/>
      <c r="H3370" s="44"/>
      <c r="I3370" s="44"/>
      <c r="J3370" s="44"/>
      <c r="K3370" s="44"/>
      <c r="L3370" s="44"/>
      <c r="M3370" s="44"/>
      <c r="N3370" s="44"/>
      <c r="O3370" s="44"/>
      <c r="P3370" s="44"/>
      <c r="Q3370" s="44"/>
      <c r="R3370" s="44"/>
      <c r="S3370" s="44"/>
      <c r="T3370" s="44"/>
      <c r="U3370" s="44"/>
      <c r="V3370" s="44"/>
      <c r="W3370" s="44"/>
      <c r="X3370" s="44"/>
      <c r="Y3370" s="44"/>
      <c r="Z3370" s="44"/>
      <c r="AA3370" s="35"/>
      <c r="AB3370" s="35"/>
      <c r="AC3370" s="35"/>
      <c r="AD3370" s="35"/>
      <c r="AE3370" s="35"/>
      <c r="AF3370" s="35"/>
      <c r="AG3370" s="35"/>
      <c r="AH3370" s="35"/>
      <c r="AI3370" s="35"/>
      <c r="AJ3370" s="35"/>
      <c r="AK3370" s="35"/>
    </row>
    <row r="3371" spans="7:37" s="13" customFormat="1" ht="13.9" customHeight="1" x14ac:dyDescent="0.3">
      <c r="G3371" s="44"/>
      <c r="H3371" s="44"/>
      <c r="I3371" s="44"/>
      <c r="J3371" s="44"/>
      <c r="K3371" s="44"/>
      <c r="L3371" s="44"/>
      <c r="M3371" s="44"/>
      <c r="N3371" s="44"/>
      <c r="O3371" s="44"/>
      <c r="P3371" s="44"/>
      <c r="Q3371" s="44"/>
      <c r="R3371" s="44"/>
      <c r="S3371" s="44"/>
      <c r="T3371" s="44"/>
      <c r="U3371" s="44"/>
      <c r="V3371" s="44"/>
      <c r="W3371" s="44"/>
      <c r="X3371" s="44"/>
      <c r="Y3371" s="44"/>
      <c r="Z3371" s="44"/>
      <c r="AA3371" s="35"/>
      <c r="AB3371" s="35"/>
      <c r="AC3371" s="35"/>
      <c r="AD3371" s="35"/>
      <c r="AE3371" s="35"/>
      <c r="AF3371" s="35"/>
      <c r="AG3371" s="35"/>
      <c r="AH3371" s="35"/>
      <c r="AI3371" s="35"/>
      <c r="AJ3371" s="35"/>
      <c r="AK3371" s="35"/>
    </row>
    <row r="3372" spans="7:37" s="13" customFormat="1" ht="13.9" customHeight="1" x14ac:dyDescent="0.3">
      <c r="G3372" s="44"/>
      <c r="H3372" s="44"/>
      <c r="I3372" s="44"/>
      <c r="J3372" s="44"/>
      <c r="K3372" s="44"/>
      <c r="L3372" s="44"/>
      <c r="M3372" s="44"/>
      <c r="N3372" s="44"/>
      <c r="O3372" s="44"/>
      <c r="P3372" s="44"/>
      <c r="Q3372" s="44"/>
      <c r="R3372" s="44"/>
      <c r="S3372" s="44"/>
      <c r="T3372" s="44"/>
      <c r="U3372" s="44"/>
      <c r="V3372" s="44"/>
      <c r="W3372" s="44"/>
      <c r="X3372" s="44"/>
      <c r="Y3372" s="44"/>
      <c r="Z3372" s="44"/>
      <c r="AA3372" s="35"/>
      <c r="AB3372" s="35"/>
      <c r="AC3372" s="35"/>
      <c r="AD3372" s="35"/>
      <c r="AE3372" s="35"/>
      <c r="AF3372" s="35"/>
      <c r="AG3372" s="35"/>
      <c r="AH3372" s="35"/>
      <c r="AI3372" s="35"/>
      <c r="AJ3372" s="35"/>
      <c r="AK3372" s="35"/>
    </row>
    <row r="3373" spans="7:37" s="13" customFormat="1" ht="13.9" customHeight="1" x14ac:dyDescent="0.3">
      <c r="G3373" s="44"/>
      <c r="H3373" s="44"/>
      <c r="I3373" s="44"/>
      <c r="J3373" s="44"/>
      <c r="K3373" s="44"/>
      <c r="L3373" s="44"/>
      <c r="M3373" s="44"/>
      <c r="N3373" s="44"/>
      <c r="O3373" s="44"/>
      <c r="P3373" s="44"/>
      <c r="Q3373" s="44"/>
      <c r="R3373" s="44"/>
      <c r="S3373" s="44"/>
      <c r="T3373" s="44"/>
      <c r="U3373" s="44"/>
      <c r="V3373" s="44"/>
      <c r="W3373" s="44"/>
      <c r="X3373" s="44"/>
      <c r="Y3373" s="44"/>
      <c r="Z3373" s="44"/>
      <c r="AA3373" s="35"/>
      <c r="AB3373" s="35"/>
      <c r="AC3373" s="35"/>
      <c r="AD3373" s="35"/>
      <c r="AE3373" s="35"/>
      <c r="AF3373" s="35"/>
      <c r="AG3373" s="35"/>
      <c r="AH3373" s="35"/>
      <c r="AI3373" s="35"/>
      <c r="AJ3373" s="35"/>
      <c r="AK3373" s="35"/>
    </row>
    <row r="3374" spans="7:37" s="13" customFormat="1" ht="13.9" customHeight="1" x14ac:dyDescent="0.3">
      <c r="G3374" s="44"/>
      <c r="H3374" s="44"/>
      <c r="I3374" s="44"/>
      <c r="J3374" s="44"/>
      <c r="K3374" s="44"/>
      <c r="L3374" s="44"/>
      <c r="M3374" s="44"/>
      <c r="N3374" s="44"/>
      <c r="O3374" s="44"/>
      <c r="P3374" s="44"/>
      <c r="Q3374" s="44"/>
      <c r="R3374" s="44"/>
      <c r="S3374" s="44"/>
      <c r="T3374" s="44"/>
      <c r="U3374" s="44"/>
      <c r="V3374" s="44"/>
      <c r="W3374" s="44"/>
      <c r="X3374" s="44"/>
      <c r="Y3374" s="44"/>
      <c r="Z3374" s="44"/>
      <c r="AA3374" s="35"/>
      <c r="AB3374" s="35"/>
      <c r="AC3374" s="35"/>
      <c r="AD3374" s="35"/>
      <c r="AE3374" s="35"/>
      <c r="AF3374" s="35"/>
      <c r="AG3374" s="35"/>
      <c r="AH3374" s="35"/>
      <c r="AI3374" s="35"/>
      <c r="AJ3374" s="35"/>
      <c r="AK3374" s="35"/>
    </row>
    <row r="3375" spans="7:37" s="13" customFormat="1" ht="13.9" customHeight="1" x14ac:dyDescent="0.3">
      <c r="G3375" s="44"/>
      <c r="H3375" s="44"/>
      <c r="I3375" s="44"/>
      <c r="J3375" s="44"/>
      <c r="K3375" s="44"/>
      <c r="L3375" s="44"/>
      <c r="M3375" s="44"/>
      <c r="N3375" s="44"/>
      <c r="O3375" s="44"/>
      <c r="P3375" s="44"/>
      <c r="Q3375" s="44"/>
      <c r="R3375" s="44"/>
      <c r="S3375" s="44"/>
      <c r="T3375" s="44"/>
      <c r="U3375" s="44"/>
      <c r="V3375" s="44"/>
      <c r="W3375" s="44"/>
      <c r="X3375" s="44"/>
      <c r="Y3375" s="44"/>
      <c r="Z3375" s="44"/>
      <c r="AA3375" s="35"/>
      <c r="AB3375" s="35"/>
      <c r="AC3375" s="35"/>
      <c r="AD3375" s="35"/>
      <c r="AE3375" s="35"/>
      <c r="AF3375" s="35"/>
      <c r="AG3375" s="35"/>
      <c r="AH3375" s="35"/>
      <c r="AI3375" s="35"/>
      <c r="AJ3375" s="35"/>
      <c r="AK3375" s="35"/>
    </row>
    <row r="3376" spans="7:37" s="13" customFormat="1" ht="13.9" customHeight="1" x14ac:dyDescent="0.3">
      <c r="G3376" s="44"/>
      <c r="H3376" s="44"/>
      <c r="I3376" s="44"/>
      <c r="J3376" s="44"/>
      <c r="K3376" s="44"/>
      <c r="L3376" s="44"/>
      <c r="M3376" s="44"/>
      <c r="N3376" s="44"/>
      <c r="O3376" s="44"/>
      <c r="P3376" s="44"/>
      <c r="Q3376" s="44"/>
      <c r="R3376" s="44"/>
      <c r="S3376" s="44"/>
      <c r="T3376" s="44"/>
      <c r="U3376" s="44"/>
      <c r="V3376" s="44"/>
      <c r="W3376" s="44"/>
      <c r="X3376" s="44"/>
      <c r="Y3376" s="44"/>
      <c r="Z3376" s="44"/>
      <c r="AA3376" s="35"/>
      <c r="AB3376" s="35"/>
      <c r="AC3376" s="35"/>
      <c r="AD3376" s="35"/>
      <c r="AE3376" s="35"/>
      <c r="AF3376" s="35"/>
      <c r="AG3376" s="35"/>
      <c r="AH3376" s="35"/>
      <c r="AI3376" s="35"/>
      <c r="AJ3376" s="35"/>
      <c r="AK3376" s="35"/>
    </row>
    <row r="3377" spans="7:37" s="13" customFormat="1" ht="13.9" customHeight="1" x14ac:dyDescent="0.3">
      <c r="G3377" s="44"/>
      <c r="H3377" s="44"/>
      <c r="I3377" s="44"/>
      <c r="J3377" s="44"/>
      <c r="K3377" s="44"/>
      <c r="L3377" s="44"/>
      <c r="M3377" s="44"/>
      <c r="N3377" s="44"/>
      <c r="O3377" s="44"/>
      <c r="P3377" s="44"/>
      <c r="Q3377" s="44"/>
      <c r="R3377" s="44"/>
      <c r="S3377" s="44"/>
      <c r="T3377" s="44"/>
      <c r="U3377" s="44"/>
      <c r="V3377" s="44"/>
      <c r="W3377" s="44"/>
      <c r="X3377" s="44"/>
      <c r="Y3377" s="44"/>
      <c r="Z3377" s="44"/>
      <c r="AA3377" s="35"/>
      <c r="AB3377" s="35"/>
      <c r="AC3377" s="35"/>
      <c r="AD3377" s="35"/>
      <c r="AE3377" s="35"/>
      <c r="AF3377" s="35"/>
      <c r="AG3377" s="35"/>
      <c r="AH3377" s="35"/>
      <c r="AI3377" s="35"/>
      <c r="AJ3377" s="35"/>
      <c r="AK3377" s="35"/>
    </row>
    <row r="3378" spans="7:37" s="13" customFormat="1" ht="13.9" customHeight="1" x14ac:dyDescent="0.3">
      <c r="G3378" s="44"/>
      <c r="H3378" s="44"/>
      <c r="I3378" s="44"/>
      <c r="J3378" s="44"/>
      <c r="K3378" s="44"/>
      <c r="L3378" s="44"/>
      <c r="M3378" s="44"/>
      <c r="N3378" s="44"/>
      <c r="O3378" s="44"/>
      <c r="P3378" s="44"/>
      <c r="Q3378" s="44"/>
      <c r="R3378" s="44"/>
      <c r="S3378" s="44"/>
      <c r="T3378" s="44"/>
      <c r="U3378" s="44"/>
      <c r="V3378" s="44"/>
      <c r="W3378" s="44"/>
      <c r="X3378" s="44"/>
      <c r="Y3378" s="44"/>
      <c r="Z3378" s="44"/>
      <c r="AA3378" s="35"/>
      <c r="AB3378" s="35"/>
      <c r="AC3378" s="35"/>
      <c r="AD3378" s="35"/>
      <c r="AE3378" s="35"/>
      <c r="AF3378" s="35"/>
      <c r="AG3378" s="35"/>
      <c r="AH3378" s="35"/>
      <c r="AI3378" s="35"/>
      <c r="AJ3378" s="35"/>
      <c r="AK3378" s="35"/>
    </row>
    <row r="3379" spans="7:37" s="13" customFormat="1" ht="13.9" customHeight="1" x14ac:dyDescent="0.3">
      <c r="G3379" s="44"/>
      <c r="H3379" s="44"/>
      <c r="I3379" s="44"/>
      <c r="J3379" s="44"/>
      <c r="K3379" s="44"/>
      <c r="L3379" s="44"/>
      <c r="M3379" s="44"/>
      <c r="N3379" s="44"/>
      <c r="O3379" s="44"/>
      <c r="P3379" s="44"/>
      <c r="Q3379" s="44"/>
      <c r="R3379" s="44"/>
      <c r="S3379" s="44"/>
      <c r="T3379" s="44"/>
      <c r="U3379" s="44"/>
      <c r="V3379" s="44"/>
      <c r="W3379" s="44"/>
      <c r="X3379" s="44"/>
      <c r="Y3379" s="44"/>
      <c r="Z3379" s="44"/>
      <c r="AA3379" s="35"/>
      <c r="AB3379" s="35"/>
      <c r="AC3379" s="35"/>
      <c r="AD3379" s="35"/>
      <c r="AE3379" s="35"/>
      <c r="AF3379" s="35"/>
      <c r="AG3379" s="35"/>
      <c r="AH3379" s="35"/>
      <c r="AI3379" s="35"/>
      <c r="AJ3379" s="35"/>
      <c r="AK3379" s="35"/>
    </row>
    <row r="3380" spans="7:37" s="13" customFormat="1" ht="13.9" customHeight="1" x14ac:dyDescent="0.3">
      <c r="G3380" s="44"/>
      <c r="H3380" s="44"/>
      <c r="I3380" s="44"/>
      <c r="J3380" s="44"/>
      <c r="K3380" s="44"/>
      <c r="L3380" s="44"/>
      <c r="M3380" s="44"/>
      <c r="N3380" s="44"/>
      <c r="O3380" s="44"/>
      <c r="P3380" s="44"/>
      <c r="Q3380" s="44"/>
      <c r="R3380" s="44"/>
      <c r="S3380" s="44"/>
      <c r="T3380" s="44"/>
      <c r="U3380" s="44"/>
      <c r="V3380" s="44"/>
      <c r="W3380" s="44"/>
      <c r="X3380" s="44"/>
      <c r="Y3380" s="44"/>
      <c r="Z3380" s="44"/>
      <c r="AA3380" s="35"/>
      <c r="AB3380" s="35"/>
      <c r="AC3380" s="35"/>
      <c r="AD3380" s="35"/>
      <c r="AE3380" s="35"/>
      <c r="AF3380" s="35"/>
      <c r="AG3380" s="35"/>
      <c r="AH3380" s="35"/>
      <c r="AI3380" s="35"/>
      <c r="AJ3380" s="35"/>
      <c r="AK3380" s="35"/>
    </row>
    <row r="3381" spans="7:37" s="13" customFormat="1" ht="13.9" customHeight="1" x14ac:dyDescent="0.3">
      <c r="G3381" s="44"/>
      <c r="H3381" s="44"/>
      <c r="I3381" s="44"/>
      <c r="J3381" s="44"/>
      <c r="K3381" s="44"/>
      <c r="L3381" s="44"/>
      <c r="M3381" s="44"/>
      <c r="N3381" s="44"/>
      <c r="O3381" s="44"/>
      <c r="P3381" s="44"/>
      <c r="Q3381" s="44"/>
      <c r="R3381" s="44"/>
      <c r="S3381" s="44"/>
      <c r="T3381" s="44"/>
      <c r="U3381" s="44"/>
      <c r="V3381" s="44"/>
      <c r="W3381" s="44"/>
      <c r="X3381" s="44"/>
      <c r="Y3381" s="44"/>
      <c r="Z3381" s="44"/>
      <c r="AA3381" s="35"/>
      <c r="AB3381" s="35"/>
      <c r="AC3381" s="35"/>
      <c r="AD3381" s="35"/>
      <c r="AE3381" s="35"/>
      <c r="AF3381" s="35"/>
      <c r="AG3381" s="35"/>
      <c r="AH3381" s="35"/>
      <c r="AI3381" s="35"/>
      <c r="AJ3381" s="35"/>
      <c r="AK3381" s="35"/>
    </row>
    <row r="3382" spans="7:37" s="13" customFormat="1" ht="13.9" customHeight="1" x14ac:dyDescent="0.3">
      <c r="G3382" s="44"/>
      <c r="H3382" s="44"/>
      <c r="I3382" s="44"/>
      <c r="J3382" s="44"/>
      <c r="K3382" s="44"/>
      <c r="L3382" s="44"/>
      <c r="M3382" s="44"/>
      <c r="N3382" s="44"/>
      <c r="O3382" s="44"/>
      <c r="P3382" s="44"/>
      <c r="Q3382" s="44"/>
      <c r="R3382" s="44"/>
      <c r="S3382" s="44"/>
      <c r="T3382" s="44"/>
      <c r="U3382" s="44"/>
      <c r="V3382" s="44"/>
      <c r="W3382" s="44"/>
      <c r="X3382" s="44"/>
      <c r="Y3382" s="44"/>
      <c r="Z3382" s="44"/>
      <c r="AA3382" s="35"/>
      <c r="AB3382" s="35"/>
      <c r="AC3382" s="35"/>
      <c r="AD3382" s="35"/>
      <c r="AE3382" s="35"/>
      <c r="AF3382" s="35"/>
      <c r="AG3382" s="35"/>
      <c r="AH3382" s="35"/>
      <c r="AI3382" s="35"/>
      <c r="AJ3382" s="35"/>
      <c r="AK3382" s="35"/>
    </row>
    <row r="3383" spans="7:37" s="13" customFormat="1" ht="13.9" customHeight="1" x14ac:dyDescent="0.3">
      <c r="G3383" s="44"/>
      <c r="H3383" s="44"/>
      <c r="I3383" s="44"/>
      <c r="J3383" s="44"/>
      <c r="K3383" s="44"/>
      <c r="L3383" s="44"/>
      <c r="M3383" s="44"/>
      <c r="N3383" s="44"/>
      <c r="O3383" s="44"/>
      <c r="P3383" s="44"/>
      <c r="Q3383" s="44"/>
      <c r="R3383" s="44"/>
      <c r="S3383" s="44"/>
      <c r="T3383" s="44"/>
      <c r="U3383" s="44"/>
      <c r="V3383" s="44"/>
      <c r="W3383" s="44"/>
      <c r="X3383" s="44"/>
      <c r="Y3383" s="44"/>
      <c r="Z3383" s="44"/>
      <c r="AA3383" s="35"/>
      <c r="AB3383" s="35"/>
      <c r="AC3383" s="35"/>
      <c r="AD3383" s="35"/>
      <c r="AE3383" s="35"/>
      <c r="AF3383" s="35"/>
      <c r="AG3383" s="35"/>
      <c r="AH3383" s="35"/>
      <c r="AI3383" s="35"/>
      <c r="AJ3383" s="35"/>
      <c r="AK3383" s="35"/>
    </row>
    <row r="3384" spans="7:37" s="13" customFormat="1" ht="13.9" customHeight="1" x14ac:dyDescent="0.3">
      <c r="G3384" s="44"/>
      <c r="H3384" s="44"/>
      <c r="I3384" s="44"/>
      <c r="J3384" s="44"/>
      <c r="K3384" s="44"/>
      <c r="L3384" s="44"/>
      <c r="M3384" s="44"/>
      <c r="N3384" s="44"/>
      <c r="O3384" s="44"/>
      <c r="P3384" s="44"/>
      <c r="Q3384" s="44"/>
      <c r="R3384" s="44"/>
      <c r="S3384" s="44"/>
      <c r="T3384" s="44"/>
      <c r="U3384" s="44"/>
      <c r="V3384" s="44"/>
      <c r="W3384" s="44"/>
      <c r="X3384" s="44"/>
      <c r="Y3384" s="44"/>
      <c r="Z3384" s="44"/>
      <c r="AA3384" s="35"/>
      <c r="AB3384" s="35"/>
      <c r="AC3384" s="35"/>
      <c r="AD3384" s="35"/>
      <c r="AE3384" s="35"/>
      <c r="AF3384" s="35"/>
      <c r="AG3384" s="35"/>
      <c r="AH3384" s="35"/>
      <c r="AI3384" s="35"/>
      <c r="AJ3384" s="35"/>
      <c r="AK3384" s="35"/>
    </row>
    <row r="3385" spans="7:37" s="13" customFormat="1" ht="13.9" customHeight="1" x14ac:dyDescent="0.3">
      <c r="G3385" s="44"/>
      <c r="H3385" s="44"/>
      <c r="I3385" s="44"/>
      <c r="J3385" s="44"/>
      <c r="K3385" s="44"/>
      <c r="L3385" s="44"/>
      <c r="M3385" s="44"/>
      <c r="N3385" s="44"/>
      <c r="O3385" s="44"/>
      <c r="P3385" s="44"/>
      <c r="Q3385" s="44"/>
      <c r="R3385" s="44"/>
      <c r="S3385" s="44"/>
      <c r="T3385" s="44"/>
      <c r="U3385" s="44"/>
      <c r="V3385" s="44"/>
      <c r="W3385" s="44"/>
      <c r="X3385" s="44"/>
      <c r="Y3385" s="44"/>
      <c r="Z3385" s="44"/>
      <c r="AA3385" s="35"/>
      <c r="AB3385" s="35"/>
      <c r="AC3385" s="35"/>
      <c r="AD3385" s="35"/>
      <c r="AE3385" s="35"/>
      <c r="AF3385" s="35"/>
      <c r="AG3385" s="35"/>
      <c r="AH3385" s="35"/>
      <c r="AI3385" s="35"/>
      <c r="AJ3385" s="35"/>
      <c r="AK3385" s="35"/>
    </row>
    <row r="3386" spans="7:37" s="13" customFormat="1" ht="13.9" customHeight="1" x14ac:dyDescent="0.3">
      <c r="G3386" s="44"/>
      <c r="H3386" s="44"/>
      <c r="I3386" s="44"/>
      <c r="J3386" s="44"/>
      <c r="K3386" s="44"/>
      <c r="L3386" s="44"/>
      <c r="M3386" s="44"/>
      <c r="N3386" s="44"/>
      <c r="O3386" s="44"/>
      <c r="P3386" s="44"/>
      <c r="Q3386" s="44"/>
      <c r="R3386" s="44"/>
      <c r="S3386" s="44"/>
      <c r="T3386" s="44"/>
      <c r="U3386" s="44"/>
      <c r="V3386" s="44"/>
      <c r="W3386" s="44"/>
      <c r="X3386" s="44"/>
      <c r="Y3386" s="44"/>
      <c r="Z3386" s="44"/>
      <c r="AA3386" s="35"/>
      <c r="AB3386" s="35"/>
      <c r="AC3386" s="35"/>
      <c r="AD3386" s="35"/>
      <c r="AE3386" s="35"/>
      <c r="AF3386" s="35"/>
      <c r="AG3386" s="35"/>
      <c r="AH3386" s="35"/>
      <c r="AI3386" s="35"/>
      <c r="AJ3386" s="35"/>
      <c r="AK3386" s="35"/>
    </row>
    <row r="3387" spans="7:37" s="13" customFormat="1" ht="13.9" customHeight="1" x14ac:dyDescent="0.3">
      <c r="G3387" s="44"/>
      <c r="H3387" s="44"/>
      <c r="I3387" s="44"/>
      <c r="J3387" s="44"/>
      <c r="K3387" s="44"/>
      <c r="L3387" s="44"/>
      <c r="M3387" s="44"/>
      <c r="N3387" s="44"/>
      <c r="O3387" s="44"/>
      <c r="P3387" s="44"/>
      <c r="Q3387" s="44"/>
      <c r="R3387" s="44"/>
      <c r="S3387" s="44"/>
      <c r="T3387" s="44"/>
      <c r="U3387" s="44"/>
      <c r="V3387" s="44"/>
      <c r="W3387" s="44"/>
      <c r="X3387" s="44"/>
      <c r="Y3387" s="44"/>
      <c r="Z3387" s="44"/>
      <c r="AA3387" s="35"/>
      <c r="AB3387" s="35"/>
      <c r="AC3387" s="35"/>
      <c r="AD3387" s="35"/>
      <c r="AE3387" s="35"/>
      <c r="AF3387" s="35"/>
      <c r="AG3387" s="35"/>
      <c r="AH3387" s="35"/>
      <c r="AI3387" s="35"/>
      <c r="AJ3387" s="35"/>
      <c r="AK3387" s="35"/>
    </row>
    <row r="3388" spans="7:37" s="13" customFormat="1" ht="13.9" customHeight="1" x14ac:dyDescent="0.3">
      <c r="G3388" s="44"/>
      <c r="H3388" s="44"/>
      <c r="I3388" s="44"/>
      <c r="J3388" s="44"/>
      <c r="K3388" s="44"/>
      <c r="L3388" s="44"/>
      <c r="M3388" s="44"/>
      <c r="N3388" s="44"/>
      <c r="O3388" s="44"/>
      <c r="P3388" s="44"/>
      <c r="Q3388" s="44"/>
      <c r="R3388" s="44"/>
      <c r="S3388" s="44"/>
      <c r="T3388" s="44"/>
      <c r="U3388" s="44"/>
      <c r="V3388" s="44"/>
      <c r="W3388" s="44"/>
      <c r="X3388" s="44"/>
      <c r="Y3388" s="44"/>
      <c r="Z3388" s="44"/>
      <c r="AA3388" s="35"/>
      <c r="AB3388" s="35"/>
      <c r="AC3388" s="35"/>
      <c r="AD3388" s="35"/>
      <c r="AE3388" s="35"/>
      <c r="AF3388" s="35"/>
      <c r="AG3388" s="35"/>
      <c r="AH3388" s="35"/>
      <c r="AI3388" s="35"/>
      <c r="AJ3388" s="35"/>
      <c r="AK3388" s="35"/>
    </row>
    <row r="3389" spans="7:37" s="13" customFormat="1" ht="13.9" customHeight="1" x14ac:dyDescent="0.3">
      <c r="G3389" s="44"/>
      <c r="H3389" s="44"/>
      <c r="I3389" s="44"/>
      <c r="J3389" s="44"/>
      <c r="K3389" s="44"/>
      <c r="L3389" s="44"/>
      <c r="M3389" s="44"/>
      <c r="N3389" s="44"/>
      <c r="O3389" s="44"/>
      <c r="P3389" s="44"/>
      <c r="Q3389" s="44"/>
      <c r="R3389" s="44"/>
      <c r="S3389" s="44"/>
      <c r="T3389" s="44"/>
      <c r="U3389" s="44"/>
      <c r="V3389" s="44"/>
      <c r="W3389" s="44"/>
      <c r="X3389" s="44"/>
      <c r="Y3389" s="44"/>
      <c r="Z3389" s="44"/>
      <c r="AA3389" s="35"/>
      <c r="AB3389" s="35"/>
      <c r="AC3389" s="35"/>
      <c r="AD3389" s="35"/>
      <c r="AE3389" s="35"/>
      <c r="AF3389" s="35"/>
      <c r="AG3389" s="35"/>
      <c r="AH3389" s="35"/>
      <c r="AI3389" s="35"/>
      <c r="AJ3389" s="35"/>
      <c r="AK3389" s="35"/>
    </row>
    <row r="3390" spans="7:37" s="13" customFormat="1" ht="13.9" customHeight="1" x14ac:dyDescent="0.3">
      <c r="G3390" s="44"/>
      <c r="H3390" s="44"/>
      <c r="I3390" s="44"/>
      <c r="J3390" s="44"/>
      <c r="K3390" s="44"/>
      <c r="L3390" s="44"/>
      <c r="M3390" s="44"/>
      <c r="N3390" s="44"/>
      <c r="O3390" s="44"/>
      <c r="P3390" s="44"/>
      <c r="Q3390" s="44"/>
      <c r="R3390" s="44"/>
      <c r="S3390" s="44"/>
      <c r="T3390" s="44"/>
      <c r="U3390" s="44"/>
      <c r="V3390" s="44"/>
      <c r="W3390" s="44"/>
      <c r="X3390" s="44"/>
      <c r="Y3390" s="44"/>
      <c r="Z3390" s="44"/>
      <c r="AA3390" s="35"/>
      <c r="AB3390" s="35"/>
      <c r="AC3390" s="35"/>
      <c r="AD3390" s="35"/>
      <c r="AE3390" s="35"/>
      <c r="AF3390" s="35"/>
      <c r="AG3390" s="35"/>
      <c r="AH3390" s="35"/>
      <c r="AI3390" s="35"/>
      <c r="AJ3390" s="35"/>
      <c r="AK3390" s="35"/>
    </row>
    <row r="3391" spans="7:37" s="13" customFormat="1" ht="13.9" customHeight="1" x14ac:dyDescent="0.3">
      <c r="G3391" s="44"/>
      <c r="H3391" s="44"/>
      <c r="I3391" s="44"/>
      <c r="J3391" s="44"/>
      <c r="K3391" s="44"/>
      <c r="L3391" s="44"/>
      <c r="M3391" s="44"/>
      <c r="N3391" s="44"/>
      <c r="O3391" s="44"/>
      <c r="P3391" s="44"/>
      <c r="Q3391" s="44"/>
      <c r="R3391" s="44"/>
      <c r="S3391" s="44"/>
      <c r="T3391" s="44"/>
      <c r="U3391" s="44"/>
      <c r="V3391" s="44"/>
      <c r="W3391" s="44"/>
      <c r="X3391" s="44"/>
      <c r="Y3391" s="44"/>
      <c r="Z3391" s="44"/>
      <c r="AA3391" s="35"/>
      <c r="AB3391" s="35"/>
      <c r="AC3391" s="35"/>
      <c r="AD3391" s="35"/>
      <c r="AE3391" s="35"/>
      <c r="AF3391" s="35"/>
      <c r="AG3391" s="35"/>
      <c r="AH3391" s="35"/>
      <c r="AI3391" s="35"/>
      <c r="AJ3391" s="35"/>
      <c r="AK3391" s="35"/>
    </row>
    <row r="3392" spans="7:37" s="13" customFormat="1" ht="13.9" customHeight="1" x14ac:dyDescent="0.3">
      <c r="G3392" s="44"/>
      <c r="H3392" s="44"/>
      <c r="I3392" s="44"/>
      <c r="J3392" s="44"/>
      <c r="K3392" s="44"/>
      <c r="L3392" s="44"/>
      <c r="M3392" s="44"/>
      <c r="N3392" s="44"/>
      <c r="O3392" s="44"/>
      <c r="P3392" s="44"/>
      <c r="Q3392" s="44"/>
      <c r="R3392" s="44"/>
      <c r="S3392" s="44"/>
      <c r="T3392" s="44"/>
      <c r="U3392" s="44"/>
      <c r="V3392" s="44"/>
      <c r="W3392" s="44"/>
      <c r="X3392" s="44"/>
      <c r="Y3392" s="44"/>
      <c r="Z3392" s="44"/>
      <c r="AA3392" s="35"/>
      <c r="AB3392" s="35"/>
      <c r="AC3392" s="35"/>
      <c r="AD3392" s="35"/>
      <c r="AE3392" s="35"/>
      <c r="AF3392" s="35"/>
      <c r="AG3392" s="35"/>
      <c r="AH3392" s="35"/>
      <c r="AI3392" s="35"/>
      <c r="AJ3392" s="35"/>
      <c r="AK3392" s="35"/>
    </row>
    <row r="3393" spans="7:37" s="13" customFormat="1" ht="13.9" customHeight="1" x14ac:dyDescent="0.3">
      <c r="G3393" s="44"/>
      <c r="H3393" s="44"/>
      <c r="I3393" s="44"/>
      <c r="J3393" s="44"/>
      <c r="K3393" s="44"/>
      <c r="L3393" s="44"/>
      <c r="M3393" s="44"/>
      <c r="N3393" s="44"/>
      <c r="O3393" s="44"/>
      <c r="P3393" s="44"/>
      <c r="Q3393" s="44"/>
      <c r="R3393" s="44"/>
      <c r="S3393" s="44"/>
      <c r="T3393" s="44"/>
      <c r="U3393" s="44"/>
      <c r="V3393" s="44"/>
      <c r="W3393" s="44"/>
      <c r="X3393" s="44"/>
      <c r="Y3393" s="44"/>
      <c r="Z3393" s="44"/>
      <c r="AA3393" s="35"/>
      <c r="AB3393" s="35"/>
      <c r="AC3393" s="35"/>
      <c r="AD3393" s="35"/>
      <c r="AE3393" s="35"/>
      <c r="AF3393" s="35"/>
      <c r="AG3393" s="35"/>
      <c r="AH3393" s="35"/>
      <c r="AI3393" s="35"/>
      <c r="AJ3393" s="35"/>
      <c r="AK3393" s="35"/>
    </row>
    <row r="3394" spans="7:37" s="13" customFormat="1" ht="13.9" customHeight="1" x14ac:dyDescent="0.3">
      <c r="G3394" s="44"/>
      <c r="H3394" s="44"/>
      <c r="I3394" s="44"/>
      <c r="J3394" s="44"/>
      <c r="K3394" s="44"/>
      <c r="L3394" s="44"/>
      <c r="M3394" s="44"/>
      <c r="N3394" s="44"/>
      <c r="O3394" s="44"/>
      <c r="P3394" s="44"/>
      <c r="Q3394" s="44"/>
      <c r="R3394" s="44"/>
      <c r="S3394" s="44"/>
      <c r="T3394" s="44"/>
      <c r="U3394" s="44"/>
      <c r="V3394" s="44"/>
      <c r="W3394" s="44"/>
      <c r="X3394" s="44"/>
      <c r="Y3394" s="44"/>
      <c r="Z3394" s="44"/>
      <c r="AA3394" s="35"/>
      <c r="AB3394" s="35"/>
      <c r="AC3394" s="35"/>
      <c r="AD3394" s="35"/>
      <c r="AE3394" s="35"/>
      <c r="AF3394" s="35"/>
      <c r="AG3394" s="35"/>
      <c r="AH3394" s="35"/>
      <c r="AI3394" s="35"/>
      <c r="AJ3394" s="35"/>
      <c r="AK3394" s="35"/>
    </row>
    <row r="3395" spans="7:37" s="13" customFormat="1" ht="13.9" customHeight="1" x14ac:dyDescent="0.3">
      <c r="G3395" s="44"/>
      <c r="H3395" s="44"/>
      <c r="I3395" s="44"/>
      <c r="J3395" s="44"/>
      <c r="K3395" s="44"/>
      <c r="L3395" s="44"/>
      <c r="M3395" s="44"/>
      <c r="N3395" s="44"/>
      <c r="O3395" s="44"/>
      <c r="P3395" s="44"/>
      <c r="Q3395" s="44"/>
      <c r="R3395" s="44"/>
      <c r="S3395" s="44"/>
      <c r="T3395" s="44"/>
      <c r="U3395" s="44"/>
      <c r="V3395" s="44"/>
      <c r="W3395" s="44"/>
      <c r="X3395" s="44"/>
      <c r="Y3395" s="44"/>
      <c r="Z3395" s="44"/>
      <c r="AA3395" s="35"/>
      <c r="AB3395" s="35"/>
      <c r="AC3395" s="35"/>
      <c r="AD3395" s="35"/>
      <c r="AE3395" s="35"/>
      <c r="AF3395" s="35"/>
      <c r="AG3395" s="35"/>
      <c r="AH3395" s="35"/>
      <c r="AI3395" s="35"/>
      <c r="AJ3395" s="35"/>
      <c r="AK3395" s="35"/>
    </row>
    <row r="3396" spans="7:37" s="13" customFormat="1" ht="13.9" customHeight="1" x14ac:dyDescent="0.3">
      <c r="G3396" s="44"/>
      <c r="H3396" s="44"/>
      <c r="I3396" s="44"/>
      <c r="J3396" s="44"/>
      <c r="K3396" s="44"/>
      <c r="L3396" s="44"/>
      <c r="M3396" s="44"/>
      <c r="N3396" s="44"/>
      <c r="O3396" s="44"/>
      <c r="P3396" s="44"/>
      <c r="Q3396" s="44"/>
      <c r="R3396" s="44"/>
      <c r="S3396" s="44"/>
      <c r="T3396" s="44"/>
      <c r="U3396" s="44"/>
      <c r="V3396" s="44"/>
      <c r="W3396" s="44"/>
      <c r="X3396" s="44"/>
      <c r="Y3396" s="44"/>
      <c r="Z3396" s="44"/>
      <c r="AA3396" s="35"/>
      <c r="AB3396" s="35"/>
      <c r="AC3396" s="35"/>
      <c r="AD3396" s="35"/>
      <c r="AE3396" s="35"/>
      <c r="AF3396" s="35"/>
      <c r="AG3396" s="35"/>
      <c r="AH3396" s="35"/>
      <c r="AI3396" s="35"/>
      <c r="AJ3396" s="35"/>
      <c r="AK3396" s="35"/>
    </row>
    <row r="3397" spans="7:37" s="13" customFormat="1" ht="13.9" customHeight="1" x14ac:dyDescent="0.3">
      <c r="G3397" s="44"/>
      <c r="H3397" s="44"/>
      <c r="I3397" s="44"/>
      <c r="J3397" s="44"/>
      <c r="K3397" s="44"/>
      <c r="L3397" s="44"/>
      <c r="M3397" s="44"/>
      <c r="N3397" s="44"/>
      <c r="O3397" s="44"/>
      <c r="P3397" s="44"/>
      <c r="Q3397" s="44"/>
      <c r="R3397" s="44"/>
      <c r="S3397" s="44"/>
      <c r="T3397" s="44"/>
      <c r="U3397" s="44"/>
      <c r="V3397" s="44"/>
      <c r="W3397" s="44"/>
      <c r="X3397" s="44"/>
      <c r="Y3397" s="44"/>
      <c r="Z3397" s="44"/>
      <c r="AA3397" s="35"/>
      <c r="AB3397" s="35"/>
      <c r="AC3397" s="35"/>
      <c r="AD3397" s="35"/>
      <c r="AE3397" s="35"/>
      <c r="AF3397" s="35"/>
      <c r="AG3397" s="35"/>
      <c r="AH3397" s="35"/>
      <c r="AI3397" s="35"/>
      <c r="AJ3397" s="35"/>
      <c r="AK3397" s="35"/>
    </row>
    <row r="3398" spans="7:37" s="13" customFormat="1" ht="13.9" customHeight="1" x14ac:dyDescent="0.3">
      <c r="G3398" s="44"/>
      <c r="H3398" s="44"/>
      <c r="I3398" s="44"/>
      <c r="J3398" s="44"/>
      <c r="K3398" s="44"/>
      <c r="L3398" s="44"/>
      <c r="M3398" s="44"/>
      <c r="N3398" s="44"/>
      <c r="O3398" s="44"/>
      <c r="P3398" s="44"/>
      <c r="Q3398" s="44"/>
      <c r="R3398" s="44"/>
      <c r="S3398" s="44"/>
      <c r="T3398" s="44"/>
      <c r="U3398" s="44"/>
      <c r="V3398" s="44"/>
      <c r="W3398" s="44"/>
      <c r="X3398" s="44"/>
      <c r="Y3398" s="44"/>
      <c r="Z3398" s="44"/>
      <c r="AA3398" s="35"/>
      <c r="AB3398" s="35"/>
      <c r="AC3398" s="35"/>
      <c r="AD3398" s="35"/>
      <c r="AE3398" s="35"/>
      <c r="AF3398" s="35"/>
      <c r="AG3398" s="35"/>
      <c r="AH3398" s="35"/>
      <c r="AI3398" s="35"/>
      <c r="AJ3398" s="35"/>
      <c r="AK3398" s="35"/>
    </row>
    <row r="3399" spans="7:37" s="13" customFormat="1" ht="13.9" customHeight="1" x14ac:dyDescent="0.3">
      <c r="G3399" s="44"/>
      <c r="H3399" s="44"/>
      <c r="I3399" s="44"/>
      <c r="J3399" s="44"/>
      <c r="K3399" s="44"/>
      <c r="L3399" s="44"/>
      <c r="M3399" s="44"/>
      <c r="N3399" s="44"/>
      <c r="O3399" s="44"/>
      <c r="P3399" s="44"/>
      <c r="Q3399" s="44"/>
      <c r="R3399" s="44"/>
      <c r="S3399" s="44"/>
      <c r="T3399" s="44"/>
      <c r="U3399" s="44"/>
      <c r="V3399" s="44"/>
      <c r="W3399" s="44"/>
      <c r="X3399" s="44"/>
      <c r="Y3399" s="44"/>
      <c r="Z3399" s="44"/>
      <c r="AA3399" s="35"/>
      <c r="AB3399" s="35"/>
      <c r="AC3399" s="35"/>
      <c r="AD3399" s="35"/>
      <c r="AE3399" s="35"/>
      <c r="AF3399" s="35"/>
      <c r="AG3399" s="35"/>
      <c r="AH3399" s="35"/>
      <c r="AI3399" s="35"/>
      <c r="AJ3399" s="35"/>
      <c r="AK3399" s="35"/>
    </row>
    <row r="3400" spans="7:37" s="13" customFormat="1" ht="13.9" customHeight="1" x14ac:dyDescent="0.3">
      <c r="G3400" s="44"/>
      <c r="H3400" s="44"/>
      <c r="I3400" s="44"/>
      <c r="J3400" s="44"/>
      <c r="K3400" s="44"/>
      <c r="L3400" s="44"/>
      <c r="M3400" s="44"/>
      <c r="N3400" s="44"/>
      <c r="O3400" s="44"/>
      <c r="P3400" s="44"/>
      <c r="Q3400" s="44"/>
      <c r="R3400" s="44"/>
      <c r="S3400" s="44"/>
      <c r="T3400" s="44"/>
      <c r="U3400" s="44"/>
      <c r="V3400" s="44"/>
      <c r="W3400" s="44"/>
      <c r="X3400" s="44"/>
      <c r="Y3400" s="44"/>
      <c r="Z3400" s="44"/>
      <c r="AA3400" s="35"/>
      <c r="AB3400" s="35"/>
      <c r="AC3400" s="35"/>
      <c r="AD3400" s="35"/>
      <c r="AE3400" s="35"/>
      <c r="AF3400" s="35"/>
      <c r="AG3400" s="35"/>
      <c r="AH3400" s="35"/>
      <c r="AI3400" s="35"/>
      <c r="AJ3400" s="35"/>
      <c r="AK3400" s="35"/>
    </row>
    <row r="3401" spans="7:37" s="13" customFormat="1" ht="13.9" customHeight="1" x14ac:dyDescent="0.3">
      <c r="G3401" s="44"/>
      <c r="H3401" s="44"/>
      <c r="I3401" s="44"/>
      <c r="J3401" s="44"/>
      <c r="K3401" s="44"/>
      <c r="L3401" s="44"/>
      <c r="M3401" s="44"/>
      <c r="N3401" s="44"/>
      <c r="O3401" s="44"/>
      <c r="P3401" s="44"/>
      <c r="Q3401" s="44"/>
      <c r="R3401" s="44"/>
      <c r="S3401" s="44"/>
      <c r="T3401" s="44"/>
      <c r="U3401" s="44"/>
      <c r="V3401" s="44"/>
      <c r="W3401" s="44"/>
      <c r="X3401" s="44"/>
      <c r="Y3401" s="44"/>
      <c r="Z3401" s="44"/>
      <c r="AA3401" s="35"/>
      <c r="AB3401" s="35"/>
      <c r="AC3401" s="35"/>
      <c r="AD3401" s="35"/>
      <c r="AE3401" s="35"/>
      <c r="AF3401" s="35"/>
      <c r="AG3401" s="35"/>
      <c r="AH3401" s="35"/>
      <c r="AI3401" s="35"/>
      <c r="AJ3401" s="35"/>
      <c r="AK3401" s="35"/>
    </row>
    <row r="3402" spans="7:37" s="13" customFormat="1" ht="13.9" customHeight="1" x14ac:dyDescent="0.3">
      <c r="G3402" s="44"/>
      <c r="H3402" s="44"/>
      <c r="I3402" s="44"/>
      <c r="J3402" s="44"/>
      <c r="K3402" s="44"/>
      <c r="L3402" s="44"/>
      <c r="M3402" s="44"/>
      <c r="N3402" s="44"/>
      <c r="O3402" s="44"/>
      <c r="P3402" s="44"/>
      <c r="Q3402" s="44"/>
      <c r="R3402" s="44"/>
      <c r="S3402" s="44"/>
      <c r="T3402" s="44"/>
      <c r="U3402" s="44"/>
      <c r="V3402" s="44"/>
      <c r="W3402" s="44"/>
      <c r="X3402" s="44"/>
      <c r="Y3402" s="44"/>
      <c r="Z3402" s="44"/>
      <c r="AA3402" s="35"/>
      <c r="AB3402" s="35"/>
      <c r="AC3402" s="35"/>
      <c r="AD3402" s="35"/>
      <c r="AE3402" s="35"/>
      <c r="AF3402" s="35"/>
      <c r="AG3402" s="35"/>
      <c r="AH3402" s="35"/>
      <c r="AI3402" s="35"/>
      <c r="AJ3402" s="35"/>
      <c r="AK3402" s="35"/>
    </row>
    <row r="3403" spans="7:37" s="13" customFormat="1" ht="13.9" customHeight="1" x14ac:dyDescent="0.3">
      <c r="G3403" s="44"/>
      <c r="H3403" s="44"/>
      <c r="I3403" s="44"/>
      <c r="J3403" s="44"/>
      <c r="K3403" s="44"/>
      <c r="L3403" s="44"/>
      <c r="M3403" s="44"/>
      <c r="N3403" s="44"/>
      <c r="O3403" s="44"/>
      <c r="P3403" s="44"/>
      <c r="Q3403" s="44"/>
      <c r="R3403" s="44"/>
      <c r="S3403" s="44"/>
      <c r="T3403" s="44"/>
      <c r="U3403" s="44"/>
      <c r="V3403" s="44"/>
      <c r="W3403" s="44"/>
      <c r="X3403" s="44"/>
      <c r="Y3403" s="44"/>
      <c r="Z3403" s="44"/>
      <c r="AA3403" s="35"/>
      <c r="AB3403" s="35"/>
      <c r="AC3403" s="35"/>
      <c r="AD3403" s="35"/>
      <c r="AE3403" s="35"/>
      <c r="AF3403" s="35"/>
      <c r="AG3403" s="35"/>
      <c r="AH3403" s="35"/>
      <c r="AI3403" s="35"/>
      <c r="AJ3403" s="35"/>
      <c r="AK3403" s="35"/>
    </row>
    <row r="3404" spans="7:37" s="13" customFormat="1" ht="13.9" customHeight="1" x14ac:dyDescent="0.3">
      <c r="G3404" s="44"/>
      <c r="H3404" s="44"/>
      <c r="I3404" s="44"/>
      <c r="J3404" s="44"/>
      <c r="K3404" s="44"/>
      <c r="L3404" s="44"/>
      <c r="M3404" s="44"/>
      <c r="N3404" s="44"/>
      <c r="O3404" s="44"/>
      <c r="P3404" s="44"/>
      <c r="Q3404" s="44"/>
      <c r="R3404" s="44"/>
      <c r="S3404" s="44"/>
      <c r="T3404" s="44"/>
      <c r="U3404" s="44"/>
      <c r="V3404" s="44"/>
      <c r="W3404" s="44"/>
      <c r="X3404" s="44"/>
      <c r="Y3404" s="44"/>
      <c r="Z3404" s="44"/>
      <c r="AA3404" s="35"/>
      <c r="AB3404" s="35"/>
      <c r="AC3404" s="35"/>
      <c r="AD3404" s="35"/>
      <c r="AE3404" s="35"/>
      <c r="AF3404" s="35"/>
      <c r="AG3404" s="35"/>
      <c r="AH3404" s="35"/>
      <c r="AI3404" s="35"/>
      <c r="AJ3404" s="35"/>
      <c r="AK3404" s="35"/>
    </row>
    <row r="3405" spans="7:37" s="13" customFormat="1" ht="13.9" customHeight="1" x14ac:dyDescent="0.3">
      <c r="G3405" s="44"/>
      <c r="H3405" s="44"/>
      <c r="I3405" s="44"/>
      <c r="J3405" s="44"/>
      <c r="K3405" s="44"/>
      <c r="L3405" s="44"/>
      <c r="M3405" s="44"/>
      <c r="N3405" s="44"/>
      <c r="O3405" s="44"/>
      <c r="P3405" s="44"/>
      <c r="Q3405" s="44"/>
      <c r="R3405" s="44"/>
      <c r="S3405" s="44"/>
      <c r="T3405" s="44"/>
      <c r="U3405" s="44"/>
      <c r="V3405" s="44"/>
      <c r="W3405" s="44"/>
      <c r="X3405" s="44"/>
      <c r="Y3405" s="44"/>
      <c r="Z3405" s="44"/>
      <c r="AA3405" s="35"/>
      <c r="AB3405" s="35"/>
      <c r="AC3405" s="35"/>
      <c r="AD3405" s="35"/>
      <c r="AE3405" s="35"/>
      <c r="AF3405" s="35"/>
      <c r="AG3405" s="35"/>
      <c r="AH3405" s="35"/>
      <c r="AI3405" s="35"/>
      <c r="AJ3405" s="35"/>
      <c r="AK3405" s="35"/>
    </row>
    <row r="3406" spans="7:37" s="13" customFormat="1" ht="13.9" customHeight="1" x14ac:dyDescent="0.3">
      <c r="G3406" s="44"/>
      <c r="H3406" s="44"/>
      <c r="I3406" s="44"/>
      <c r="J3406" s="44"/>
      <c r="K3406" s="44"/>
      <c r="L3406" s="44"/>
      <c r="M3406" s="44"/>
      <c r="N3406" s="44"/>
      <c r="O3406" s="44"/>
      <c r="P3406" s="44"/>
      <c r="Q3406" s="44"/>
      <c r="R3406" s="44"/>
      <c r="S3406" s="44"/>
      <c r="T3406" s="44"/>
      <c r="U3406" s="44"/>
      <c r="V3406" s="44"/>
      <c r="W3406" s="44"/>
      <c r="X3406" s="44"/>
      <c r="Y3406" s="44"/>
      <c r="Z3406" s="44"/>
      <c r="AA3406" s="35"/>
      <c r="AB3406" s="35"/>
      <c r="AC3406" s="35"/>
      <c r="AD3406" s="35"/>
      <c r="AE3406" s="35"/>
      <c r="AF3406" s="35"/>
      <c r="AG3406" s="35"/>
      <c r="AH3406" s="35"/>
      <c r="AI3406" s="35"/>
      <c r="AJ3406" s="35"/>
      <c r="AK3406" s="35"/>
    </row>
    <row r="3407" spans="7:37" s="13" customFormat="1" ht="13.9" customHeight="1" x14ac:dyDescent="0.3">
      <c r="G3407" s="44"/>
      <c r="H3407" s="44"/>
      <c r="I3407" s="44"/>
      <c r="J3407" s="44"/>
      <c r="K3407" s="44"/>
      <c r="L3407" s="44"/>
      <c r="M3407" s="44"/>
      <c r="N3407" s="44"/>
      <c r="O3407" s="44"/>
      <c r="P3407" s="44"/>
      <c r="Q3407" s="44"/>
      <c r="R3407" s="44"/>
      <c r="S3407" s="44"/>
      <c r="T3407" s="44"/>
      <c r="U3407" s="44"/>
      <c r="V3407" s="44"/>
      <c r="W3407" s="44"/>
      <c r="X3407" s="44"/>
      <c r="Y3407" s="44"/>
      <c r="Z3407" s="44"/>
      <c r="AA3407" s="35"/>
      <c r="AB3407" s="35"/>
      <c r="AC3407" s="35"/>
      <c r="AD3407" s="35"/>
      <c r="AE3407" s="35"/>
      <c r="AF3407" s="35"/>
      <c r="AG3407" s="35"/>
      <c r="AH3407" s="35"/>
      <c r="AI3407" s="35"/>
      <c r="AJ3407" s="35"/>
      <c r="AK3407" s="35"/>
    </row>
    <row r="3408" spans="7:37" s="13" customFormat="1" ht="13.9" customHeight="1" x14ac:dyDescent="0.3">
      <c r="G3408" s="44"/>
      <c r="H3408" s="44"/>
      <c r="I3408" s="44"/>
      <c r="J3408" s="44"/>
      <c r="K3408" s="44"/>
      <c r="L3408" s="44"/>
      <c r="M3408" s="44"/>
      <c r="N3408" s="44"/>
      <c r="O3408" s="44"/>
      <c r="P3408" s="44"/>
      <c r="Q3408" s="44"/>
      <c r="R3408" s="44"/>
      <c r="S3408" s="44"/>
      <c r="T3408" s="44"/>
      <c r="U3408" s="44"/>
      <c r="V3408" s="44"/>
      <c r="W3408" s="44"/>
      <c r="X3408" s="44"/>
      <c r="Y3408" s="44"/>
      <c r="Z3408" s="44"/>
      <c r="AA3408" s="35"/>
      <c r="AB3408" s="35"/>
      <c r="AC3408" s="35"/>
      <c r="AD3408" s="35"/>
      <c r="AE3408" s="35"/>
      <c r="AF3408" s="35"/>
      <c r="AG3408" s="35"/>
      <c r="AH3408" s="35"/>
      <c r="AI3408" s="35"/>
      <c r="AJ3408" s="35"/>
      <c r="AK3408" s="35"/>
    </row>
    <row r="3409" spans="7:37" s="13" customFormat="1" ht="13.9" customHeight="1" x14ac:dyDescent="0.3">
      <c r="G3409" s="44"/>
      <c r="H3409" s="44"/>
      <c r="I3409" s="44"/>
      <c r="J3409" s="44"/>
      <c r="K3409" s="44"/>
      <c r="L3409" s="44"/>
      <c r="M3409" s="44"/>
      <c r="N3409" s="44"/>
      <c r="O3409" s="44"/>
      <c r="P3409" s="44"/>
      <c r="Q3409" s="44"/>
      <c r="R3409" s="44"/>
      <c r="S3409" s="44"/>
      <c r="T3409" s="44"/>
      <c r="U3409" s="44"/>
      <c r="V3409" s="44"/>
      <c r="W3409" s="44"/>
      <c r="X3409" s="44"/>
      <c r="Y3409" s="44"/>
      <c r="Z3409" s="44"/>
      <c r="AA3409" s="35"/>
      <c r="AB3409" s="35"/>
      <c r="AC3409" s="35"/>
      <c r="AD3409" s="35"/>
      <c r="AE3409" s="35"/>
      <c r="AF3409" s="35"/>
      <c r="AG3409" s="35"/>
      <c r="AH3409" s="35"/>
      <c r="AI3409" s="35"/>
      <c r="AJ3409" s="35"/>
      <c r="AK3409" s="35"/>
    </row>
    <row r="3410" spans="7:37" s="13" customFormat="1" ht="13.9" customHeight="1" x14ac:dyDescent="0.3">
      <c r="G3410" s="44"/>
      <c r="H3410" s="44"/>
      <c r="I3410" s="44"/>
      <c r="J3410" s="44"/>
      <c r="K3410" s="44"/>
      <c r="L3410" s="44"/>
      <c r="M3410" s="44"/>
      <c r="N3410" s="44"/>
      <c r="O3410" s="44"/>
      <c r="P3410" s="44"/>
      <c r="Q3410" s="44"/>
      <c r="R3410" s="44"/>
      <c r="S3410" s="44"/>
      <c r="T3410" s="44"/>
      <c r="U3410" s="44"/>
      <c r="V3410" s="44"/>
      <c r="W3410" s="44"/>
      <c r="X3410" s="44"/>
      <c r="Y3410" s="44"/>
      <c r="Z3410" s="44"/>
      <c r="AA3410" s="35"/>
      <c r="AB3410" s="35"/>
      <c r="AC3410" s="35"/>
      <c r="AD3410" s="35"/>
      <c r="AE3410" s="35"/>
      <c r="AF3410" s="35"/>
      <c r="AG3410" s="35"/>
      <c r="AH3410" s="35"/>
      <c r="AI3410" s="35"/>
      <c r="AJ3410" s="35"/>
      <c r="AK3410" s="35"/>
    </row>
    <row r="3411" spans="7:37" s="13" customFormat="1" ht="13.9" customHeight="1" x14ac:dyDescent="0.3">
      <c r="G3411" s="44"/>
      <c r="H3411" s="44"/>
      <c r="I3411" s="44"/>
      <c r="J3411" s="44"/>
      <c r="K3411" s="44"/>
      <c r="L3411" s="44"/>
      <c r="M3411" s="44"/>
      <c r="N3411" s="44"/>
      <c r="O3411" s="44"/>
      <c r="P3411" s="44"/>
      <c r="Q3411" s="44"/>
      <c r="R3411" s="44"/>
      <c r="S3411" s="44"/>
      <c r="T3411" s="44"/>
      <c r="U3411" s="44"/>
      <c r="V3411" s="44"/>
      <c r="W3411" s="44"/>
      <c r="X3411" s="44"/>
      <c r="Y3411" s="44"/>
      <c r="Z3411" s="44"/>
      <c r="AA3411" s="35"/>
      <c r="AB3411" s="35"/>
      <c r="AC3411" s="35"/>
      <c r="AD3411" s="35"/>
      <c r="AE3411" s="35"/>
      <c r="AF3411" s="35"/>
      <c r="AG3411" s="35"/>
      <c r="AH3411" s="35"/>
      <c r="AI3411" s="35"/>
      <c r="AJ3411" s="35"/>
      <c r="AK3411" s="35"/>
    </row>
    <row r="3412" spans="7:37" s="13" customFormat="1" ht="13.9" customHeight="1" x14ac:dyDescent="0.3">
      <c r="G3412" s="44"/>
      <c r="H3412" s="44"/>
      <c r="I3412" s="44"/>
      <c r="J3412" s="44"/>
      <c r="K3412" s="44"/>
      <c r="L3412" s="44"/>
      <c r="M3412" s="44"/>
      <c r="N3412" s="44"/>
      <c r="O3412" s="44"/>
      <c r="P3412" s="44"/>
      <c r="Q3412" s="44"/>
      <c r="R3412" s="44"/>
      <c r="S3412" s="44"/>
      <c r="T3412" s="44"/>
      <c r="U3412" s="44"/>
      <c r="V3412" s="44"/>
      <c r="W3412" s="44"/>
      <c r="X3412" s="44"/>
      <c r="Y3412" s="44"/>
      <c r="Z3412" s="44"/>
      <c r="AA3412" s="35"/>
      <c r="AB3412" s="35"/>
      <c r="AC3412" s="35"/>
      <c r="AD3412" s="35"/>
      <c r="AE3412" s="35"/>
      <c r="AF3412" s="35"/>
      <c r="AG3412" s="35"/>
      <c r="AH3412" s="35"/>
      <c r="AI3412" s="35"/>
      <c r="AJ3412" s="35"/>
      <c r="AK3412" s="35"/>
    </row>
    <row r="3413" spans="7:37" s="13" customFormat="1" ht="13.9" customHeight="1" x14ac:dyDescent="0.3">
      <c r="G3413" s="44"/>
      <c r="H3413" s="44"/>
      <c r="I3413" s="44"/>
      <c r="J3413" s="44"/>
      <c r="K3413" s="44"/>
      <c r="L3413" s="44"/>
      <c r="M3413" s="44"/>
      <c r="N3413" s="44"/>
      <c r="O3413" s="44"/>
      <c r="P3413" s="44"/>
      <c r="Q3413" s="44"/>
      <c r="R3413" s="44"/>
      <c r="S3413" s="44"/>
      <c r="T3413" s="44"/>
      <c r="U3413" s="44"/>
      <c r="V3413" s="44"/>
      <c r="W3413" s="44"/>
      <c r="X3413" s="44"/>
      <c r="Y3413" s="44"/>
      <c r="Z3413" s="44"/>
      <c r="AA3413" s="35"/>
      <c r="AB3413" s="35"/>
      <c r="AC3413" s="35"/>
      <c r="AD3413" s="35"/>
      <c r="AE3413" s="35"/>
      <c r="AF3413" s="35"/>
      <c r="AG3413" s="35"/>
      <c r="AH3413" s="35"/>
      <c r="AI3413" s="35"/>
      <c r="AJ3413" s="35"/>
      <c r="AK3413" s="35"/>
    </row>
    <row r="3414" spans="7:37" s="13" customFormat="1" ht="13.9" customHeight="1" x14ac:dyDescent="0.3">
      <c r="G3414" s="44"/>
      <c r="H3414" s="44"/>
      <c r="I3414" s="44"/>
      <c r="J3414" s="44"/>
      <c r="K3414" s="44"/>
      <c r="L3414" s="44"/>
      <c r="M3414" s="44"/>
      <c r="N3414" s="44"/>
      <c r="O3414" s="44"/>
      <c r="P3414" s="44"/>
      <c r="Q3414" s="44"/>
      <c r="R3414" s="44"/>
      <c r="S3414" s="44"/>
      <c r="T3414" s="44"/>
      <c r="U3414" s="44"/>
      <c r="V3414" s="44"/>
      <c r="W3414" s="44"/>
      <c r="X3414" s="44"/>
      <c r="Y3414" s="44"/>
      <c r="Z3414" s="44"/>
      <c r="AA3414" s="35"/>
      <c r="AB3414" s="35"/>
      <c r="AC3414" s="35"/>
      <c r="AD3414" s="35"/>
      <c r="AE3414" s="35"/>
      <c r="AF3414" s="35"/>
      <c r="AG3414" s="35"/>
      <c r="AH3414" s="35"/>
      <c r="AI3414" s="35"/>
      <c r="AJ3414" s="35"/>
      <c r="AK3414" s="35"/>
    </row>
    <row r="3415" spans="7:37" s="13" customFormat="1" ht="13.9" customHeight="1" x14ac:dyDescent="0.3">
      <c r="G3415" s="44"/>
      <c r="H3415" s="44"/>
      <c r="I3415" s="44"/>
      <c r="J3415" s="44"/>
      <c r="K3415" s="44"/>
      <c r="L3415" s="44"/>
      <c r="M3415" s="44"/>
      <c r="N3415" s="44"/>
      <c r="O3415" s="44"/>
      <c r="P3415" s="44"/>
      <c r="Q3415" s="44"/>
      <c r="R3415" s="44"/>
      <c r="S3415" s="44"/>
      <c r="T3415" s="44"/>
      <c r="U3415" s="44"/>
      <c r="V3415" s="44"/>
      <c r="W3415" s="44"/>
      <c r="X3415" s="44"/>
      <c r="Y3415" s="44"/>
      <c r="Z3415" s="44"/>
      <c r="AA3415" s="35"/>
      <c r="AB3415" s="35"/>
      <c r="AC3415" s="35"/>
      <c r="AD3415" s="35"/>
      <c r="AE3415" s="35"/>
      <c r="AF3415" s="35"/>
      <c r="AG3415" s="35"/>
      <c r="AH3415" s="35"/>
      <c r="AI3415" s="35"/>
      <c r="AJ3415" s="35"/>
      <c r="AK3415" s="35"/>
    </row>
    <row r="3416" spans="7:37" s="13" customFormat="1" ht="13.9" customHeight="1" x14ac:dyDescent="0.3">
      <c r="G3416" s="44"/>
      <c r="H3416" s="44"/>
      <c r="I3416" s="44"/>
      <c r="J3416" s="44"/>
      <c r="K3416" s="44"/>
      <c r="L3416" s="44"/>
      <c r="M3416" s="44"/>
      <c r="N3416" s="44"/>
      <c r="O3416" s="44"/>
      <c r="P3416" s="44"/>
      <c r="Q3416" s="44"/>
      <c r="R3416" s="44"/>
      <c r="S3416" s="44"/>
      <c r="T3416" s="44"/>
      <c r="U3416" s="44"/>
      <c r="V3416" s="44"/>
      <c r="W3416" s="44"/>
      <c r="X3416" s="44"/>
      <c r="Y3416" s="44"/>
      <c r="Z3416" s="44"/>
      <c r="AA3416" s="35"/>
      <c r="AB3416" s="35"/>
      <c r="AC3416" s="35"/>
      <c r="AD3416" s="35"/>
      <c r="AE3416" s="35"/>
      <c r="AF3416" s="35"/>
      <c r="AG3416" s="35"/>
      <c r="AH3416" s="35"/>
      <c r="AI3416" s="35"/>
      <c r="AJ3416" s="35"/>
      <c r="AK3416" s="35"/>
    </row>
    <row r="3417" spans="7:37" s="13" customFormat="1" ht="13.9" customHeight="1" x14ac:dyDescent="0.3">
      <c r="G3417" s="44"/>
      <c r="H3417" s="44"/>
      <c r="I3417" s="44"/>
      <c r="J3417" s="44"/>
      <c r="K3417" s="44"/>
      <c r="L3417" s="44"/>
      <c r="M3417" s="44"/>
      <c r="N3417" s="44"/>
      <c r="O3417" s="44"/>
      <c r="P3417" s="44"/>
      <c r="Q3417" s="44"/>
      <c r="R3417" s="44"/>
      <c r="S3417" s="44"/>
      <c r="T3417" s="44"/>
      <c r="U3417" s="44"/>
      <c r="V3417" s="44"/>
      <c r="W3417" s="44"/>
      <c r="X3417" s="44"/>
      <c r="Y3417" s="44"/>
      <c r="Z3417" s="44"/>
      <c r="AA3417" s="35"/>
      <c r="AB3417" s="35"/>
      <c r="AC3417" s="35"/>
      <c r="AD3417" s="35"/>
      <c r="AE3417" s="35"/>
      <c r="AF3417" s="35"/>
      <c r="AG3417" s="35"/>
      <c r="AH3417" s="35"/>
      <c r="AI3417" s="35"/>
      <c r="AJ3417" s="35"/>
      <c r="AK3417" s="35"/>
    </row>
    <row r="3418" spans="7:37" s="13" customFormat="1" ht="13.9" customHeight="1" x14ac:dyDescent="0.3">
      <c r="G3418" s="44"/>
      <c r="H3418" s="44"/>
      <c r="I3418" s="44"/>
      <c r="J3418" s="44"/>
      <c r="K3418" s="44"/>
      <c r="L3418" s="44"/>
      <c r="M3418" s="44"/>
      <c r="N3418" s="44"/>
      <c r="O3418" s="44"/>
      <c r="P3418" s="44"/>
      <c r="Q3418" s="44"/>
      <c r="R3418" s="44"/>
      <c r="S3418" s="44"/>
      <c r="T3418" s="44"/>
      <c r="U3418" s="44"/>
      <c r="V3418" s="44"/>
      <c r="W3418" s="44"/>
      <c r="X3418" s="44"/>
      <c r="Y3418" s="44"/>
      <c r="Z3418" s="44"/>
      <c r="AA3418" s="35"/>
      <c r="AB3418" s="35"/>
      <c r="AC3418" s="35"/>
      <c r="AD3418" s="35"/>
      <c r="AE3418" s="35"/>
      <c r="AF3418" s="35"/>
      <c r="AG3418" s="35"/>
      <c r="AH3418" s="35"/>
      <c r="AI3418" s="35"/>
      <c r="AJ3418" s="35"/>
      <c r="AK3418" s="35"/>
    </row>
    <row r="3419" spans="7:37" s="13" customFormat="1" ht="13.9" customHeight="1" x14ac:dyDescent="0.3">
      <c r="G3419" s="44"/>
      <c r="H3419" s="44"/>
      <c r="I3419" s="44"/>
      <c r="J3419" s="44"/>
      <c r="K3419" s="44"/>
      <c r="L3419" s="44"/>
      <c r="M3419" s="44"/>
      <c r="N3419" s="44"/>
      <c r="O3419" s="44"/>
      <c r="P3419" s="44"/>
      <c r="Q3419" s="44"/>
      <c r="R3419" s="44"/>
      <c r="S3419" s="44"/>
      <c r="T3419" s="44"/>
      <c r="U3419" s="44"/>
      <c r="V3419" s="44"/>
      <c r="W3419" s="44"/>
      <c r="X3419" s="44"/>
      <c r="Y3419" s="44"/>
      <c r="Z3419" s="44"/>
      <c r="AA3419" s="35"/>
      <c r="AB3419" s="35"/>
      <c r="AC3419" s="35"/>
      <c r="AD3419" s="35"/>
      <c r="AE3419" s="35"/>
      <c r="AF3419" s="35"/>
      <c r="AG3419" s="35"/>
      <c r="AH3419" s="35"/>
      <c r="AI3419" s="35"/>
      <c r="AJ3419" s="35"/>
      <c r="AK3419" s="35"/>
    </row>
    <row r="3420" spans="7:37" s="13" customFormat="1" ht="13.9" customHeight="1" x14ac:dyDescent="0.3">
      <c r="G3420" s="44"/>
      <c r="H3420" s="44"/>
      <c r="I3420" s="44"/>
      <c r="J3420" s="44"/>
      <c r="K3420" s="44"/>
      <c r="L3420" s="44"/>
      <c r="M3420" s="44"/>
      <c r="N3420" s="44"/>
      <c r="O3420" s="44"/>
      <c r="P3420" s="44"/>
      <c r="Q3420" s="44"/>
      <c r="R3420" s="44"/>
      <c r="S3420" s="44"/>
      <c r="T3420" s="44"/>
      <c r="U3420" s="44"/>
      <c r="V3420" s="44"/>
      <c r="W3420" s="44"/>
      <c r="X3420" s="44"/>
      <c r="Y3420" s="44"/>
      <c r="Z3420" s="44"/>
      <c r="AA3420" s="35"/>
      <c r="AB3420" s="35"/>
      <c r="AC3420" s="35"/>
      <c r="AD3420" s="35"/>
      <c r="AE3420" s="35"/>
      <c r="AF3420" s="35"/>
      <c r="AG3420" s="35"/>
      <c r="AH3420" s="35"/>
      <c r="AI3420" s="35"/>
      <c r="AJ3420" s="35"/>
      <c r="AK3420" s="35"/>
    </row>
    <row r="3421" spans="7:37" s="13" customFormat="1" ht="13.9" customHeight="1" x14ac:dyDescent="0.3">
      <c r="G3421" s="44"/>
      <c r="H3421" s="44"/>
      <c r="I3421" s="44"/>
      <c r="J3421" s="44"/>
      <c r="K3421" s="44"/>
      <c r="L3421" s="44"/>
      <c r="M3421" s="44"/>
      <c r="N3421" s="44"/>
      <c r="O3421" s="44"/>
      <c r="P3421" s="44"/>
      <c r="Q3421" s="44"/>
      <c r="R3421" s="44"/>
      <c r="S3421" s="44"/>
      <c r="T3421" s="44"/>
      <c r="U3421" s="44"/>
      <c r="V3421" s="44"/>
      <c r="W3421" s="44"/>
      <c r="X3421" s="44"/>
      <c r="Y3421" s="44"/>
      <c r="Z3421" s="44"/>
      <c r="AA3421" s="35"/>
      <c r="AB3421" s="35"/>
      <c r="AC3421" s="35"/>
      <c r="AD3421" s="35"/>
      <c r="AE3421" s="35"/>
      <c r="AF3421" s="35"/>
      <c r="AG3421" s="35"/>
      <c r="AH3421" s="35"/>
      <c r="AI3421" s="35"/>
      <c r="AJ3421" s="35"/>
      <c r="AK3421" s="35"/>
    </row>
    <row r="3422" spans="7:37" s="13" customFormat="1" ht="13.9" customHeight="1" x14ac:dyDescent="0.3">
      <c r="G3422" s="44"/>
      <c r="H3422" s="44"/>
      <c r="I3422" s="44"/>
      <c r="J3422" s="44"/>
      <c r="K3422" s="44"/>
      <c r="L3422" s="44"/>
      <c r="M3422" s="44"/>
      <c r="N3422" s="44"/>
      <c r="O3422" s="44"/>
      <c r="P3422" s="44"/>
      <c r="Q3422" s="44"/>
      <c r="R3422" s="44"/>
      <c r="S3422" s="44"/>
      <c r="T3422" s="44"/>
      <c r="U3422" s="44"/>
      <c r="V3422" s="44"/>
      <c r="W3422" s="44"/>
      <c r="X3422" s="44"/>
      <c r="Y3422" s="44"/>
      <c r="Z3422" s="44"/>
      <c r="AA3422" s="35"/>
      <c r="AB3422" s="35"/>
      <c r="AC3422" s="35"/>
      <c r="AD3422" s="35"/>
      <c r="AE3422" s="35"/>
      <c r="AF3422" s="35"/>
      <c r="AG3422" s="35"/>
      <c r="AH3422" s="35"/>
      <c r="AI3422" s="35"/>
      <c r="AJ3422" s="35"/>
      <c r="AK3422" s="35"/>
    </row>
    <row r="3423" spans="7:37" s="13" customFormat="1" ht="13.9" customHeight="1" x14ac:dyDescent="0.3">
      <c r="G3423" s="44"/>
      <c r="H3423" s="44"/>
      <c r="I3423" s="44"/>
      <c r="J3423" s="44"/>
      <c r="K3423" s="44"/>
      <c r="L3423" s="44"/>
      <c r="M3423" s="44"/>
      <c r="N3423" s="44"/>
      <c r="O3423" s="44"/>
      <c r="P3423" s="44"/>
      <c r="Q3423" s="44"/>
      <c r="R3423" s="44"/>
      <c r="S3423" s="44"/>
      <c r="T3423" s="44"/>
      <c r="U3423" s="44"/>
      <c r="V3423" s="44"/>
      <c r="W3423" s="44"/>
      <c r="X3423" s="44"/>
      <c r="Y3423" s="44"/>
      <c r="Z3423" s="44"/>
      <c r="AA3423" s="35"/>
      <c r="AB3423" s="35"/>
      <c r="AC3423" s="35"/>
      <c r="AD3423" s="35"/>
      <c r="AE3423" s="35"/>
      <c r="AF3423" s="35"/>
      <c r="AG3423" s="35"/>
      <c r="AH3423" s="35"/>
      <c r="AI3423" s="35"/>
      <c r="AJ3423" s="35"/>
      <c r="AK3423" s="35"/>
    </row>
    <row r="3424" spans="7:37" s="13" customFormat="1" ht="13.9" customHeight="1" x14ac:dyDescent="0.3">
      <c r="G3424" s="44"/>
      <c r="H3424" s="44"/>
      <c r="I3424" s="44"/>
      <c r="J3424" s="44"/>
      <c r="K3424" s="44"/>
      <c r="L3424" s="44"/>
      <c r="M3424" s="44"/>
      <c r="N3424" s="44"/>
      <c r="O3424" s="44"/>
      <c r="P3424" s="44"/>
      <c r="Q3424" s="44"/>
      <c r="R3424" s="44"/>
      <c r="S3424" s="44"/>
      <c r="T3424" s="44"/>
      <c r="U3424" s="44"/>
      <c r="V3424" s="44"/>
      <c r="W3424" s="44"/>
      <c r="X3424" s="44"/>
      <c r="Y3424" s="44"/>
      <c r="Z3424" s="44"/>
      <c r="AA3424" s="35"/>
      <c r="AB3424" s="35"/>
      <c r="AC3424" s="35"/>
      <c r="AD3424" s="35"/>
      <c r="AE3424" s="35"/>
      <c r="AF3424" s="35"/>
      <c r="AG3424" s="35"/>
      <c r="AH3424" s="35"/>
      <c r="AI3424" s="35"/>
      <c r="AJ3424" s="35"/>
      <c r="AK3424" s="35"/>
    </row>
    <row r="3425" spans="7:37" s="13" customFormat="1" ht="13.9" customHeight="1" x14ac:dyDescent="0.3">
      <c r="G3425" s="44"/>
      <c r="H3425" s="44"/>
      <c r="I3425" s="44"/>
      <c r="J3425" s="44"/>
      <c r="K3425" s="44"/>
      <c r="L3425" s="44"/>
      <c r="M3425" s="44"/>
      <c r="N3425" s="44"/>
      <c r="O3425" s="44"/>
      <c r="P3425" s="44"/>
      <c r="Q3425" s="44"/>
      <c r="R3425" s="44"/>
      <c r="S3425" s="44"/>
      <c r="T3425" s="44"/>
      <c r="U3425" s="44"/>
      <c r="V3425" s="44"/>
      <c r="W3425" s="44"/>
      <c r="X3425" s="44"/>
      <c r="Y3425" s="44"/>
      <c r="Z3425" s="44"/>
      <c r="AA3425" s="35"/>
      <c r="AB3425" s="35"/>
      <c r="AC3425" s="35"/>
      <c r="AD3425" s="35"/>
      <c r="AE3425" s="35"/>
      <c r="AF3425" s="35"/>
      <c r="AG3425" s="35"/>
      <c r="AH3425" s="35"/>
      <c r="AI3425" s="35"/>
      <c r="AJ3425" s="35"/>
      <c r="AK3425" s="35"/>
    </row>
    <row r="3426" spans="7:37" s="13" customFormat="1" ht="13.9" customHeight="1" x14ac:dyDescent="0.3">
      <c r="G3426" s="44"/>
      <c r="H3426" s="44"/>
      <c r="I3426" s="44"/>
      <c r="J3426" s="44"/>
      <c r="K3426" s="44"/>
      <c r="L3426" s="44"/>
      <c r="M3426" s="44"/>
      <c r="N3426" s="44"/>
      <c r="O3426" s="44"/>
      <c r="P3426" s="44"/>
      <c r="Q3426" s="44"/>
      <c r="R3426" s="44"/>
      <c r="S3426" s="44"/>
      <c r="T3426" s="44"/>
      <c r="U3426" s="44"/>
      <c r="V3426" s="44"/>
      <c r="W3426" s="44"/>
      <c r="X3426" s="44"/>
      <c r="Y3426" s="44"/>
      <c r="Z3426" s="44"/>
      <c r="AA3426" s="35"/>
      <c r="AB3426" s="35"/>
      <c r="AC3426" s="35"/>
      <c r="AD3426" s="35"/>
      <c r="AE3426" s="35"/>
      <c r="AF3426" s="35"/>
      <c r="AG3426" s="35"/>
      <c r="AH3426" s="35"/>
      <c r="AI3426" s="35"/>
      <c r="AJ3426" s="35"/>
      <c r="AK3426" s="35"/>
    </row>
    <row r="3427" spans="7:37" s="13" customFormat="1" ht="13.9" customHeight="1" x14ac:dyDescent="0.3">
      <c r="G3427" s="44"/>
      <c r="H3427" s="44"/>
      <c r="I3427" s="44"/>
      <c r="J3427" s="44"/>
      <c r="K3427" s="44"/>
      <c r="L3427" s="44"/>
      <c r="M3427" s="44"/>
      <c r="N3427" s="44"/>
      <c r="O3427" s="44"/>
      <c r="P3427" s="44"/>
      <c r="Q3427" s="44"/>
      <c r="R3427" s="44"/>
      <c r="S3427" s="44"/>
      <c r="T3427" s="44"/>
      <c r="U3427" s="44"/>
      <c r="V3427" s="44"/>
      <c r="W3427" s="44"/>
      <c r="X3427" s="44"/>
      <c r="Y3427" s="44"/>
      <c r="Z3427" s="44"/>
      <c r="AA3427" s="35"/>
      <c r="AB3427" s="35"/>
      <c r="AC3427" s="35"/>
      <c r="AD3427" s="35"/>
      <c r="AE3427" s="35"/>
      <c r="AF3427" s="35"/>
      <c r="AG3427" s="35"/>
      <c r="AH3427" s="35"/>
      <c r="AI3427" s="35"/>
      <c r="AJ3427" s="35"/>
      <c r="AK3427" s="35"/>
    </row>
    <row r="3428" spans="7:37" s="13" customFormat="1" ht="13.9" customHeight="1" x14ac:dyDescent="0.3">
      <c r="G3428" s="44"/>
      <c r="H3428" s="44"/>
      <c r="I3428" s="44"/>
      <c r="J3428" s="44"/>
      <c r="K3428" s="44"/>
      <c r="L3428" s="44"/>
      <c r="M3428" s="44"/>
      <c r="N3428" s="44"/>
      <c r="O3428" s="44"/>
      <c r="P3428" s="44"/>
      <c r="Q3428" s="44"/>
      <c r="R3428" s="44"/>
      <c r="S3428" s="44"/>
      <c r="T3428" s="44"/>
      <c r="U3428" s="44"/>
      <c r="V3428" s="44"/>
      <c r="W3428" s="44"/>
      <c r="X3428" s="44"/>
      <c r="Y3428" s="44"/>
      <c r="Z3428" s="44"/>
      <c r="AA3428" s="35"/>
      <c r="AB3428" s="35"/>
      <c r="AC3428" s="35"/>
      <c r="AD3428" s="35"/>
      <c r="AE3428" s="35"/>
      <c r="AF3428" s="35"/>
      <c r="AG3428" s="35"/>
      <c r="AH3428" s="35"/>
      <c r="AI3428" s="35"/>
      <c r="AJ3428" s="35"/>
      <c r="AK3428" s="35"/>
    </row>
    <row r="3429" spans="7:37" s="13" customFormat="1" ht="13.9" customHeight="1" x14ac:dyDescent="0.3">
      <c r="G3429" s="44"/>
      <c r="H3429" s="44"/>
      <c r="I3429" s="44"/>
      <c r="J3429" s="44"/>
      <c r="K3429" s="44"/>
      <c r="L3429" s="44"/>
      <c r="M3429" s="44"/>
      <c r="N3429" s="44"/>
      <c r="O3429" s="44"/>
      <c r="P3429" s="44"/>
      <c r="Q3429" s="44"/>
      <c r="R3429" s="44"/>
      <c r="S3429" s="44"/>
      <c r="T3429" s="44"/>
      <c r="U3429" s="44"/>
      <c r="V3429" s="44"/>
      <c r="W3429" s="44"/>
      <c r="X3429" s="44"/>
      <c r="Y3429" s="44"/>
      <c r="Z3429" s="44"/>
      <c r="AA3429" s="35"/>
      <c r="AB3429" s="35"/>
      <c r="AC3429" s="35"/>
      <c r="AD3429" s="35"/>
      <c r="AE3429" s="35"/>
      <c r="AF3429" s="35"/>
      <c r="AG3429" s="35"/>
      <c r="AH3429" s="35"/>
      <c r="AI3429" s="35"/>
      <c r="AJ3429" s="35"/>
      <c r="AK3429" s="35"/>
    </row>
    <row r="3430" spans="7:37" s="13" customFormat="1" ht="13.9" customHeight="1" x14ac:dyDescent="0.3">
      <c r="G3430" s="44"/>
      <c r="H3430" s="44"/>
      <c r="I3430" s="44"/>
      <c r="J3430" s="44"/>
      <c r="K3430" s="44"/>
      <c r="L3430" s="44"/>
      <c r="M3430" s="44"/>
      <c r="N3430" s="44"/>
      <c r="O3430" s="44"/>
      <c r="P3430" s="44"/>
      <c r="Q3430" s="44"/>
      <c r="R3430" s="44"/>
      <c r="S3430" s="44"/>
      <c r="T3430" s="44"/>
      <c r="U3430" s="44"/>
      <c r="V3430" s="44"/>
      <c r="W3430" s="44"/>
      <c r="X3430" s="44"/>
      <c r="Y3430" s="44"/>
      <c r="Z3430" s="44"/>
      <c r="AA3430" s="35"/>
      <c r="AB3430" s="35"/>
      <c r="AC3430" s="35"/>
      <c r="AD3430" s="35"/>
      <c r="AE3430" s="35"/>
      <c r="AF3430" s="35"/>
      <c r="AG3430" s="35"/>
      <c r="AH3430" s="35"/>
      <c r="AI3430" s="35"/>
      <c r="AJ3430" s="35"/>
      <c r="AK3430" s="35"/>
    </row>
    <row r="3431" spans="7:37" s="13" customFormat="1" ht="13.9" customHeight="1" x14ac:dyDescent="0.3">
      <c r="G3431" s="44"/>
      <c r="H3431" s="44"/>
      <c r="I3431" s="44"/>
      <c r="J3431" s="44"/>
      <c r="K3431" s="44"/>
      <c r="L3431" s="44"/>
      <c r="M3431" s="44"/>
      <c r="N3431" s="44"/>
      <c r="O3431" s="44"/>
      <c r="P3431" s="44"/>
      <c r="Q3431" s="44"/>
      <c r="R3431" s="44"/>
      <c r="S3431" s="44"/>
      <c r="T3431" s="44"/>
      <c r="U3431" s="44"/>
      <c r="V3431" s="44"/>
      <c r="W3431" s="44"/>
      <c r="X3431" s="44"/>
      <c r="Y3431" s="44"/>
      <c r="Z3431" s="44"/>
      <c r="AA3431" s="35"/>
      <c r="AB3431" s="35"/>
      <c r="AC3431" s="35"/>
      <c r="AD3431" s="35"/>
      <c r="AE3431" s="35"/>
      <c r="AF3431" s="35"/>
      <c r="AG3431" s="35"/>
      <c r="AH3431" s="35"/>
      <c r="AI3431" s="35"/>
      <c r="AJ3431" s="35"/>
      <c r="AK3431" s="35"/>
    </row>
    <row r="3432" spans="7:37" s="13" customFormat="1" ht="13.9" customHeight="1" x14ac:dyDescent="0.3">
      <c r="G3432" s="44"/>
      <c r="H3432" s="44"/>
      <c r="I3432" s="44"/>
      <c r="J3432" s="44"/>
      <c r="K3432" s="44"/>
      <c r="L3432" s="44"/>
      <c r="M3432" s="44"/>
      <c r="N3432" s="44"/>
      <c r="O3432" s="44"/>
      <c r="P3432" s="44"/>
      <c r="Q3432" s="44"/>
      <c r="R3432" s="44"/>
      <c r="S3432" s="44"/>
      <c r="T3432" s="44"/>
      <c r="U3432" s="44"/>
      <c r="V3432" s="44"/>
      <c r="W3432" s="44"/>
      <c r="X3432" s="44"/>
      <c r="Y3432" s="44"/>
      <c r="Z3432" s="44"/>
      <c r="AA3432" s="35"/>
      <c r="AB3432" s="35"/>
      <c r="AC3432" s="35"/>
      <c r="AD3432" s="35"/>
      <c r="AE3432" s="35"/>
      <c r="AF3432" s="35"/>
      <c r="AG3432" s="35"/>
      <c r="AH3432" s="35"/>
      <c r="AI3432" s="35"/>
      <c r="AJ3432" s="35"/>
      <c r="AK3432" s="35"/>
    </row>
    <row r="3433" spans="7:37" s="13" customFormat="1" ht="13.9" customHeight="1" x14ac:dyDescent="0.3">
      <c r="G3433" s="44"/>
      <c r="H3433" s="44"/>
      <c r="I3433" s="44"/>
      <c r="J3433" s="44"/>
      <c r="K3433" s="44"/>
      <c r="L3433" s="44"/>
      <c r="M3433" s="44"/>
      <c r="N3433" s="44"/>
      <c r="O3433" s="44"/>
      <c r="P3433" s="44"/>
      <c r="Q3433" s="44"/>
      <c r="R3433" s="44"/>
      <c r="S3433" s="44"/>
      <c r="T3433" s="44"/>
      <c r="U3433" s="44"/>
      <c r="V3433" s="44"/>
      <c r="W3433" s="44"/>
      <c r="X3433" s="44"/>
      <c r="Y3433" s="44"/>
      <c r="Z3433" s="44"/>
      <c r="AA3433" s="35"/>
      <c r="AB3433" s="35"/>
      <c r="AC3433" s="35"/>
      <c r="AD3433" s="35"/>
      <c r="AE3433" s="35"/>
      <c r="AF3433" s="35"/>
      <c r="AG3433" s="35"/>
      <c r="AH3433" s="35"/>
      <c r="AI3433" s="35"/>
      <c r="AJ3433" s="35"/>
      <c r="AK3433" s="35"/>
    </row>
    <row r="3434" spans="7:37" s="13" customFormat="1" ht="13.9" customHeight="1" x14ac:dyDescent="0.3">
      <c r="G3434" s="44"/>
      <c r="H3434" s="44"/>
      <c r="I3434" s="44"/>
      <c r="J3434" s="44"/>
      <c r="K3434" s="44"/>
      <c r="L3434" s="44"/>
      <c r="M3434" s="44"/>
      <c r="N3434" s="44"/>
      <c r="O3434" s="44"/>
      <c r="P3434" s="44"/>
      <c r="Q3434" s="44"/>
      <c r="R3434" s="44"/>
      <c r="S3434" s="44"/>
      <c r="T3434" s="44"/>
      <c r="U3434" s="44"/>
      <c r="V3434" s="44"/>
      <c r="W3434" s="44"/>
      <c r="X3434" s="44"/>
      <c r="Y3434" s="44"/>
      <c r="Z3434" s="44"/>
      <c r="AA3434" s="35"/>
      <c r="AB3434" s="35"/>
      <c r="AC3434" s="35"/>
      <c r="AD3434" s="35"/>
      <c r="AE3434" s="35"/>
      <c r="AF3434" s="35"/>
      <c r="AG3434" s="35"/>
      <c r="AH3434" s="35"/>
      <c r="AI3434" s="35"/>
      <c r="AJ3434" s="35"/>
      <c r="AK3434" s="35"/>
    </row>
    <row r="3435" spans="7:37" s="13" customFormat="1" ht="13.9" customHeight="1" x14ac:dyDescent="0.3">
      <c r="G3435" s="44"/>
      <c r="H3435" s="44"/>
      <c r="I3435" s="44"/>
      <c r="J3435" s="44"/>
      <c r="K3435" s="44"/>
      <c r="L3435" s="44"/>
      <c r="M3435" s="44"/>
      <c r="N3435" s="44"/>
      <c r="O3435" s="44"/>
      <c r="P3435" s="44"/>
      <c r="Q3435" s="44"/>
      <c r="R3435" s="44"/>
      <c r="S3435" s="44"/>
      <c r="T3435" s="44"/>
      <c r="U3435" s="44"/>
      <c r="V3435" s="44"/>
      <c r="W3435" s="44"/>
      <c r="X3435" s="44"/>
      <c r="Y3435" s="44"/>
      <c r="Z3435" s="44"/>
      <c r="AA3435" s="35"/>
      <c r="AB3435" s="35"/>
      <c r="AC3435" s="35"/>
      <c r="AD3435" s="35"/>
      <c r="AE3435" s="35"/>
      <c r="AF3435" s="35"/>
      <c r="AG3435" s="35"/>
      <c r="AH3435" s="35"/>
      <c r="AI3435" s="35"/>
      <c r="AJ3435" s="35"/>
      <c r="AK3435" s="35"/>
    </row>
    <row r="3436" spans="7:37" s="13" customFormat="1" ht="13.9" customHeight="1" x14ac:dyDescent="0.3">
      <c r="G3436" s="44"/>
      <c r="H3436" s="44"/>
      <c r="I3436" s="44"/>
      <c r="J3436" s="44"/>
      <c r="K3436" s="44"/>
      <c r="L3436" s="44"/>
      <c r="M3436" s="44"/>
      <c r="N3436" s="44"/>
      <c r="O3436" s="44"/>
      <c r="P3436" s="44"/>
      <c r="Q3436" s="44"/>
      <c r="R3436" s="44"/>
      <c r="S3436" s="44"/>
      <c r="T3436" s="44"/>
      <c r="U3436" s="44"/>
      <c r="V3436" s="44"/>
      <c r="W3436" s="44"/>
      <c r="X3436" s="44"/>
      <c r="Y3436" s="44"/>
      <c r="Z3436" s="44"/>
      <c r="AA3436" s="35"/>
      <c r="AB3436" s="35"/>
      <c r="AC3436" s="35"/>
      <c r="AD3436" s="35"/>
      <c r="AE3436" s="35"/>
      <c r="AF3436" s="35"/>
      <c r="AG3436" s="35"/>
      <c r="AH3436" s="35"/>
      <c r="AI3436" s="35"/>
      <c r="AJ3436" s="35"/>
      <c r="AK3436" s="35"/>
    </row>
    <row r="3437" spans="7:37" s="13" customFormat="1" ht="13.9" customHeight="1" x14ac:dyDescent="0.3">
      <c r="G3437" s="44"/>
      <c r="H3437" s="44"/>
      <c r="I3437" s="44"/>
      <c r="J3437" s="44"/>
      <c r="K3437" s="44"/>
      <c r="L3437" s="44"/>
      <c r="M3437" s="44"/>
      <c r="N3437" s="44"/>
      <c r="O3437" s="44"/>
      <c r="P3437" s="44"/>
      <c r="Q3437" s="44"/>
      <c r="R3437" s="44"/>
      <c r="S3437" s="44"/>
      <c r="T3437" s="44"/>
      <c r="U3437" s="44"/>
      <c r="V3437" s="44"/>
      <c r="W3437" s="44"/>
      <c r="X3437" s="44"/>
      <c r="Y3437" s="44"/>
      <c r="Z3437" s="44"/>
      <c r="AA3437" s="35"/>
      <c r="AB3437" s="35"/>
      <c r="AC3437" s="35"/>
      <c r="AD3437" s="35"/>
      <c r="AE3437" s="35"/>
      <c r="AF3437" s="35"/>
      <c r="AG3437" s="35"/>
      <c r="AH3437" s="35"/>
      <c r="AI3437" s="35"/>
      <c r="AJ3437" s="35"/>
      <c r="AK3437" s="35"/>
    </row>
    <row r="3438" spans="7:37" s="13" customFormat="1" ht="13.9" customHeight="1" x14ac:dyDescent="0.3">
      <c r="G3438" s="44"/>
      <c r="H3438" s="44"/>
      <c r="I3438" s="44"/>
      <c r="J3438" s="44"/>
      <c r="K3438" s="44"/>
      <c r="L3438" s="44"/>
      <c r="M3438" s="44"/>
      <c r="N3438" s="44"/>
      <c r="O3438" s="44"/>
      <c r="P3438" s="44"/>
      <c r="Q3438" s="44"/>
      <c r="R3438" s="44"/>
      <c r="S3438" s="44"/>
      <c r="T3438" s="44"/>
      <c r="U3438" s="44"/>
      <c r="V3438" s="44"/>
      <c r="W3438" s="44"/>
      <c r="X3438" s="44"/>
      <c r="Y3438" s="44"/>
      <c r="Z3438" s="44"/>
      <c r="AA3438" s="35"/>
      <c r="AB3438" s="35"/>
      <c r="AC3438" s="35"/>
      <c r="AD3438" s="35"/>
      <c r="AE3438" s="35"/>
      <c r="AF3438" s="35"/>
      <c r="AG3438" s="35"/>
      <c r="AH3438" s="35"/>
      <c r="AI3438" s="35"/>
      <c r="AJ3438" s="35"/>
      <c r="AK3438" s="35"/>
    </row>
    <row r="3439" spans="7:37" s="13" customFormat="1" ht="13.9" customHeight="1" x14ac:dyDescent="0.3">
      <c r="G3439" s="44"/>
      <c r="H3439" s="44"/>
      <c r="I3439" s="44"/>
      <c r="J3439" s="44"/>
      <c r="K3439" s="44"/>
      <c r="L3439" s="44"/>
      <c r="M3439" s="44"/>
      <c r="N3439" s="44"/>
      <c r="O3439" s="44"/>
      <c r="P3439" s="44"/>
      <c r="Q3439" s="44"/>
      <c r="R3439" s="44"/>
      <c r="S3439" s="44"/>
      <c r="T3439" s="44"/>
      <c r="U3439" s="44"/>
      <c r="V3439" s="44"/>
      <c r="W3439" s="44"/>
      <c r="X3439" s="44"/>
      <c r="Y3439" s="44"/>
      <c r="Z3439" s="44"/>
      <c r="AA3439" s="35"/>
      <c r="AB3439" s="35"/>
      <c r="AC3439" s="35"/>
      <c r="AD3439" s="35"/>
      <c r="AE3439" s="35"/>
      <c r="AF3439" s="35"/>
      <c r="AG3439" s="35"/>
      <c r="AH3439" s="35"/>
      <c r="AI3439" s="35"/>
      <c r="AJ3439" s="35"/>
      <c r="AK3439" s="35"/>
    </row>
    <row r="3440" spans="7:37" s="13" customFormat="1" ht="13.9" customHeight="1" x14ac:dyDescent="0.3">
      <c r="G3440" s="44"/>
      <c r="H3440" s="44"/>
      <c r="I3440" s="44"/>
      <c r="J3440" s="44"/>
      <c r="K3440" s="44"/>
      <c r="L3440" s="44"/>
      <c r="M3440" s="44"/>
      <c r="N3440" s="44"/>
      <c r="O3440" s="44"/>
      <c r="P3440" s="44"/>
      <c r="Q3440" s="44"/>
      <c r="R3440" s="44"/>
      <c r="S3440" s="44"/>
      <c r="T3440" s="44"/>
      <c r="U3440" s="44"/>
      <c r="V3440" s="44"/>
      <c r="W3440" s="44"/>
      <c r="X3440" s="44"/>
      <c r="Y3440" s="44"/>
      <c r="Z3440" s="44"/>
      <c r="AA3440" s="35"/>
      <c r="AB3440" s="35"/>
      <c r="AC3440" s="35"/>
      <c r="AD3440" s="35"/>
      <c r="AE3440" s="35"/>
      <c r="AF3440" s="35"/>
      <c r="AG3440" s="35"/>
      <c r="AH3440" s="35"/>
      <c r="AI3440" s="35"/>
      <c r="AJ3440" s="35"/>
      <c r="AK3440" s="35"/>
    </row>
    <row r="3441" spans="7:37" s="13" customFormat="1" ht="13.9" customHeight="1" x14ac:dyDescent="0.3">
      <c r="G3441" s="44"/>
      <c r="H3441" s="44"/>
      <c r="I3441" s="44"/>
      <c r="J3441" s="44"/>
      <c r="K3441" s="44"/>
      <c r="L3441" s="44"/>
      <c r="M3441" s="44"/>
      <c r="N3441" s="44"/>
      <c r="O3441" s="44"/>
      <c r="P3441" s="44"/>
      <c r="Q3441" s="44"/>
      <c r="R3441" s="44"/>
      <c r="S3441" s="44"/>
      <c r="T3441" s="44"/>
      <c r="U3441" s="44"/>
      <c r="V3441" s="44"/>
      <c r="W3441" s="44"/>
      <c r="X3441" s="44"/>
      <c r="Y3441" s="44"/>
      <c r="Z3441" s="44"/>
      <c r="AA3441" s="35"/>
      <c r="AB3441" s="35"/>
      <c r="AC3441" s="35"/>
      <c r="AD3441" s="35"/>
      <c r="AE3441" s="35"/>
      <c r="AF3441" s="35"/>
      <c r="AG3441" s="35"/>
      <c r="AH3441" s="35"/>
      <c r="AI3441" s="35"/>
      <c r="AJ3441" s="35"/>
      <c r="AK3441" s="35"/>
    </row>
    <row r="3442" spans="7:37" s="13" customFormat="1" ht="13.9" customHeight="1" x14ac:dyDescent="0.3">
      <c r="G3442" s="44"/>
      <c r="H3442" s="44"/>
      <c r="I3442" s="44"/>
      <c r="J3442" s="44"/>
      <c r="K3442" s="44"/>
      <c r="L3442" s="44"/>
      <c r="M3442" s="44"/>
      <c r="N3442" s="44"/>
      <c r="O3442" s="44"/>
      <c r="P3442" s="44"/>
      <c r="Q3442" s="44"/>
      <c r="R3442" s="44"/>
      <c r="S3442" s="44"/>
      <c r="T3442" s="44"/>
      <c r="U3442" s="44"/>
      <c r="V3442" s="44"/>
      <c r="W3442" s="44"/>
      <c r="X3442" s="44"/>
      <c r="Y3442" s="44"/>
      <c r="Z3442" s="44"/>
      <c r="AA3442" s="35"/>
      <c r="AB3442" s="35"/>
      <c r="AC3442" s="35"/>
      <c r="AD3442" s="35"/>
      <c r="AE3442" s="35"/>
      <c r="AF3442" s="35"/>
      <c r="AG3442" s="35"/>
      <c r="AH3442" s="35"/>
      <c r="AI3442" s="35"/>
      <c r="AJ3442" s="35"/>
      <c r="AK3442" s="35"/>
    </row>
    <row r="3443" spans="7:37" s="13" customFormat="1" ht="13.9" customHeight="1" x14ac:dyDescent="0.3">
      <c r="G3443" s="44"/>
      <c r="H3443" s="44"/>
      <c r="I3443" s="44"/>
      <c r="J3443" s="44"/>
      <c r="K3443" s="44"/>
      <c r="L3443" s="44"/>
      <c r="M3443" s="44"/>
      <c r="N3443" s="44"/>
      <c r="O3443" s="44"/>
      <c r="P3443" s="44"/>
      <c r="Q3443" s="44"/>
      <c r="R3443" s="44"/>
      <c r="S3443" s="44"/>
      <c r="T3443" s="44"/>
      <c r="U3443" s="44"/>
      <c r="V3443" s="44"/>
      <c r="W3443" s="44"/>
      <c r="X3443" s="44"/>
      <c r="Y3443" s="44"/>
      <c r="Z3443" s="44"/>
      <c r="AA3443" s="35"/>
      <c r="AB3443" s="35"/>
      <c r="AC3443" s="35"/>
      <c r="AD3443" s="35"/>
      <c r="AE3443" s="35"/>
      <c r="AF3443" s="35"/>
      <c r="AG3443" s="35"/>
      <c r="AH3443" s="35"/>
      <c r="AI3443" s="35"/>
      <c r="AJ3443" s="35"/>
      <c r="AK3443" s="35"/>
    </row>
    <row r="3444" spans="7:37" s="13" customFormat="1" ht="13.9" customHeight="1" x14ac:dyDescent="0.3">
      <c r="G3444" s="44"/>
      <c r="H3444" s="44"/>
      <c r="I3444" s="44"/>
      <c r="J3444" s="44"/>
      <c r="K3444" s="44"/>
      <c r="L3444" s="44"/>
      <c r="M3444" s="44"/>
      <c r="N3444" s="44"/>
      <c r="O3444" s="44"/>
      <c r="P3444" s="44"/>
      <c r="Q3444" s="44"/>
      <c r="R3444" s="44"/>
      <c r="S3444" s="44"/>
      <c r="T3444" s="44"/>
      <c r="U3444" s="44"/>
      <c r="V3444" s="44"/>
      <c r="W3444" s="44"/>
      <c r="X3444" s="44"/>
      <c r="Y3444" s="44"/>
      <c r="Z3444" s="44"/>
      <c r="AA3444" s="35"/>
      <c r="AB3444" s="35"/>
      <c r="AC3444" s="35"/>
      <c r="AD3444" s="35"/>
      <c r="AE3444" s="35"/>
      <c r="AF3444" s="35"/>
      <c r="AG3444" s="35"/>
      <c r="AH3444" s="35"/>
      <c r="AI3444" s="35"/>
      <c r="AJ3444" s="35"/>
      <c r="AK3444" s="35"/>
    </row>
    <row r="3445" spans="7:37" s="13" customFormat="1" ht="13.9" customHeight="1" x14ac:dyDescent="0.3">
      <c r="G3445" s="44"/>
      <c r="H3445" s="44"/>
      <c r="I3445" s="44"/>
      <c r="J3445" s="44"/>
      <c r="K3445" s="44"/>
      <c r="L3445" s="44"/>
      <c r="M3445" s="44"/>
      <c r="N3445" s="44"/>
      <c r="O3445" s="44"/>
      <c r="P3445" s="44"/>
      <c r="Q3445" s="44"/>
      <c r="R3445" s="44"/>
      <c r="S3445" s="44"/>
      <c r="T3445" s="44"/>
      <c r="U3445" s="44"/>
      <c r="V3445" s="44"/>
      <c r="W3445" s="44"/>
      <c r="X3445" s="44"/>
      <c r="Y3445" s="44"/>
      <c r="Z3445" s="44"/>
      <c r="AA3445" s="35"/>
      <c r="AB3445" s="35"/>
      <c r="AC3445" s="35"/>
      <c r="AD3445" s="35"/>
      <c r="AE3445" s="35"/>
      <c r="AF3445" s="35"/>
      <c r="AG3445" s="35"/>
      <c r="AH3445" s="35"/>
      <c r="AI3445" s="35"/>
      <c r="AJ3445" s="35"/>
      <c r="AK3445" s="35"/>
    </row>
    <row r="3446" spans="7:37" s="13" customFormat="1" ht="13.9" customHeight="1" x14ac:dyDescent="0.3">
      <c r="G3446" s="44"/>
      <c r="H3446" s="44"/>
      <c r="I3446" s="44"/>
      <c r="J3446" s="44"/>
      <c r="K3446" s="44"/>
      <c r="L3446" s="44"/>
      <c r="M3446" s="44"/>
      <c r="N3446" s="44"/>
      <c r="O3446" s="44"/>
      <c r="P3446" s="44"/>
      <c r="Q3446" s="44"/>
      <c r="R3446" s="44"/>
      <c r="S3446" s="44"/>
      <c r="T3446" s="44"/>
      <c r="U3446" s="44"/>
      <c r="V3446" s="44"/>
      <c r="W3446" s="44"/>
      <c r="X3446" s="44"/>
      <c r="Y3446" s="44"/>
      <c r="Z3446" s="44"/>
      <c r="AA3446" s="35"/>
      <c r="AB3446" s="35"/>
      <c r="AC3446" s="35"/>
      <c r="AD3446" s="35"/>
      <c r="AE3446" s="35"/>
      <c r="AF3446" s="35"/>
      <c r="AG3446" s="35"/>
      <c r="AH3446" s="35"/>
      <c r="AI3446" s="35"/>
      <c r="AJ3446" s="35"/>
      <c r="AK3446" s="35"/>
    </row>
    <row r="3447" spans="7:37" s="13" customFormat="1" ht="13.9" customHeight="1" x14ac:dyDescent="0.3">
      <c r="G3447" s="44"/>
      <c r="H3447" s="44"/>
      <c r="I3447" s="44"/>
      <c r="J3447" s="44"/>
      <c r="K3447" s="44"/>
      <c r="L3447" s="44"/>
      <c r="M3447" s="44"/>
      <c r="N3447" s="44"/>
      <c r="O3447" s="44"/>
      <c r="P3447" s="44"/>
      <c r="Q3447" s="44"/>
      <c r="R3447" s="44"/>
      <c r="S3447" s="44"/>
      <c r="T3447" s="44"/>
      <c r="U3447" s="44"/>
      <c r="V3447" s="44"/>
      <c r="W3447" s="44"/>
      <c r="X3447" s="44"/>
      <c r="Y3447" s="44"/>
      <c r="Z3447" s="44"/>
      <c r="AA3447" s="35"/>
      <c r="AB3447" s="35"/>
      <c r="AC3447" s="35"/>
      <c r="AD3447" s="35"/>
      <c r="AE3447" s="35"/>
      <c r="AF3447" s="35"/>
      <c r="AG3447" s="35"/>
      <c r="AH3447" s="35"/>
      <c r="AI3447" s="35"/>
      <c r="AJ3447" s="35"/>
      <c r="AK3447" s="35"/>
    </row>
    <row r="3448" spans="7:37" s="13" customFormat="1" ht="13.9" customHeight="1" x14ac:dyDescent="0.3">
      <c r="G3448" s="44"/>
      <c r="H3448" s="44"/>
      <c r="I3448" s="44"/>
      <c r="J3448" s="44"/>
      <c r="K3448" s="44"/>
      <c r="L3448" s="44"/>
      <c r="M3448" s="44"/>
      <c r="N3448" s="44"/>
      <c r="O3448" s="44"/>
      <c r="P3448" s="44"/>
      <c r="Q3448" s="44"/>
      <c r="R3448" s="44"/>
      <c r="S3448" s="44"/>
      <c r="T3448" s="44"/>
      <c r="U3448" s="44"/>
      <c r="V3448" s="44"/>
      <c r="W3448" s="44"/>
      <c r="X3448" s="44"/>
      <c r="Y3448" s="44"/>
      <c r="Z3448" s="44"/>
      <c r="AA3448" s="35"/>
      <c r="AB3448" s="35"/>
      <c r="AC3448" s="35"/>
      <c r="AD3448" s="35"/>
      <c r="AE3448" s="35"/>
      <c r="AF3448" s="35"/>
      <c r="AG3448" s="35"/>
      <c r="AH3448" s="35"/>
      <c r="AI3448" s="35"/>
      <c r="AJ3448" s="35"/>
      <c r="AK3448" s="35"/>
    </row>
    <row r="3449" spans="7:37" s="13" customFormat="1" ht="13.9" customHeight="1" x14ac:dyDescent="0.3">
      <c r="G3449" s="44"/>
      <c r="H3449" s="44"/>
      <c r="I3449" s="44"/>
      <c r="J3449" s="44"/>
      <c r="K3449" s="44"/>
      <c r="L3449" s="44"/>
      <c r="M3449" s="44"/>
      <c r="N3449" s="44"/>
      <c r="O3449" s="44"/>
      <c r="P3449" s="44"/>
      <c r="Q3449" s="44"/>
      <c r="R3449" s="44"/>
      <c r="S3449" s="44"/>
      <c r="T3449" s="44"/>
      <c r="U3449" s="44"/>
      <c r="V3449" s="44"/>
      <c r="W3449" s="44"/>
      <c r="X3449" s="44"/>
      <c r="Y3449" s="44"/>
      <c r="Z3449" s="44"/>
      <c r="AA3449" s="35"/>
      <c r="AB3449" s="35"/>
      <c r="AC3449" s="35"/>
      <c r="AD3449" s="35"/>
      <c r="AE3449" s="35"/>
      <c r="AF3449" s="35"/>
      <c r="AG3449" s="35"/>
      <c r="AH3449" s="35"/>
      <c r="AI3449" s="35"/>
      <c r="AJ3449" s="35"/>
      <c r="AK3449" s="35"/>
    </row>
    <row r="3450" spans="7:37" s="13" customFormat="1" ht="13.9" customHeight="1" x14ac:dyDescent="0.3">
      <c r="G3450" s="44"/>
      <c r="H3450" s="44"/>
      <c r="I3450" s="44"/>
      <c r="J3450" s="44"/>
      <c r="K3450" s="44"/>
      <c r="L3450" s="44"/>
      <c r="M3450" s="44"/>
      <c r="N3450" s="44"/>
      <c r="O3450" s="44"/>
      <c r="P3450" s="44"/>
      <c r="Q3450" s="44"/>
      <c r="R3450" s="44"/>
      <c r="S3450" s="44"/>
      <c r="T3450" s="44"/>
      <c r="U3450" s="44"/>
      <c r="V3450" s="44"/>
      <c r="W3450" s="44"/>
      <c r="X3450" s="44"/>
      <c r="Y3450" s="44"/>
      <c r="Z3450" s="44"/>
      <c r="AA3450" s="35"/>
      <c r="AB3450" s="35"/>
      <c r="AC3450" s="35"/>
      <c r="AD3450" s="35"/>
      <c r="AE3450" s="35"/>
      <c r="AF3450" s="35"/>
      <c r="AG3450" s="35"/>
      <c r="AH3450" s="35"/>
      <c r="AI3450" s="35"/>
      <c r="AJ3450" s="35"/>
      <c r="AK3450" s="35"/>
    </row>
    <row r="3451" spans="7:37" s="13" customFormat="1" ht="13.9" customHeight="1" x14ac:dyDescent="0.3">
      <c r="G3451" s="44"/>
      <c r="H3451" s="44"/>
      <c r="I3451" s="44"/>
      <c r="J3451" s="44"/>
      <c r="K3451" s="44"/>
      <c r="L3451" s="44"/>
      <c r="M3451" s="44"/>
      <c r="N3451" s="44"/>
      <c r="O3451" s="44"/>
      <c r="P3451" s="44"/>
      <c r="Q3451" s="44"/>
      <c r="R3451" s="44"/>
      <c r="S3451" s="44"/>
      <c r="T3451" s="44"/>
      <c r="U3451" s="44"/>
      <c r="V3451" s="44"/>
      <c r="W3451" s="44"/>
      <c r="X3451" s="44"/>
      <c r="Y3451" s="44"/>
      <c r="Z3451" s="44"/>
      <c r="AA3451" s="35"/>
      <c r="AB3451" s="35"/>
      <c r="AC3451" s="35"/>
      <c r="AD3451" s="35"/>
      <c r="AE3451" s="35"/>
      <c r="AF3451" s="35"/>
      <c r="AG3451" s="35"/>
      <c r="AH3451" s="35"/>
      <c r="AI3451" s="35"/>
      <c r="AJ3451" s="35"/>
      <c r="AK3451" s="35"/>
    </row>
    <row r="3452" spans="7:37" s="13" customFormat="1" ht="13.9" customHeight="1" x14ac:dyDescent="0.3">
      <c r="G3452" s="44"/>
      <c r="H3452" s="44"/>
      <c r="I3452" s="44"/>
      <c r="J3452" s="44"/>
      <c r="K3452" s="44"/>
      <c r="L3452" s="44"/>
      <c r="M3452" s="44"/>
      <c r="N3452" s="44"/>
      <c r="O3452" s="44"/>
      <c r="P3452" s="44"/>
      <c r="Q3452" s="44"/>
      <c r="R3452" s="44"/>
      <c r="S3452" s="44"/>
      <c r="T3452" s="44"/>
      <c r="U3452" s="44"/>
      <c r="V3452" s="44"/>
      <c r="W3452" s="44"/>
      <c r="X3452" s="44"/>
      <c r="Y3452" s="44"/>
      <c r="Z3452" s="44"/>
      <c r="AA3452" s="35"/>
      <c r="AB3452" s="35"/>
      <c r="AC3452" s="35"/>
      <c r="AD3452" s="35"/>
      <c r="AE3452" s="35"/>
      <c r="AF3452" s="35"/>
      <c r="AG3452" s="35"/>
      <c r="AH3452" s="35"/>
      <c r="AI3452" s="35"/>
      <c r="AJ3452" s="35"/>
      <c r="AK3452" s="35"/>
    </row>
    <row r="3453" spans="7:37" s="13" customFormat="1" ht="13.9" customHeight="1" x14ac:dyDescent="0.3">
      <c r="G3453" s="44"/>
      <c r="H3453" s="44"/>
      <c r="I3453" s="44"/>
      <c r="J3453" s="44"/>
      <c r="K3453" s="44"/>
      <c r="L3453" s="44"/>
      <c r="M3453" s="44"/>
      <c r="N3453" s="44"/>
      <c r="O3453" s="44"/>
      <c r="P3453" s="44"/>
      <c r="Q3453" s="44"/>
      <c r="R3453" s="44"/>
      <c r="S3453" s="44"/>
      <c r="T3453" s="44"/>
      <c r="U3453" s="44"/>
      <c r="V3453" s="44"/>
      <c r="W3453" s="44"/>
      <c r="X3453" s="44"/>
      <c r="Y3453" s="44"/>
      <c r="Z3453" s="44"/>
      <c r="AA3453" s="35"/>
      <c r="AB3453" s="35"/>
      <c r="AC3453" s="35"/>
      <c r="AD3453" s="35"/>
      <c r="AE3453" s="35"/>
      <c r="AF3453" s="35"/>
      <c r="AG3453" s="35"/>
      <c r="AH3453" s="35"/>
      <c r="AI3453" s="35"/>
      <c r="AJ3453" s="35"/>
      <c r="AK3453" s="35"/>
    </row>
    <row r="3454" spans="7:37" s="13" customFormat="1" ht="13.9" customHeight="1" x14ac:dyDescent="0.3">
      <c r="G3454" s="44"/>
      <c r="H3454" s="44"/>
      <c r="I3454" s="44"/>
      <c r="J3454" s="44"/>
      <c r="K3454" s="44"/>
      <c r="L3454" s="44"/>
      <c r="M3454" s="44"/>
      <c r="N3454" s="44"/>
      <c r="O3454" s="44"/>
      <c r="P3454" s="44"/>
      <c r="Q3454" s="44"/>
      <c r="R3454" s="44"/>
      <c r="S3454" s="44"/>
      <c r="T3454" s="44"/>
      <c r="U3454" s="44"/>
      <c r="V3454" s="44"/>
      <c r="W3454" s="44"/>
      <c r="X3454" s="44"/>
      <c r="Y3454" s="44"/>
      <c r="Z3454" s="44"/>
      <c r="AA3454" s="35"/>
      <c r="AB3454" s="35"/>
      <c r="AC3454" s="35"/>
      <c r="AD3454" s="35"/>
      <c r="AE3454" s="35"/>
      <c r="AF3454" s="35"/>
      <c r="AG3454" s="35"/>
      <c r="AH3454" s="35"/>
      <c r="AI3454" s="35"/>
      <c r="AJ3454" s="35"/>
      <c r="AK3454" s="35"/>
    </row>
    <row r="3455" spans="7:37" s="13" customFormat="1" ht="13.9" customHeight="1" x14ac:dyDescent="0.3">
      <c r="G3455" s="44"/>
      <c r="H3455" s="44"/>
      <c r="I3455" s="44"/>
      <c r="J3455" s="44"/>
      <c r="K3455" s="44"/>
      <c r="L3455" s="44"/>
      <c r="M3455" s="44"/>
      <c r="N3455" s="44"/>
      <c r="O3455" s="44"/>
      <c r="P3455" s="44"/>
      <c r="Q3455" s="44"/>
      <c r="R3455" s="44"/>
      <c r="S3455" s="44"/>
      <c r="T3455" s="44"/>
      <c r="U3455" s="44"/>
      <c r="V3455" s="44"/>
      <c r="W3455" s="44"/>
      <c r="X3455" s="44"/>
      <c r="Y3455" s="44"/>
      <c r="Z3455" s="44"/>
      <c r="AA3455" s="35"/>
      <c r="AB3455" s="35"/>
      <c r="AC3455" s="35"/>
      <c r="AD3455" s="35"/>
      <c r="AE3455" s="35"/>
      <c r="AF3455" s="35"/>
      <c r="AG3455" s="35"/>
      <c r="AH3455" s="35"/>
      <c r="AI3455" s="35"/>
      <c r="AJ3455" s="35"/>
      <c r="AK3455" s="35"/>
    </row>
    <row r="3456" spans="7:37" s="13" customFormat="1" ht="13.9" customHeight="1" x14ac:dyDescent="0.3">
      <c r="G3456" s="44"/>
      <c r="H3456" s="44"/>
      <c r="I3456" s="44"/>
      <c r="J3456" s="44"/>
      <c r="K3456" s="44"/>
      <c r="L3456" s="44"/>
      <c r="M3456" s="44"/>
      <c r="N3456" s="44"/>
      <c r="O3456" s="44"/>
      <c r="P3456" s="44"/>
      <c r="Q3456" s="44"/>
      <c r="R3456" s="44"/>
      <c r="S3456" s="44"/>
      <c r="T3456" s="44"/>
      <c r="U3456" s="44"/>
      <c r="V3456" s="44"/>
      <c r="W3456" s="44"/>
      <c r="X3456" s="44"/>
      <c r="Y3456" s="44"/>
      <c r="Z3456" s="44"/>
      <c r="AA3456" s="35"/>
      <c r="AB3456" s="35"/>
      <c r="AC3456" s="35"/>
      <c r="AD3456" s="35"/>
      <c r="AE3456" s="35"/>
      <c r="AF3456" s="35"/>
      <c r="AG3456" s="35"/>
      <c r="AH3456" s="35"/>
      <c r="AI3456" s="35"/>
      <c r="AJ3456" s="35"/>
      <c r="AK3456" s="35"/>
    </row>
    <row r="3457" spans="7:37" s="13" customFormat="1" ht="13.9" customHeight="1" x14ac:dyDescent="0.3">
      <c r="G3457" s="44"/>
      <c r="H3457" s="44"/>
      <c r="I3457" s="44"/>
      <c r="J3457" s="44"/>
      <c r="K3457" s="44"/>
      <c r="L3457" s="44"/>
      <c r="M3457" s="44"/>
      <c r="N3457" s="44"/>
      <c r="O3457" s="44"/>
      <c r="P3457" s="44"/>
      <c r="Q3457" s="44"/>
      <c r="R3457" s="44"/>
      <c r="S3457" s="44"/>
      <c r="T3457" s="44"/>
      <c r="U3457" s="44"/>
      <c r="V3457" s="44"/>
      <c r="W3457" s="44"/>
      <c r="X3457" s="44"/>
      <c r="Y3457" s="44"/>
      <c r="Z3457" s="44"/>
      <c r="AA3457" s="35"/>
      <c r="AB3457" s="35"/>
      <c r="AC3457" s="35"/>
      <c r="AD3457" s="35"/>
      <c r="AE3457" s="35"/>
      <c r="AF3457" s="35"/>
      <c r="AG3457" s="35"/>
      <c r="AH3457" s="35"/>
      <c r="AI3457" s="35"/>
      <c r="AJ3457" s="35"/>
      <c r="AK3457" s="35"/>
    </row>
    <row r="3458" spans="7:37" s="13" customFormat="1" ht="13.9" customHeight="1" x14ac:dyDescent="0.3">
      <c r="G3458" s="44"/>
      <c r="H3458" s="44"/>
      <c r="I3458" s="44"/>
      <c r="J3458" s="44"/>
      <c r="K3458" s="44"/>
      <c r="L3458" s="44"/>
      <c r="M3458" s="44"/>
      <c r="N3458" s="44"/>
      <c r="O3458" s="44"/>
      <c r="P3458" s="44"/>
      <c r="Q3458" s="44"/>
      <c r="R3458" s="44"/>
      <c r="S3458" s="44"/>
      <c r="T3458" s="44"/>
      <c r="U3458" s="44"/>
      <c r="V3458" s="44"/>
      <c r="W3458" s="44"/>
      <c r="X3458" s="44"/>
      <c r="Y3458" s="44"/>
      <c r="Z3458" s="44"/>
      <c r="AA3458" s="35"/>
      <c r="AB3458" s="35"/>
      <c r="AC3458" s="35"/>
      <c r="AD3458" s="35"/>
      <c r="AE3458" s="35"/>
      <c r="AF3458" s="35"/>
      <c r="AG3458" s="35"/>
      <c r="AH3458" s="35"/>
      <c r="AI3458" s="35"/>
      <c r="AJ3458" s="35"/>
      <c r="AK3458" s="35"/>
    </row>
    <row r="3459" spans="7:37" s="13" customFormat="1" ht="13.9" customHeight="1" x14ac:dyDescent="0.3">
      <c r="G3459" s="44"/>
      <c r="H3459" s="44"/>
      <c r="I3459" s="44"/>
      <c r="J3459" s="44"/>
      <c r="K3459" s="44"/>
      <c r="L3459" s="44"/>
      <c r="M3459" s="44"/>
      <c r="N3459" s="44"/>
      <c r="O3459" s="44"/>
      <c r="P3459" s="44"/>
      <c r="Q3459" s="44"/>
      <c r="R3459" s="44"/>
      <c r="S3459" s="44"/>
      <c r="T3459" s="44"/>
      <c r="U3459" s="44"/>
      <c r="V3459" s="44"/>
      <c r="W3459" s="44"/>
      <c r="X3459" s="44"/>
      <c r="Y3459" s="44"/>
      <c r="Z3459" s="44"/>
      <c r="AA3459" s="35"/>
      <c r="AB3459" s="35"/>
      <c r="AC3459" s="35"/>
      <c r="AD3459" s="35"/>
      <c r="AE3459" s="35"/>
      <c r="AF3459" s="35"/>
      <c r="AG3459" s="35"/>
      <c r="AH3459" s="35"/>
      <c r="AI3459" s="35"/>
      <c r="AJ3459" s="35"/>
      <c r="AK3459" s="35"/>
    </row>
    <row r="3460" spans="7:37" s="13" customFormat="1" ht="13.9" customHeight="1" x14ac:dyDescent="0.3">
      <c r="G3460" s="44"/>
      <c r="H3460" s="44"/>
      <c r="I3460" s="44"/>
      <c r="J3460" s="44"/>
      <c r="K3460" s="44"/>
      <c r="L3460" s="44"/>
      <c r="M3460" s="44"/>
      <c r="N3460" s="44"/>
      <c r="O3460" s="44"/>
      <c r="P3460" s="44"/>
      <c r="Q3460" s="44"/>
      <c r="R3460" s="44"/>
      <c r="S3460" s="44"/>
      <c r="T3460" s="44"/>
      <c r="U3460" s="44"/>
      <c r="V3460" s="44"/>
      <c r="W3460" s="44"/>
      <c r="X3460" s="44"/>
      <c r="Y3460" s="44"/>
      <c r="Z3460" s="44"/>
      <c r="AA3460" s="35"/>
      <c r="AB3460" s="35"/>
      <c r="AC3460" s="35"/>
      <c r="AD3460" s="35"/>
      <c r="AE3460" s="35"/>
      <c r="AF3460" s="35"/>
      <c r="AG3460" s="35"/>
      <c r="AH3460" s="35"/>
      <c r="AI3460" s="35"/>
      <c r="AJ3460" s="35"/>
      <c r="AK3460" s="35"/>
    </row>
    <row r="3461" spans="7:37" s="13" customFormat="1" ht="13.9" customHeight="1" x14ac:dyDescent="0.3">
      <c r="G3461" s="44"/>
      <c r="H3461" s="44"/>
      <c r="I3461" s="44"/>
      <c r="J3461" s="44"/>
      <c r="K3461" s="44"/>
      <c r="L3461" s="44"/>
      <c r="M3461" s="44"/>
      <c r="N3461" s="44"/>
      <c r="O3461" s="44"/>
      <c r="P3461" s="44"/>
      <c r="Q3461" s="44"/>
      <c r="R3461" s="44"/>
      <c r="S3461" s="44"/>
      <c r="T3461" s="44"/>
      <c r="U3461" s="44"/>
      <c r="V3461" s="44"/>
      <c r="W3461" s="44"/>
      <c r="X3461" s="44"/>
      <c r="Y3461" s="44"/>
      <c r="Z3461" s="44"/>
      <c r="AA3461" s="35"/>
      <c r="AB3461" s="35"/>
      <c r="AC3461" s="35"/>
      <c r="AD3461" s="35"/>
      <c r="AE3461" s="35"/>
      <c r="AF3461" s="35"/>
      <c r="AG3461" s="35"/>
      <c r="AH3461" s="35"/>
      <c r="AI3461" s="35"/>
      <c r="AJ3461" s="35"/>
      <c r="AK3461" s="35"/>
    </row>
    <row r="3462" spans="7:37" s="13" customFormat="1" ht="13.9" customHeight="1" x14ac:dyDescent="0.3">
      <c r="G3462" s="44"/>
      <c r="H3462" s="44"/>
      <c r="I3462" s="44"/>
      <c r="J3462" s="44"/>
      <c r="K3462" s="44"/>
      <c r="L3462" s="44"/>
      <c r="M3462" s="44"/>
      <c r="N3462" s="44"/>
      <c r="O3462" s="44"/>
      <c r="P3462" s="44"/>
      <c r="Q3462" s="44"/>
      <c r="R3462" s="44"/>
      <c r="S3462" s="44"/>
      <c r="T3462" s="44"/>
      <c r="U3462" s="44"/>
      <c r="V3462" s="44"/>
      <c r="W3462" s="44"/>
      <c r="X3462" s="44"/>
      <c r="Y3462" s="44"/>
      <c r="Z3462" s="44"/>
      <c r="AA3462" s="35"/>
      <c r="AB3462" s="35"/>
      <c r="AC3462" s="35"/>
      <c r="AD3462" s="35"/>
      <c r="AE3462" s="35"/>
      <c r="AF3462" s="35"/>
      <c r="AG3462" s="35"/>
      <c r="AH3462" s="35"/>
      <c r="AI3462" s="35"/>
      <c r="AJ3462" s="35"/>
      <c r="AK3462" s="35"/>
    </row>
    <row r="3463" spans="7:37" s="13" customFormat="1" ht="13.9" customHeight="1" x14ac:dyDescent="0.3">
      <c r="G3463" s="44"/>
      <c r="H3463" s="44"/>
      <c r="I3463" s="44"/>
      <c r="J3463" s="44"/>
      <c r="K3463" s="44"/>
      <c r="L3463" s="44"/>
      <c r="M3463" s="44"/>
      <c r="N3463" s="44"/>
      <c r="O3463" s="44"/>
      <c r="P3463" s="44"/>
      <c r="Q3463" s="44"/>
      <c r="R3463" s="44"/>
      <c r="S3463" s="44"/>
      <c r="T3463" s="44"/>
      <c r="U3463" s="44"/>
      <c r="V3463" s="44"/>
      <c r="W3463" s="44"/>
      <c r="X3463" s="44"/>
      <c r="Y3463" s="44"/>
      <c r="Z3463" s="44"/>
      <c r="AA3463" s="35"/>
      <c r="AB3463" s="35"/>
      <c r="AC3463" s="35"/>
      <c r="AD3463" s="35"/>
      <c r="AE3463" s="35"/>
      <c r="AF3463" s="35"/>
      <c r="AG3463" s="35"/>
      <c r="AH3463" s="35"/>
      <c r="AI3463" s="35"/>
      <c r="AJ3463" s="35"/>
      <c r="AK3463" s="35"/>
    </row>
    <row r="3464" spans="7:37" s="13" customFormat="1" ht="13.9" customHeight="1" x14ac:dyDescent="0.3">
      <c r="G3464" s="44"/>
      <c r="H3464" s="44"/>
      <c r="I3464" s="44"/>
      <c r="J3464" s="44"/>
      <c r="K3464" s="44"/>
      <c r="L3464" s="44"/>
      <c r="M3464" s="44"/>
      <c r="N3464" s="44"/>
      <c r="O3464" s="44"/>
      <c r="P3464" s="44"/>
      <c r="Q3464" s="44"/>
      <c r="R3464" s="44"/>
      <c r="S3464" s="44"/>
      <c r="T3464" s="44"/>
      <c r="U3464" s="44"/>
      <c r="V3464" s="44"/>
      <c r="W3464" s="44"/>
      <c r="X3464" s="44"/>
      <c r="Y3464" s="44"/>
      <c r="Z3464" s="44"/>
      <c r="AA3464" s="35"/>
      <c r="AB3464" s="35"/>
      <c r="AC3464" s="35"/>
      <c r="AD3464" s="35"/>
      <c r="AE3464" s="35"/>
      <c r="AF3464" s="35"/>
      <c r="AG3464" s="35"/>
      <c r="AH3464" s="35"/>
      <c r="AI3464" s="35"/>
      <c r="AJ3464" s="35"/>
      <c r="AK3464" s="35"/>
    </row>
    <row r="3465" spans="7:37" s="13" customFormat="1" ht="13.9" customHeight="1" x14ac:dyDescent="0.3">
      <c r="G3465" s="44"/>
      <c r="H3465" s="44"/>
      <c r="I3465" s="44"/>
      <c r="J3465" s="44"/>
      <c r="K3465" s="44"/>
      <c r="L3465" s="44"/>
      <c r="M3465" s="44"/>
      <c r="N3465" s="44"/>
      <c r="O3465" s="44"/>
      <c r="P3465" s="44"/>
      <c r="Q3465" s="44"/>
      <c r="R3465" s="44"/>
      <c r="S3465" s="44"/>
      <c r="T3465" s="44"/>
      <c r="U3465" s="44"/>
      <c r="V3465" s="44"/>
      <c r="W3465" s="44"/>
      <c r="X3465" s="44"/>
      <c r="Y3465" s="44"/>
      <c r="Z3465" s="44"/>
      <c r="AA3465" s="35"/>
      <c r="AB3465" s="35"/>
      <c r="AC3465" s="35"/>
      <c r="AD3465" s="35"/>
      <c r="AE3465" s="35"/>
      <c r="AF3465" s="35"/>
      <c r="AG3465" s="35"/>
      <c r="AH3465" s="35"/>
      <c r="AI3465" s="35"/>
      <c r="AJ3465" s="35"/>
      <c r="AK3465" s="35"/>
    </row>
    <row r="3466" spans="7:37" s="13" customFormat="1" ht="13.9" customHeight="1" x14ac:dyDescent="0.3">
      <c r="G3466" s="44"/>
      <c r="H3466" s="44"/>
      <c r="I3466" s="44"/>
      <c r="J3466" s="44"/>
      <c r="K3466" s="44"/>
      <c r="L3466" s="44"/>
      <c r="M3466" s="44"/>
      <c r="N3466" s="44"/>
      <c r="O3466" s="44"/>
      <c r="P3466" s="44"/>
      <c r="Q3466" s="44"/>
      <c r="R3466" s="44"/>
      <c r="S3466" s="44"/>
      <c r="T3466" s="44"/>
      <c r="U3466" s="44"/>
      <c r="V3466" s="44"/>
      <c r="W3466" s="44"/>
      <c r="X3466" s="44"/>
      <c r="Y3466" s="44"/>
      <c r="Z3466" s="44"/>
      <c r="AA3466" s="35"/>
      <c r="AB3466" s="35"/>
      <c r="AC3466" s="35"/>
      <c r="AD3466" s="35"/>
      <c r="AE3466" s="35"/>
      <c r="AF3466" s="35"/>
      <c r="AG3466" s="35"/>
      <c r="AH3466" s="35"/>
      <c r="AI3466" s="35"/>
      <c r="AJ3466" s="35"/>
      <c r="AK3466" s="35"/>
    </row>
    <row r="3467" spans="7:37" s="13" customFormat="1" ht="13.9" customHeight="1" x14ac:dyDescent="0.3">
      <c r="G3467" s="44"/>
      <c r="H3467" s="44"/>
      <c r="I3467" s="44"/>
      <c r="J3467" s="44"/>
      <c r="K3467" s="44"/>
      <c r="L3467" s="44"/>
      <c r="M3467" s="44"/>
      <c r="N3467" s="44"/>
      <c r="O3467" s="44"/>
      <c r="P3467" s="44"/>
      <c r="Q3467" s="44"/>
      <c r="R3467" s="44"/>
      <c r="S3467" s="44"/>
      <c r="T3467" s="44"/>
      <c r="U3467" s="44"/>
      <c r="V3467" s="44"/>
      <c r="W3467" s="44"/>
      <c r="X3467" s="44"/>
      <c r="Y3467" s="44"/>
      <c r="Z3467" s="44"/>
      <c r="AA3467" s="35"/>
      <c r="AB3467" s="35"/>
      <c r="AC3467" s="35"/>
      <c r="AD3467" s="35"/>
      <c r="AE3467" s="35"/>
      <c r="AF3467" s="35"/>
      <c r="AG3467" s="35"/>
      <c r="AH3467" s="35"/>
      <c r="AI3467" s="35"/>
      <c r="AJ3467" s="35"/>
      <c r="AK3467" s="35"/>
    </row>
    <row r="3468" spans="7:37" s="13" customFormat="1" ht="13.9" customHeight="1" x14ac:dyDescent="0.3">
      <c r="G3468" s="44"/>
      <c r="H3468" s="44"/>
      <c r="I3468" s="44"/>
      <c r="J3468" s="44"/>
      <c r="K3468" s="44"/>
      <c r="L3468" s="44"/>
      <c r="M3468" s="44"/>
      <c r="N3468" s="44"/>
      <c r="O3468" s="44"/>
      <c r="P3468" s="44"/>
      <c r="Q3468" s="44"/>
      <c r="R3468" s="44"/>
      <c r="S3468" s="44"/>
      <c r="T3468" s="44"/>
      <c r="U3468" s="44"/>
      <c r="V3468" s="44"/>
      <c r="W3468" s="44"/>
      <c r="X3468" s="44"/>
      <c r="Y3468" s="44"/>
      <c r="Z3468" s="44"/>
      <c r="AA3468" s="35"/>
      <c r="AB3468" s="35"/>
      <c r="AC3468" s="35"/>
      <c r="AD3468" s="35"/>
      <c r="AE3468" s="35"/>
      <c r="AF3468" s="35"/>
      <c r="AG3468" s="35"/>
      <c r="AH3468" s="35"/>
      <c r="AI3468" s="35"/>
      <c r="AJ3468" s="35"/>
      <c r="AK3468" s="35"/>
    </row>
    <row r="3469" spans="7:37" s="13" customFormat="1" ht="13.9" customHeight="1" x14ac:dyDescent="0.3">
      <c r="G3469" s="44"/>
      <c r="H3469" s="44"/>
      <c r="I3469" s="44"/>
      <c r="J3469" s="44"/>
      <c r="K3469" s="44"/>
      <c r="L3469" s="44"/>
      <c r="M3469" s="44"/>
      <c r="N3469" s="44"/>
      <c r="O3469" s="44"/>
      <c r="P3469" s="44"/>
      <c r="Q3469" s="44"/>
      <c r="R3469" s="44"/>
      <c r="S3469" s="44"/>
      <c r="T3469" s="44"/>
      <c r="U3469" s="44"/>
      <c r="V3469" s="44"/>
      <c r="W3469" s="44"/>
      <c r="X3469" s="44"/>
      <c r="Y3469" s="44"/>
      <c r="Z3469" s="44"/>
      <c r="AA3469" s="35"/>
      <c r="AB3469" s="35"/>
      <c r="AC3469" s="35"/>
      <c r="AD3469" s="35"/>
      <c r="AE3469" s="35"/>
      <c r="AF3469" s="35"/>
      <c r="AG3469" s="35"/>
      <c r="AH3469" s="35"/>
      <c r="AI3469" s="35"/>
      <c r="AJ3469" s="35"/>
      <c r="AK3469" s="35"/>
    </row>
    <row r="3470" spans="7:37" s="13" customFormat="1" ht="13.9" customHeight="1" x14ac:dyDescent="0.3">
      <c r="G3470" s="44"/>
      <c r="H3470" s="44"/>
      <c r="I3470" s="44"/>
      <c r="J3470" s="44"/>
      <c r="K3470" s="44"/>
      <c r="L3470" s="44"/>
      <c r="M3470" s="44"/>
      <c r="N3470" s="44"/>
      <c r="O3470" s="44"/>
      <c r="P3470" s="44"/>
      <c r="Q3470" s="44"/>
      <c r="R3470" s="44"/>
      <c r="S3470" s="44"/>
      <c r="T3470" s="44"/>
      <c r="U3470" s="44"/>
      <c r="V3470" s="44"/>
      <c r="W3470" s="44"/>
      <c r="X3470" s="44"/>
      <c r="Y3470" s="44"/>
      <c r="Z3470" s="44"/>
      <c r="AA3470" s="35"/>
      <c r="AB3470" s="35"/>
      <c r="AC3470" s="35"/>
      <c r="AD3470" s="35"/>
      <c r="AE3470" s="35"/>
      <c r="AF3470" s="35"/>
      <c r="AG3470" s="35"/>
      <c r="AH3470" s="35"/>
      <c r="AI3470" s="35"/>
      <c r="AJ3470" s="35"/>
      <c r="AK3470" s="35"/>
    </row>
    <row r="3471" spans="7:37" s="13" customFormat="1" ht="13.9" customHeight="1" x14ac:dyDescent="0.3">
      <c r="G3471" s="44"/>
      <c r="H3471" s="44"/>
      <c r="I3471" s="44"/>
      <c r="J3471" s="44"/>
      <c r="K3471" s="44"/>
      <c r="L3471" s="44"/>
      <c r="M3471" s="44"/>
      <c r="N3471" s="44"/>
      <c r="O3471" s="44"/>
      <c r="P3471" s="44"/>
      <c r="Q3471" s="44"/>
      <c r="R3471" s="44"/>
      <c r="S3471" s="44"/>
      <c r="T3471" s="44"/>
      <c r="U3471" s="44"/>
      <c r="V3471" s="44"/>
      <c r="W3471" s="44"/>
      <c r="X3471" s="44"/>
      <c r="Y3471" s="44"/>
      <c r="Z3471" s="44"/>
      <c r="AA3471" s="35"/>
      <c r="AB3471" s="35"/>
      <c r="AC3471" s="35"/>
      <c r="AD3471" s="35"/>
      <c r="AE3471" s="35"/>
      <c r="AF3471" s="35"/>
      <c r="AG3471" s="35"/>
      <c r="AH3471" s="35"/>
      <c r="AI3471" s="35"/>
      <c r="AJ3471" s="35"/>
      <c r="AK3471" s="35"/>
    </row>
    <row r="3472" spans="7:37" s="13" customFormat="1" ht="13.9" customHeight="1" x14ac:dyDescent="0.3">
      <c r="G3472" s="44"/>
      <c r="H3472" s="44"/>
      <c r="I3472" s="44"/>
      <c r="J3472" s="44"/>
      <c r="K3472" s="44"/>
      <c r="L3472" s="44"/>
      <c r="M3472" s="44"/>
      <c r="N3472" s="44"/>
      <c r="O3472" s="44"/>
      <c r="P3472" s="44"/>
      <c r="Q3472" s="44"/>
      <c r="R3472" s="44"/>
      <c r="S3472" s="44"/>
      <c r="T3472" s="44"/>
      <c r="U3472" s="44"/>
      <c r="V3472" s="44"/>
      <c r="W3472" s="44"/>
      <c r="X3472" s="44"/>
      <c r="Y3472" s="44"/>
      <c r="Z3472" s="44"/>
      <c r="AA3472" s="35"/>
      <c r="AB3472" s="35"/>
      <c r="AC3472" s="35"/>
      <c r="AD3472" s="35"/>
      <c r="AE3472" s="35"/>
      <c r="AF3472" s="35"/>
      <c r="AG3472" s="35"/>
      <c r="AH3472" s="35"/>
      <c r="AI3472" s="35"/>
      <c r="AJ3472" s="35"/>
      <c r="AK3472" s="35"/>
    </row>
    <row r="3473" spans="7:37" s="13" customFormat="1" ht="13.9" customHeight="1" x14ac:dyDescent="0.3">
      <c r="G3473" s="44"/>
      <c r="H3473" s="44"/>
      <c r="I3473" s="44"/>
      <c r="J3473" s="44"/>
      <c r="K3473" s="44"/>
      <c r="L3473" s="44"/>
      <c r="M3473" s="44"/>
      <c r="N3473" s="44"/>
      <c r="O3473" s="44"/>
      <c r="P3473" s="44"/>
      <c r="Q3473" s="44"/>
      <c r="R3473" s="44"/>
      <c r="S3473" s="44"/>
      <c r="T3473" s="44"/>
      <c r="U3473" s="44"/>
      <c r="V3473" s="44"/>
      <c r="W3473" s="44"/>
      <c r="X3473" s="44"/>
      <c r="Y3473" s="44"/>
      <c r="Z3473" s="44"/>
      <c r="AA3473" s="35"/>
      <c r="AB3473" s="35"/>
      <c r="AC3473" s="35"/>
      <c r="AD3473" s="35"/>
      <c r="AE3473" s="35"/>
      <c r="AF3473" s="35"/>
      <c r="AG3473" s="35"/>
      <c r="AH3473" s="35"/>
      <c r="AI3473" s="35"/>
      <c r="AJ3473" s="35"/>
      <c r="AK3473" s="35"/>
    </row>
    <row r="3474" spans="7:37" s="13" customFormat="1" ht="13.9" customHeight="1" x14ac:dyDescent="0.3">
      <c r="G3474" s="44"/>
      <c r="H3474" s="44"/>
      <c r="I3474" s="44"/>
      <c r="J3474" s="44"/>
      <c r="K3474" s="44"/>
      <c r="L3474" s="44"/>
      <c r="M3474" s="44"/>
      <c r="N3474" s="44"/>
      <c r="O3474" s="44"/>
      <c r="P3474" s="44"/>
      <c r="Q3474" s="44"/>
      <c r="R3474" s="44"/>
      <c r="S3474" s="44"/>
      <c r="T3474" s="44"/>
      <c r="U3474" s="44"/>
      <c r="V3474" s="44"/>
      <c r="W3474" s="44"/>
      <c r="X3474" s="44"/>
      <c r="Y3474" s="44"/>
      <c r="Z3474" s="44"/>
      <c r="AA3474" s="35"/>
      <c r="AB3474" s="35"/>
      <c r="AC3474" s="35"/>
      <c r="AD3474" s="35"/>
      <c r="AE3474" s="35"/>
      <c r="AF3474" s="35"/>
      <c r="AG3474" s="35"/>
      <c r="AH3474" s="35"/>
      <c r="AI3474" s="35"/>
      <c r="AJ3474" s="35"/>
      <c r="AK3474" s="35"/>
    </row>
    <row r="3475" spans="7:37" s="13" customFormat="1" ht="13.9" customHeight="1" x14ac:dyDescent="0.3">
      <c r="G3475" s="44"/>
      <c r="H3475" s="44"/>
      <c r="I3475" s="44"/>
      <c r="J3475" s="44"/>
      <c r="K3475" s="44"/>
      <c r="L3475" s="44"/>
      <c r="M3475" s="44"/>
      <c r="N3475" s="44"/>
      <c r="O3475" s="44"/>
      <c r="P3475" s="44"/>
      <c r="Q3475" s="44"/>
      <c r="R3475" s="44"/>
      <c r="S3475" s="44"/>
      <c r="T3475" s="44"/>
      <c r="U3475" s="44"/>
      <c r="V3475" s="44"/>
      <c r="W3475" s="44"/>
      <c r="X3475" s="44"/>
      <c r="Y3475" s="44"/>
      <c r="Z3475" s="44"/>
      <c r="AA3475" s="35"/>
      <c r="AB3475" s="35"/>
      <c r="AC3475" s="35"/>
      <c r="AD3475" s="35"/>
      <c r="AE3475" s="35"/>
      <c r="AF3475" s="35"/>
      <c r="AG3475" s="35"/>
      <c r="AH3475" s="35"/>
      <c r="AI3475" s="35"/>
      <c r="AJ3475" s="35"/>
      <c r="AK3475" s="35"/>
    </row>
    <row r="3476" spans="7:37" s="13" customFormat="1" ht="13.9" customHeight="1" x14ac:dyDescent="0.3">
      <c r="G3476" s="44"/>
      <c r="H3476" s="44"/>
      <c r="I3476" s="44"/>
      <c r="J3476" s="44"/>
      <c r="K3476" s="44"/>
      <c r="L3476" s="44"/>
      <c r="M3476" s="44"/>
      <c r="N3476" s="44"/>
      <c r="O3476" s="44"/>
      <c r="P3476" s="44"/>
      <c r="Q3476" s="44"/>
      <c r="R3476" s="44"/>
      <c r="S3476" s="44"/>
      <c r="T3476" s="44"/>
      <c r="U3476" s="44"/>
      <c r="V3476" s="44"/>
      <c r="W3476" s="44"/>
      <c r="X3476" s="44"/>
      <c r="Y3476" s="44"/>
      <c r="Z3476" s="44"/>
      <c r="AA3476" s="35"/>
      <c r="AB3476" s="35"/>
      <c r="AC3476" s="35"/>
      <c r="AD3476" s="35"/>
      <c r="AE3476" s="35"/>
      <c r="AF3476" s="35"/>
      <c r="AG3476" s="35"/>
      <c r="AH3476" s="35"/>
      <c r="AI3476" s="35"/>
      <c r="AJ3476" s="35"/>
      <c r="AK3476" s="35"/>
    </row>
    <row r="3477" spans="7:37" s="13" customFormat="1" ht="13.9" customHeight="1" x14ac:dyDescent="0.3">
      <c r="G3477" s="44"/>
      <c r="H3477" s="44"/>
      <c r="I3477" s="44"/>
      <c r="J3477" s="44"/>
      <c r="K3477" s="44"/>
      <c r="L3477" s="44"/>
      <c r="M3477" s="44"/>
      <c r="N3477" s="44"/>
      <c r="O3477" s="44"/>
      <c r="P3477" s="44"/>
      <c r="Q3477" s="44"/>
      <c r="R3477" s="44"/>
      <c r="S3477" s="44"/>
      <c r="T3477" s="44"/>
      <c r="U3477" s="44"/>
      <c r="V3477" s="44"/>
      <c r="W3477" s="44"/>
      <c r="X3477" s="44"/>
      <c r="Y3477" s="44"/>
      <c r="Z3477" s="44"/>
      <c r="AA3477" s="35"/>
      <c r="AB3477" s="35"/>
      <c r="AC3477" s="35"/>
      <c r="AD3477" s="35"/>
      <c r="AE3477" s="35"/>
      <c r="AF3477" s="35"/>
      <c r="AG3477" s="35"/>
      <c r="AH3477" s="35"/>
      <c r="AI3477" s="35"/>
      <c r="AJ3477" s="35"/>
      <c r="AK3477" s="35"/>
    </row>
    <row r="3478" spans="7:37" s="13" customFormat="1" ht="13.9" customHeight="1" x14ac:dyDescent="0.3">
      <c r="G3478" s="44"/>
      <c r="H3478" s="44"/>
      <c r="I3478" s="44"/>
      <c r="J3478" s="44"/>
      <c r="K3478" s="44"/>
      <c r="L3478" s="44"/>
      <c r="M3478" s="44"/>
      <c r="N3478" s="44"/>
      <c r="O3478" s="44"/>
      <c r="P3478" s="44"/>
      <c r="Q3478" s="44"/>
      <c r="R3478" s="44"/>
      <c r="S3478" s="44"/>
      <c r="T3478" s="44"/>
      <c r="U3478" s="44"/>
      <c r="V3478" s="44"/>
      <c r="W3478" s="44"/>
      <c r="X3478" s="44"/>
      <c r="Y3478" s="44"/>
      <c r="Z3478" s="44"/>
      <c r="AA3478" s="35"/>
      <c r="AB3478" s="35"/>
      <c r="AC3478" s="35"/>
      <c r="AD3478" s="35"/>
      <c r="AE3478" s="35"/>
      <c r="AF3478" s="35"/>
      <c r="AG3478" s="35"/>
      <c r="AH3478" s="35"/>
      <c r="AI3478" s="35"/>
      <c r="AJ3478" s="35"/>
      <c r="AK3478" s="35"/>
    </row>
    <row r="3479" spans="7:37" s="13" customFormat="1" ht="13.9" customHeight="1" x14ac:dyDescent="0.3">
      <c r="G3479" s="44"/>
      <c r="H3479" s="44"/>
      <c r="I3479" s="44"/>
      <c r="J3479" s="44"/>
      <c r="K3479" s="44"/>
      <c r="L3479" s="44"/>
      <c r="M3479" s="44"/>
      <c r="N3479" s="44"/>
      <c r="O3479" s="44"/>
      <c r="P3479" s="44"/>
      <c r="Q3479" s="44"/>
      <c r="R3479" s="44"/>
      <c r="S3479" s="44"/>
      <c r="T3479" s="44"/>
      <c r="U3479" s="44"/>
      <c r="V3479" s="44"/>
      <c r="W3479" s="44"/>
      <c r="X3479" s="44"/>
      <c r="Y3479" s="44"/>
      <c r="Z3479" s="44"/>
      <c r="AA3479" s="35"/>
      <c r="AB3479" s="35"/>
      <c r="AC3479" s="35"/>
      <c r="AD3479" s="35"/>
      <c r="AE3479" s="35"/>
      <c r="AF3479" s="35"/>
      <c r="AG3479" s="35"/>
      <c r="AH3479" s="35"/>
      <c r="AI3479" s="35"/>
      <c r="AJ3479" s="35"/>
      <c r="AK3479" s="35"/>
    </row>
    <row r="3480" spans="7:37" s="13" customFormat="1" ht="13.9" customHeight="1" x14ac:dyDescent="0.3">
      <c r="G3480" s="44"/>
      <c r="H3480" s="44"/>
      <c r="I3480" s="44"/>
      <c r="J3480" s="44"/>
      <c r="K3480" s="44"/>
      <c r="L3480" s="44"/>
      <c r="M3480" s="44"/>
      <c r="N3480" s="44"/>
      <c r="O3480" s="44"/>
      <c r="P3480" s="44"/>
      <c r="Q3480" s="44"/>
      <c r="R3480" s="44"/>
      <c r="S3480" s="44"/>
      <c r="T3480" s="44"/>
      <c r="U3480" s="44"/>
      <c r="V3480" s="44"/>
      <c r="W3480" s="44"/>
      <c r="X3480" s="44"/>
      <c r="Y3480" s="44"/>
      <c r="Z3480" s="44"/>
      <c r="AA3480" s="35"/>
      <c r="AB3480" s="35"/>
      <c r="AC3480" s="35"/>
      <c r="AD3480" s="35"/>
      <c r="AE3480" s="35"/>
      <c r="AF3480" s="35"/>
      <c r="AG3480" s="35"/>
      <c r="AH3480" s="35"/>
      <c r="AI3480" s="35"/>
      <c r="AJ3480" s="35"/>
      <c r="AK3480" s="35"/>
    </row>
    <row r="3481" spans="7:37" s="13" customFormat="1" ht="13.9" customHeight="1" x14ac:dyDescent="0.3">
      <c r="G3481" s="44"/>
      <c r="H3481" s="44"/>
      <c r="I3481" s="44"/>
      <c r="J3481" s="44"/>
      <c r="K3481" s="44"/>
      <c r="L3481" s="44"/>
      <c r="M3481" s="44"/>
      <c r="N3481" s="44"/>
      <c r="O3481" s="44"/>
      <c r="P3481" s="44"/>
      <c r="Q3481" s="44"/>
      <c r="R3481" s="44"/>
      <c r="S3481" s="44"/>
      <c r="T3481" s="44"/>
      <c r="U3481" s="44"/>
      <c r="V3481" s="44"/>
      <c r="W3481" s="44"/>
      <c r="X3481" s="44"/>
      <c r="Y3481" s="44"/>
      <c r="Z3481" s="44"/>
      <c r="AA3481" s="35"/>
      <c r="AB3481" s="35"/>
      <c r="AC3481" s="35"/>
      <c r="AD3481" s="35"/>
      <c r="AE3481" s="35"/>
      <c r="AF3481" s="35"/>
      <c r="AG3481" s="35"/>
      <c r="AH3481" s="35"/>
      <c r="AI3481" s="35"/>
      <c r="AJ3481" s="35"/>
      <c r="AK3481" s="35"/>
    </row>
    <row r="3482" spans="7:37" s="13" customFormat="1" ht="13.9" customHeight="1" x14ac:dyDescent="0.3">
      <c r="G3482" s="44"/>
      <c r="H3482" s="44"/>
      <c r="I3482" s="44"/>
      <c r="J3482" s="44"/>
      <c r="K3482" s="44"/>
      <c r="L3482" s="44"/>
      <c r="M3482" s="44"/>
      <c r="N3482" s="44"/>
      <c r="O3482" s="44"/>
      <c r="P3482" s="44"/>
      <c r="Q3482" s="44"/>
      <c r="R3482" s="44"/>
      <c r="S3482" s="44"/>
      <c r="T3482" s="44"/>
      <c r="U3482" s="44"/>
      <c r="V3482" s="44"/>
      <c r="W3482" s="44"/>
      <c r="X3482" s="44"/>
      <c r="Y3482" s="44"/>
      <c r="Z3482" s="44"/>
      <c r="AA3482" s="35"/>
      <c r="AB3482" s="35"/>
      <c r="AC3482" s="35"/>
      <c r="AD3482" s="35"/>
      <c r="AE3482" s="35"/>
      <c r="AF3482" s="35"/>
      <c r="AG3482" s="35"/>
      <c r="AH3482" s="35"/>
      <c r="AI3482" s="35"/>
      <c r="AJ3482" s="35"/>
      <c r="AK3482" s="35"/>
    </row>
    <row r="3483" spans="7:37" s="13" customFormat="1" ht="13.9" customHeight="1" x14ac:dyDescent="0.3">
      <c r="G3483" s="44"/>
      <c r="H3483" s="44"/>
      <c r="I3483" s="44"/>
      <c r="J3483" s="44"/>
      <c r="K3483" s="44"/>
      <c r="L3483" s="44"/>
      <c r="M3483" s="44"/>
      <c r="N3483" s="44"/>
      <c r="O3483" s="44"/>
      <c r="P3483" s="44"/>
      <c r="Q3483" s="44"/>
      <c r="R3483" s="44"/>
      <c r="S3483" s="44"/>
      <c r="T3483" s="44"/>
      <c r="U3483" s="44"/>
      <c r="V3483" s="44"/>
      <c r="W3483" s="44"/>
      <c r="X3483" s="44"/>
      <c r="Y3483" s="44"/>
      <c r="Z3483" s="44"/>
      <c r="AA3483" s="35"/>
      <c r="AB3483" s="35"/>
      <c r="AC3483" s="35"/>
      <c r="AD3483" s="35"/>
      <c r="AE3483" s="35"/>
      <c r="AF3483" s="35"/>
      <c r="AG3483" s="35"/>
      <c r="AH3483" s="35"/>
      <c r="AI3483" s="35"/>
      <c r="AJ3483" s="35"/>
      <c r="AK3483" s="35"/>
    </row>
    <row r="3484" spans="7:37" s="13" customFormat="1" ht="13.9" customHeight="1" x14ac:dyDescent="0.3">
      <c r="G3484" s="44"/>
      <c r="H3484" s="44"/>
      <c r="I3484" s="44"/>
      <c r="J3484" s="44"/>
      <c r="K3484" s="44"/>
      <c r="L3484" s="44"/>
      <c r="M3484" s="44"/>
      <c r="N3484" s="44"/>
      <c r="O3484" s="44"/>
      <c r="P3484" s="44"/>
      <c r="Q3484" s="44"/>
      <c r="R3484" s="44"/>
      <c r="S3484" s="44"/>
      <c r="T3484" s="44"/>
      <c r="U3484" s="44"/>
      <c r="V3484" s="44"/>
      <c r="W3484" s="44"/>
      <c r="X3484" s="44"/>
      <c r="Y3484" s="44"/>
      <c r="Z3484" s="44"/>
      <c r="AA3484" s="35"/>
      <c r="AB3484" s="35"/>
      <c r="AC3484" s="35"/>
      <c r="AD3484" s="35"/>
      <c r="AE3484" s="35"/>
      <c r="AF3484" s="35"/>
      <c r="AG3484" s="35"/>
      <c r="AH3484" s="35"/>
      <c r="AI3484" s="35"/>
      <c r="AJ3484" s="35"/>
      <c r="AK3484" s="35"/>
    </row>
    <row r="3485" spans="7:37" s="13" customFormat="1" ht="13.9" customHeight="1" x14ac:dyDescent="0.3">
      <c r="G3485" s="44"/>
      <c r="H3485" s="44"/>
      <c r="I3485" s="44"/>
      <c r="J3485" s="44"/>
      <c r="K3485" s="44"/>
      <c r="L3485" s="44"/>
      <c r="M3485" s="44"/>
      <c r="N3485" s="44"/>
      <c r="O3485" s="44"/>
      <c r="P3485" s="44"/>
      <c r="Q3485" s="44"/>
      <c r="R3485" s="44"/>
      <c r="S3485" s="44"/>
      <c r="T3485" s="44"/>
      <c r="U3485" s="44"/>
      <c r="V3485" s="44"/>
      <c r="W3485" s="44"/>
      <c r="X3485" s="44"/>
      <c r="Y3485" s="44"/>
      <c r="Z3485" s="44"/>
      <c r="AA3485" s="35"/>
      <c r="AB3485" s="35"/>
      <c r="AC3485" s="35"/>
      <c r="AD3485" s="35"/>
      <c r="AE3485" s="35"/>
      <c r="AF3485" s="35"/>
      <c r="AG3485" s="35"/>
      <c r="AH3485" s="35"/>
      <c r="AI3485" s="35"/>
      <c r="AJ3485" s="35"/>
      <c r="AK3485" s="35"/>
    </row>
    <row r="3486" spans="7:37" s="13" customFormat="1" ht="13.9" customHeight="1" x14ac:dyDescent="0.3">
      <c r="G3486" s="44"/>
      <c r="H3486" s="44"/>
      <c r="I3486" s="44"/>
      <c r="J3486" s="44"/>
      <c r="K3486" s="44"/>
      <c r="L3486" s="44"/>
      <c r="M3486" s="44"/>
      <c r="N3486" s="44"/>
      <c r="O3486" s="44"/>
      <c r="P3486" s="44"/>
      <c r="Q3486" s="44"/>
      <c r="R3486" s="44"/>
      <c r="S3486" s="44"/>
      <c r="T3486" s="44"/>
      <c r="U3486" s="44"/>
      <c r="V3486" s="44"/>
      <c r="W3486" s="44"/>
      <c r="X3486" s="44"/>
      <c r="Y3486" s="44"/>
      <c r="Z3486" s="44"/>
      <c r="AA3486" s="35"/>
      <c r="AB3486" s="35"/>
      <c r="AC3486" s="35"/>
      <c r="AD3486" s="35"/>
      <c r="AE3486" s="35"/>
      <c r="AF3486" s="35"/>
      <c r="AG3486" s="35"/>
      <c r="AH3486" s="35"/>
      <c r="AI3486" s="35"/>
      <c r="AJ3486" s="35"/>
      <c r="AK3486" s="35"/>
    </row>
    <row r="3487" spans="7:37" s="13" customFormat="1" ht="13.9" customHeight="1" x14ac:dyDescent="0.3">
      <c r="G3487" s="44"/>
      <c r="H3487" s="44"/>
      <c r="I3487" s="44"/>
      <c r="J3487" s="44"/>
      <c r="K3487" s="44"/>
      <c r="L3487" s="44"/>
      <c r="M3487" s="44"/>
      <c r="N3487" s="44"/>
      <c r="O3487" s="44"/>
      <c r="P3487" s="44"/>
      <c r="Q3487" s="44"/>
      <c r="R3487" s="44"/>
      <c r="S3487" s="44"/>
      <c r="T3487" s="44"/>
      <c r="U3487" s="44"/>
      <c r="V3487" s="44"/>
      <c r="W3487" s="44"/>
      <c r="X3487" s="44"/>
      <c r="Y3487" s="44"/>
      <c r="Z3487" s="44"/>
      <c r="AA3487" s="35"/>
      <c r="AB3487" s="35"/>
      <c r="AC3487" s="35"/>
      <c r="AD3487" s="35"/>
      <c r="AE3487" s="35"/>
      <c r="AF3487" s="35"/>
      <c r="AG3487" s="35"/>
      <c r="AH3487" s="35"/>
      <c r="AI3487" s="35"/>
      <c r="AJ3487" s="35"/>
      <c r="AK3487" s="35"/>
    </row>
    <row r="3488" spans="7:37" s="13" customFormat="1" ht="13.9" customHeight="1" x14ac:dyDescent="0.3">
      <c r="G3488" s="44"/>
      <c r="H3488" s="44"/>
      <c r="I3488" s="44"/>
      <c r="J3488" s="44"/>
      <c r="K3488" s="44"/>
      <c r="L3488" s="44"/>
      <c r="M3488" s="44"/>
      <c r="N3488" s="44"/>
      <c r="O3488" s="44"/>
      <c r="P3488" s="44"/>
      <c r="Q3488" s="44"/>
      <c r="R3488" s="44"/>
      <c r="S3488" s="44"/>
      <c r="T3488" s="44"/>
      <c r="U3488" s="44"/>
      <c r="V3488" s="44"/>
      <c r="W3488" s="44"/>
      <c r="X3488" s="44"/>
      <c r="Y3488" s="44"/>
      <c r="Z3488" s="44"/>
      <c r="AA3488" s="35"/>
      <c r="AB3488" s="35"/>
      <c r="AC3488" s="35"/>
      <c r="AD3488" s="35"/>
      <c r="AE3488" s="35"/>
      <c r="AF3488" s="35"/>
      <c r="AG3488" s="35"/>
      <c r="AH3488" s="35"/>
      <c r="AI3488" s="35"/>
      <c r="AJ3488" s="35"/>
      <c r="AK3488" s="35"/>
    </row>
    <row r="3489" spans="7:37" s="13" customFormat="1" ht="13.9" customHeight="1" x14ac:dyDescent="0.3">
      <c r="G3489" s="44"/>
      <c r="H3489" s="44"/>
      <c r="I3489" s="44"/>
      <c r="J3489" s="44"/>
      <c r="K3489" s="44"/>
      <c r="L3489" s="44"/>
      <c r="M3489" s="44"/>
      <c r="N3489" s="44"/>
      <c r="O3489" s="44"/>
      <c r="P3489" s="44"/>
      <c r="Q3489" s="44"/>
      <c r="R3489" s="44"/>
      <c r="S3489" s="44"/>
      <c r="T3489" s="44"/>
      <c r="U3489" s="44"/>
      <c r="V3489" s="44"/>
      <c r="W3489" s="44"/>
      <c r="X3489" s="44"/>
      <c r="Y3489" s="44"/>
      <c r="Z3489" s="44"/>
      <c r="AA3489" s="35"/>
      <c r="AB3489" s="35"/>
      <c r="AC3489" s="35"/>
      <c r="AD3489" s="35"/>
      <c r="AE3489" s="35"/>
      <c r="AF3489" s="35"/>
      <c r="AG3489" s="35"/>
      <c r="AH3489" s="35"/>
      <c r="AI3489" s="35"/>
      <c r="AJ3489" s="35"/>
      <c r="AK3489" s="35"/>
    </row>
    <row r="3490" spans="7:37" s="13" customFormat="1" ht="13.9" customHeight="1" x14ac:dyDescent="0.3">
      <c r="G3490" s="44"/>
      <c r="H3490" s="44"/>
      <c r="I3490" s="44"/>
      <c r="J3490" s="44"/>
      <c r="K3490" s="44"/>
      <c r="L3490" s="44"/>
      <c r="M3490" s="44"/>
      <c r="N3490" s="44"/>
      <c r="O3490" s="44"/>
      <c r="P3490" s="44"/>
      <c r="Q3490" s="44"/>
      <c r="R3490" s="44"/>
      <c r="S3490" s="44"/>
      <c r="T3490" s="44"/>
      <c r="U3490" s="44"/>
      <c r="V3490" s="44"/>
      <c r="W3490" s="44"/>
      <c r="X3490" s="44"/>
      <c r="Y3490" s="44"/>
      <c r="Z3490" s="44"/>
      <c r="AA3490" s="35"/>
      <c r="AB3490" s="35"/>
      <c r="AC3490" s="35"/>
      <c r="AD3490" s="35"/>
      <c r="AE3490" s="35"/>
      <c r="AF3490" s="35"/>
      <c r="AG3490" s="35"/>
      <c r="AH3490" s="35"/>
      <c r="AI3490" s="35"/>
      <c r="AJ3490" s="35"/>
      <c r="AK3490" s="35"/>
    </row>
    <row r="3491" spans="7:37" s="13" customFormat="1" ht="13.9" customHeight="1" x14ac:dyDescent="0.3">
      <c r="G3491" s="44"/>
      <c r="H3491" s="44"/>
      <c r="I3491" s="44"/>
      <c r="J3491" s="44"/>
      <c r="K3491" s="44"/>
      <c r="L3491" s="44"/>
      <c r="M3491" s="44"/>
      <c r="N3491" s="44"/>
      <c r="O3491" s="44"/>
      <c r="P3491" s="44"/>
      <c r="Q3491" s="44"/>
      <c r="R3491" s="44"/>
      <c r="S3491" s="44"/>
      <c r="T3491" s="44"/>
      <c r="U3491" s="44"/>
      <c r="V3491" s="44"/>
      <c r="W3491" s="44"/>
      <c r="X3491" s="44"/>
      <c r="Y3491" s="44"/>
      <c r="Z3491" s="44"/>
      <c r="AA3491" s="35"/>
      <c r="AB3491" s="35"/>
      <c r="AC3491" s="35"/>
      <c r="AD3491" s="35"/>
      <c r="AE3491" s="35"/>
      <c r="AF3491" s="35"/>
      <c r="AG3491" s="35"/>
      <c r="AH3491" s="35"/>
      <c r="AI3491" s="35"/>
      <c r="AJ3491" s="35"/>
      <c r="AK3491" s="35"/>
    </row>
    <row r="3492" spans="7:37" s="13" customFormat="1" ht="13.9" customHeight="1" x14ac:dyDescent="0.3">
      <c r="G3492" s="44"/>
      <c r="H3492" s="44"/>
      <c r="I3492" s="44"/>
      <c r="J3492" s="44"/>
      <c r="K3492" s="44"/>
      <c r="L3492" s="44"/>
      <c r="M3492" s="44"/>
      <c r="N3492" s="44"/>
      <c r="O3492" s="44"/>
      <c r="P3492" s="44"/>
      <c r="Q3492" s="44"/>
      <c r="R3492" s="44"/>
      <c r="S3492" s="44"/>
      <c r="T3492" s="44"/>
      <c r="U3492" s="44"/>
      <c r="V3492" s="44"/>
      <c r="W3492" s="44"/>
      <c r="X3492" s="44"/>
      <c r="Y3492" s="44"/>
      <c r="Z3492" s="44"/>
      <c r="AA3492" s="35"/>
      <c r="AB3492" s="35"/>
      <c r="AC3492" s="35"/>
      <c r="AD3492" s="35"/>
      <c r="AE3492" s="35"/>
      <c r="AF3492" s="35"/>
      <c r="AG3492" s="35"/>
      <c r="AH3492" s="35"/>
      <c r="AI3492" s="35"/>
      <c r="AJ3492" s="35"/>
      <c r="AK3492" s="35"/>
    </row>
    <row r="3493" spans="7:37" s="13" customFormat="1" ht="13.9" customHeight="1" x14ac:dyDescent="0.3">
      <c r="G3493" s="44"/>
      <c r="H3493" s="44"/>
      <c r="I3493" s="44"/>
      <c r="J3493" s="44"/>
      <c r="K3493" s="44"/>
      <c r="L3493" s="44"/>
      <c r="M3493" s="44"/>
      <c r="N3493" s="44"/>
      <c r="O3493" s="44"/>
      <c r="P3493" s="44"/>
      <c r="Q3493" s="44"/>
      <c r="R3493" s="44"/>
      <c r="S3493" s="44"/>
      <c r="T3493" s="44"/>
      <c r="U3493" s="44"/>
      <c r="V3493" s="44"/>
      <c r="W3493" s="44"/>
      <c r="X3493" s="44"/>
      <c r="Y3493" s="44"/>
      <c r="Z3493" s="44"/>
      <c r="AA3493" s="35"/>
      <c r="AB3493" s="35"/>
      <c r="AC3493" s="35"/>
      <c r="AD3493" s="35"/>
      <c r="AE3493" s="35"/>
      <c r="AF3493" s="35"/>
      <c r="AG3493" s="35"/>
      <c r="AH3493" s="35"/>
      <c r="AI3493" s="35"/>
      <c r="AJ3493" s="35"/>
      <c r="AK3493" s="35"/>
    </row>
    <row r="3494" spans="7:37" s="13" customFormat="1" ht="13.9" customHeight="1" x14ac:dyDescent="0.3">
      <c r="G3494" s="44"/>
      <c r="H3494" s="44"/>
      <c r="I3494" s="44"/>
      <c r="J3494" s="44"/>
      <c r="K3494" s="44"/>
      <c r="L3494" s="44"/>
      <c r="M3494" s="44"/>
      <c r="N3494" s="44"/>
      <c r="O3494" s="44"/>
      <c r="P3494" s="44"/>
      <c r="Q3494" s="44"/>
      <c r="R3494" s="44"/>
      <c r="S3494" s="44"/>
      <c r="T3494" s="44"/>
      <c r="U3494" s="44"/>
      <c r="V3494" s="44"/>
      <c r="W3494" s="44"/>
      <c r="X3494" s="44"/>
      <c r="Y3494" s="44"/>
      <c r="Z3494" s="44"/>
      <c r="AA3494" s="35"/>
      <c r="AB3494" s="35"/>
      <c r="AC3494" s="35"/>
      <c r="AD3494" s="35"/>
      <c r="AE3494" s="35"/>
      <c r="AF3494" s="35"/>
      <c r="AG3494" s="35"/>
      <c r="AH3494" s="35"/>
      <c r="AI3494" s="35"/>
      <c r="AJ3494" s="35"/>
      <c r="AK3494" s="35"/>
    </row>
    <row r="3495" spans="7:37" s="13" customFormat="1" ht="13.9" customHeight="1" x14ac:dyDescent="0.3">
      <c r="G3495" s="44"/>
      <c r="H3495" s="44"/>
      <c r="I3495" s="44"/>
      <c r="J3495" s="44"/>
      <c r="K3495" s="44"/>
      <c r="L3495" s="44"/>
      <c r="M3495" s="44"/>
      <c r="N3495" s="44"/>
      <c r="O3495" s="44"/>
      <c r="P3495" s="44"/>
      <c r="Q3495" s="44"/>
      <c r="R3495" s="44"/>
      <c r="S3495" s="44"/>
      <c r="T3495" s="44"/>
      <c r="U3495" s="44"/>
      <c r="V3495" s="44"/>
      <c r="W3495" s="44"/>
      <c r="X3495" s="44"/>
      <c r="Y3495" s="44"/>
      <c r="Z3495" s="44"/>
      <c r="AA3495" s="35"/>
      <c r="AB3495" s="35"/>
      <c r="AC3495" s="35"/>
      <c r="AD3495" s="35"/>
      <c r="AE3495" s="35"/>
      <c r="AF3495" s="35"/>
      <c r="AG3495" s="35"/>
      <c r="AH3495" s="35"/>
      <c r="AI3495" s="35"/>
      <c r="AJ3495" s="35"/>
      <c r="AK3495" s="35"/>
    </row>
    <row r="3496" spans="7:37" s="13" customFormat="1" ht="13.9" customHeight="1" x14ac:dyDescent="0.3">
      <c r="G3496" s="44"/>
      <c r="H3496" s="44"/>
      <c r="I3496" s="44"/>
      <c r="J3496" s="44"/>
      <c r="K3496" s="44"/>
      <c r="L3496" s="44"/>
      <c r="M3496" s="44"/>
      <c r="N3496" s="44"/>
      <c r="O3496" s="44"/>
      <c r="P3496" s="44"/>
      <c r="Q3496" s="44"/>
      <c r="R3496" s="44"/>
      <c r="S3496" s="44"/>
      <c r="T3496" s="44"/>
      <c r="U3496" s="44"/>
      <c r="V3496" s="44"/>
      <c r="W3496" s="44"/>
      <c r="X3496" s="44"/>
      <c r="Y3496" s="44"/>
      <c r="Z3496" s="44"/>
      <c r="AA3496" s="35"/>
      <c r="AB3496" s="35"/>
      <c r="AC3496" s="35"/>
      <c r="AD3496" s="35"/>
      <c r="AE3496" s="35"/>
      <c r="AF3496" s="35"/>
      <c r="AG3496" s="35"/>
      <c r="AH3496" s="35"/>
      <c r="AI3496" s="35"/>
      <c r="AJ3496" s="35"/>
      <c r="AK3496" s="35"/>
    </row>
    <row r="3497" spans="7:37" s="13" customFormat="1" ht="13.9" customHeight="1" x14ac:dyDescent="0.3">
      <c r="G3497" s="44"/>
      <c r="H3497" s="44"/>
      <c r="I3497" s="44"/>
      <c r="J3497" s="44"/>
      <c r="K3497" s="44"/>
      <c r="L3497" s="44"/>
      <c r="M3497" s="44"/>
      <c r="N3497" s="44"/>
      <c r="O3497" s="44"/>
      <c r="P3497" s="44"/>
      <c r="Q3497" s="44"/>
      <c r="R3497" s="44"/>
      <c r="S3497" s="44"/>
      <c r="T3497" s="44"/>
      <c r="U3497" s="44"/>
      <c r="V3497" s="44"/>
      <c r="W3497" s="44"/>
      <c r="X3497" s="44"/>
      <c r="Y3497" s="44"/>
      <c r="Z3497" s="44"/>
      <c r="AA3497" s="35"/>
      <c r="AB3497" s="35"/>
      <c r="AC3497" s="35"/>
      <c r="AD3497" s="35"/>
      <c r="AE3497" s="35"/>
      <c r="AF3497" s="35"/>
      <c r="AG3497" s="35"/>
      <c r="AH3497" s="35"/>
      <c r="AI3497" s="35"/>
      <c r="AJ3497" s="35"/>
      <c r="AK3497" s="35"/>
    </row>
    <row r="3498" spans="7:37" s="13" customFormat="1" ht="13.9" customHeight="1" x14ac:dyDescent="0.3">
      <c r="G3498" s="44"/>
      <c r="H3498" s="44"/>
      <c r="I3498" s="44"/>
      <c r="J3498" s="44"/>
      <c r="K3498" s="44"/>
      <c r="L3498" s="44"/>
      <c r="M3498" s="44"/>
      <c r="N3498" s="44"/>
      <c r="O3498" s="44"/>
      <c r="P3498" s="44"/>
      <c r="Q3498" s="44"/>
      <c r="R3498" s="44"/>
      <c r="S3498" s="44"/>
      <c r="T3498" s="44"/>
      <c r="U3498" s="44"/>
      <c r="V3498" s="44"/>
      <c r="W3498" s="44"/>
      <c r="X3498" s="44"/>
      <c r="Y3498" s="44"/>
      <c r="Z3498" s="44"/>
      <c r="AA3498" s="35"/>
      <c r="AB3498" s="35"/>
      <c r="AC3498" s="35"/>
      <c r="AD3498" s="35"/>
      <c r="AE3498" s="35"/>
      <c r="AF3498" s="35"/>
      <c r="AG3498" s="35"/>
      <c r="AH3498" s="35"/>
      <c r="AI3498" s="35"/>
      <c r="AJ3498" s="35"/>
      <c r="AK3498" s="35"/>
    </row>
    <row r="3499" spans="7:37" s="13" customFormat="1" ht="13.9" customHeight="1" x14ac:dyDescent="0.3">
      <c r="G3499" s="44"/>
      <c r="H3499" s="44"/>
      <c r="I3499" s="44"/>
      <c r="J3499" s="44"/>
      <c r="K3499" s="44"/>
      <c r="L3499" s="44"/>
      <c r="M3499" s="44"/>
      <c r="N3499" s="44"/>
      <c r="O3499" s="44"/>
      <c r="P3499" s="44"/>
      <c r="Q3499" s="44"/>
      <c r="R3499" s="44"/>
      <c r="S3499" s="44"/>
      <c r="T3499" s="44"/>
      <c r="U3499" s="44"/>
      <c r="V3499" s="44"/>
      <c r="W3499" s="44"/>
      <c r="X3499" s="44"/>
      <c r="Y3499" s="44"/>
      <c r="Z3499" s="44"/>
      <c r="AA3499" s="35"/>
      <c r="AB3499" s="35"/>
      <c r="AC3499" s="35"/>
      <c r="AD3499" s="35"/>
      <c r="AE3499" s="35"/>
      <c r="AF3499" s="35"/>
      <c r="AG3499" s="35"/>
      <c r="AH3499" s="35"/>
      <c r="AI3499" s="35"/>
      <c r="AJ3499" s="35"/>
      <c r="AK3499" s="35"/>
    </row>
    <row r="3500" spans="7:37" s="13" customFormat="1" ht="13.9" customHeight="1" x14ac:dyDescent="0.3">
      <c r="G3500" s="44"/>
      <c r="H3500" s="44"/>
      <c r="I3500" s="44"/>
      <c r="J3500" s="44"/>
      <c r="K3500" s="44"/>
      <c r="L3500" s="44"/>
      <c r="M3500" s="44"/>
      <c r="N3500" s="44"/>
      <c r="O3500" s="44"/>
      <c r="P3500" s="44"/>
      <c r="Q3500" s="44"/>
      <c r="R3500" s="44"/>
      <c r="S3500" s="44"/>
      <c r="T3500" s="44"/>
      <c r="U3500" s="44"/>
      <c r="V3500" s="44"/>
      <c r="W3500" s="44"/>
      <c r="X3500" s="44"/>
      <c r="Y3500" s="44"/>
      <c r="Z3500" s="44"/>
      <c r="AA3500" s="35"/>
      <c r="AB3500" s="35"/>
      <c r="AC3500" s="35"/>
      <c r="AD3500" s="35"/>
      <c r="AE3500" s="35"/>
      <c r="AF3500" s="35"/>
      <c r="AG3500" s="35"/>
      <c r="AH3500" s="35"/>
      <c r="AI3500" s="35"/>
      <c r="AJ3500" s="35"/>
      <c r="AK3500" s="35"/>
    </row>
    <row r="3501" spans="7:37" s="13" customFormat="1" ht="13.9" customHeight="1" x14ac:dyDescent="0.3">
      <c r="G3501" s="44"/>
      <c r="H3501" s="44"/>
      <c r="I3501" s="44"/>
      <c r="J3501" s="44"/>
      <c r="K3501" s="44"/>
      <c r="L3501" s="44"/>
      <c r="M3501" s="44"/>
      <c r="N3501" s="44"/>
      <c r="O3501" s="44"/>
      <c r="P3501" s="44"/>
      <c r="Q3501" s="44"/>
      <c r="R3501" s="44"/>
      <c r="S3501" s="44"/>
      <c r="T3501" s="44"/>
      <c r="U3501" s="44"/>
      <c r="V3501" s="44"/>
      <c r="W3501" s="44"/>
      <c r="X3501" s="44"/>
      <c r="Y3501" s="44"/>
      <c r="Z3501" s="44"/>
      <c r="AA3501" s="35"/>
      <c r="AB3501" s="35"/>
      <c r="AC3501" s="35"/>
      <c r="AD3501" s="35"/>
      <c r="AE3501" s="35"/>
      <c r="AF3501" s="35"/>
      <c r="AG3501" s="35"/>
      <c r="AH3501" s="35"/>
      <c r="AI3501" s="35"/>
      <c r="AJ3501" s="35"/>
      <c r="AK3501" s="35"/>
    </row>
    <row r="3502" spans="7:37" s="13" customFormat="1" ht="13.9" customHeight="1" x14ac:dyDescent="0.3">
      <c r="G3502" s="44"/>
      <c r="H3502" s="44"/>
      <c r="I3502" s="44"/>
      <c r="J3502" s="44"/>
      <c r="K3502" s="44"/>
      <c r="L3502" s="44"/>
      <c r="M3502" s="44"/>
      <c r="N3502" s="44"/>
      <c r="O3502" s="44"/>
      <c r="P3502" s="44"/>
      <c r="Q3502" s="44"/>
      <c r="R3502" s="44"/>
      <c r="S3502" s="44"/>
      <c r="T3502" s="44"/>
      <c r="U3502" s="44"/>
      <c r="V3502" s="44"/>
      <c r="W3502" s="44"/>
      <c r="X3502" s="44"/>
      <c r="Y3502" s="44"/>
      <c r="Z3502" s="44"/>
      <c r="AA3502" s="35"/>
      <c r="AB3502" s="35"/>
      <c r="AC3502" s="35"/>
      <c r="AD3502" s="35"/>
      <c r="AE3502" s="35"/>
      <c r="AF3502" s="35"/>
      <c r="AG3502" s="35"/>
      <c r="AH3502" s="35"/>
      <c r="AI3502" s="35"/>
      <c r="AJ3502" s="35"/>
      <c r="AK3502" s="35"/>
    </row>
    <row r="3503" spans="7:37" s="13" customFormat="1" ht="13.9" customHeight="1" x14ac:dyDescent="0.3">
      <c r="G3503" s="44"/>
      <c r="H3503" s="44"/>
      <c r="I3503" s="44"/>
      <c r="J3503" s="44"/>
      <c r="K3503" s="44"/>
      <c r="L3503" s="44"/>
      <c r="M3503" s="44"/>
      <c r="N3503" s="44"/>
      <c r="O3503" s="44"/>
      <c r="P3503" s="44"/>
      <c r="Q3503" s="44"/>
      <c r="R3503" s="44"/>
      <c r="S3503" s="44"/>
      <c r="T3503" s="44"/>
      <c r="U3503" s="44"/>
      <c r="V3503" s="44"/>
      <c r="W3503" s="44"/>
      <c r="X3503" s="44"/>
      <c r="Y3503" s="44"/>
      <c r="Z3503" s="44"/>
      <c r="AA3503" s="35"/>
      <c r="AB3503" s="35"/>
      <c r="AC3503" s="35"/>
      <c r="AD3503" s="35"/>
      <c r="AE3503" s="35"/>
      <c r="AF3503" s="35"/>
      <c r="AG3503" s="35"/>
      <c r="AH3503" s="35"/>
      <c r="AI3503" s="35"/>
      <c r="AJ3503" s="35"/>
      <c r="AK3503" s="35"/>
    </row>
    <row r="3504" spans="7:37" s="13" customFormat="1" ht="13.9" customHeight="1" x14ac:dyDescent="0.3">
      <c r="G3504" s="44"/>
      <c r="H3504" s="44"/>
      <c r="I3504" s="44"/>
      <c r="J3504" s="44"/>
      <c r="K3504" s="44"/>
      <c r="L3504" s="44"/>
      <c r="M3504" s="44"/>
      <c r="N3504" s="44"/>
      <c r="O3504" s="44"/>
      <c r="P3504" s="44"/>
      <c r="Q3504" s="44"/>
      <c r="R3504" s="44"/>
      <c r="S3504" s="44"/>
      <c r="T3504" s="44"/>
      <c r="U3504" s="44"/>
      <c r="V3504" s="44"/>
      <c r="W3504" s="44"/>
      <c r="X3504" s="44"/>
      <c r="Y3504" s="44"/>
      <c r="Z3504" s="44"/>
      <c r="AA3504" s="35"/>
      <c r="AB3504" s="35"/>
      <c r="AC3504" s="35"/>
      <c r="AD3504" s="35"/>
      <c r="AE3504" s="35"/>
      <c r="AF3504" s="35"/>
      <c r="AG3504" s="35"/>
      <c r="AH3504" s="35"/>
      <c r="AI3504" s="35"/>
      <c r="AJ3504" s="35"/>
      <c r="AK3504" s="35"/>
    </row>
    <row r="3505" spans="7:37" s="13" customFormat="1" ht="13.9" customHeight="1" x14ac:dyDescent="0.3">
      <c r="G3505" s="44"/>
      <c r="H3505" s="44"/>
      <c r="I3505" s="44"/>
      <c r="J3505" s="44"/>
      <c r="K3505" s="44"/>
      <c r="L3505" s="44"/>
      <c r="M3505" s="44"/>
      <c r="N3505" s="44"/>
      <c r="O3505" s="44"/>
      <c r="P3505" s="44"/>
      <c r="Q3505" s="44"/>
      <c r="R3505" s="44"/>
      <c r="S3505" s="44"/>
      <c r="T3505" s="44"/>
      <c r="U3505" s="44"/>
      <c r="V3505" s="44"/>
      <c r="W3505" s="44"/>
      <c r="X3505" s="44"/>
      <c r="Y3505" s="44"/>
      <c r="Z3505" s="44"/>
      <c r="AA3505" s="35"/>
      <c r="AB3505" s="35"/>
      <c r="AC3505" s="35"/>
      <c r="AD3505" s="35"/>
      <c r="AE3505" s="35"/>
      <c r="AF3505" s="35"/>
      <c r="AG3505" s="35"/>
      <c r="AH3505" s="35"/>
      <c r="AI3505" s="35"/>
      <c r="AJ3505" s="35"/>
      <c r="AK3505" s="35"/>
    </row>
    <row r="3506" spans="7:37" s="13" customFormat="1" ht="13.9" customHeight="1" x14ac:dyDescent="0.3">
      <c r="G3506" s="44"/>
      <c r="H3506" s="44"/>
      <c r="I3506" s="44"/>
      <c r="J3506" s="44"/>
      <c r="K3506" s="44"/>
      <c r="L3506" s="44"/>
      <c r="M3506" s="44"/>
      <c r="N3506" s="44"/>
      <c r="O3506" s="44"/>
      <c r="P3506" s="44"/>
      <c r="Q3506" s="44"/>
      <c r="R3506" s="44"/>
      <c r="S3506" s="44"/>
      <c r="T3506" s="44"/>
      <c r="U3506" s="44"/>
      <c r="V3506" s="44"/>
      <c r="W3506" s="44"/>
      <c r="X3506" s="44"/>
      <c r="Y3506" s="44"/>
      <c r="Z3506" s="44"/>
      <c r="AA3506" s="35"/>
      <c r="AB3506" s="35"/>
      <c r="AC3506" s="35"/>
      <c r="AD3506" s="35"/>
      <c r="AE3506" s="35"/>
      <c r="AF3506" s="35"/>
      <c r="AG3506" s="35"/>
      <c r="AH3506" s="35"/>
      <c r="AI3506" s="35"/>
      <c r="AJ3506" s="35"/>
      <c r="AK3506" s="35"/>
    </row>
    <row r="3507" spans="7:37" s="13" customFormat="1" ht="13.9" customHeight="1" x14ac:dyDescent="0.3">
      <c r="G3507" s="44"/>
      <c r="H3507" s="44"/>
      <c r="I3507" s="44"/>
      <c r="J3507" s="44"/>
      <c r="K3507" s="44"/>
      <c r="L3507" s="44"/>
      <c r="M3507" s="44"/>
      <c r="N3507" s="44"/>
      <c r="O3507" s="44"/>
      <c r="P3507" s="44"/>
      <c r="Q3507" s="44"/>
      <c r="R3507" s="44"/>
      <c r="S3507" s="44"/>
      <c r="T3507" s="44"/>
      <c r="U3507" s="44"/>
      <c r="V3507" s="44"/>
      <c r="W3507" s="44"/>
      <c r="X3507" s="44"/>
      <c r="Y3507" s="44"/>
      <c r="Z3507" s="44"/>
      <c r="AA3507" s="35"/>
      <c r="AB3507" s="35"/>
      <c r="AC3507" s="35"/>
      <c r="AD3507" s="35"/>
      <c r="AE3507" s="35"/>
      <c r="AF3507" s="35"/>
      <c r="AG3507" s="35"/>
      <c r="AH3507" s="35"/>
      <c r="AI3507" s="35"/>
      <c r="AJ3507" s="35"/>
      <c r="AK3507" s="35"/>
    </row>
    <row r="3508" spans="7:37" s="13" customFormat="1" ht="13.9" customHeight="1" x14ac:dyDescent="0.3">
      <c r="G3508" s="44"/>
      <c r="H3508" s="44"/>
      <c r="I3508" s="44"/>
      <c r="J3508" s="44"/>
      <c r="K3508" s="44"/>
      <c r="L3508" s="44"/>
      <c r="M3508" s="44"/>
      <c r="N3508" s="44"/>
      <c r="O3508" s="44"/>
      <c r="P3508" s="44"/>
      <c r="Q3508" s="44"/>
      <c r="R3508" s="44"/>
      <c r="S3508" s="44"/>
      <c r="T3508" s="44"/>
      <c r="U3508" s="44"/>
      <c r="V3508" s="44"/>
      <c r="W3508" s="44"/>
      <c r="X3508" s="44"/>
      <c r="Y3508" s="44"/>
      <c r="Z3508" s="44"/>
      <c r="AA3508" s="35"/>
      <c r="AB3508" s="35"/>
      <c r="AC3508" s="35"/>
      <c r="AD3508" s="35"/>
      <c r="AE3508" s="35"/>
      <c r="AF3508" s="35"/>
      <c r="AG3508" s="35"/>
      <c r="AH3508" s="35"/>
      <c r="AI3508" s="35"/>
      <c r="AJ3508" s="35"/>
      <c r="AK3508" s="35"/>
    </row>
    <row r="3509" spans="7:37" s="13" customFormat="1" ht="13.9" customHeight="1" x14ac:dyDescent="0.3">
      <c r="G3509" s="44"/>
      <c r="H3509" s="44"/>
      <c r="I3509" s="44"/>
      <c r="J3509" s="44"/>
      <c r="K3509" s="44"/>
      <c r="L3509" s="44"/>
      <c r="M3509" s="44"/>
      <c r="N3509" s="44"/>
      <c r="O3509" s="44"/>
      <c r="P3509" s="44"/>
      <c r="Q3509" s="44"/>
      <c r="R3509" s="44"/>
      <c r="S3509" s="44"/>
      <c r="T3509" s="44"/>
      <c r="U3509" s="44"/>
      <c r="V3509" s="44"/>
      <c r="W3509" s="44"/>
      <c r="X3509" s="44"/>
      <c r="Y3509" s="44"/>
      <c r="Z3509" s="44"/>
      <c r="AA3509" s="35"/>
      <c r="AB3509" s="35"/>
      <c r="AC3509" s="35"/>
      <c r="AD3509" s="35"/>
      <c r="AE3509" s="35"/>
      <c r="AF3509" s="35"/>
      <c r="AG3509" s="35"/>
      <c r="AH3509" s="35"/>
      <c r="AI3509" s="35"/>
      <c r="AJ3509" s="35"/>
      <c r="AK3509" s="35"/>
    </row>
    <row r="3510" spans="7:37" s="13" customFormat="1" ht="13.9" customHeight="1" x14ac:dyDescent="0.3">
      <c r="G3510" s="44"/>
      <c r="H3510" s="44"/>
      <c r="I3510" s="44"/>
      <c r="J3510" s="44"/>
      <c r="K3510" s="44"/>
      <c r="L3510" s="44"/>
      <c r="M3510" s="44"/>
      <c r="N3510" s="44"/>
      <c r="O3510" s="44"/>
      <c r="P3510" s="44"/>
      <c r="Q3510" s="44"/>
      <c r="R3510" s="44"/>
      <c r="S3510" s="44"/>
      <c r="T3510" s="44"/>
      <c r="U3510" s="44"/>
      <c r="V3510" s="44"/>
      <c r="W3510" s="44"/>
      <c r="X3510" s="44"/>
      <c r="Y3510" s="44"/>
      <c r="Z3510" s="44"/>
      <c r="AA3510" s="35"/>
      <c r="AB3510" s="35"/>
      <c r="AC3510" s="35"/>
      <c r="AD3510" s="35"/>
      <c r="AE3510" s="35"/>
      <c r="AF3510" s="35"/>
      <c r="AG3510" s="35"/>
      <c r="AH3510" s="35"/>
      <c r="AI3510" s="35"/>
      <c r="AJ3510" s="35"/>
      <c r="AK3510" s="35"/>
    </row>
    <row r="3511" spans="7:37" s="13" customFormat="1" ht="13.9" customHeight="1" x14ac:dyDescent="0.3">
      <c r="G3511" s="44"/>
      <c r="H3511" s="44"/>
      <c r="I3511" s="44"/>
      <c r="J3511" s="44"/>
      <c r="K3511" s="44"/>
      <c r="L3511" s="44"/>
      <c r="M3511" s="44"/>
      <c r="N3511" s="44"/>
      <c r="O3511" s="44"/>
      <c r="P3511" s="44"/>
      <c r="Q3511" s="44"/>
      <c r="R3511" s="44"/>
      <c r="S3511" s="44"/>
      <c r="T3511" s="44"/>
      <c r="U3511" s="44"/>
      <c r="V3511" s="44"/>
      <c r="W3511" s="44"/>
      <c r="X3511" s="44"/>
      <c r="Y3511" s="44"/>
      <c r="Z3511" s="44"/>
      <c r="AA3511" s="35"/>
      <c r="AB3511" s="35"/>
      <c r="AC3511" s="35"/>
      <c r="AD3511" s="35"/>
      <c r="AE3511" s="35"/>
      <c r="AF3511" s="35"/>
      <c r="AG3511" s="35"/>
      <c r="AH3511" s="35"/>
      <c r="AI3511" s="35"/>
      <c r="AJ3511" s="35"/>
      <c r="AK3511" s="35"/>
    </row>
    <row r="3512" spans="7:37" s="13" customFormat="1" ht="13.9" customHeight="1" x14ac:dyDescent="0.3">
      <c r="G3512" s="44"/>
      <c r="H3512" s="44"/>
      <c r="I3512" s="44"/>
      <c r="J3512" s="44"/>
      <c r="K3512" s="44"/>
      <c r="L3512" s="44"/>
      <c r="M3512" s="44"/>
      <c r="N3512" s="44"/>
      <c r="O3512" s="44"/>
      <c r="P3512" s="44"/>
      <c r="Q3512" s="44"/>
      <c r="R3512" s="44"/>
      <c r="S3512" s="44"/>
      <c r="T3512" s="44"/>
      <c r="U3512" s="44"/>
      <c r="V3512" s="44"/>
      <c r="W3512" s="44"/>
      <c r="X3512" s="44"/>
      <c r="Y3512" s="44"/>
      <c r="Z3512" s="44"/>
      <c r="AA3512" s="35"/>
      <c r="AB3512" s="35"/>
      <c r="AC3512" s="35"/>
      <c r="AD3512" s="35"/>
      <c r="AE3512" s="35"/>
      <c r="AF3512" s="35"/>
      <c r="AG3512" s="35"/>
      <c r="AH3512" s="35"/>
      <c r="AI3512" s="35"/>
      <c r="AJ3512" s="35"/>
      <c r="AK3512" s="35"/>
    </row>
    <row r="3513" spans="7:37" s="13" customFormat="1" ht="13.9" customHeight="1" x14ac:dyDescent="0.3">
      <c r="G3513" s="44"/>
      <c r="H3513" s="44"/>
      <c r="I3513" s="44"/>
      <c r="J3513" s="44"/>
      <c r="K3513" s="44"/>
      <c r="L3513" s="44"/>
      <c r="M3513" s="44"/>
      <c r="N3513" s="44"/>
      <c r="O3513" s="44"/>
      <c r="P3513" s="44"/>
      <c r="Q3513" s="44"/>
      <c r="R3513" s="44"/>
      <c r="S3513" s="44"/>
      <c r="T3513" s="44"/>
      <c r="U3513" s="44"/>
      <c r="V3513" s="44"/>
      <c r="W3513" s="44"/>
      <c r="X3513" s="44"/>
      <c r="Y3513" s="44"/>
      <c r="Z3513" s="44"/>
      <c r="AA3513" s="35"/>
      <c r="AB3513" s="35"/>
      <c r="AC3513" s="35"/>
      <c r="AD3513" s="35"/>
      <c r="AE3513" s="35"/>
      <c r="AF3513" s="35"/>
      <c r="AG3513" s="35"/>
      <c r="AH3513" s="35"/>
      <c r="AI3513" s="35"/>
      <c r="AJ3513" s="35"/>
      <c r="AK3513" s="35"/>
    </row>
    <row r="3514" spans="7:37" s="13" customFormat="1" ht="13.9" customHeight="1" x14ac:dyDescent="0.3">
      <c r="G3514" s="44"/>
      <c r="H3514" s="44"/>
      <c r="I3514" s="44"/>
      <c r="J3514" s="44"/>
      <c r="K3514" s="44"/>
      <c r="L3514" s="44"/>
      <c r="M3514" s="44"/>
      <c r="N3514" s="44"/>
      <c r="O3514" s="44"/>
      <c r="P3514" s="44"/>
      <c r="Q3514" s="44"/>
      <c r="R3514" s="44"/>
      <c r="S3514" s="44"/>
      <c r="T3514" s="44"/>
      <c r="U3514" s="44"/>
      <c r="V3514" s="44"/>
      <c r="W3514" s="44"/>
      <c r="X3514" s="44"/>
      <c r="Y3514" s="44"/>
      <c r="Z3514" s="44"/>
      <c r="AA3514" s="35"/>
      <c r="AB3514" s="35"/>
      <c r="AC3514" s="35"/>
      <c r="AD3514" s="35"/>
      <c r="AE3514" s="35"/>
      <c r="AF3514" s="35"/>
      <c r="AG3514" s="35"/>
      <c r="AH3514" s="35"/>
      <c r="AI3514" s="35"/>
      <c r="AJ3514" s="35"/>
      <c r="AK3514" s="35"/>
    </row>
    <row r="3515" spans="7:37" s="13" customFormat="1" ht="13.9" customHeight="1" x14ac:dyDescent="0.3">
      <c r="G3515" s="44"/>
      <c r="H3515" s="44"/>
      <c r="I3515" s="44"/>
      <c r="J3515" s="44"/>
      <c r="K3515" s="44"/>
      <c r="L3515" s="44"/>
      <c r="M3515" s="44"/>
      <c r="N3515" s="44"/>
      <c r="O3515" s="44"/>
      <c r="P3515" s="44"/>
      <c r="Q3515" s="44"/>
      <c r="R3515" s="44"/>
      <c r="S3515" s="44"/>
      <c r="T3515" s="44"/>
      <c r="U3515" s="44"/>
      <c r="V3515" s="44"/>
      <c r="W3515" s="44"/>
      <c r="X3515" s="44"/>
      <c r="Y3515" s="44"/>
      <c r="Z3515" s="44"/>
      <c r="AA3515" s="35"/>
      <c r="AB3515" s="35"/>
      <c r="AC3515" s="35"/>
      <c r="AD3515" s="35"/>
      <c r="AE3515" s="35"/>
      <c r="AF3515" s="35"/>
      <c r="AG3515" s="35"/>
      <c r="AH3515" s="35"/>
      <c r="AI3515" s="35"/>
      <c r="AJ3515" s="35"/>
      <c r="AK3515" s="35"/>
    </row>
    <row r="3516" spans="7:37" s="13" customFormat="1" ht="13.9" customHeight="1" x14ac:dyDescent="0.3">
      <c r="G3516" s="44"/>
      <c r="H3516" s="44"/>
      <c r="I3516" s="44"/>
      <c r="J3516" s="44"/>
      <c r="K3516" s="44"/>
      <c r="L3516" s="44"/>
      <c r="M3516" s="44"/>
      <c r="N3516" s="44"/>
      <c r="O3516" s="44"/>
      <c r="P3516" s="44"/>
      <c r="Q3516" s="44"/>
      <c r="R3516" s="44"/>
      <c r="S3516" s="44"/>
      <c r="T3516" s="44"/>
      <c r="U3516" s="44"/>
      <c r="V3516" s="44"/>
      <c r="W3516" s="44"/>
      <c r="X3516" s="44"/>
      <c r="Y3516" s="44"/>
      <c r="Z3516" s="44"/>
      <c r="AA3516" s="35"/>
      <c r="AB3516" s="35"/>
      <c r="AC3516" s="35"/>
      <c r="AD3516" s="35"/>
      <c r="AE3516" s="35"/>
      <c r="AF3516" s="35"/>
      <c r="AG3516" s="35"/>
      <c r="AH3516" s="35"/>
      <c r="AI3516" s="35"/>
      <c r="AJ3516" s="35"/>
      <c r="AK3516" s="35"/>
    </row>
    <row r="3517" spans="7:37" s="13" customFormat="1" ht="13.9" customHeight="1" x14ac:dyDescent="0.3">
      <c r="G3517" s="44"/>
      <c r="H3517" s="44"/>
      <c r="I3517" s="44"/>
      <c r="J3517" s="44"/>
      <c r="K3517" s="44"/>
      <c r="L3517" s="44"/>
      <c r="M3517" s="44"/>
      <c r="N3517" s="44"/>
      <c r="O3517" s="44"/>
      <c r="P3517" s="44"/>
      <c r="Q3517" s="44"/>
      <c r="R3517" s="44"/>
      <c r="S3517" s="44"/>
      <c r="T3517" s="44"/>
      <c r="U3517" s="44"/>
      <c r="V3517" s="44"/>
      <c r="W3517" s="44"/>
      <c r="X3517" s="44"/>
      <c r="Y3517" s="44"/>
      <c r="Z3517" s="44"/>
      <c r="AA3517" s="35"/>
      <c r="AB3517" s="35"/>
      <c r="AC3517" s="35"/>
      <c r="AD3517" s="35"/>
      <c r="AE3517" s="35"/>
      <c r="AF3517" s="35"/>
      <c r="AG3517" s="35"/>
      <c r="AH3517" s="35"/>
      <c r="AI3517" s="35"/>
      <c r="AJ3517" s="35"/>
      <c r="AK3517" s="35"/>
    </row>
    <row r="3518" spans="7:37" s="13" customFormat="1" ht="13.9" customHeight="1" x14ac:dyDescent="0.3">
      <c r="G3518" s="44"/>
      <c r="H3518" s="44"/>
      <c r="I3518" s="44"/>
      <c r="J3518" s="44"/>
      <c r="K3518" s="44"/>
      <c r="L3518" s="44"/>
      <c r="M3518" s="44"/>
      <c r="N3518" s="44"/>
      <c r="O3518" s="44"/>
      <c r="P3518" s="44"/>
      <c r="Q3518" s="44"/>
      <c r="R3518" s="44"/>
      <c r="S3518" s="44"/>
      <c r="T3518" s="44"/>
      <c r="U3518" s="44"/>
      <c r="V3518" s="44"/>
      <c r="W3518" s="44"/>
      <c r="X3518" s="44"/>
      <c r="Y3518" s="44"/>
      <c r="Z3518" s="44"/>
      <c r="AA3518" s="35"/>
      <c r="AB3518" s="35"/>
      <c r="AC3518" s="35"/>
      <c r="AD3518" s="35"/>
      <c r="AE3518" s="35"/>
      <c r="AF3518" s="35"/>
      <c r="AG3518" s="35"/>
      <c r="AH3518" s="35"/>
      <c r="AI3518" s="35"/>
      <c r="AJ3518" s="35"/>
      <c r="AK3518" s="35"/>
    </row>
    <row r="3519" spans="7:37" s="13" customFormat="1" ht="13.9" customHeight="1" x14ac:dyDescent="0.3">
      <c r="G3519" s="44"/>
      <c r="H3519" s="44"/>
      <c r="I3519" s="44"/>
      <c r="J3519" s="44"/>
      <c r="K3519" s="44"/>
      <c r="L3519" s="44"/>
      <c r="M3519" s="44"/>
      <c r="N3519" s="44"/>
      <c r="O3519" s="44"/>
      <c r="P3519" s="44"/>
      <c r="Q3519" s="44"/>
      <c r="R3519" s="44"/>
      <c r="S3519" s="44"/>
      <c r="T3519" s="44"/>
      <c r="U3519" s="44"/>
      <c r="V3519" s="44"/>
      <c r="W3519" s="44"/>
      <c r="X3519" s="44"/>
      <c r="Y3519" s="44"/>
      <c r="Z3519" s="44"/>
      <c r="AA3519" s="35"/>
      <c r="AB3519" s="35"/>
      <c r="AC3519" s="35"/>
      <c r="AD3519" s="35"/>
      <c r="AE3519" s="35"/>
      <c r="AF3519" s="35"/>
      <c r="AG3519" s="35"/>
      <c r="AH3519" s="35"/>
      <c r="AI3519" s="35"/>
      <c r="AJ3519" s="35"/>
      <c r="AK3519" s="35"/>
    </row>
    <row r="3520" spans="7:37" s="13" customFormat="1" ht="13.9" customHeight="1" x14ac:dyDescent="0.3">
      <c r="G3520" s="44"/>
      <c r="H3520" s="44"/>
      <c r="I3520" s="44"/>
      <c r="J3520" s="44"/>
      <c r="K3520" s="44"/>
      <c r="L3520" s="44"/>
      <c r="M3520" s="44"/>
      <c r="N3520" s="44"/>
      <c r="O3520" s="44"/>
      <c r="P3520" s="44"/>
      <c r="Q3520" s="44"/>
      <c r="R3520" s="44"/>
      <c r="S3520" s="44"/>
      <c r="T3520" s="44"/>
      <c r="U3520" s="44"/>
      <c r="V3520" s="44"/>
      <c r="W3520" s="44"/>
      <c r="X3520" s="44"/>
      <c r="Y3520" s="44"/>
      <c r="Z3520" s="44"/>
      <c r="AA3520" s="35"/>
      <c r="AB3520" s="35"/>
      <c r="AC3520" s="35"/>
      <c r="AD3520" s="35"/>
      <c r="AE3520" s="35"/>
      <c r="AF3520" s="35"/>
      <c r="AG3520" s="35"/>
      <c r="AH3520" s="35"/>
      <c r="AI3520" s="35"/>
      <c r="AJ3520" s="35"/>
      <c r="AK3520" s="35"/>
    </row>
    <row r="3521" spans="7:37" s="13" customFormat="1" ht="13.9" customHeight="1" x14ac:dyDescent="0.3">
      <c r="G3521" s="44"/>
      <c r="H3521" s="44"/>
      <c r="I3521" s="44"/>
      <c r="J3521" s="44"/>
      <c r="K3521" s="44"/>
      <c r="L3521" s="44"/>
      <c r="M3521" s="44"/>
      <c r="N3521" s="44"/>
      <c r="O3521" s="44"/>
      <c r="P3521" s="44"/>
      <c r="Q3521" s="44"/>
      <c r="R3521" s="44"/>
      <c r="S3521" s="44"/>
      <c r="T3521" s="44"/>
      <c r="U3521" s="44"/>
      <c r="V3521" s="44"/>
      <c r="W3521" s="44"/>
      <c r="X3521" s="44"/>
      <c r="Y3521" s="44"/>
      <c r="Z3521" s="44"/>
      <c r="AA3521" s="35"/>
      <c r="AB3521" s="35"/>
      <c r="AC3521" s="35"/>
      <c r="AD3521" s="35"/>
      <c r="AE3521" s="35"/>
      <c r="AF3521" s="35"/>
      <c r="AG3521" s="35"/>
      <c r="AH3521" s="35"/>
      <c r="AI3521" s="35"/>
      <c r="AJ3521" s="35"/>
      <c r="AK3521" s="35"/>
    </row>
    <row r="3522" spans="7:37" s="13" customFormat="1" ht="13.9" customHeight="1" x14ac:dyDescent="0.3">
      <c r="G3522" s="44"/>
      <c r="H3522" s="44"/>
      <c r="I3522" s="44"/>
      <c r="J3522" s="44"/>
      <c r="K3522" s="44"/>
      <c r="L3522" s="44"/>
      <c r="M3522" s="44"/>
      <c r="N3522" s="44"/>
      <c r="O3522" s="44"/>
      <c r="P3522" s="44"/>
      <c r="Q3522" s="44"/>
      <c r="R3522" s="44"/>
      <c r="S3522" s="44"/>
      <c r="T3522" s="44"/>
      <c r="U3522" s="44"/>
      <c r="V3522" s="44"/>
      <c r="W3522" s="44"/>
      <c r="X3522" s="44"/>
      <c r="Y3522" s="44"/>
      <c r="Z3522" s="44"/>
      <c r="AA3522" s="35"/>
      <c r="AB3522" s="35"/>
      <c r="AC3522" s="35"/>
      <c r="AD3522" s="35"/>
      <c r="AE3522" s="35"/>
      <c r="AF3522" s="35"/>
      <c r="AG3522" s="35"/>
      <c r="AH3522" s="35"/>
      <c r="AI3522" s="35"/>
      <c r="AJ3522" s="35"/>
      <c r="AK3522" s="35"/>
    </row>
    <row r="3523" spans="7:37" s="13" customFormat="1" ht="13.9" customHeight="1" x14ac:dyDescent="0.3">
      <c r="G3523" s="44"/>
      <c r="H3523" s="44"/>
      <c r="I3523" s="44"/>
      <c r="J3523" s="44"/>
      <c r="K3523" s="44"/>
      <c r="L3523" s="44"/>
      <c r="M3523" s="44"/>
      <c r="N3523" s="44"/>
      <c r="O3523" s="44"/>
      <c r="P3523" s="44"/>
      <c r="Q3523" s="44"/>
      <c r="R3523" s="44"/>
      <c r="S3523" s="44"/>
      <c r="T3523" s="44"/>
      <c r="U3523" s="44"/>
      <c r="V3523" s="44"/>
      <c r="W3523" s="44"/>
      <c r="X3523" s="44"/>
      <c r="Y3523" s="44"/>
      <c r="Z3523" s="44"/>
      <c r="AA3523" s="35"/>
      <c r="AB3523" s="35"/>
      <c r="AC3523" s="35"/>
      <c r="AD3523" s="35"/>
      <c r="AE3523" s="35"/>
      <c r="AF3523" s="35"/>
      <c r="AG3523" s="35"/>
      <c r="AH3523" s="35"/>
      <c r="AI3523" s="35"/>
      <c r="AJ3523" s="35"/>
      <c r="AK3523" s="35"/>
    </row>
    <row r="3524" spans="7:37" s="13" customFormat="1" ht="13.9" customHeight="1" x14ac:dyDescent="0.3">
      <c r="G3524" s="44"/>
      <c r="H3524" s="44"/>
      <c r="I3524" s="44"/>
      <c r="J3524" s="44"/>
      <c r="K3524" s="44"/>
      <c r="L3524" s="44"/>
      <c r="M3524" s="44"/>
      <c r="N3524" s="44"/>
      <c r="O3524" s="44"/>
      <c r="P3524" s="44"/>
      <c r="Q3524" s="44"/>
      <c r="R3524" s="44"/>
      <c r="S3524" s="44"/>
      <c r="T3524" s="44"/>
      <c r="U3524" s="44"/>
      <c r="V3524" s="44"/>
      <c r="W3524" s="44"/>
      <c r="X3524" s="44"/>
      <c r="Y3524" s="44"/>
      <c r="Z3524" s="44"/>
      <c r="AA3524" s="35"/>
      <c r="AB3524" s="35"/>
      <c r="AC3524" s="35"/>
      <c r="AD3524" s="35"/>
      <c r="AE3524" s="35"/>
      <c r="AF3524" s="35"/>
      <c r="AG3524" s="35"/>
      <c r="AH3524" s="35"/>
      <c r="AI3524" s="35"/>
      <c r="AJ3524" s="35"/>
      <c r="AK3524" s="35"/>
    </row>
    <row r="3525" spans="7:37" s="13" customFormat="1" ht="13.9" customHeight="1" x14ac:dyDescent="0.3">
      <c r="G3525" s="44"/>
      <c r="H3525" s="44"/>
      <c r="I3525" s="44"/>
      <c r="J3525" s="44"/>
      <c r="K3525" s="44"/>
      <c r="L3525" s="44"/>
      <c r="M3525" s="44"/>
      <c r="N3525" s="44"/>
      <c r="O3525" s="44"/>
      <c r="P3525" s="44"/>
      <c r="Q3525" s="44"/>
      <c r="R3525" s="44"/>
      <c r="S3525" s="44"/>
      <c r="T3525" s="44"/>
      <c r="U3525" s="44"/>
      <c r="V3525" s="44"/>
      <c r="W3525" s="44"/>
      <c r="X3525" s="44"/>
      <c r="Y3525" s="44"/>
      <c r="Z3525" s="44"/>
      <c r="AA3525" s="35"/>
      <c r="AB3525" s="35"/>
      <c r="AC3525" s="35"/>
      <c r="AD3525" s="35"/>
      <c r="AE3525" s="35"/>
      <c r="AF3525" s="35"/>
      <c r="AG3525" s="35"/>
      <c r="AH3525" s="35"/>
      <c r="AI3525" s="35"/>
      <c r="AJ3525" s="35"/>
      <c r="AK3525" s="35"/>
    </row>
    <row r="3526" spans="7:37" s="13" customFormat="1" ht="13.9" customHeight="1" x14ac:dyDescent="0.3">
      <c r="G3526" s="44"/>
      <c r="H3526" s="44"/>
      <c r="I3526" s="44"/>
      <c r="J3526" s="44"/>
      <c r="K3526" s="44"/>
      <c r="L3526" s="44"/>
      <c r="M3526" s="44"/>
      <c r="N3526" s="44"/>
      <c r="O3526" s="44"/>
      <c r="P3526" s="44"/>
      <c r="Q3526" s="44"/>
      <c r="R3526" s="44"/>
      <c r="S3526" s="44"/>
      <c r="T3526" s="44"/>
      <c r="U3526" s="44"/>
      <c r="V3526" s="44"/>
      <c r="W3526" s="44"/>
      <c r="X3526" s="44"/>
      <c r="Y3526" s="44"/>
      <c r="Z3526" s="44"/>
      <c r="AA3526" s="35"/>
      <c r="AB3526" s="35"/>
      <c r="AC3526" s="35"/>
      <c r="AD3526" s="35"/>
      <c r="AE3526" s="35"/>
      <c r="AF3526" s="35"/>
      <c r="AG3526" s="35"/>
      <c r="AH3526" s="35"/>
      <c r="AI3526" s="35"/>
      <c r="AJ3526" s="35"/>
      <c r="AK3526" s="35"/>
    </row>
    <row r="3527" spans="7:37" s="13" customFormat="1" ht="13.9" customHeight="1" x14ac:dyDescent="0.3">
      <c r="G3527" s="44"/>
      <c r="H3527" s="44"/>
      <c r="I3527" s="44"/>
      <c r="J3527" s="44"/>
      <c r="K3527" s="44"/>
      <c r="L3527" s="44"/>
      <c r="M3527" s="44"/>
      <c r="N3527" s="44"/>
      <c r="O3527" s="44"/>
      <c r="P3527" s="44"/>
      <c r="Q3527" s="44"/>
      <c r="R3527" s="44"/>
      <c r="S3527" s="44"/>
      <c r="T3527" s="44"/>
      <c r="U3527" s="44"/>
      <c r="V3527" s="44"/>
      <c r="W3527" s="44"/>
      <c r="X3527" s="44"/>
      <c r="Y3527" s="44"/>
      <c r="Z3527" s="44"/>
      <c r="AA3527" s="35"/>
      <c r="AB3527" s="35"/>
      <c r="AC3527" s="35"/>
      <c r="AD3527" s="35"/>
      <c r="AE3527" s="35"/>
      <c r="AF3527" s="35"/>
      <c r="AG3527" s="35"/>
      <c r="AH3527" s="35"/>
      <c r="AI3527" s="35"/>
      <c r="AJ3527" s="35"/>
      <c r="AK3527" s="35"/>
    </row>
    <row r="3528" spans="7:37" s="13" customFormat="1" ht="13.9" customHeight="1" x14ac:dyDescent="0.3">
      <c r="G3528" s="44"/>
      <c r="H3528" s="44"/>
      <c r="I3528" s="44"/>
      <c r="J3528" s="44"/>
      <c r="K3528" s="44"/>
      <c r="L3528" s="44"/>
      <c r="M3528" s="44"/>
      <c r="N3528" s="44"/>
      <c r="O3528" s="44"/>
      <c r="P3528" s="44"/>
      <c r="Q3528" s="44"/>
      <c r="R3528" s="44"/>
      <c r="S3528" s="44"/>
      <c r="T3528" s="44"/>
      <c r="U3528" s="44"/>
      <c r="V3528" s="44"/>
      <c r="W3528" s="44"/>
      <c r="X3528" s="44"/>
      <c r="Y3528" s="44"/>
      <c r="Z3528" s="44"/>
      <c r="AA3528" s="35"/>
      <c r="AB3528" s="35"/>
      <c r="AC3528" s="35"/>
      <c r="AD3528" s="35"/>
      <c r="AE3528" s="35"/>
      <c r="AF3528" s="35"/>
      <c r="AG3528" s="35"/>
      <c r="AH3528" s="35"/>
      <c r="AI3528" s="35"/>
      <c r="AJ3528" s="35"/>
      <c r="AK3528" s="35"/>
    </row>
    <row r="3529" spans="7:37" s="13" customFormat="1" ht="13.9" customHeight="1" x14ac:dyDescent="0.3">
      <c r="G3529" s="44"/>
      <c r="H3529" s="44"/>
      <c r="I3529" s="44"/>
      <c r="J3529" s="44"/>
      <c r="K3529" s="44"/>
      <c r="L3529" s="44"/>
      <c r="M3529" s="44"/>
      <c r="N3529" s="44"/>
      <c r="O3529" s="44"/>
      <c r="P3529" s="44"/>
      <c r="Q3529" s="44"/>
      <c r="R3529" s="44"/>
      <c r="S3529" s="44"/>
      <c r="T3529" s="44"/>
      <c r="U3529" s="44"/>
      <c r="V3529" s="44"/>
      <c r="W3529" s="44"/>
      <c r="X3529" s="44"/>
      <c r="Y3529" s="44"/>
      <c r="Z3529" s="44"/>
      <c r="AA3529" s="35"/>
      <c r="AB3529" s="35"/>
      <c r="AC3529" s="35"/>
      <c r="AD3529" s="35"/>
      <c r="AE3529" s="35"/>
      <c r="AF3529" s="35"/>
      <c r="AG3529" s="35"/>
      <c r="AH3529" s="35"/>
      <c r="AI3529" s="35"/>
      <c r="AJ3529" s="35"/>
      <c r="AK3529" s="35"/>
    </row>
    <row r="3530" spans="7:37" s="13" customFormat="1" ht="13.9" customHeight="1" x14ac:dyDescent="0.3">
      <c r="G3530" s="44"/>
      <c r="H3530" s="44"/>
      <c r="I3530" s="44"/>
      <c r="J3530" s="44"/>
      <c r="K3530" s="44"/>
      <c r="L3530" s="44"/>
      <c r="M3530" s="44"/>
      <c r="N3530" s="44"/>
      <c r="O3530" s="44"/>
      <c r="P3530" s="44"/>
      <c r="Q3530" s="44"/>
      <c r="R3530" s="44"/>
      <c r="S3530" s="44"/>
      <c r="T3530" s="44"/>
      <c r="U3530" s="44"/>
      <c r="V3530" s="44"/>
      <c r="W3530" s="44"/>
      <c r="X3530" s="44"/>
      <c r="Y3530" s="44"/>
      <c r="Z3530" s="44"/>
      <c r="AA3530" s="35"/>
      <c r="AB3530" s="35"/>
      <c r="AC3530" s="35"/>
      <c r="AD3530" s="35"/>
      <c r="AE3530" s="35"/>
      <c r="AF3530" s="35"/>
      <c r="AG3530" s="35"/>
      <c r="AH3530" s="35"/>
      <c r="AI3530" s="35"/>
      <c r="AJ3530" s="35"/>
      <c r="AK3530" s="35"/>
    </row>
    <row r="3531" spans="7:37" s="13" customFormat="1" ht="13.9" customHeight="1" x14ac:dyDescent="0.3">
      <c r="G3531" s="44"/>
      <c r="H3531" s="44"/>
      <c r="I3531" s="44"/>
      <c r="J3531" s="44"/>
      <c r="K3531" s="44"/>
      <c r="L3531" s="44"/>
      <c r="M3531" s="44"/>
      <c r="N3531" s="44"/>
      <c r="O3531" s="44"/>
      <c r="P3531" s="44"/>
      <c r="Q3531" s="44"/>
      <c r="R3531" s="44"/>
      <c r="S3531" s="44"/>
      <c r="T3531" s="44"/>
      <c r="U3531" s="44"/>
      <c r="V3531" s="44"/>
      <c r="W3531" s="44"/>
      <c r="X3531" s="44"/>
      <c r="Y3531" s="44"/>
      <c r="Z3531" s="44"/>
      <c r="AA3531" s="35"/>
      <c r="AB3531" s="35"/>
      <c r="AC3531" s="35"/>
      <c r="AD3531" s="35"/>
      <c r="AE3531" s="35"/>
      <c r="AF3531" s="35"/>
      <c r="AG3531" s="35"/>
      <c r="AH3531" s="35"/>
      <c r="AI3531" s="35"/>
      <c r="AJ3531" s="35"/>
      <c r="AK3531" s="35"/>
    </row>
    <row r="3532" spans="7:37" s="13" customFormat="1" ht="13.9" customHeight="1" x14ac:dyDescent="0.3">
      <c r="G3532" s="44"/>
      <c r="H3532" s="44"/>
      <c r="I3532" s="44"/>
      <c r="J3532" s="44"/>
      <c r="K3532" s="44"/>
      <c r="L3532" s="44"/>
      <c r="M3532" s="44"/>
      <c r="N3532" s="44"/>
      <c r="O3532" s="44"/>
      <c r="P3532" s="44"/>
      <c r="Q3532" s="44"/>
      <c r="R3532" s="44"/>
      <c r="S3532" s="44"/>
      <c r="T3532" s="44"/>
      <c r="U3532" s="44"/>
      <c r="V3532" s="44"/>
      <c r="W3532" s="44"/>
      <c r="X3532" s="44"/>
      <c r="Y3532" s="44"/>
      <c r="Z3532" s="44"/>
      <c r="AA3532" s="35"/>
      <c r="AB3532" s="35"/>
      <c r="AC3532" s="35"/>
      <c r="AD3532" s="35"/>
      <c r="AE3532" s="35"/>
      <c r="AF3532" s="35"/>
      <c r="AG3532" s="35"/>
      <c r="AH3532" s="35"/>
      <c r="AI3532" s="35"/>
      <c r="AJ3532" s="35"/>
      <c r="AK3532" s="35"/>
    </row>
    <row r="3533" spans="7:37" s="13" customFormat="1" ht="13.9" customHeight="1" x14ac:dyDescent="0.3">
      <c r="G3533" s="44"/>
      <c r="H3533" s="44"/>
      <c r="I3533" s="44"/>
      <c r="J3533" s="44"/>
      <c r="K3533" s="44"/>
      <c r="L3533" s="44"/>
      <c r="M3533" s="44"/>
      <c r="N3533" s="44"/>
      <c r="O3533" s="44"/>
      <c r="P3533" s="44"/>
      <c r="Q3533" s="44"/>
      <c r="R3533" s="44"/>
      <c r="S3533" s="44"/>
      <c r="T3533" s="44"/>
      <c r="U3533" s="44"/>
      <c r="V3533" s="44"/>
      <c r="W3533" s="44"/>
      <c r="X3533" s="44"/>
      <c r="Y3533" s="44"/>
      <c r="Z3533" s="44"/>
      <c r="AA3533" s="35"/>
      <c r="AB3533" s="35"/>
      <c r="AC3533" s="35"/>
      <c r="AD3533" s="35"/>
      <c r="AE3533" s="35"/>
      <c r="AF3533" s="35"/>
      <c r="AG3533" s="35"/>
      <c r="AH3533" s="35"/>
      <c r="AI3533" s="35"/>
      <c r="AJ3533" s="35"/>
      <c r="AK3533" s="35"/>
    </row>
    <row r="3534" spans="7:37" s="13" customFormat="1" ht="13.9" customHeight="1" x14ac:dyDescent="0.3">
      <c r="G3534" s="44"/>
      <c r="H3534" s="44"/>
      <c r="I3534" s="44"/>
      <c r="J3534" s="44"/>
      <c r="K3534" s="44"/>
      <c r="L3534" s="44"/>
      <c r="M3534" s="44"/>
      <c r="N3534" s="44"/>
      <c r="O3534" s="44"/>
      <c r="P3534" s="44"/>
      <c r="Q3534" s="44"/>
      <c r="R3534" s="44"/>
      <c r="S3534" s="44"/>
      <c r="T3534" s="44"/>
      <c r="U3534" s="44"/>
      <c r="V3534" s="44"/>
      <c r="W3534" s="44"/>
      <c r="X3534" s="44"/>
      <c r="Y3534" s="44"/>
      <c r="Z3534" s="44"/>
      <c r="AA3534" s="35"/>
      <c r="AB3534" s="35"/>
      <c r="AC3534" s="35"/>
      <c r="AD3534" s="35"/>
      <c r="AE3534" s="35"/>
      <c r="AF3534" s="35"/>
      <c r="AG3534" s="35"/>
      <c r="AH3534" s="35"/>
      <c r="AI3534" s="35"/>
      <c r="AJ3534" s="35"/>
      <c r="AK3534" s="35"/>
    </row>
    <row r="3535" spans="7:37" s="13" customFormat="1" ht="13.9" customHeight="1" x14ac:dyDescent="0.3">
      <c r="G3535" s="44"/>
      <c r="H3535" s="44"/>
      <c r="I3535" s="44"/>
      <c r="J3535" s="44"/>
      <c r="K3535" s="44"/>
      <c r="L3535" s="44"/>
      <c r="M3535" s="44"/>
      <c r="N3535" s="44"/>
      <c r="O3535" s="44"/>
      <c r="P3535" s="44"/>
      <c r="Q3535" s="44"/>
      <c r="R3535" s="44"/>
      <c r="S3535" s="44"/>
      <c r="T3535" s="44"/>
      <c r="U3535" s="44"/>
      <c r="V3535" s="44"/>
      <c r="W3535" s="44"/>
      <c r="X3535" s="44"/>
      <c r="Y3535" s="44"/>
      <c r="Z3535" s="44"/>
      <c r="AA3535" s="35"/>
      <c r="AB3535" s="35"/>
      <c r="AC3535" s="35"/>
      <c r="AD3535" s="35"/>
      <c r="AE3535" s="35"/>
      <c r="AF3535" s="35"/>
      <c r="AG3535" s="35"/>
      <c r="AH3535" s="35"/>
      <c r="AI3535" s="35"/>
      <c r="AJ3535" s="35"/>
      <c r="AK3535" s="35"/>
    </row>
    <row r="3536" spans="7:37" s="13" customFormat="1" ht="13.9" customHeight="1" x14ac:dyDescent="0.3">
      <c r="G3536" s="44"/>
      <c r="H3536" s="44"/>
      <c r="I3536" s="44"/>
      <c r="J3536" s="44"/>
      <c r="K3536" s="44"/>
      <c r="L3536" s="44"/>
      <c r="M3536" s="44"/>
      <c r="N3536" s="44"/>
      <c r="O3536" s="44"/>
      <c r="P3536" s="44"/>
      <c r="Q3536" s="44"/>
      <c r="R3536" s="44"/>
      <c r="S3536" s="44"/>
      <c r="T3536" s="44"/>
      <c r="U3536" s="44"/>
      <c r="V3536" s="44"/>
      <c r="W3536" s="44"/>
      <c r="X3536" s="44"/>
      <c r="Y3536" s="44"/>
      <c r="Z3536" s="44"/>
      <c r="AA3536" s="35"/>
      <c r="AB3536" s="35"/>
      <c r="AC3536" s="35"/>
      <c r="AD3536" s="35"/>
      <c r="AE3536" s="35"/>
      <c r="AF3536" s="35"/>
      <c r="AG3536" s="35"/>
      <c r="AH3536" s="35"/>
      <c r="AI3536" s="35"/>
      <c r="AJ3536" s="35"/>
      <c r="AK3536" s="35"/>
    </row>
    <row r="3537" spans="7:37" s="13" customFormat="1" ht="13.9" customHeight="1" x14ac:dyDescent="0.3">
      <c r="G3537" s="44"/>
      <c r="H3537" s="44"/>
      <c r="I3537" s="44"/>
      <c r="J3537" s="44"/>
      <c r="K3537" s="44"/>
      <c r="L3537" s="44"/>
      <c r="M3537" s="44"/>
      <c r="N3537" s="44"/>
      <c r="O3537" s="44"/>
      <c r="P3537" s="44"/>
      <c r="Q3537" s="44"/>
      <c r="R3537" s="44"/>
      <c r="S3537" s="44"/>
      <c r="T3537" s="44"/>
      <c r="U3537" s="44"/>
      <c r="V3537" s="44"/>
      <c r="W3537" s="44"/>
      <c r="X3537" s="44"/>
      <c r="Y3537" s="44"/>
      <c r="Z3537" s="44"/>
      <c r="AA3537" s="35"/>
      <c r="AB3537" s="35"/>
      <c r="AC3537" s="35"/>
      <c r="AD3537" s="35"/>
      <c r="AE3537" s="35"/>
      <c r="AF3537" s="35"/>
      <c r="AG3537" s="35"/>
      <c r="AH3537" s="35"/>
      <c r="AI3537" s="35"/>
      <c r="AJ3537" s="35"/>
      <c r="AK3537" s="35"/>
    </row>
    <row r="3538" spans="7:37" s="13" customFormat="1" ht="13.9" customHeight="1" x14ac:dyDescent="0.3">
      <c r="G3538" s="44"/>
      <c r="H3538" s="44"/>
      <c r="I3538" s="44"/>
      <c r="J3538" s="44"/>
      <c r="K3538" s="44"/>
      <c r="L3538" s="44"/>
      <c r="M3538" s="44"/>
      <c r="N3538" s="44"/>
      <c r="O3538" s="44"/>
      <c r="P3538" s="44"/>
      <c r="Q3538" s="44"/>
      <c r="R3538" s="44"/>
      <c r="S3538" s="44"/>
      <c r="T3538" s="44"/>
      <c r="U3538" s="44"/>
      <c r="V3538" s="44"/>
      <c r="W3538" s="44"/>
      <c r="X3538" s="44"/>
      <c r="Y3538" s="44"/>
      <c r="Z3538" s="44"/>
      <c r="AA3538" s="35"/>
      <c r="AB3538" s="35"/>
      <c r="AC3538" s="35"/>
      <c r="AD3538" s="35"/>
      <c r="AE3538" s="35"/>
      <c r="AF3538" s="35"/>
      <c r="AG3538" s="35"/>
      <c r="AH3538" s="35"/>
      <c r="AI3538" s="35"/>
      <c r="AJ3538" s="35"/>
      <c r="AK3538" s="35"/>
    </row>
    <row r="3539" spans="7:37" s="13" customFormat="1" ht="13.9" customHeight="1" x14ac:dyDescent="0.3">
      <c r="G3539" s="44"/>
      <c r="H3539" s="44"/>
      <c r="I3539" s="44"/>
      <c r="J3539" s="44"/>
      <c r="K3539" s="44"/>
      <c r="L3539" s="44"/>
      <c r="M3539" s="44"/>
      <c r="N3539" s="44"/>
      <c r="O3539" s="44"/>
      <c r="P3539" s="44"/>
      <c r="Q3539" s="44"/>
      <c r="R3539" s="44"/>
      <c r="S3539" s="44"/>
      <c r="T3539" s="44"/>
      <c r="U3539" s="44"/>
      <c r="V3539" s="44"/>
      <c r="W3539" s="44"/>
      <c r="X3539" s="44"/>
      <c r="Y3539" s="44"/>
      <c r="Z3539" s="44"/>
      <c r="AA3539" s="35"/>
      <c r="AB3539" s="35"/>
      <c r="AC3539" s="35"/>
      <c r="AD3539" s="35"/>
      <c r="AE3539" s="35"/>
      <c r="AF3539" s="35"/>
      <c r="AG3539" s="35"/>
      <c r="AH3539" s="35"/>
      <c r="AI3539" s="35"/>
      <c r="AJ3539" s="35"/>
      <c r="AK3539" s="35"/>
    </row>
    <row r="3540" spans="7:37" s="13" customFormat="1" ht="13.9" customHeight="1" x14ac:dyDescent="0.3">
      <c r="G3540" s="44"/>
      <c r="H3540" s="44"/>
      <c r="I3540" s="44"/>
      <c r="J3540" s="44"/>
      <c r="K3540" s="44"/>
      <c r="L3540" s="44"/>
      <c r="M3540" s="44"/>
      <c r="N3540" s="44"/>
      <c r="O3540" s="44"/>
      <c r="P3540" s="44"/>
      <c r="Q3540" s="44"/>
      <c r="R3540" s="44"/>
      <c r="S3540" s="44"/>
      <c r="T3540" s="44"/>
      <c r="U3540" s="44"/>
      <c r="V3540" s="44"/>
      <c r="W3540" s="44"/>
      <c r="X3540" s="44"/>
      <c r="Y3540" s="44"/>
      <c r="Z3540" s="44"/>
      <c r="AA3540" s="35"/>
      <c r="AB3540" s="35"/>
      <c r="AC3540" s="35"/>
      <c r="AD3540" s="35"/>
      <c r="AE3540" s="35"/>
      <c r="AF3540" s="35"/>
      <c r="AG3540" s="35"/>
      <c r="AH3540" s="35"/>
      <c r="AI3540" s="35"/>
      <c r="AJ3540" s="35"/>
      <c r="AK3540" s="35"/>
    </row>
    <row r="3541" spans="7:37" s="13" customFormat="1" ht="13.9" customHeight="1" x14ac:dyDescent="0.3">
      <c r="G3541" s="44"/>
      <c r="H3541" s="44"/>
      <c r="I3541" s="44"/>
      <c r="J3541" s="44"/>
      <c r="K3541" s="44"/>
      <c r="L3541" s="44"/>
      <c r="M3541" s="44"/>
      <c r="N3541" s="44"/>
      <c r="O3541" s="44"/>
      <c r="P3541" s="44"/>
      <c r="Q3541" s="44"/>
      <c r="R3541" s="44"/>
      <c r="S3541" s="44"/>
      <c r="T3541" s="44"/>
      <c r="U3541" s="44"/>
      <c r="V3541" s="44"/>
      <c r="W3541" s="44"/>
      <c r="X3541" s="44"/>
      <c r="Y3541" s="44"/>
      <c r="Z3541" s="44"/>
      <c r="AA3541" s="35"/>
      <c r="AB3541" s="35"/>
      <c r="AC3541" s="35"/>
      <c r="AD3541" s="35"/>
      <c r="AE3541" s="35"/>
      <c r="AF3541" s="35"/>
      <c r="AG3541" s="35"/>
      <c r="AH3541" s="35"/>
      <c r="AI3541" s="35"/>
      <c r="AJ3541" s="35"/>
      <c r="AK3541" s="35"/>
    </row>
    <row r="3542" spans="7:37" s="13" customFormat="1" ht="13.9" customHeight="1" x14ac:dyDescent="0.3">
      <c r="G3542" s="44"/>
      <c r="H3542" s="44"/>
      <c r="I3542" s="44"/>
      <c r="J3542" s="44"/>
      <c r="K3542" s="44"/>
      <c r="L3542" s="44"/>
      <c r="M3542" s="44"/>
      <c r="N3542" s="44"/>
      <c r="O3542" s="44"/>
      <c r="P3542" s="44"/>
      <c r="Q3542" s="44"/>
      <c r="R3542" s="44"/>
      <c r="S3542" s="44"/>
      <c r="T3542" s="44"/>
      <c r="U3542" s="44"/>
      <c r="V3542" s="44"/>
      <c r="W3542" s="44"/>
      <c r="X3542" s="44"/>
      <c r="Y3542" s="44"/>
      <c r="Z3542" s="44"/>
      <c r="AA3542" s="35"/>
      <c r="AB3542" s="35"/>
      <c r="AC3542" s="35"/>
      <c r="AD3542" s="35"/>
      <c r="AE3542" s="35"/>
      <c r="AF3542" s="35"/>
      <c r="AG3542" s="35"/>
      <c r="AH3542" s="35"/>
      <c r="AI3542" s="35"/>
      <c r="AJ3542" s="35"/>
      <c r="AK3542" s="35"/>
    </row>
    <row r="3543" spans="7:37" s="13" customFormat="1" ht="13.9" customHeight="1" x14ac:dyDescent="0.3">
      <c r="G3543" s="44"/>
      <c r="H3543" s="44"/>
      <c r="I3543" s="44"/>
      <c r="J3543" s="44"/>
      <c r="K3543" s="44"/>
      <c r="L3543" s="44"/>
      <c r="M3543" s="44"/>
      <c r="N3543" s="44"/>
      <c r="O3543" s="44"/>
      <c r="P3543" s="44"/>
      <c r="Q3543" s="44"/>
      <c r="R3543" s="44"/>
      <c r="S3543" s="44"/>
      <c r="T3543" s="44"/>
      <c r="U3543" s="44"/>
      <c r="V3543" s="44"/>
      <c r="W3543" s="44"/>
      <c r="X3543" s="44"/>
      <c r="Y3543" s="44"/>
      <c r="Z3543" s="44"/>
      <c r="AA3543" s="35"/>
      <c r="AB3543" s="35"/>
      <c r="AC3543" s="35"/>
      <c r="AD3543" s="35"/>
      <c r="AE3543" s="35"/>
      <c r="AF3543" s="35"/>
      <c r="AG3543" s="35"/>
      <c r="AH3543" s="35"/>
      <c r="AI3543" s="35"/>
      <c r="AJ3543" s="35"/>
      <c r="AK3543" s="35"/>
    </row>
    <row r="3544" spans="7:37" s="13" customFormat="1" ht="13.9" customHeight="1" x14ac:dyDescent="0.3">
      <c r="G3544" s="44"/>
      <c r="H3544" s="44"/>
      <c r="I3544" s="44"/>
      <c r="J3544" s="44"/>
      <c r="K3544" s="44"/>
      <c r="L3544" s="44"/>
      <c r="M3544" s="44"/>
      <c r="N3544" s="44"/>
      <c r="O3544" s="44"/>
      <c r="P3544" s="44"/>
      <c r="Q3544" s="44"/>
      <c r="R3544" s="44"/>
      <c r="S3544" s="44"/>
      <c r="T3544" s="44"/>
      <c r="U3544" s="44"/>
      <c r="V3544" s="44"/>
      <c r="W3544" s="44"/>
      <c r="X3544" s="44"/>
      <c r="Y3544" s="44"/>
      <c r="Z3544" s="44"/>
      <c r="AA3544" s="35"/>
      <c r="AB3544" s="35"/>
      <c r="AC3544" s="35"/>
      <c r="AD3544" s="35"/>
      <c r="AE3544" s="35"/>
      <c r="AF3544" s="35"/>
      <c r="AG3544" s="35"/>
      <c r="AH3544" s="35"/>
      <c r="AI3544" s="35"/>
      <c r="AJ3544" s="35"/>
      <c r="AK3544" s="35"/>
    </row>
    <row r="3545" spans="7:37" s="13" customFormat="1" ht="13.9" customHeight="1" x14ac:dyDescent="0.3">
      <c r="G3545" s="44"/>
      <c r="H3545" s="44"/>
      <c r="I3545" s="44"/>
      <c r="J3545" s="44"/>
      <c r="K3545" s="44"/>
      <c r="L3545" s="44"/>
      <c r="M3545" s="44"/>
      <c r="N3545" s="44"/>
      <c r="O3545" s="44"/>
      <c r="P3545" s="44"/>
      <c r="Q3545" s="44"/>
      <c r="R3545" s="44"/>
      <c r="S3545" s="44"/>
      <c r="T3545" s="44"/>
      <c r="U3545" s="44"/>
      <c r="V3545" s="44"/>
      <c r="W3545" s="44"/>
      <c r="X3545" s="44"/>
      <c r="Y3545" s="44"/>
      <c r="Z3545" s="44"/>
      <c r="AA3545" s="35"/>
      <c r="AB3545" s="35"/>
      <c r="AC3545" s="35"/>
      <c r="AD3545" s="35"/>
      <c r="AE3545" s="35"/>
      <c r="AF3545" s="35"/>
      <c r="AG3545" s="35"/>
      <c r="AH3545" s="35"/>
      <c r="AI3545" s="35"/>
      <c r="AJ3545" s="35"/>
      <c r="AK3545" s="35"/>
    </row>
    <row r="3546" spans="7:37" s="13" customFormat="1" ht="13.9" customHeight="1" x14ac:dyDescent="0.3">
      <c r="G3546" s="44"/>
      <c r="H3546" s="44"/>
      <c r="I3546" s="44"/>
      <c r="J3546" s="44"/>
      <c r="K3546" s="44"/>
      <c r="L3546" s="44"/>
      <c r="M3546" s="44"/>
      <c r="N3546" s="44"/>
      <c r="O3546" s="44"/>
      <c r="P3546" s="44"/>
      <c r="Q3546" s="44"/>
      <c r="R3546" s="44"/>
      <c r="S3546" s="44"/>
      <c r="T3546" s="44"/>
      <c r="U3546" s="44"/>
      <c r="V3546" s="44"/>
      <c r="W3546" s="44"/>
      <c r="X3546" s="44"/>
      <c r="Y3546" s="44"/>
      <c r="Z3546" s="44"/>
      <c r="AA3546" s="35"/>
      <c r="AB3546" s="35"/>
      <c r="AC3546" s="35"/>
      <c r="AD3546" s="35"/>
      <c r="AE3546" s="35"/>
      <c r="AF3546" s="35"/>
      <c r="AG3546" s="35"/>
      <c r="AH3546" s="35"/>
      <c r="AI3546" s="35"/>
      <c r="AJ3546" s="35"/>
      <c r="AK3546" s="35"/>
    </row>
    <row r="3547" spans="7:37" s="13" customFormat="1" ht="13.9" customHeight="1" x14ac:dyDescent="0.3">
      <c r="G3547" s="44"/>
      <c r="H3547" s="44"/>
      <c r="I3547" s="44"/>
      <c r="J3547" s="44"/>
      <c r="K3547" s="44"/>
      <c r="L3547" s="44"/>
      <c r="M3547" s="44"/>
      <c r="N3547" s="44"/>
      <c r="O3547" s="44"/>
      <c r="P3547" s="44"/>
      <c r="Q3547" s="44"/>
      <c r="R3547" s="44"/>
      <c r="S3547" s="44"/>
      <c r="T3547" s="44"/>
      <c r="U3547" s="44"/>
      <c r="V3547" s="44"/>
      <c r="W3547" s="44"/>
      <c r="X3547" s="44"/>
      <c r="Y3547" s="44"/>
      <c r="Z3547" s="44"/>
      <c r="AA3547" s="35"/>
      <c r="AB3547" s="35"/>
      <c r="AC3547" s="35"/>
      <c r="AD3547" s="35"/>
      <c r="AE3547" s="35"/>
      <c r="AF3547" s="35"/>
      <c r="AG3547" s="35"/>
      <c r="AH3547" s="35"/>
      <c r="AI3547" s="35"/>
      <c r="AJ3547" s="35"/>
      <c r="AK3547" s="35"/>
    </row>
    <row r="3548" spans="7:37" s="13" customFormat="1" ht="13.9" customHeight="1" x14ac:dyDescent="0.3">
      <c r="G3548" s="44"/>
      <c r="H3548" s="44"/>
      <c r="I3548" s="44"/>
      <c r="J3548" s="44"/>
      <c r="K3548" s="44"/>
      <c r="L3548" s="44"/>
      <c r="M3548" s="44"/>
      <c r="N3548" s="44"/>
      <c r="O3548" s="44"/>
      <c r="P3548" s="44"/>
      <c r="Q3548" s="44"/>
      <c r="R3548" s="44"/>
      <c r="S3548" s="44"/>
      <c r="T3548" s="44"/>
      <c r="U3548" s="44"/>
      <c r="V3548" s="44"/>
      <c r="W3548" s="44"/>
      <c r="X3548" s="44"/>
      <c r="Y3548" s="44"/>
      <c r="Z3548" s="44"/>
      <c r="AA3548" s="35"/>
      <c r="AB3548" s="35"/>
      <c r="AC3548" s="35"/>
      <c r="AD3548" s="35"/>
      <c r="AE3548" s="35"/>
      <c r="AF3548" s="35"/>
      <c r="AG3548" s="35"/>
      <c r="AH3548" s="35"/>
      <c r="AI3548" s="35"/>
      <c r="AJ3548" s="35"/>
      <c r="AK3548" s="35"/>
    </row>
    <row r="3549" spans="7:37" s="13" customFormat="1" ht="13.9" customHeight="1" x14ac:dyDescent="0.3">
      <c r="G3549" s="44"/>
      <c r="H3549" s="44"/>
      <c r="I3549" s="44"/>
      <c r="J3549" s="44"/>
      <c r="K3549" s="44"/>
      <c r="L3549" s="44"/>
      <c r="M3549" s="44"/>
      <c r="N3549" s="44"/>
      <c r="O3549" s="44"/>
      <c r="P3549" s="44"/>
      <c r="Q3549" s="44"/>
      <c r="R3549" s="44"/>
      <c r="S3549" s="44"/>
      <c r="T3549" s="44"/>
      <c r="U3549" s="44"/>
      <c r="V3549" s="44"/>
      <c r="W3549" s="44"/>
      <c r="X3549" s="44"/>
      <c r="Y3549" s="44"/>
      <c r="Z3549" s="44"/>
      <c r="AA3549" s="35"/>
      <c r="AB3549" s="35"/>
      <c r="AC3549" s="35"/>
      <c r="AD3549" s="35"/>
      <c r="AE3549" s="35"/>
      <c r="AF3549" s="35"/>
      <c r="AG3549" s="35"/>
      <c r="AH3549" s="35"/>
      <c r="AI3549" s="35"/>
      <c r="AJ3549" s="35"/>
      <c r="AK3549" s="35"/>
    </row>
    <row r="3550" spans="7:37" s="13" customFormat="1" ht="13.9" customHeight="1" x14ac:dyDescent="0.3">
      <c r="G3550" s="44"/>
      <c r="H3550" s="44"/>
      <c r="I3550" s="44"/>
      <c r="J3550" s="44"/>
      <c r="K3550" s="44"/>
      <c r="L3550" s="44"/>
      <c r="M3550" s="44"/>
      <c r="N3550" s="44"/>
      <c r="O3550" s="44"/>
      <c r="P3550" s="44"/>
      <c r="Q3550" s="44"/>
      <c r="R3550" s="44"/>
      <c r="S3550" s="44"/>
      <c r="T3550" s="44"/>
      <c r="U3550" s="44"/>
      <c r="V3550" s="44"/>
      <c r="W3550" s="44"/>
      <c r="X3550" s="44"/>
      <c r="Y3550" s="44"/>
      <c r="Z3550" s="44"/>
      <c r="AA3550" s="35"/>
      <c r="AB3550" s="35"/>
      <c r="AC3550" s="35"/>
      <c r="AD3550" s="35"/>
      <c r="AE3550" s="35"/>
      <c r="AF3550" s="35"/>
      <c r="AG3550" s="35"/>
      <c r="AH3550" s="35"/>
      <c r="AI3550" s="35"/>
      <c r="AJ3550" s="35"/>
      <c r="AK3550" s="35"/>
    </row>
    <row r="3551" spans="7:37" s="13" customFormat="1" ht="13.9" customHeight="1" x14ac:dyDescent="0.3">
      <c r="G3551" s="44"/>
      <c r="H3551" s="44"/>
      <c r="I3551" s="44"/>
      <c r="J3551" s="44"/>
      <c r="K3551" s="44"/>
      <c r="L3551" s="44"/>
      <c r="M3551" s="44"/>
      <c r="N3551" s="44"/>
      <c r="O3551" s="44"/>
      <c r="P3551" s="44"/>
      <c r="Q3551" s="44"/>
      <c r="R3551" s="44"/>
      <c r="S3551" s="44"/>
      <c r="T3551" s="44"/>
      <c r="U3551" s="44"/>
      <c r="V3551" s="44"/>
      <c r="W3551" s="44"/>
      <c r="X3551" s="44"/>
      <c r="Y3551" s="44"/>
      <c r="Z3551" s="44"/>
      <c r="AA3551" s="35"/>
      <c r="AB3551" s="35"/>
      <c r="AC3551" s="35"/>
      <c r="AD3551" s="35"/>
      <c r="AE3551" s="35"/>
      <c r="AF3551" s="35"/>
      <c r="AG3551" s="35"/>
      <c r="AH3551" s="35"/>
      <c r="AI3551" s="35"/>
      <c r="AJ3551" s="35"/>
      <c r="AK3551" s="35"/>
    </row>
    <row r="3552" spans="7:37" s="13" customFormat="1" ht="13.9" customHeight="1" x14ac:dyDescent="0.3">
      <c r="G3552" s="44"/>
      <c r="H3552" s="44"/>
      <c r="I3552" s="44"/>
      <c r="J3552" s="44"/>
      <c r="K3552" s="44"/>
      <c r="L3552" s="44"/>
      <c r="M3552" s="44"/>
      <c r="N3552" s="44"/>
      <c r="O3552" s="44"/>
      <c r="P3552" s="44"/>
      <c r="Q3552" s="44"/>
      <c r="R3552" s="44"/>
      <c r="S3552" s="44"/>
      <c r="T3552" s="44"/>
      <c r="U3552" s="44"/>
      <c r="V3552" s="44"/>
      <c r="W3552" s="44"/>
      <c r="X3552" s="44"/>
      <c r="Y3552" s="44"/>
      <c r="Z3552" s="44"/>
      <c r="AA3552" s="35"/>
      <c r="AB3552" s="35"/>
      <c r="AC3552" s="35"/>
      <c r="AD3552" s="35"/>
      <c r="AE3552" s="35"/>
      <c r="AF3552" s="35"/>
      <c r="AG3552" s="35"/>
      <c r="AH3552" s="35"/>
      <c r="AI3552" s="35"/>
      <c r="AJ3552" s="35"/>
      <c r="AK3552" s="35"/>
    </row>
    <row r="3553" spans="7:37" s="13" customFormat="1" ht="13.9" customHeight="1" x14ac:dyDescent="0.3">
      <c r="G3553" s="44"/>
      <c r="H3553" s="44"/>
      <c r="I3553" s="44"/>
      <c r="J3553" s="44"/>
      <c r="K3553" s="44"/>
      <c r="L3553" s="44"/>
      <c r="M3553" s="44"/>
      <c r="N3553" s="44"/>
      <c r="O3553" s="44"/>
      <c r="P3553" s="44"/>
      <c r="Q3553" s="44"/>
      <c r="R3553" s="44"/>
      <c r="S3553" s="44"/>
      <c r="T3553" s="44"/>
      <c r="U3553" s="44"/>
      <c r="V3553" s="44"/>
      <c r="W3553" s="44"/>
      <c r="X3553" s="44"/>
      <c r="Y3553" s="44"/>
      <c r="Z3553" s="44"/>
      <c r="AA3553" s="35"/>
      <c r="AB3553" s="35"/>
      <c r="AC3553" s="35"/>
      <c r="AD3553" s="35"/>
      <c r="AE3553" s="35"/>
      <c r="AF3553" s="35"/>
      <c r="AG3553" s="35"/>
      <c r="AH3553" s="35"/>
      <c r="AI3553" s="35"/>
      <c r="AJ3553" s="35"/>
      <c r="AK3553" s="35"/>
    </row>
    <row r="3554" spans="7:37" s="13" customFormat="1" ht="13.9" customHeight="1" x14ac:dyDescent="0.3">
      <c r="G3554" s="44"/>
      <c r="H3554" s="44"/>
      <c r="I3554" s="44"/>
      <c r="J3554" s="44"/>
      <c r="K3554" s="44"/>
      <c r="L3554" s="44"/>
      <c r="M3554" s="44"/>
      <c r="N3554" s="44"/>
      <c r="O3554" s="44"/>
      <c r="P3554" s="44"/>
      <c r="Q3554" s="44"/>
      <c r="R3554" s="44"/>
      <c r="S3554" s="44"/>
      <c r="T3554" s="44"/>
      <c r="U3554" s="44"/>
      <c r="V3554" s="44"/>
      <c r="W3554" s="44"/>
      <c r="X3554" s="44"/>
      <c r="Y3554" s="44"/>
      <c r="Z3554" s="44"/>
      <c r="AA3554" s="35"/>
      <c r="AB3554" s="35"/>
      <c r="AC3554" s="35"/>
      <c r="AD3554" s="35"/>
      <c r="AE3554" s="35"/>
      <c r="AF3554" s="35"/>
      <c r="AG3554" s="35"/>
      <c r="AH3554" s="35"/>
      <c r="AI3554" s="35"/>
      <c r="AJ3554" s="35"/>
      <c r="AK3554" s="35"/>
    </row>
    <row r="3555" spans="7:37" s="13" customFormat="1" ht="13.9" customHeight="1" x14ac:dyDescent="0.3">
      <c r="G3555" s="44"/>
      <c r="H3555" s="44"/>
      <c r="I3555" s="44"/>
      <c r="J3555" s="44"/>
      <c r="K3555" s="44"/>
      <c r="L3555" s="44"/>
      <c r="M3555" s="44"/>
      <c r="N3555" s="44"/>
      <c r="O3555" s="44"/>
      <c r="P3555" s="44"/>
      <c r="Q3555" s="44"/>
      <c r="R3555" s="44"/>
      <c r="S3555" s="44"/>
      <c r="T3555" s="44"/>
      <c r="U3555" s="44"/>
      <c r="V3555" s="44"/>
      <c r="W3555" s="44"/>
      <c r="X3555" s="44"/>
      <c r="Y3555" s="44"/>
      <c r="Z3555" s="44"/>
      <c r="AA3555" s="35"/>
      <c r="AB3555" s="35"/>
      <c r="AC3555" s="35"/>
      <c r="AD3555" s="35"/>
      <c r="AE3555" s="35"/>
      <c r="AF3555" s="35"/>
      <c r="AG3555" s="35"/>
      <c r="AH3555" s="35"/>
      <c r="AI3555" s="35"/>
      <c r="AJ3555" s="35"/>
      <c r="AK3555" s="35"/>
    </row>
    <row r="3556" spans="7:37" s="13" customFormat="1" ht="13.9" customHeight="1" x14ac:dyDescent="0.3">
      <c r="G3556" s="44"/>
      <c r="H3556" s="44"/>
      <c r="I3556" s="44"/>
      <c r="J3556" s="44"/>
      <c r="K3556" s="44"/>
      <c r="L3556" s="44"/>
      <c r="M3556" s="44"/>
      <c r="N3556" s="44"/>
      <c r="O3556" s="44"/>
      <c r="P3556" s="44"/>
      <c r="Q3556" s="44"/>
      <c r="R3556" s="44"/>
      <c r="S3556" s="44"/>
      <c r="T3556" s="44"/>
      <c r="U3556" s="44"/>
      <c r="V3556" s="44"/>
      <c r="W3556" s="44"/>
      <c r="X3556" s="44"/>
      <c r="Y3556" s="44"/>
      <c r="Z3556" s="44"/>
      <c r="AA3556" s="35"/>
      <c r="AB3556" s="35"/>
      <c r="AC3556" s="35"/>
      <c r="AD3556" s="35"/>
      <c r="AE3556" s="35"/>
      <c r="AF3556" s="35"/>
      <c r="AG3556" s="35"/>
      <c r="AH3556" s="35"/>
      <c r="AI3556" s="35"/>
      <c r="AJ3556" s="35"/>
      <c r="AK3556" s="35"/>
    </row>
    <row r="3557" spans="7:37" s="13" customFormat="1" ht="13.9" customHeight="1" x14ac:dyDescent="0.3">
      <c r="G3557" s="44"/>
      <c r="H3557" s="44"/>
      <c r="I3557" s="44"/>
      <c r="J3557" s="44"/>
      <c r="K3557" s="44"/>
      <c r="L3557" s="44"/>
      <c r="M3557" s="44"/>
      <c r="N3557" s="44"/>
      <c r="O3557" s="44"/>
      <c r="P3557" s="44"/>
      <c r="Q3557" s="44"/>
      <c r="R3557" s="44"/>
      <c r="S3557" s="44"/>
      <c r="T3557" s="44"/>
      <c r="U3557" s="44"/>
      <c r="V3557" s="44"/>
      <c r="W3557" s="44"/>
      <c r="X3557" s="44"/>
      <c r="Y3557" s="44"/>
      <c r="Z3557" s="44"/>
      <c r="AA3557" s="35"/>
      <c r="AB3557" s="35"/>
      <c r="AC3557" s="35"/>
      <c r="AD3557" s="35"/>
      <c r="AE3557" s="35"/>
      <c r="AF3557" s="35"/>
      <c r="AG3557" s="35"/>
      <c r="AH3557" s="35"/>
      <c r="AI3557" s="35"/>
      <c r="AJ3557" s="35"/>
      <c r="AK3557" s="35"/>
    </row>
    <row r="3558" spans="7:37" s="13" customFormat="1" ht="13.9" customHeight="1" x14ac:dyDescent="0.3">
      <c r="G3558" s="44"/>
      <c r="H3558" s="44"/>
      <c r="I3558" s="44"/>
      <c r="J3558" s="44"/>
      <c r="K3558" s="44"/>
      <c r="L3558" s="44"/>
      <c r="M3558" s="44"/>
      <c r="N3558" s="44"/>
      <c r="O3558" s="44"/>
      <c r="P3558" s="44"/>
      <c r="Q3558" s="44"/>
      <c r="R3558" s="44"/>
      <c r="S3558" s="44"/>
      <c r="T3558" s="44"/>
      <c r="U3558" s="44"/>
      <c r="V3558" s="44"/>
      <c r="W3558" s="44"/>
      <c r="X3558" s="44"/>
      <c r="Y3558" s="44"/>
      <c r="Z3558" s="44"/>
      <c r="AA3558" s="35"/>
      <c r="AB3558" s="35"/>
      <c r="AC3558" s="35"/>
      <c r="AD3558" s="35"/>
      <c r="AE3558" s="35"/>
      <c r="AF3558" s="35"/>
      <c r="AG3558" s="35"/>
      <c r="AH3558" s="35"/>
      <c r="AI3558" s="35"/>
      <c r="AJ3558" s="35"/>
      <c r="AK3558" s="35"/>
    </row>
    <row r="3559" spans="7:37" s="13" customFormat="1" ht="13.9" customHeight="1" x14ac:dyDescent="0.3">
      <c r="G3559" s="44"/>
      <c r="H3559" s="44"/>
      <c r="I3559" s="44"/>
      <c r="J3559" s="44"/>
      <c r="K3559" s="44"/>
      <c r="L3559" s="44"/>
      <c r="M3559" s="44"/>
      <c r="N3559" s="44"/>
      <c r="O3559" s="44"/>
      <c r="P3559" s="44"/>
      <c r="Q3559" s="44"/>
      <c r="R3559" s="44"/>
      <c r="S3559" s="44"/>
      <c r="T3559" s="44"/>
      <c r="U3559" s="44"/>
      <c r="V3559" s="44"/>
      <c r="W3559" s="44"/>
      <c r="X3559" s="44"/>
      <c r="Y3559" s="44"/>
      <c r="Z3559" s="44"/>
      <c r="AA3559" s="35"/>
      <c r="AB3559" s="35"/>
      <c r="AC3559" s="35"/>
      <c r="AD3559" s="35"/>
      <c r="AE3559" s="35"/>
      <c r="AF3559" s="35"/>
      <c r="AG3559" s="35"/>
      <c r="AH3559" s="35"/>
      <c r="AI3559" s="35"/>
      <c r="AJ3559" s="35"/>
      <c r="AK3559" s="35"/>
    </row>
    <row r="3560" spans="7:37" s="13" customFormat="1" ht="13.9" customHeight="1" x14ac:dyDescent="0.3">
      <c r="G3560" s="44"/>
      <c r="H3560" s="44"/>
      <c r="I3560" s="44"/>
      <c r="J3560" s="44"/>
      <c r="K3560" s="44"/>
      <c r="L3560" s="44"/>
      <c r="M3560" s="44"/>
      <c r="N3560" s="44"/>
      <c r="O3560" s="44"/>
      <c r="P3560" s="44"/>
      <c r="Q3560" s="44"/>
      <c r="R3560" s="44"/>
      <c r="S3560" s="44"/>
      <c r="T3560" s="44"/>
      <c r="U3560" s="44"/>
      <c r="V3560" s="44"/>
      <c r="W3560" s="44"/>
      <c r="X3560" s="44"/>
      <c r="Y3560" s="44"/>
      <c r="Z3560" s="44"/>
      <c r="AA3560" s="35"/>
      <c r="AB3560" s="35"/>
      <c r="AC3560" s="35"/>
      <c r="AD3560" s="35"/>
      <c r="AE3560" s="35"/>
      <c r="AF3560" s="35"/>
      <c r="AG3560" s="35"/>
      <c r="AH3560" s="35"/>
      <c r="AI3560" s="35"/>
      <c r="AJ3560" s="35"/>
      <c r="AK3560" s="35"/>
    </row>
    <row r="3561" spans="7:37" s="13" customFormat="1" ht="13.9" customHeight="1" x14ac:dyDescent="0.3">
      <c r="G3561" s="44"/>
      <c r="H3561" s="44"/>
      <c r="I3561" s="44"/>
      <c r="J3561" s="44"/>
      <c r="K3561" s="44"/>
      <c r="L3561" s="44"/>
      <c r="M3561" s="44"/>
      <c r="N3561" s="44"/>
      <c r="O3561" s="44"/>
      <c r="P3561" s="44"/>
      <c r="Q3561" s="44"/>
      <c r="R3561" s="44"/>
      <c r="S3561" s="44"/>
      <c r="T3561" s="44"/>
      <c r="U3561" s="44"/>
      <c r="V3561" s="44"/>
      <c r="W3561" s="44"/>
      <c r="X3561" s="44"/>
      <c r="Y3561" s="44"/>
      <c r="Z3561" s="44"/>
      <c r="AA3561" s="35"/>
      <c r="AB3561" s="35"/>
      <c r="AC3561" s="35"/>
      <c r="AD3561" s="35"/>
      <c r="AE3561" s="35"/>
      <c r="AF3561" s="35"/>
      <c r="AG3561" s="35"/>
      <c r="AH3561" s="35"/>
      <c r="AI3561" s="35"/>
      <c r="AJ3561" s="35"/>
      <c r="AK3561" s="35"/>
    </row>
    <row r="3562" spans="7:37" s="13" customFormat="1" ht="13.9" customHeight="1" x14ac:dyDescent="0.3">
      <c r="G3562" s="44"/>
      <c r="H3562" s="44"/>
      <c r="I3562" s="44"/>
      <c r="J3562" s="44"/>
      <c r="K3562" s="44"/>
      <c r="L3562" s="44"/>
      <c r="M3562" s="44"/>
      <c r="N3562" s="44"/>
      <c r="O3562" s="44"/>
      <c r="P3562" s="44"/>
      <c r="Q3562" s="44"/>
      <c r="R3562" s="44"/>
      <c r="S3562" s="44"/>
      <c r="T3562" s="44"/>
      <c r="U3562" s="44"/>
      <c r="V3562" s="44"/>
      <c r="W3562" s="44"/>
      <c r="X3562" s="44"/>
      <c r="Y3562" s="44"/>
      <c r="Z3562" s="44"/>
      <c r="AA3562" s="35"/>
      <c r="AB3562" s="35"/>
      <c r="AC3562" s="35"/>
      <c r="AD3562" s="35"/>
      <c r="AE3562" s="35"/>
      <c r="AF3562" s="35"/>
      <c r="AG3562" s="35"/>
      <c r="AH3562" s="35"/>
      <c r="AI3562" s="35"/>
      <c r="AJ3562" s="35"/>
      <c r="AK3562" s="35"/>
    </row>
    <row r="3563" spans="7:37" s="13" customFormat="1" ht="13.9" customHeight="1" x14ac:dyDescent="0.3">
      <c r="G3563" s="44"/>
      <c r="H3563" s="44"/>
      <c r="I3563" s="44"/>
      <c r="J3563" s="44"/>
      <c r="K3563" s="44"/>
      <c r="L3563" s="44"/>
      <c r="M3563" s="44"/>
      <c r="N3563" s="44"/>
      <c r="O3563" s="44"/>
      <c r="P3563" s="44"/>
      <c r="Q3563" s="44"/>
      <c r="R3563" s="44"/>
      <c r="S3563" s="44"/>
      <c r="T3563" s="44"/>
      <c r="U3563" s="44"/>
      <c r="V3563" s="44"/>
      <c r="W3563" s="44"/>
      <c r="X3563" s="44"/>
      <c r="Y3563" s="44"/>
      <c r="Z3563" s="44"/>
      <c r="AA3563" s="35"/>
      <c r="AB3563" s="35"/>
      <c r="AC3563" s="35"/>
      <c r="AD3563" s="35"/>
      <c r="AE3563" s="35"/>
      <c r="AF3563" s="35"/>
      <c r="AG3563" s="35"/>
      <c r="AH3563" s="35"/>
      <c r="AI3563" s="35"/>
      <c r="AJ3563" s="35"/>
      <c r="AK3563" s="35"/>
    </row>
    <row r="3564" spans="7:37" s="13" customFormat="1" ht="13.9" customHeight="1" x14ac:dyDescent="0.3">
      <c r="G3564" s="44"/>
      <c r="H3564" s="44"/>
      <c r="I3564" s="44"/>
      <c r="J3564" s="44"/>
      <c r="K3564" s="44"/>
      <c r="L3564" s="44"/>
      <c r="M3564" s="44"/>
      <c r="N3564" s="44"/>
      <c r="O3564" s="44"/>
      <c r="P3564" s="44"/>
      <c r="Q3564" s="44"/>
      <c r="R3564" s="44"/>
      <c r="S3564" s="44"/>
      <c r="T3564" s="44"/>
      <c r="U3564" s="44"/>
      <c r="V3564" s="44"/>
      <c r="W3564" s="44"/>
      <c r="X3564" s="44"/>
      <c r="Y3564" s="44"/>
      <c r="Z3564" s="44"/>
      <c r="AA3564" s="35"/>
      <c r="AB3564" s="35"/>
      <c r="AC3564" s="35"/>
      <c r="AD3564" s="35"/>
      <c r="AE3564" s="35"/>
      <c r="AF3564" s="35"/>
      <c r="AG3564" s="35"/>
      <c r="AH3564" s="35"/>
      <c r="AI3564" s="35"/>
      <c r="AJ3564" s="35"/>
      <c r="AK3564" s="35"/>
    </row>
    <row r="3565" spans="7:37" s="13" customFormat="1" ht="13.9" customHeight="1" x14ac:dyDescent="0.3">
      <c r="G3565" s="44"/>
      <c r="H3565" s="44"/>
      <c r="I3565" s="44"/>
      <c r="J3565" s="44"/>
      <c r="K3565" s="44"/>
      <c r="L3565" s="44"/>
      <c r="M3565" s="44"/>
      <c r="N3565" s="44"/>
      <c r="O3565" s="44"/>
      <c r="P3565" s="44"/>
      <c r="Q3565" s="44"/>
      <c r="R3565" s="44"/>
      <c r="S3565" s="44"/>
      <c r="T3565" s="44"/>
      <c r="U3565" s="44"/>
      <c r="V3565" s="44"/>
      <c r="W3565" s="44"/>
      <c r="X3565" s="44"/>
      <c r="Y3565" s="44"/>
      <c r="Z3565" s="44"/>
      <c r="AA3565" s="35"/>
      <c r="AB3565" s="35"/>
      <c r="AC3565" s="35"/>
      <c r="AD3565" s="35"/>
      <c r="AE3565" s="35"/>
      <c r="AF3565" s="35"/>
      <c r="AG3565" s="35"/>
      <c r="AH3565" s="35"/>
      <c r="AI3565" s="35"/>
      <c r="AJ3565" s="35"/>
      <c r="AK3565" s="35"/>
    </row>
    <row r="3566" spans="7:37" s="13" customFormat="1" ht="13.9" customHeight="1" x14ac:dyDescent="0.3">
      <c r="G3566" s="44"/>
      <c r="H3566" s="44"/>
      <c r="I3566" s="44"/>
      <c r="J3566" s="44"/>
      <c r="K3566" s="44"/>
      <c r="L3566" s="44"/>
      <c r="M3566" s="44"/>
      <c r="N3566" s="44"/>
      <c r="O3566" s="44"/>
      <c r="P3566" s="44"/>
      <c r="Q3566" s="44"/>
      <c r="R3566" s="44"/>
      <c r="S3566" s="44"/>
      <c r="T3566" s="44"/>
      <c r="U3566" s="44"/>
      <c r="V3566" s="44"/>
      <c r="W3566" s="44"/>
      <c r="X3566" s="44"/>
      <c r="Y3566" s="44"/>
      <c r="Z3566" s="44"/>
      <c r="AA3566" s="35"/>
      <c r="AB3566" s="35"/>
      <c r="AC3566" s="35"/>
      <c r="AD3566" s="35"/>
      <c r="AE3566" s="35"/>
      <c r="AF3566" s="35"/>
      <c r="AG3566" s="35"/>
      <c r="AH3566" s="35"/>
      <c r="AI3566" s="35"/>
      <c r="AJ3566" s="35"/>
      <c r="AK3566" s="35"/>
    </row>
    <row r="3567" spans="7:37" s="13" customFormat="1" ht="13.9" customHeight="1" x14ac:dyDescent="0.3">
      <c r="G3567" s="44"/>
      <c r="H3567" s="44"/>
      <c r="I3567" s="44"/>
      <c r="J3567" s="44"/>
      <c r="K3567" s="44"/>
      <c r="L3567" s="44"/>
      <c r="M3567" s="44"/>
      <c r="N3567" s="44"/>
      <c r="O3567" s="44"/>
      <c r="P3567" s="44"/>
      <c r="Q3567" s="44"/>
      <c r="R3567" s="44"/>
      <c r="S3567" s="44"/>
      <c r="T3567" s="44"/>
      <c r="U3567" s="44"/>
      <c r="V3567" s="44"/>
      <c r="W3567" s="44"/>
      <c r="X3567" s="44"/>
      <c r="Y3567" s="44"/>
      <c r="Z3567" s="44"/>
      <c r="AA3567" s="35"/>
      <c r="AB3567" s="35"/>
      <c r="AC3567" s="35"/>
      <c r="AD3567" s="35"/>
      <c r="AE3567" s="35"/>
      <c r="AF3567" s="35"/>
      <c r="AG3567" s="35"/>
      <c r="AH3567" s="35"/>
      <c r="AI3567" s="35"/>
      <c r="AJ3567" s="35"/>
      <c r="AK3567" s="35"/>
    </row>
    <row r="3568" spans="7:37" s="13" customFormat="1" ht="13.9" customHeight="1" x14ac:dyDescent="0.3">
      <c r="G3568" s="44"/>
      <c r="H3568" s="44"/>
      <c r="I3568" s="44"/>
      <c r="J3568" s="44"/>
      <c r="K3568" s="44"/>
      <c r="L3568" s="44"/>
      <c r="M3568" s="44"/>
      <c r="N3568" s="44"/>
      <c r="O3568" s="44"/>
      <c r="P3568" s="44"/>
      <c r="Q3568" s="44"/>
      <c r="R3568" s="44"/>
      <c r="S3568" s="44"/>
      <c r="T3568" s="44"/>
      <c r="U3568" s="44"/>
      <c r="V3568" s="44"/>
      <c r="W3568" s="44"/>
      <c r="X3568" s="44"/>
      <c r="Y3568" s="44"/>
      <c r="Z3568" s="44"/>
      <c r="AA3568" s="35"/>
      <c r="AB3568" s="35"/>
      <c r="AC3568" s="35"/>
      <c r="AD3568" s="35"/>
      <c r="AE3568" s="35"/>
      <c r="AF3568" s="35"/>
      <c r="AG3568" s="35"/>
      <c r="AH3568" s="35"/>
      <c r="AI3568" s="35"/>
      <c r="AJ3568" s="35"/>
      <c r="AK3568" s="35"/>
    </row>
    <row r="3569" spans="7:37" s="13" customFormat="1" ht="13.9" customHeight="1" x14ac:dyDescent="0.3">
      <c r="G3569" s="44"/>
      <c r="H3569" s="44"/>
      <c r="I3569" s="44"/>
      <c r="J3569" s="44"/>
      <c r="K3569" s="44"/>
      <c r="L3569" s="44"/>
      <c r="M3569" s="44"/>
      <c r="N3569" s="44"/>
      <c r="O3569" s="44"/>
      <c r="P3569" s="44"/>
      <c r="Q3569" s="44"/>
      <c r="R3569" s="44"/>
      <c r="S3569" s="44"/>
      <c r="T3569" s="44"/>
      <c r="U3569" s="44"/>
      <c r="V3569" s="44"/>
      <c r="W3569" s="44"/>
      <c r="X3569" s="44"/>
      <c r="Y3569" s="44"/>
      <c r="Z3569" s="44"/>
      <c r="AA3569" s="35"/>
      <c r="AB3569" s="35"/>
      <c r="AC3569" s="35"/>
      <c r="AD3569" s="35"/>
      <c r="AE3569" s="35"/>
      <c r="AF3569" s="35"/>
      <c r="AG3569" s="35"/>
      <c r="AH3569" s="35"/>
      <c r="AI3569" s="35"/>
      <c r="AJ3569" s="35"/>
      <c r="AK3569" s="35"/>
    </row>
    <row r="3570" spans="7:37" s="13" customFormat="1" ht="13.9" customHeight="1" x14ac:dyDescent="0.3">
      <c r="G3570" s="44"/>
      <c r="H3570" s="44"/>
      <c r="I3570" s="44"/>
      <c r="J3570" s="44"/>
      <c r="K3570" s="44"/>
      <c r="L3570" s="44"/>
      <c r="M3570" s="44"/>
      <c r="N3570" s="44"/>
      <c r="O3570" s="44"/>
      <c r="P3570" s="44"/>
      <c r="Q3570" s="44"/>
      <c r="R3570" s="44"/>
      <c r="S3570" s="44"/>
      <c r="T3570" s="44"/>
      <c r="U3570" s="44"/>
      <c r="V3570" s="44"/>
      <c r="W3570" s="44"/>
      <c r="X3570" s="44"/>
      <c r="Y3570" s="44"/>
      <c r="Z3570" s="44"/>
      <c r="AA3570" s="35"/>
      <c r="AB3570" s="35"/>
      <c r="AC3570" s="35"/>
      <c r="AD3570" s="35"/>
      <c r="AE3570" s="35"/>
      <c r="AF3570" s="35"/>
      <c r="AG3570" s="35"/>
      <c r="AH3570" s="35"/>
      <c r="AI3570" s="35"/>
      <c r="AJ3570" s="35"/>
      <c r="AK3570" s="35"/>
    </row>
    <row r="3571" spans="7:37" s="13" customFormat="1" ht="13.9" customHeight="1" x14ac:dyDescent="0.3">
      <c r="G3571" s="44"/>
      <c r="H3571" s="44"/>
      <c r="I3571" s="44"/>
      <c r="J3571" s="44"/>
      <c r="K3571" s="44"/>
      <c r="L3571" s="44"/>
      <c r="M3571" s="44"/>
      <c r="N3571" s="44"/>
      <c r="O3571" s="44"/>
      <c r="P3571" s="44"/>
      <c r="Q3571" s="44"/>
      <c r="R3571" s="44"/>
      <c r="S3571" s="44"/>
      <c r="T3571" s="44"/>
      <c r="U3571" s="44"/>
      <c r="V3571" s="44"/>
      <c r="W3571" s="44"/>
      <c r="X3571" s="44"/>
      <c r="Y3571" s="44"/>
      <c r="Z3571" s="44"/>
      <c r="AA3571" s="35"/>
      <c r="AB3571" s="35"/>
      <c r="AC3571" s="35"/>
      <c r="AD3571" s="35"/>
      <c r="AE3571" s="35"/>
      <c r="AF3571" s="35"/>
      <c r="AG3571" s="35"/>
      <c r="AH3571" s="35"/>
      <c r="AI3571" s="35"/>
      <c r="AJ3571" s="35"/>
      <c r="AK3571" s="35"/>
    </row>
    <row r="3572" spans="7:37" s="13" customFormat="1" ht="13.9" customHeight="1" x14ac:dyDescent="0.3">
      <c r="G3572" s="44"/>
      <c r="H3572" s="44"/>
      <c r="I3572" s="44"/>
      <c r="J3572" s="44"/>
      <c r="K3572" s="44"/>
      <c r="L3572" s="44"/>
      <c r="M3572" s="44"/>
      <c r="N3572" s="44"/>
      <c r="O3572" s="44"/>
      <c r="P3572" s="44"/>
      <c r="Q3572" s="44"/>
      <c r="R3572" s="44"/>
      <c r="S3572" s="44"/>
      <c r="T3572" s="44"/>
      <c r="U3572" s="44"/>
      <c r="V3572" s="44"/>
      <c r="W3572" s="44"/>
      <c r="X3572" s="44"/>
      <c r="Y3572" s="44"/>
      <c r="Z3572" s="44"/>
      <c r="AA3572" s="35"/>
      <c r="AB3572" s="35"/>
      <c r="AC3572" s="35"/>
      <c r="AD3572" s="35"/>
      <c r="AE3572" s="35"/>
      <c r="AF3572" s="35"/>
      <c r="AG3572" s="35"/>
      <c r="AH3572" s="35"/>
      <c r="AI3572" s="35"/>
      <c r="AJ3572" s="35"/>
      <c r="AK3572" s="35"/>
    </row>
    <row r="3573" spans="7:37" s="13" customFormat="1" ht="13.9" customHeight="1" x14ac:dyDescent="0.3">
      <c r="G3573" s="44"/>
      <c r="H3573" s="44"/>
      <c r="I3573" s="44"/>
      <c r="J3573" s="44"/>
      <c r="K3573" s="44"/>
      <c r="L3573" s="44"/>
      <c r="M3573" s="44"/>
      <c r="N3573" s="44"/>
      <c r="O3573" s="44"/>
      <c r="P3573" s="44"/>
      <c r="Q3573" s="44"/>
      <c r="R3573" s="44"/>
      <c r="S3573" s="44"/>
      <c r="T3573" s="44"/>
      <c r="U3573" s="44"/>
      <c r="V3573" s="44"/>
      <c r="W3573" s="44"/>
      <c r="X3573" s="44"/>
      <c r="Y3573" s="44"/>
      <c r="Z3573" s="44"/>
      <c r="AA3573" s="35"/>
      <c r="AB3573" s="35"/>
      <c r="AC3573" s="35"/>
      <c r="AD3573" s="35"/>
      <c r="AE3573" s="35"/>
      <c r="AF3573" s="35"/>
      <c r="AG3573" s="35"/>
      <c r="AH3573" s="35"/>
      <c r="AI3573" s="35"/>
      <c r="AJ3573" s="35"/>
      <c r="AK3573" s="35"/>
    </row>
    <row r="3574" spans="7:37" s="13" customFormat="1" ht="13.9" customHeight="1" x14ac:dyDescent="0.3">
      <c r="G3574" s="44"/>
      <c r="H3574" s="44"/>
      <c r="I3574" s="44"/>
      <c r="J3574" s="44"/>
      <c r="K3574" s="44"/>
      <c r="L3574" s="44"/>
      <c r="M3574" s="44"/>
      <c r="N3574" s="44"/>
      <c r="O3574" s="44"/>
      <c r="P3574" s="44"/>
      <c r="Q3574" s="44"/>
      <c r="R3574" s="44"/>
      <c r="S3574" s="44"/>
      <c r="T3574" s="44"/>
      <c r="U3574" s="44"/>
      <c r="V3574" s="44"/>
      <c r="W3574" s="44"/>
      <c r="X3574" s="44"/>
      <c r="Y3574" s="44"/>
      <c r="Z3574" s="44"/>
      <c r="AA3574" s="35"/>
      <c r="AB3574" s="35"/>
      <c r="AC3574" s="35"/>
      <c r="AD3574" s="35"/>
      <c r="AE3574" s="35"/>
      <c r="AF3574" s="35"/>
      <c r="AG3574" s="35"/>
      <c r="AH3574" s="35"/>
      <c r="AI3574" s="35"/>
      <c r="AJ3574" s="35"/>
      <c r="AK3574" s="35"/>
    </row>
    <row r="3575" spans="7:37" s="13" customFormat="1" ht="13.9" customHeight="1" x14ac:dyDescent="0.3">
      <c r="G3575" s="44"/>
      <c r="H3575" s="44"/>
      <c r="I3575" s="44"/>
      <c r="J3575" s="44"/>
      <c r="K3575" s="44"/>
      <c r="L3575" s="44"/>
      <c r="M3575" s="44"/>
      <c r="N3575" s="44"/>
      <c r="O3575" s="44"/>
      <c r="P3575" s="44"/>
      <c r="Q3575" s="44"/>
      <c r="R3575" s="44"/>
      <c r="S3575" s="44"/>
      <c r="T3575" s="44"/>
      <c r="U3575" s="44"/>
      <c r="V3575" s="44"/>
      <c r="W3575" s="44"/>
      <c r="X3575" s="44"/>
      <c r="Y3575" s="44"/>
      <c r="Z3575" s="44"/>
      <c r="AA3575" s="35"/>
      <c r="AB3575" s="35"/>
      <c r="AC3575" s="35"/>
      <c r="AD3575" s="35"/>
      <c r="AE3575" s="35"/>
      <c r="AF3575" s="35"/>
      <c r="AG3575" s="35"/>
      <c r="AH3575" s="35"/>
      <c r="AI3575" s="35"/>
      <c r="AJ3575" s="35"/>
      <c r="AK3575" s="35"/>
    </row>
    <row r="3576" spans="7:37" s="13" customFormat="1" ht="13.9" customHeight="1" x14ac:dyDescent="0.3">
      <c r="G3576" s="44"/>
      <c r="H3576" s="44"/>
      <c r="I3576" s="44"/>
      <c r="J3576" s="44"/>
      <c r="K3576" s="44"/>
      <c r="L3576" s="44"/>
      <c r="M3576" s="44"/>
      <c r="N3576" s="44"/>
      <c r="O3576" s="44"/>
      <c r="P3576" s="44"/>
      <c r="Q3576" s="44"/>
      <c r="R3576" s="44"/>
      <c r="S3576" s="44"/>
      <c r="T3576" s="44"/>
      <c r="U3576" s="44"/>
      <c r="V3576" s="44"/>
      <c r="W3576" s="44"/>
      <c r="X3576" s="44"/>
      <c r="Y3576" s="44"/>
      <c r="Z3576" s="44"/>
      <c r="AA3576" s="35"/>
      <c r="AB3576" s="35"/>
      <c r="AC3576" s="35"/>
      <c r="AD3576" s="35"/>
      <c r="AE3576" s="35"/>
      <c r="AF3576" s="35"/>
      <c r="AG3576" s="35"/>
      <c r="AH3576" s="35"/>
      <c r="AI3576" s="35"/>
      <c r="AJ3576" s="35"/>
      <c r="AK3576" s="35"/>
    </row>
    <row r="3577" spans="7:37" s="13" customFormat="1" ht="13.9" customHeight="1" x14ac:dyDescent="0.3">
      <c r="G3577" s="44"/>
      <c r="H3577" s="44"/>
      <c r="I3577" s="44"/>
      <c r="J3577" s="44"/>
      <c r="K3577" s="44"/>
      <c r="L3577" s="44"/>
      <c r="M3577" s="44"/>
      <c r="N3577" s="44"/>
      <c r="O3577" s="44"/>
      <c r="P3577" s="44"/>
      <c r="Q3577" s="44"/>
      <c r="R3577" s="44"/>
      <c r="S3577" s="44"/>
      <c r="T3577" s="44"/>
      <c r="U3577" s="44"/>
      <c r="V3577" s="44"/>
      <c r="W3577" s="44"/>
      <c r="X3577" s="44"/>
      <c r="Y3577" s="44"/>
      <c r="Z3577" s="44"/>
      <c r="AA3577" s="35"/>
      <c r="AB3577" s="35"/>
      <c r="AC3577" s="35"/>
      <c r="AD3577" s="35"/>
      <c r="AE3577" s="35"/>
      <c r="AF3577" s="35"/>
      <c r="AG3577" s="35"/>
      <c r="AH3577" s="35"/>
      <c r="AI3577" s="35"/>
      <c r="AJ3577" s="35"/>
      <c r="AK3577" s="35"/>
    </row>
    <row r="3578" spans="7:37" s="13" customFormat="1" ht="13.9" customHeight="1" x14ac:dyDescent="0.3">
      <c r="G3578" s="44"/>
      <c r="H3578" s="44"/>
      <c r="I3578" s="44"/>
      <c r="J3578" s="44"/>
      <c r="K3578" s="44"/>
      <c r="L3578" s="44"/>
      <c r="M3578" s="44"/>
      <c r="N3578" s="44"/>
      <c r="O3578" s="44"/>
      <c r="P3578" s="44"/>
      <c r="Q3578" s="44"/>
      <c r="R3578" s="44"/>
      <c r="S3578" s="44"/>
      <c r="T3578" s="44"/>
      <c r="U3578" s="44"/>
      <c r="V3578" s="44"/>
      <c r="W3578" s="44"/>
      <c r="X3578" s="44"/>
      <c r="Y3578" s="44"/>
      <c r="Z3578" s="44"/>
      <c r="AA3578" s="35"/>
      <c r="AB3578" s="35"/>
      <c r="AC3578" s="35"/>
      <c r="AD3578" s="35"/>
      <c r="AE3578" s="35"/>
      <c r="AF3578" s="35"/>
      <c r="AG3578" s="35"/>
      <c r="AH3578" s="35"/>
      <c r="AI3578" s="35"/>
      <c r="AJ3578" s="35"/>
      <c r="AK3578" s="35"/>
    </row>
    <row r="3579" spans="7:37" s="13" customFormat="1" ht="13.9" customHeight="1" x14ac:dyDescent="0.3">
      <c r="G3579" s="44"/>
      <c r="H3579" s="44"/>
      <c r="I3579" s="44"/>
      <c r="J3579" s="44"/>
      <c r="K3579" s="44"/>
      <c r="L3579" s="44"/>
      <c r="M3579" s="44"/>
      <c r="N3579" s="44"/>
      <c r="O3579" s="44"/>
      <c r="P3579" s="44"/>
      <c r="Q3579" s="44"/>
      <c r="R3579" s="44"/>
      <c r="S3579" s="44"/>
      <c r="T3579" s="44"/>
      <c r="U3579" s="44"/>
      <c r="V3579" s="44"/>
      <c r="W3579" s="44"/>
      <c r="X3579" s="44"/>
      <c r="Y3579" s="44"/>
      <c r="Z3579" s="44"/>
      <c r="AA3579" s="35"/>
      <c r="AB3579" s="35"/>
      <c r="AC3579" s="35"/>
      <c r="AD3579" s="35"/>
      <c r="AE3579" s="35"/>
      <c r="AF3579" s="35"/>
      <c r="AG3579" s="35"/>
      <c r="AH3579" s="35"/>
      <c r="AI3579" s="35"/>
      <c r="AJ3579" s="35"/>
      <c r="AK3579" s="35"/>
    </row>
    <row r="3580" spans="7:37" s="13" customFormat="1" ht="13.9" customHeight="1" x14ac:dyDescent="0.3">
      <c r="G3580" s="44"/>
      <c r="H3580" s="44"/>
      <c r="I3580" s="44"/>
      <c r="J3580" s="44"/>
      <c r="K3580" s="44"/>
      <c r="L3580" s="44"/>
      <c r="M3580" s="44"/>
      <c r="N3580" s="44"/>
      <c r="O3580" s="44"/>
      <c r="P3580" s="44"/>
      <c r="Q3580" s="44"/>
      <c r="R3580" s="44"/>
      <c r="S3580" s="44"/>
      <c r="T3580" s="44"/>
      <c r="U3580" s="44"/>
      <c r="V3580" s="44"/>
      <c r="W3580" s="44"/>
      <c r="X3580" s="44"/>
      <c r="Y3580" s="44"/>
      <c r="Z3580" s="44"/>
      <c r="AA3580" s="35"/>
      <c r="AB3580" s="35"/>
      <c r="AC3580" s="35"/>
      <c r="AD3580" s="35"/>
      <c r="AE3580" s="35"/>
      <c r="AF3580" s="35"/>
      <c r="AG3580" s="35"/>
      <c r="AH3580" s="35"/>
      <c r="AI3580" s="35"/>
      <c r="AJ3580" s="35"/>
      <c r="AK3580" s="35"/>
    </row>
    <row r="3581" spans="7:37" s="13" customFormat="1" ht="13.9" customHeight="1" x14ac:dyDescent="0.3">
      <c r="G3581" s="44"/>
      <c r="H3581" s="44"/>
      <c r="I3581" s="44"/>
      <c r="J3581" s="44"/>
      <c r="K3581" s="44"/>
      <c r="L3581" s="44"/>
      <c r="M3581" s="44"/>
      <c r="N3581" s="44"/>
      <c r="O3581" s="44"/>
      <c r="P3581" s="44"/>
      <c r="Q3581" s="44"/>
      <c r="R3581" s="44"/>
      <c r="S3581" s="44"/>
      <c r="T3581" s="44"/>
      <c r="U3581" s="44"/>
      <c r="V3581" s="44"/>
      <c r="W3581" s="44"/>
      <c r="X3581" s="44"/>
      <c r="Y3581" s="44"/>
      <c r="Z3581" s="44"/>
      <c r="AA3581" s="35"/>
      <c r="AB3581" s="35"/>
      <c r="AC3581" s="35"/>
      <c r="AD3581" s="35"/>
      <c r="AE3581" s="35"/>
      <c r="AF3581" s="35"/>
      <c r="AG3581" s="35"/>
      <c r="AH3581" s="35"/>
      <c r="AI3581" s="35"/>
      <c r="AJ3581" s="35"/>
      <c r="AK3581" s="35"/>
    </row>
    <row r="3582" spans="7:37" s="13" customFormat="1" ht="13.9" customHeight="1" x14ac:dyDescent="0.3">
      <c r="G3582" s="44"/>
      <c r="H3582" s="44"/>
      <c r="I3582" s="44"/>
      <c r="J3582" s="44"/>
      <c r="K3582" s="44"/>
      <c r="L3582" s="44"/>
      <c r="M3582" s="44"/>
      <c r="N3582" s="44"/>
      <c r="O3582" s="44"/>
      <c r="P3582" s="44"/>
      <c r="Q3582" s="44"/>
      <c r="R3582" s="44"/>
      <c r="S3582" s="44"/>
      <c r="T3582" s="44"/>
      <c r="U3582" s="44"/>
      <c r="V3582" s="44"/>
      <c r="W3582" s="44"/>
      <c r="X3582" s="44"/>
      <c r="Y3582" s="44"/>
      <c r="Z3582" s="44"/>
      <c r="AA3582" s="35"/>
      <c r="AB3582" s="35"/>
      <c r="AC3582" s="35"/>
      <c r="AD3582" s="35"/>
      <c r="AE3582" s="35"/>
      <c r="AF3582" s="35"/>
      <c r="AG3582" s="35"/>
      <c r="AH3582" s="35"/>
      <c r="AI3582" s="35"/>
      <c r="AJ3582" s="35"/>
      <c r="AK3582" s="35"/>
    </row>
    <row r="3583" spans="7:37" s="13" customFormat="1" ht="13.9" customHeight="1" x14ac:dyDescent="0.3">
      <c r="G3583" s="44"/>
      <c r="H3583" s="44"/>
      <c r="I3583" s="44"/>
      <c r="J3583" s="44"/>
      <c r="K3583" s="44"/>
      <c r="L3583" s="44"/>
      <c r="M3583" s="44"/>
      <c r="N3583" s="44"/>
      <c r="O3583" s="44"/>
      <c r="P3583" s="44"/>
      <c r="Q3583" s="44"/>
      <c r="R3583" s="44"/>
      <c r="S3583" s="44"/>
      <c r="T3583" s="44"/>
      <c r="U3583" s="44"/>
      <c r="V3583" s="44"/>
      <c r="W3583" s="44"/>
      <c r="X3583" s="44"/>
      <c r="Y3583" s="44"/>
      <c r="Z3583" s="44"/>
      <c r="AA3583" s="35"/>
      <c r="AB3583" s="35"/>
      <c r="AC3583" s="35"/>
      <c r="AD3583" s="35"/>
      <c r="AE3583" s="35"/>
      <c r="AF3583" s="35"/>
      <c r="AG3583" s="35"/>
      <c r="AH3583" s="35"/>
      <c r="AI3583" s="35"/>
      <c r="AJ3583" s="35"/>
      <c r="AK3583" s="35"/>
    </row>
    <row r="3584" spans="7:37" s="13" customFormat="1" ht="13.9" customHeight="1" x14ac:dyDescent="0.3">
      <c r="G3584" s="44"/>
      <c r="H3584" s="44"/>
      <c r="I3584" s="44"/>
      <c r="J3584" s="44"/>
      <c r="K3584" s="44"/>
      <c r="L3584" s="44"/>
      <c r="M3584" s="44"/>
      <c r="N3584" s="44"/>
      <c r="O3584" s="44"/>
      <c r="P3584" s="44"/>
      <c r="Q3584" s="44"/>
      <c r="R3584" s="44"/>
      <c r="S3584" s="44"/>
      <c r="T3584" s="44"/>
      <c r="U3584" s="44"/>
      <c r="V3584" s="44"/>
      <c r="W3584" s="44"/>
      <c r="X3584" s="44"/>
      <c r="Y3584" s="44"/>
      <c r="Z3584" s="44"/>
      <c r="AA3584" s="35"/>
      <c r="AB3584" s="35"/>
      <c r="AC3584" s="35"/>
      <c r="AD3584" s="35"/>
      <c r="AE3584" s="35"/>
      <c r="AF3584" s="35"/>
      <c r="AG3584" s="35"/>
      <c r="AH3584" s="35"/>
      <c r="AI3584" s="35"/>
      <c r="AJ3584" s="35"/>
      <c r="AK3584" s="35"/>
    </row>
    <row r="3585" spans="7:37" s="13" customFormat="1" ht="13.9" customHeight="1" x14ac:dyDescent="0.3">
      <c r="G3585" s="44"/>
      <c r="H3585" s="44"/>
      <c r="I3585" s="44"/>
      <c r="J3585" s="44"/>
      <c r="K3585" s="44"/>
      <c r="L3585" s="44"/>
      <c r="M3585" s="44"/>
      <c r="N3585" s="44"/>
      <c r="O3585" s="44"/>
      <c r="P3585" s="44"/>
      <c r="Q3585" s="44"/>
      <c r="R3585" s="44"/>
      <c r="S3585" s="44"/>
      <c r="T3585" s="44"/>
      <c r="U3585" s="44"/>
      <c r="V3585" s="44"/>
      <c r="W3585" s="44"/>
      <c r="X3585" s="44"/>
      <c r="Y3585" s="44"/>
      <c r="Z3585" s="44"/>
      <c r="AA3585" s="35"/>
      <c r="AB3585" s="35"/>
      <c r="AC3585" s="35"/>
      <c r="AD3585" s="35"/>
      <c r="AE3585" s="35"/>
      <c r="AF3585" s="35"/>
      <c r="AG3585" s="35"/>
      <c r="AH3585" s="35"/>
      <c r="AI3585" s="35"/>
      <c r="AJ3585" s="35"/>
      <c r="AK3585" s="35"/>
    </row>
    <row r="3586" spans="7:37" s="13" customFormat="1" ht="13.9" customHeight="1" x14ac:dyDescent="0.3">
      <c r="G3586" s="44"/>
      <c r="H3586" s="44"/>
      <c r="I3586" s="44"/>
      <c r="J3586" s="44"/>
      <c r="K3586" s="44"/>
      <c r="L3586" s="44"/>
      <c r="M3586" s="44"/>
      <c r="N3586" s="44"/>
      <c r="O3586" s="44"/>
      <c r="P3586" s="44"/>
      <c r="Q3586" s="44"/>
      <c r="R3586" s="44"/>
      <c r="S3586" s="44"/>
      <c r="T3586" s="44"/>
      <c r="U3586" s="44"/>
      <c r="V3586" s="44"/>
      <c r="W3586" s="44"/>
      <c r="X3586" s="44"/>
      <c r="Y3586" s="44"/>
      <c r="Z3586" s="44"/>
      <c r="AA3586" s="35"/>
      <c r="AB3586" s="35"/>
      <c r="AC3586" s="35"/>
      <c r="AD3586" s="35"/>
      <c r="AE3586" s="35"/>
      <c r="AF3586" s="35"/>
      <c r="AG3586" s="35"/>
      <c r="AH3586" s="35"/>
      <c r="AI3586" s="35"/>
      <c r="AJ3586" s="35"/>
      <c r="AK3586" s="35"/>
    </row>
    <row r="3587" spans="7:37" s="13" customFormat="1" ht="13.9" customHeight="1" x14ac:dyDescent="0.3">
      <c r="G3587" s="44"/>
      <c r="H3587" s="44"/>
      <c r="I3587" s="44"/>
      <c r="J3587" s="44"/>
      <c r="K3587" s="44"/>
      <c r="L3587" s="44"/>
      <c r="M3587" s="44"/>
      <c r="N3587" s="44"/>
      <c r="O3587" s="44"/>
      <c r="P3587" s="44"/>
      <c r="Q3587" s="44"/>
      <c r="R3587" s="44"/>
      <c r="S3587" s="44"/>
      <c r="T3587" s="44"/>
      <c r="U3587" s="44"/>
      <c r="V3587" s="44"/>
      <c r="W3587" s="44"/>
      <c r="X3587" s="44"/>
      <c r="Y3587" s="44"/>
      <c r="Z3587" s="44"/>
      <c r="AA3587" s="35"/>
      <c r="AB3587" s="35"/>
      <c r="AC3587" s="35"/>
      <c r="AD3587" s="35"/>
      <c r="AE3587" s="35"/>
      <c r="AF3587" s="35"/>
      <c r="AG3587" s="35"/>
      <c r="AH3587" s="35"/>
      <c r="AI3587" s="35"/>
      <c r="AJ3587" s="35"/>
      <c r="AK3587" s="35"/>
    </row>
    <row r="3588" spans="7:37" s="13" customFormat="1" ht="13.9" customHeight="1" x14ac:dyDescent="0.3">
      <c r="G3588" s="44"/>
      <c r="H3588" s="44"/>
      <c r="I3588" s="44"/>
      <c r="J3588" s="44"/>
      <c r="K3588" s="44"/>
      <c r="L3588" s="44"/>
      <c r="M3588" s="44"/>
      <c r="N3588" s="44"/>
      <c r="O3588" s="44"/>
      <c r="P3588" s="44"/>
      <c r="Q3588" s="44"/>
      <c r="R3588" s="44"/>
      <c r="S3588" s="44"/>
      <c r="T3588" s="44"/>
      <c r="U3588" s="44"/>
      <c r="V3588" s="44"/>
      <c r="W3588" s="44"/>
      <c r="X3588" s="44"/>
      <c r="Y3588" s="44"/>
      <c r="Z3588" s="44"/>
      <c r="AA3588" s="35"/>
      <c r="AB3588" s="35"/>
      <c r="AC3588" s="35"/>
      <c r="AD3588" s="35"/>
      <c r="AE3588" s="35"/>
      <c r="AF3588" s="35"/>
      <c r="AG3588" s="35"/>
      <c r="AH3588" s="35"/>
      <c r="AI3588" s="35"/>
      <c r="AJ3588" s="35"/>
      <c r="AK3588" s="35"/>
    </row>
    <row r="3589" spans="7:37" s="13" customFormat="1" ht="13.9" customHeight="1" x14ac:dyDescent="0.3">
      <c r="G3589" s="44"/>
      <c r="H3589" s="44"/>
      <c r="I3589" s="44"/>
      <c r="J3589" s="44"/>
      <c r="K3589" s="44"/>
      <c r="L3589" s="44"/>
      <c r="M3589" s="44"/>
      <c r="N3589" s="44"/>
      <c r="O3589" s="44"/>
      <c r="P3589" s="44"/>
      <c r="Q3589" s="44"/>
      <c r="R3589" s="44"/>
      <c r="S3589" s="44"/>
      <c r="T3589" s="44"/>
      <c r="U3589" s="44"/>
      <c r="V3589" s="44"/>
      <c r="W3589" s="44"/>
      <c r="X3589" s="44"/>
      <c r="Y3589" s="44"/>
      <c r="Z3589" s="44"/>
      <c r="AA3589" s="35"/>
      <c r="AB3589" s="35"/>
      <c r="AC3589" s="35"/>
      <c r="AD3589" s="35"/>
      <c r="AE3589" s="35"/>
      <c r="AF3589" s="35"/>
      <c r="AG3589" s="35"/>
      <c r="AH3589" s="35"/>
      <c r="AI3589" s="35"/>
      <c r="AJ3589" s="35"/>
      <c r="AK3589" s="35"/>
    </row>
    <row r="3590" spans="7:37" s="13" customFormat="1" ht="13.9" customHeight="1" x14ac:dyDescent="0.3">
      <c r="G3590" s="44"/>
      <c r="H3590" s="44"/>
      <c r="I3590" s="44"/>
      <c r="J3590" s="44"/>
      <c r="K3590" s="44"/>
      <c r="L3590" s="44"/>
      <c r="M3590" s="44"/>
      <c r="N3590" s="44"/>
      <c r="O3590" s="44"/>
      <c r="P3590" s="44"/>
      <c r="Q3590" s="44"/>
      <c r="R3590" s="44"/>
      <c r="S3590" s="44"/>
      <c r="T3590" s="44"/>
      <c r="U3590" s="44"/>
      <c r="V3590" s="44"/>
      <c r="W3590" s="44"/>
      <c r="X3590" s="44"/>
      <c r="Y3590" s="44"/>
      <c r="Z3590" s="44"/>
      <c r="AA3590" s="35"/>
      <c r="AB3590" s="35"/>
      <c r="AC3590" s="35"/>
      <c r="AD3590" s="35"/>
      <c r="AE3590" s="35"/>
      <c r="AF3590" s="35"/>
      <c r="AG3590" s="35"/>
      <c r="AH3590" s="35"/>
      <c r="AI3590" s="35"/>
      <c r="AJ3590" s="35"/>
      <c r="AK3590" s="35"/>
    </row>
    <row r="3591" spans="7:37" s="13" customFormat="1" ht="13.9" customHeight="1" x14ac:dyDescent="0.3">
      <c r="G3591" s="44"/>
      <c r="H3591" s="44"/>
      <c r="I3591" s="44"/>
      <c r="J3591" s="44"/>
      <c r="K3591" s="44"/>
      <c r="L3591" s="44"/>
      <c r="M3591" s="44"/>
      <c r="N3591" s="44"/>
      <c r="O3591" s="44"/>
      <c r="P3591" s="44"/>
      <c r="Q3591" s="44"/>
      <c r="R3591" s="44"/>
      <c r="S3591" s="44"/>
      <c r="T3591" s="44"/>
      <c r="U3591" s="44"/>
      <c r="V3591" s="44"/>
      <c r="W3591" s="44"/>
      <c r="X3591" s="44"/>
      <c r="Y3591" s="44"/>
      <c r="Z3591" s="44"/>
      <c r="AA3591" s="35"/>
      <c r="AB3591" s="35"/>
      <c r="AC3591" s="35"/>
      <c r="AD3591" s="35"/>
      <c r="AE3591" s="35"/>
      <c r="AF3591" s="35"/>
      <c r="AG3591" s="35"/>
      <c r="AH3591" s="35"/>
      <c r="AI3591" s="35"/>
      <c r="AJ3591" s="35"/>
      <c r="AK3591" s="35"/>
    </row>
    <row r="3592" spans="7:37" s="13" customFormat="1" ht="13.9" customHeight="1" x14ac:dyDescent="0.3">
      <c r="G3592" s="44"/>
      <c r="H3592" s="44"/>
      <c r="I3592" s="44"/>
      <c r="J3592" s="44"/>
      <c r="K3592" s="44"/>
      <c r="L3592" s="44"/>
      <c r="M3592" s="44"/>
      <c r="N3592" s="44"/>
      <c r="O3592" s="44"/>
      <c r="P3592" s="44"/>
      <c r="Q3592" s="44"/>
      <c r="R3592" s="44"/>
      <c r="S3592" s="44"/>
      <c r="T3592" s="44"/>
      <c r="U3592" s="44"/>
      <c r="V3592" s="44"/>
      <c r="W3592" s="44"/>
      <c r="X3592" s="44"/>
      <c r="Y3592" s="44"/>
      <c r="Z3592" s="44"/>
      <c r="AA3592" s="35"/>
      <c r="AB3592" s="35"/>
      <c r="AC3592" s="35"/>
      <c r="AD3592" s="35"/>
      <c r="AE3592" s="35"/>
      <c r="AF3592" s="35"/>
      <c r="AG3592" s="35"/>
      <c r="AH3592" s="35"/>
      <c r="AI3592" s="35"/>
      <c r="AJ3592" s="35"/>
      <c r="AK3592" s="35"/>
    </row>
    <row r="3593" spans="7:37" s="13" customFormat="1" ht="13.9" customHeight="1" x14ac:dyDescent="0.3">
      <c r="G3593" s="44"/>
      <c r="H3593" s="44"/>
      <c r="I3593" s="44"/>
      <c r="J3593" s="44"/>
      <c r="K3593" s="44"/>
      <c r="L3593" s="44"/>
      <c r="M3593" s="44"/>
      <c r="N3593" s="44"/>
      <c r="O3593" s="44"/>
      <c r="P3593" s="44"/>
      <c r="Q3593" s="44"/>
      <c r="R3593" s="44"/>
      <c r="S3593" s="44"/>
      <c r="T3593" s="44"/>
      <c r="U3593" s="44"/>
      <c r="V3593" s="44"/>
      <c r="W3593" s="44"/>
      <c r="X3593" s="44"/>
      <c r="Y3593" s="44"/>
      <c r="Z3593" s="44"/>
      <c r="AA3593" s="35"/>
      <c r="AB3593" s="35"/>
      <c r="AC3593" s="35"/>
      <c r="AD3593" s="35"/>
      <c r="AE3593" s="35"/>
      <c r="AF3593" s="35"/>
      <c r="AG3593" s="35"/>
      <c r="AH3593" s="35"/>
      <c r="AI3593" s="35"/>
      <c r="AJ3593" s="35"/>
      <c r="AK3593" s="35"/>
    </row>
    <row r="3594" spans="7:37" s="13" customFormat="1" ht="13.9" customHeight="1" x14ac:dyDescent="0.3">
      <c r="G3594" s="44"/>
      <c r="H3594" s="44"/>
      <c r="I3594" s="44"/>
      <c r="J3594" s="44"/>
      <c r="K3594" s="44"/>
      <c r="L3594" s="44"/>
      <c r="M3594" s="44"/>
      <c r="N3594" s="44"/>
      <c r="O3594" s="44"/>
      <c r="P3594" s="44"/>
      <c r="Q3594" s="44"/>
      <c r="R3594" s="44"/>
      <c r="S3594" s="44"/>
      <c r="T3594" s="44"/>
      <c r="U3594" s="44"/>
      <c r="V3594" s="44"/>
      <c r="W3594" s="44"/>
      <c r="X3594" s="44"/>
      <c r="Y3594" s="44"/>
      <c r="Z3594" s="44"/>
      <c r="AA3594" s="35"/>
      <c r="AB3594" s="35"/>
      <c r="AC3594" s="35"/>
      <c r="AD3594" s="35"/>
      <c r="AE3594" s="35"/>
      <c r="AF3594" s="35"/>
      <c r="AG3594" s="35"/>
      <c r="AH3594" s="35"/>
      <c r="AI3594" s="35"/>
      <c r="AJ3594" s="35"/>
      <c r="AK3594" s="35"/>
    </row>
    <row r="3595" spans="7:37" s="13" customFormat="1" ht="13.9" customHeight="1" x14ac:dyDescent="0.3">
      <c r="G3595" s="44"/>
      <c r="H3595" s="44"/>
      <c r="I3595" s="44"/>
      <c r="J3595" s="44"/>
      <c r="K3595" s="44"/>
      <c r="L3595" s="44"/>
      <c r="M3595" s="44"/>
      <c r="N3595" s="44"/>
      <c r="O3595" s="44"/>
      <c r="P3595" s="44"/>
      <c r="Q3595" s="44"/>
      <c r="R3595" s="44"/>
      <c r="S3595" s="44"/>
      <c r="T3595" s="44"/>
      <c r="U3595" s="44"/>
      <c r="V3595" s="44"/>
      <c r="W3595" s="44"/>
      <c r="X3595" s="44"/>
      <c r="Y3595" s="44"/>
      <c r="Z3595" s="44"/>
      <c r="AA3595" s="35"/>
      <c r="AB3595" s="35"/>
      <c r="AC3595" s="35"/>
      <c r="AD3595" s="35"/>
      <c r="AE3595" s="35"/>
      <c r="AF3595" s="35"/>
      <c r="AG3595" s="35"/>
      <c r="AH3595" s="35"/>
      <c r="AI3595" s="35"/>
      <c r="AJ3595" s="35"/>
      <c r="AK3595" s="35"/>
    </row>
    <row r="3596" spans="7:37" s="13" customFormat="1" ht="13.9" customHeight="1" x14ac:dyDescent="0.3">
      <c r="G3596" s="44"/>
      <c r="H3596" s="44"/>
      <c r="I3596" s="44"/>
      <c r="J3596" s="44"/>
      <c r="K3596" s="44"/>
      <c r="L3596" s="44"/>
      <c r="M3596" s="44"/>
      <c r="N3596" s="44"/>
      <c r="O3596" s="44"/>
      <c r="P3596" s="44"/>
      <c r="Q3596" s="44"/>
      <c r="R3596" s="44"/>
      <c r="S3596" s="44"/>
      <c r="T3596" s="44"/>
      <c r="U3596" s="44"/>
      <c r="V3596" s="44"/>
      <c r="W3596" s="44"/>
      <c r="X3596" s="44"/>
      <c r="Y3596" s="44"/>
      <c r="Z3596" s="44"/>
      <c r="AA3596" s="35"/>
      <c r="AB3596" s="35"/>
      <c r="AC3596" s="35"/>
      <c r="AD3596" s="35"/>
      <c r="AE3596" s="35"/>
      <c r="AF3596" s="35"/>
      <c r="AG3596" s="35"/>
      <c r="AH3596" s="35"/>
      <c r="AI3596" s="35"/>
      <c r="AJ3596" s="35"/>
      <c r="AK3596" s="35"/>
    </row>
    <row r="3597" spans="7:37" s="13" customFormat="1" ht="13.9" customHeight="1" x14ac:dyDescent="0.3">
      <c r="G3597" s="44"/>
      <c r="H3597" s="44"/>
      <c r="I3597" s="44"/>
      <c r="J3597" s="44"/>
      <c r="K3597" s="44"/>
      <c r="L3597" s="44"/>
      <c r="M3597" s="44"/>
      <c r="N3597" s="44"/>
      <c r="O3597" s="44"/>
      <c r="P3597" s="44"/>
      <c r="Q3597" s="44"/>
      <c r="R3597" s="44"/>
      <c r="S3597" s="44"/>
      <c r="T3597" s="44"/>
      <c r="U3597" s="44"/>
      <c r="V3597" s="44"/>
      <c r="W3597" s="44"/>
      <c r="X3597" s="44"/>
      <c r="Y3597" s="44"/>
      <c r="Z3597" s="44"/>
      <c r="AA3597" s="35"/>
      <c r="AB3597" s="35"/>
      <c r="AC3597" s="35"/>
      <c r="AD3597" s="35"/>
      <c r="AE3597" s="35"/>
      <c r="AF3597" s="35"/>
      <c r="AG3597" s="35"/>
      <c r="AH3597" s="35"/>
      <c r="AI3597" s="35"/>
      <c r="AJ3597" s="35"/>
      <c r="AK3597" s="35"/>
    </row>
    <row r="3598" spans="7:37" s="13" customFormat="1" ht="13.9" customHeight="1" x14ac:dyDescent="0.3">
      <c r="G3598" s="44"/>
      <c r="H3598" s="44"/>
      <c r="I3598" s="44"/>
      <c r="J3598" s="44"/>
      <c r="K3598" s="44"/>
      <c r="L3598" s="44"/>
      <c r="M3598" s="44"/>
      <c r="N3598" s="44"/>
      <c r="O3598" s="44"/>
      <c r="P3598" s="44"/>
      <c r="Q3598" s="44"/>
      <c r="R3598" s="44"/>
      <c r="S3598" s="44"/>
      <c r="T3598" s="44"/>
      <c r="U3598" s="44"/>
      <c r="V3598" s="44"/>
      <c r="W3598" s="44"/>
      <c r="X3598" s="44"/>
      <c r="Y3598" s="44"/>
      <c r="Z3598" s="44"/>
      <c r="AA3598" s="35"/>
      <c r="AB3598" s="35"/>
      <c r="AC3598" s="35"/>
      <c r="AD3598" s="35"/>
      <c r="AE3598" s="35"/>
      <c r="AF3598" s="35"/>
      <c r="AG3598" s="35"/>
      <c r="AH3598" s="35"/>
      <c r="AI3598" s="35"/>
      <c r="AJ3598" s="35"/>
      <c r="AK3598" s="35"/>
    </row>
    <row r="3599" spans="7:37" s="13" customFormat="1" ht="13.9" customHeight="1" x14ac:dyDescent="0.3">
      <c r="G3599" s="44"/>
      <c r="H3599" s="44"/>
      <c r="I3599" s="44"/>
      <c r="J3599" s="44"/>
      <c r="K3599" s="44"/>
      <c r="L3599" s="44"/>
      <c r="M3599" s="44"/>
      <c r="N3599" s="44"/>
      <c r="O3599" s="44"/>
      <c r="P3599" s="44"/>
      <c r="Q3599" s="44"/>
      <c r="R3599" s="44"/>
      <c r="S3599" s="44"/>
      <c r="T3599" s="44"/>
      <c r="U3599" s="44"/>
      <c r="V3599" s="44"/>
      <c r="W3599" s="44"/>
      <c r="X3599" s="44"/>
      <c r="Y3599" s="44"/>
      <c r="Z3599" s="44"/>
      <c r="AA3599" s="35"/>
      <c r="AB3599" s="35"/>
      <c r="AC3599" s="35"/>
      <c r="AD3599" s="35"/>
      <c r="AE3599" s="35"/>
      <c r="AF3599" s="35"/>
      <c r="AG3599" s="35"/>
      <c r="AH3599" s="35"/>
      <c r="AI3599" s="35"/>
      <c r="AJ3599" s="35"/>
      <c r="AK3599" s="35"/>
    </row>
    <row r="3600" spans="7:37" s="13" customFormat="1" ht="13.9" customHeight="1" x14ac:dyDescent="0.3">
      <c r="G3600" s="44"/>
      <c r="H3600" s="44"/>
      <c r="I3600" s="44"/>
      <c r="J3600" s="44"/>
      <c r="K3600" s="44"/>
      <c r="L3600" s="44"/>
      <c r="M3600" s="44"/>
      <c r="N3600" s="44"/>
      <c r="O3600" s="44"/>
      <c r="P3600" s="44"/>
      <c r="Q3600" s="44"/>
      <c r="R3600" s="44"/>
      <c r="S3600" s="44"/>
      <c r="T3600" s="44"/>
      <c r="U3600" s="44"/>
      <c r="V3600" s="44"/>
      <c r="W3600" s="44"/>
      <c r="X3600" s="44"/>
      <c r="Y3600" s="44"/>
      <c r="Z3600" s="44"/>
      <c r="AA3600" s="35"/>
      <c r="AB3600" s="35"/>
      <c r="AC3600" s="35"/>
      <c r="AD3600" s="35"/>
      <c r="AE3600" s="35"/>
      <c r="AF3600" s="35"/>
      <c r="AG3600" s="35"/>
      <c r="AH3600" s="35"/>
      <c r="AI3600" s="35"/>
      <c r="AJ3600" s="35"/>
      <c r="AK3600" s="35"/>
    </row>
    <row r="3601" spans="7:37" s="13" customFormat="1" ht="13.9" customHeight="1" x14ac:dyDescent="0.3">
      <c r="G3601" s="44"/>
      <c r="H3601" s="44"/>
      <c r="I3601" s="44"/>
      <c r="J3601" s="44"/>
      <c r="K3601" s="44"/>
      <c r="L3601" s="44"/>
      <c r="M3601" s="44"/>
      <c r="N3601" s="44"/>
      <c r="O3601" s="44"/>
      <c r="P3601" s="44"/>
      <c r="Q3601" s="44"/>
      <c r="R3601" s="44"/>
      <c r="S3601" s="44"/>
      <c r="T3601" s="44"/>
      <c r="U3601" s="44"/>
      <c r="V3601" s="44"/>
      <c r="W3601" s="44"/>
      <c r="X3601" s="44"/>
      <c r="Y3601" s="44"/>
      <c r="Z3601" s="44"/>
      <c r="AA3601" s="35"/>
      <c r="AB3601" s="35"/>
      <c r="AC3601" s="35"/>
      <c r="AD3601" s="35"/>
      <c r="AE3601" s="35"/>
      <c r="AF3601" s="35"/>
      <c r="AG3601" s="35"/>
      <c r="AH3601" s="35"/>
      <c r="AI3601" s="35"/>
      <c r="AJ3601" s="35"/>
      <c r="AK3601" s="35"/>
    </row>
    <row r="3602" spans="7:37" s="13" customFormat="1" ht="13.9" customHeight="1" x14ac:dyDescent="0.3">
      <c r="G3602" s="44"/>
      <c r="H3602" s="44"/>
      <c r="I3602" s="44"/>
      <c r="J3602" s="44"/>
      <c r="K3602" s="44"/>
      <c r="L3602" s="44"/>
      <c r="M3602" s="44"/>
      <c r="N3602" s="44"/>
      <c r="O3602" s="44"/>
      <c r="P3602" s="44"/>
      <c r="Q3602" s="44"/>
      <c r="R3602" s="44"/>
      <c r="S3602" s="44"/>
      <c r="T3602" s="44"/>
      <c r="U3602" s="44"/>
      <c r="V3602" s="44"/>
      <c r="W3602" s="44"/>
      <c r="X3602" s="44"/>
      <c r="Y3602" s="44"/>
      <c r="Z3602" s="44"/>
      <c r="AA3602" s="35"/>
      <c r="AB3602" s="35"/>
      <c r="AC3602" s="35"/>
      <c r="AD3602" s="35"/>
      <c r="AE3602" s="35"/>
      <c r="AF3602" s="35"/>
      <c r="AG3602" s="35"/>
      <c r="AH3602" s="35"/>
      <c r="AI3602" s="35"/>
      <c r="AJ3602" s="35"/>
      <c r="AK3602" s="35"/>
    </row>
    <row r="3603" spans="7:37" s="13" customFormat="1" ht="13.9" customHeight="1" x14ac:dyDescent="0.3">
      <c r="G3603" s="44"/>
      <c r="H3603" s="44"/>
      <c r="I3603" s="44"/>
      <c r="J3603" s="44"/>
      <c r="K3603" s="44"/>
      <c r="L3603" s="44"/>
      <c r="M3603" s="44"/>
      <c r="N3603" s="44"/>
      <c r="O3603" s="44"/>
      <c r="P3603" s="44"/>
      <c r="Q3603" s="44"/>
      <c r="R3603" s="44"/>
      <c r="S3603" s="44"/>
      <c r="T3603" s="44"/>
      <c r="U3603" s="44"/>
      <c r="V3603" s="44"/>
      <c r="W3603" s="44"/>
      <c r="X3603" s="44"/>
      <c r="Y3603" s="44"/>
      <c r="Z3603" s="44"/>
      <c r="AA3603" s="35"/>
      <c r="AB3603" s="35"/>
      <c r="AC3603" s="35"/>
      <c r="AD3603" s="35"/>
      <c r="AE3603" s="35"/>
      <c r="AF3603" s="35"/>
      <c r="AG3603" s="35"/>
      <c r="AH3603" s="35"/>
      <c r="AI3603" s="35"/>
      <c r="AJ3603" s="35"/>
      <c r="AK3603" s="35"/>
    </row>
    <row r="3604" spans="7:37" s="13" customFormat="1" ht="13.9" customHeight="1" x14ac:dyDescent="0.3">
      <c r="G3604" s="44"/>
      <c r="H3604" s="44"/>
      <c r="I3604" s="44"/>
      <c r="J3604" s="44"/>
      <c r="K3604" s="44"/>
      <c r="L3604" s="44"/>
      <c r="M3604" s="44"/>
      <c r="N3604" s="44"/>
      <c r="O3604" s="44"/>
      <c r="P3604" s="44"/>
      <c r="Q3604" s="44"/>
      <c r="R3604" s="44"/>
      <c r="S3604" s="44"/>
      <c r="T3604" s="44"/>
      <c r="U3604" s="44"/>
      <c r="V3604" s="44"/>
      <c r="W3604" s="44"/>
      <c r="X3604" s="44"/>
      <c r="Y3604" s="44"/>
      <c r="Z3604" s="44"/>
      <c r="AA3604" s="35"/>
      <c r="AB3604" s="35"/>
      <c r="AC3604" s="35"/>
      <c r="AD3604" s="35"/>
      <c r="AE3604" s="35"/>
      <c r="AF3604" s="35"/>
      <c r="AG3604" s="35"/>
      <c r="AH3604" s="35"/>
      <c r="AI3604" s="35"/>
      <c r="AJ3604" s="35"/>
      <c r="AK3604" s="35"/>
    </row>
    <row r="3605" spans="7:37" s="13" customFormat="1" ht="13.9" customHeight="1" x14ac:dyDescent="0.3">
      <c r="G3605" s="44"/>
      <c r="H3605" s="44"/>
      <c r="I3605" s="44"/>
      <c r="J3605" s="44"/>
      <c r="K3605" s="44"/>
      <c r="L3605" s="44"/>
      <c r="M3605" s="44"/>
      <c r="N3605" s="44"/>
      <c r="O3605" s="44"/>
      <c r="P3605" s="44"/>
      <c r="Q3605" s="44"/>
      <c r="R3605" s="44"/>
      <c r="S3605" s="44"/>
      <c r="T3605" s="44"/>
      <c r="U3605" s="44"/>
      <c r="V3605" s="44"/>
      <c r="W3605" s="44"/>
      <c r="X3605" s="44"/>
      <c r="Y3605" s="44"/>
      <c r="Z3605" s="44"/>
      <c r="AA3605" s="35"/>
      <c r="AB3605" s="35"/>
      <c r="AC3605" s="35"/>
      <c r="AD3605" s="35"/>
      <c r="AE3605" s="35"/>
      <c r="AF3605" s="35"/>
      <c r="AG3605" s="35"/>
      <c r="AH3605" s="35"/>
      <c r="AI3605" s="35"/>
      <c r="AJ3605" s="35"/>
      <c r="AK3605" s="35"/>
    </row>
    <row r="3606" spans="7:37" s="13" customFormat="1" ht="13.9" customHeight="1" x14ac:dyDescent="0.3">
      <c r="G3606" s="44"/>
      <c r="H3606" s="44"/>
      <c r="I3606" s="44"/>
      <c r="J3606" s="44"/>
      <c r="K3606" s="44"/>
      <c r="L3606" s="44"/>
      <c r="M3606" s="44"/>
      <c r="N3606" s="44"/>
      <c r="O3606" s="44"/>
      <c r="P3606" s="44"/>
      <c r="Q3606" s="44"/>
      <c r="R3606" s="44"/>
      <c r="S3606" s="44"/>
      <c r="T3606" s="44"/>
      <c r="U3606" s="44"/>
      <c r="V3606" s="44"/>
      <c r="W3606" s="44"/>
      <c r="X3606" s="44"/>
      <c r="Y3606" s="44"/>
      <c r="Z3606" s="44"/>
      <c r="AA3606" s="35"/>
      <c r="AB3606" s="35"/>
      <c r="AC3606" s="35"/>
      <c r="AD3606" s="35"/>
      <c r="AE3606" s="35"/>
      <c r="AF3606" s="35"/>
      <c r="AG3606" s="35"/>
      <c r="AH3606" s="35"/>
      <c r="AI3606" s="35"/>
      <c r="AJ3606" s="35"/>
      <c r="AK3606" s="35"/>
    </row>
    <row r="3607" spans="7:37" s="13" customFormat="1" ht="13.9" customHeight="1" x14ac:dyDescent="0.3">
      <c r="G3607" s="44"/>
      <c r="H3607" s="44"/>
      <c r="I3607" s="44"/>
      <c r="J3607" s="44"/>
      <c r="K3607" s="44"/>
      <c r="L3607" s="44"/>
      <c r="M3607" s="44"/>
      <c r="N3607" s="44"/>
      <c r="O3607" s="44"/>
      <c r="P3607" s="44"/>
      <c r="Q3607" s="44"/>
      <c r="R3607" s="44"/>
      <c r="S3607" s="44"/>
      <c r="T3607" s="44"/>
      <c r="U3607" s="44"/>
      <c r="V3607" s="44"/>
      <c r="W3607" s="44"/>
      <c r="X3607" s="44"/>
      <c r="Y3607" s="44"/>
      <c r="Z3607" s="44"/>
      <c r="AA3607" s="35"/>
      <c r="AB3607" s="35"/>
      <c r="AC3607" s="35"/>
      <c r="AD3607" s="35"/>
      <c r="AE3607" s="35"/>
      <c r="AF3607" s="35"/>
      <c r="AG3607" s="35"/>
      <c r="AH3607" s="35"/>
      <c r="AI3607" s="35"/>
      <c r="AJ3607" s="35"/>
      <c r="AK3607" s="35"/>
    </row>
    <row r="3608" spans="7:37" s="13" customFormat="1" ht="13.9" customHeight="1" x14ac:dyDescent="0.3">
      <c r="G3608" s="44"/>
      <c r="H3608" s="44"/>
      <c r="I3608" s="44"/>
      <c r="J3608" s="44"/>
      <c r="K3608" s="44"/>
      <c r="L3608" s="44"/>
      <c r="M3608" s="44"/>
      <c r="N3608" s="44"/>
      <c r="O3608" s="44"/>
      <c r="P3608" s="44"/>
      <c r="Q3608" s="44"/>
      <c r="R3608" s="44"/>
      <c r="S3608" s="44"/>
      <c r="T3608" s="44"/>
      <c r="U3608" s="44"/>
      <c r="V3608" s="44"/>
      <c r="W3608" s="44"/>
      <c r="X3608" s="44"/>
      <c r="Y3608" s="44"/>
      <c r="Z3608" s="44"/>
      <c r="AA3608" s="35"/>
      <c r="AB3608" s="35"/>
      <c r="AC3608" s="35"/>
      <c r="AD3608" s="35"/>
      <c r="AE3608" s="35"/>
      <c r="AF3608" s="35"/>
      <c r="AG3608" s="35"/>
      <c r="AH3608" s="35"/>
      <c r="AI3608" s="35"/>
      <c r="AJ3608" s="35"/>
      <c r="AK3608" s="35"/>
    </row>
    <row r="3609" spans="7:37" s="13" customFormat="1" ht="13.9" customHeight="1" x14ac:dyDescent="0.3">
      <c r="G3609" s="44"/>
      <c r="H3609" s="44"/>
      <c r="I3609" s="44"/>
      <c r="J3609" s="44"/>
      <c r="K3609" s="44"/>
      <c r="L3609" s="44"/>
      <c r="M3609" s="44"/>
      <c r="N3609" s="44"/>
      <c r="O3609" s="44"/>
      <c r="P3609" s="44"/>
      <c r="Q3609" s="44"/>
      <c r="R3609" s="44"/>
      <c r="S3609" s="44"/>
      <c r="T3609" s="44"/>
      <c r="U3609" s="44"/>
      <c r="V3609" s="44"/>
      <c r="W3609" s="44"/>
      <c r="X3609" s="44"/>
      <c r="Y3609" s="44"/>
      <c r="Z3609" s="44"/>
      <c r="AA3609" s="35"/>
      <c r="AB3609" s="35"/>
      <c r="AC3609" s="35"/>
      <c r="AD3609" s="35"/>
      <c r="AE3609" s="35"/>
      <c r="AF3609" s="35"/>
      <c r="AG3609" s="35"/>
      <c r="AH3609" s="35"/>
      <c r="AI3609" s="35"/>
      <c r="AJ3609" s="35"/>
      <c r="AK3609" s="35"/>
    </row>
    <row r="3610" spans="7:37" s="13" customFormat="1" ht="13.9" customHeight="1" x14ac:dyDescent="0.3">
      <c r="G3610" s="44"/>
      <c r="H3610" s="44"/>
      <c r="I3610" s="44"/>
      <c r="J3610" s="44"/>
      <c r="K3610" s="44"/>
      <c r="L3610" s="44"/>
      <c r="M3610" s="44"/>
      <c r="N3610" s="44"/>
      <c r="O3610" s="44"/>
      <c r="P3610" s="44"/>
      <c r="Q3610" s="44"/>
      <c r="R3610" s="44"/>
      <c r="S3610" s="44"/>
      <c r="T3610" s="44"/>
      <c r="U3610" s="44"/>
      <c r="V3610" s="44"/>
      <c r="W3610" s="44"/>
      <c r="X3610" s="44"/>
      <c r="Y3610" s="44"/>
      <c r="Z3610" s="44"/>
      <c r="AA3610" s="35"/>
      <c r="AB3610" s="35"/>
      <c r="AC3610" s="35"/>
      <c r="AD3610" s="35"/>
      <c r="AE3610" s="35"/>
      <c r="AF3610" s="35"/>
      <c r="AG3610" s="35"/>
      <c r="AH3610" s="35"/>
      <c r="AI3610" s="35"/>
      <c r="AJ3610" s="35"/>
      <c r="AK3610" s="35"/>
    </row>
    <row r="3611" spans="7:37" s="13" customFormat="1" ht="13.9" customHeight="1" x14ac:dyDescent="0.3">
      <c r="G3611" s="44"/>
      <c r="H3611" s="44"/>
      <c r="I3611" s="44"/>
      <c r="J3611" s="44"/>
      <c r="K3611" s="44"/>
      <c r="L3611" s="44"/>
      <c r="M3611" s="44"/>
      <c r="N3611" s="44"/>
      <c r="O3611" s="44"/>
      <c r="P3611" s="44"/>
      <c r="Q3611" s="44"/>
      <c r="R3611" s="44"/>
      <c r="S3611" s="44"/>
      <c r="T3611" s="44"/>
      <c r="U3611" s="44"/>
      <c r="V3611" s="44"/>
      <c r="W3611" s="44"/>
      <c r="X3611" s="44"/>
      <c r="Y3611" s="44"/>
      <c r="Z3611" s="44"/>
      <c r="AA3611" s="35"/>
      <c r="AB3611" s="35"/>
      <c r="AC3611" s="35"/>
      <c r="AD3611" s="35"/>
      <c r="AE3611" s="35"/>
      <c r="AF3611" s="35"/>
      <c r="AG3611" s="35"/>
      <c r="AH3611" s="35"/>
      <c r="AI3611" s="35"/>
      <c r="AJ3611" s="35"/>
      <c r="AK3611" s="35"/>
    </row>
    <row r="3612" spans="7:37" s="13" customFormat="1" ht="13.9" customHeight="1" x14ac:dyDescent="0.3">
      <c r="G3612" s="44"/>
      <c r="H3612" s="44"/>
      <c r="I3612" s="44"/>
      <c r="J3612" s="44"/>
      <c r="K3612" s="44"/>
      <c r="L3612" s="44"/>
      <c r="M3612" s="44"/>
      <c r="N3612" s="44"/>
      <c r="O3612" s="44"/>
      <c r="P3612" s="44"/>
      <c r="Q3612" s="44"/>
      <c r="R3612" s="44"/>
      <c r="S3612" s="44"/>
      <c r="T3612" s="44"/>
      <c r="U3612" s="44"/>
      <c r="V3612" s="44"/>
      <c r="W3612" s="44"/>
      <c r="X3612" s="44"/>
      <c r="Y3612" s="44"/>
      <c r="Z3612" s="44"/>
      <c r="AA3612" s="35"/>
      <c r="AB3612" s="35"/>
      <c r="AC3612" s="35"/>
      <c r="AD3612" s="35"/>
      <c r="AE3612" s="35"/>
      <c r="AF3612" s="35"/>
      <c r="AG3612" s="35"/>
      <c r="AH3612" s="35"/>
      <c r="AI3612" s="35"/>
      <c r="AJ3612" s="35"/>
      <c r="AK3612" s="35"/>
    </row>
    <row r="3613" spans="7:37" s="13" customFormat="1" ht="13.9" customHeight="1" x14ac:dyDescent="0.3">
      <c r="G3613" s="44"/>
      <c r="H3613" s="44"/>
      <c r="I3613" s="44"/>
      <c r="J3613" s="44"/>
      <c r="K3613" s="44"/>
      <c r="L3613" s="44"/>
      <c r="M3613" s="44"/>
      <c r="N3613" s="44"/>
      <c r="O3613" s="44"/>
      <c r="P3613" s="44"/>
      <c r="Q3613" s="44"/>
      <c r="R3613" s="44"/>
      <c r="S3613" s="44"/>
      <c r="T3613" s="44"/>
      <c r="U3613" s="44"/>
      <c r="V3613" s="44"/>
      <c r="W3613" s="44"/>
      <c r="X3613" s="44"/>
      <c r="Y3613" s="44"/>
      <c r="Z3613" s="44"/>
      <c r="AA3613" s="35"/>
      <c r="AB3613" s="35"/>
      <c r="AC3613" s="35"/>
      <c r="AD3613" s="35"/>
      <c r="AE3613" s="35"/>
      <c r="AF3613" s="35"/>
      <c r="AG3613" s="35"/>
      <c r="AH3613" s="35"/>
      <c r="AI3613" s="35"/>
      <c r="AJ3613" s="35"/>
      <c r="AK3613" s="35"/>
    </row>
    <row r="3614" spans="7:37" s="13" customFormat="1" ht="13.9" customHeight="1" x14ac:dyDescent="0.3">
      <c r="G3614" s="44"/>
      <c r="H3614" s="44"/>
      <c r="I3614" s="44"/>
      <c r="J3614" s="44"/>
      <c r="K3614" s="44"/>
      <c r="L3614" s="44"/>
      <c r="M3614" s="44"/>
      <c r="N3614" s="44"/>
      <c r="O3614" s="44"/>
      <c r="P3614" s="44"/>
      <c r="Q3614" s="44"/>
      <c r="R3614" s="44"/>
      <c r="S3614" s="44"/>
      <c r="T3614" s="44"/>
      <c r="U3614" s="44"/>
      <c r="V3614" s="44"/>
      <c r="W3614" s="44"/>
      <c r="X3614" s="44"/>
      <c r="Y3614" s="44"/>
      <c r="Z3614" s="44"/>
      <c r="AA3614" s="35"/>
      <c r="AB3614" s="35"/>
      <c r="AC3614" s="35"/>
      <c r="AD3614" s="35"/>
      <c r="AE3614" s="35"/>
      <c r="AF3614" s="35"/>
      <c r="AG3614" s="35"/>
      <c r="AH3614" s="35"/>
      <c r="AI3614" s="35"/>
      <c r="AJ3614" s="35"/>
      <c r="AK3614" s="35"/>
    </row>
    <row r="3615" spans="7:37" s="13" customFormat="1" ht="13.9" customHeight="1" x14ac:dyDescent="0.3">
      <c r="G3615" s="44"/>
      <c r="H3615" s="44"/>
      <c r="I3615" s="44"/>
      <c r="J3615" s="44"/>
      <c r="K3615" s="44"/>
      <c r="L3615" s="44"/>
      <c r="M3615" s="44"/>
      <c r="N3615" s="44"/>
      <c r="O3615" s="44"/>
      <c r="P3615" s="44"/>
      <c r="Q3615" s="44"/>
      <c r="R3615" s="44"/>
      <c r="S3615" s="44"/>
      <c r="T3615" s="44"/>
      <c r="U3615" s="44"/>
      <c r="V3615" s="44"/>
      <c r="W3615" s="44"/>
      <c r="X3615" s="44"/>
      <c r="Y3615" s="44"/>
      <c r="Z3615" s="44"/>
      <c r="AA3615" s="35"/>
      <c r="AB3615" s="35"/>
      <c r="AC3615" s="35"/>
      <c r="AD3615" s="35"/>
      <c r="AE3615" s="35"/>
      <c r="AF3615" s="35"/>
      <c r="AG3615" s="35"/>
      <c r="AH3615" s="35"/>
      <c r="AI3615" s="35"/>
      <c r="AJ3615" s="35"/>
      <c r="AK3615" s="35"/>
    </row>
    <row r="3616" spans="7:37" s="13" customFormat="1" ht="13.9" customHeight="1" x14ac:dyDescent="0.3">
      <c r="G3616" s="44"/>
      <c r="H3616" s="44"/>
      <c r="I3616" s="44"/>
      <c r="J3616" s="44"/>
      <c r="K3616" s="44"/>
      <c r="L3616" s="44"/>
      <c r="M3616" s="44"/>
      <c r="N3616" s="44"/>
      <c r="O3616" s="44"/>
      <c r="P3616" s="44"/>
      <c r="Q3616" s="44"/>
      <c r="R3616" s="44"/>
      <c r="S3616" s="44"/>
      <c r="T3616" s="44"/>
      <c r="U3616" s="44"/>
      <c r="V3616" s="44"/>
      <c r="W3616" s="44"/>
      <c r="X3616" s="44"/>
      <c r="Y3616" s="44"/>
      <c r="Z3616" s="44"/>
      <c r="AA3616" s="35"/>
      <c r="AB3616" s="35"/>
      <c r="AC3616" s="35"/>
      <c r="AD3616" s="35"/>
      <c r="AE3616" s="35"/>
      <c r="AF3616" s="35"/>
      <c r="AG3616" s="35"/>
      <c r="AH3616" s="35"/>
      <c r="AI3616" s="35"/>
      <c r="AJ3616" s="35"/>
      <c r="AK3616" s="35"/>
    </row>
    <row r="3617" spans="7:37" s="13" customFormat="1" ht="13.9" customHeight="1" x14ac:dyDescent="0.3">
      <c r="G3617" s="44"/>
      <c r="H3617" s="44"/>
      <c r="I3617" s="44"/>
      <c r="J3617" s="44"/>
      <c r="K3617" s="44"/>
      <c r="L3617" s="44"/>
      <c r="M3617" s="44"/>
      <c r="N3617" s="44"/>
      <c r="O3617" s="44"/>
      <c r="P3617" s="44"/>
      <c r="Q3617" s="44"/>
      <c r="R3617" s="44"/>
      <c r="S3617" s="44"/>
      <c r="T3617" s="44"/>
      <c r="U3617" s="44"/>
      <c r="V3617" s="44"/>
      <c r="W3617" s="44"/>
      <c r="X3617" s="44"/>
      <c r="Y3617" s="44"/>
      <c r="Z3617" s="44"/>
      <c r="AA3617" s="35"/>
      <c r="AB3617" s="35"/>
      <c r="AC3617" s="35"/>
      <c r="AD3617" s="35"/>
      <c r="AE3617" s="35"/>
      <c r="AF3617" s="35"/>
      <c r="AG3617" s="35"/>
      <c r="AH3617" s="35"/>
      <c r="AI3617" s="35"/>
      <c r="AJ3617" s="35"/>
      <c r="AK3617" s="35"/>
    </row>
    <row r="3618" spans="7:37" s="13" customFormat="1" ht="13.9" customHeight="1" x14ac:dyDescent="0.3">
      <c r="G3618" s="44"/>
      <c r="H3618" s="44"/>
      <c r="I3618" s="44"/>
      <c r="J3618" s="44"/>
      <c r="K3618" s="44"/>
      <c r="L3618" s="44"/>
      <c r="M3618" s="44"/>
      <c r="N3618" s="44"/>
      <c r="O3618" s="44"/>
      <c r="P3618" s="44"/>
      <c r="Q3618" s="44"/>
      <c r="R3618" s="44"/>
      <c r="S3618" s="44"/>
      <c r="T3618" s="44"/>
      <c r="U3618" s="44"/>
      <c r="V3618" s="44"/>
      <c r="W3618" s="44"/>
      <c r="X3618" s="44"/>
      <c r="Y3618" s="44"/>
      <c r="Z3618" s="44"/>
      <c r="AA3618" s="35"/>
      <c r="AB3618" s="35"/>
      <c r="AC3618" s="35"/>
      <c r="AD3618" s="35"/>
      <c r="AE3618" s="35"/>
      <c r="AF3618" s="35"/>
      <c r="AG3618" s="35"/>
      <c r="AH3618" s="35"/>
      <c r="AI3618" s="35"/>
      <c r="AJ3618" s="35"/>
      <c r="AK3618" s="35"/>
    </row>
    <row r="3619" spans="7:37" s="13" customFormat="1" ht="13.9" customHeight="1" x14ac:dyDescent="0.3">
      <c r="G3619" s="44"/>
      <c r="H3619" s="44"/>
      <c r="I3619" s="44"/>
      <c r="J3619" s="44"/>
      <c r="K3619" s="44"/>
      <c r="L3619" s="44"/>
      <c r="M3619" s="44"/>
      <c r="N3619" s="44"/>
      <c r="O3619" s="44"/>
      <c r="P3619" s="44"/>
      <c r="Q3619" s="44"/>
      <c r="R3619" s="44"/>
      <c r="S3619" s="44"/>
      <c r="T3619" s="44"/>
      <c r="U3619" s="44"/>
      <c r="V3619" s="44"/>
      <c r="W3619" s="44"/>
      <c r="X3619" s="44"/>
      <c r="Y3619" s="44"/>
      <c r="Z3619" s="44"/>
      <c r="AA3619" s="35"/>
      <c r="AB3619" s="35"/>
      <c r="AC3619" s="35"/>
      <c r="AD3619" s="35"/>
      <c r="AE3619" s="35"/>
      <c r="AF3619" s="35"/>
      <c r="AG3619" s="35"/>
      <c r="AH3619" s="35"/>
      <c r="AI3619" s="35"/>
      <c r="AJ3619" s="35"/>
      <c r="AK3619" s="35"/>
    </row>
    <row r="3620" spans="7:37" s="13" customFormat="1" ht="13.9" customHeight="1" x14ac:dyDescent="0.3">
      <c r="G3620" s="44"/>
      <c r="H3620" s="44"/>
      <c r="I3620" s="44"/>
      <c r="J3620" s="44"/>
      <c r="K3620" s="44"/>
      <c r="L3620" s="44"/>
      <c r="M3620" s="44"/>
      <c r="N3620" s="44"/>
      <c r="O3620" s="44"/>
      <c r="P3620" s="44"/>
      <c r="Q3620" s="44"/>
      <c r="R3620" s="44"/>
      <c r="S3620" s="44"/>
      <c r="T3620" s="44"/>
      <c r="U3620" s="44"/>
      <c r="V3620" s="44"/>
      <c r="W3620" s="44"/>
      <c r="X3620" s="44"/>
      <c r="Y3620" s="44"/>
      <c r="Z3620" s="44"/>
      <c r="AA3620" s="35"/>
      <c r="AB3620" s="35"/>
      <c r="AC3620" s="35"/>
      <c r="AD3620" s="35"/>
      <c r="AE3620" s="35"/>
      <c r="AF3620" s="35"/>
      <c r="AG3620" s="35"/>
      <c r="AH3620" s="35"/>
      <c r="AI3620" s="35"/>
      <c r="AJ3620" s="35"/>
      <c r="AK3620" s="35"/>
    </row>
    <row r="3621" spans="7:37" s="13" customFormat="1" ht="13.9" customHeight="1" x14ac:dyDescent="0.3">
      <c r="G3621" s="44"/>
      <c r="H3621" s="44"/>
      <c r="I3621" s="44"/>
      <c r="J3621" s="44"/>
      <c r="K3621" s="44"/>
      <c r="L3621" s="44"/>
      <c r="M3621" s="44"/>
      <c r="N3621" s="44"/>
      <c r="O3621" s="44"/>
      <c r="P3621" s="44"/>
      <c r="Q3621" s="44"/>
      <c r="R3621" s="44"/>
      <c r="S3621" s="44"/>
      <c r="T3621" s="44"/>
      <c r="U3621" s="44"/>
      <c r="V3621" s="44"/>
      <c r="W3621" s="44"/>
      <c r="X3621" s="44"/>
      <c r="Y3621" s="44"/>
      <c r="Z3621" s="44"/>
      <c r="AA3621" s="35"/>
      <c r="AB3621" s="35"/>
      <c r="AC3621" s="35"/>
      <c r="AD3621" s="35"/>
      <c r="AE3621" s="35"/>
      <c r="AF3621" s="35"/>
      <c r="AG3621" s="35"/>
      <c r="AH3621" s="35"/>
      <c r="AI3621" s="35"/>
      <c r="AJ3621" s="35"/>
      <c r="AK3621" s="35"/>
    </row>
    <row r="3622" spans="7:37" s="13" customFormat="1" ht="13.9" customHeight="1" x14ac:dyDescent="0.3">
      <c r="G3622" s="44"/>
      <c r="H3622" s="44"/>
      <c r="I3622" s="44"/>
      <c r="J3622" s="44"/>
      <c r="K3622" s="44"/>
      <c r="L3622" s="44"/>
      <c r="M3622" s="44"/>
      <c r="N3622" s="44"/>
      <c r="O3622" s="44"/>
      <c r="P3622" s="44"/>
      <c r="Q3622" s="44"/>
      <c r="R3622" s="44"/>
      <c r="S3622" s="44"/>
      <c r="T3622" s="44"/>
      <c r="U3622" s="44"/>
      <c r="V3622" s="44"/>
      <c r="W3622" s="44"/>
      <c r="X3622" s="44"/>
      <c r="Y3622" s="44"/>
      <c r="Z3622" s="44"/>
      <c r="AA3622" s="35"/>
      <c r="AB3622" s="35"/>
      <c r="AC3622" s="35"/>
      <c r="AD3622" s="35"/>
      <c r="AE3622" s="35"/>
      <c r="AF3622" s="35"/>
      <c r="AG3622" s="35"/>
      <c r="AH3622" s="35"/>
      <c r="AI3622" s="35"/>
      <c r="AJ3622" s="35"/>
      <c r="AK3622" s="35"/>
    </row>
    <row r="3623" spans="7:37" s="13" customFormat="1" ht="13.9" customHeight="1" x14ac:dyDescent="0.3">
      <c r="G3623" s="44"/>
      <c r="H3623" s="44"/>
      <c r="I3623" s="44"/>
      <c r="J3623" s="44"/>
      <c r="K3623" s="44"/>
      <c r="L3623" s="44"/>
      <c r="M3623" s="44"/>
      <c r="N3623" s="44"/>
      <c r="O3623" s="44"/>
      <c r="P3623" s="44"/>
      <c r="Q3623" s="44"/>
      <c r="R3623" s="44"/>
      <c r="S3623" s="44"/>
      <c r="T3623" s="44"/>
      <c r="U3623" s="44"/>
      <c r="V3623" s="44"/>
      <c r="W3623" s="44"/>
      <c r="X3623" s="44"/>
      <c r="Y3623" s="44"/>
      <c r="Z3623" s="44"/>
      <c r="AA3623" s="35"/>
      <c r="AB3623" s="35"/>
      <c r="AC3623" s="35"/>
      <c r="AD3623" s="35"/>
      <c r="AE3623" s="35"/>
      <c r="AF3623" s="35"/>
      <c r="AG3623" s="35"/>
      <c r="AH3623" s="35"/>
      <c r="AI3623" s="35"/>
      <c r="AJ3623" s="35"/>
      <c r="AK3623" s="35"/>
    </row>
    <row r="3624" spans="7:37" s="13" customFormat="1" ht="13.9" customHeight="1" x14ac:dyDescent="0.3">
      <c r="G3624" s="44"/>
      <c r="H3624" s="44"/>
      <c r="I3624" s="44"/>
      <c r="J3624" s="44"/>
      <c r="K3624" s="44"/>
      <c r="L3624" s="44"/>
      <c r="M3624" s="44"/>
      <c r="N3624" s="44"/>
      <c r="O3624" s="44"/>
      <c r="P3624" s="44"/>
      <c r="Q3624" s="44"/>
      <c r="R3624" s="44"/>
      <c r="S3624" s="44"/>
      <c r="T3624" s="44"/>
      <c r="U3624" s="44"/>
      <c r="V3624" s="44"/>
      <c r="W3624" s="44"/>
      <c r="X3624" s="44"/>
      <c r="Y3624" s="44"/>
      <c r="Z3624" s="44"/>
      <c r="AA3624" s="35"/>
      <c r="AB3624" s="35"/>
      <c r="AC3624" s="35"/>
      <c r="AD3624" s="35"/>
      <c r="AE3624" s="35"/>
      <c r="AF3624" s="35"/>
      <c r="AG3624" s="35"/>
      <c r="AH3624" s="35"/>
      <c r="AI3624" s="35"/>
      <c r="AJ3624" s="35"/>
      <c r="AK3624" s="35"/>
    </row>
    <row r="3625" spans="7:37" s="13" customFormat="1" ht="13.9" customHeight="1" x14ac:dyDescent="0.3">
      <c r="G3625" s="44"/>
      <c r="H3625" s="44"/>
      <c r="I3625" s="44"/>
      <c r="J3625" s="44"/>
      <c r="K3625" s="44"/>
      <c r="L3625" s="44"/>
      <c r="M3625" s="44"/>
      <c r="N3625" s="44"/>
      <c r="O3625" s="44"/>
      <c r="P3625" s="44"/>
      <c r="Q3625" s="44"/>
      <c r="R3625" s="44"/>
      <c r="S3625" s="44"/>
      <c r="T3625" s="44"/>
      <c r="U3625" s="44"/>
      <c r="V3625" s="44"/>
      <c r="W3625" s="44"/>
      <c r="X3625" s="44"/>
      <c r="Y3625" s="44"/>
      <c r="Z3625" s="44"/>
      <c r="AA3625" s="35"/>
      <c r="AB3625" s="35"/>
      <c r="AC3625" s="35"/>
      <c r="AD3625" s="35"/>
      <c r="AE3625" s="35"/>
      <c r="AF3625" s="35"/>
      <c r="AG3625" s="35"/>
      <c r="AH3625" s="35"/>
      <c r="AI3625" s="35"/>
      <c r="AJ3625" s="35"/>
      <c r="AK3625" s="35"/>
    </row>
    <row r="3626" spans="7:37" s="13" customFormat="1" ht="13.9" customHeight="1" x14ac:dyDescent="0.3">
      <c r="G3626" s="44"/>
      <c r="H3626" s="44"/>
      <c r="I3626" s="44"/>
      <c r="J3626" s="44"/>
      <c r="K3626" s="44"/>
      <c r="L3626" s="44"/>
      <c r="M3626" s="44"/>
      <c r="N3626" s="44"/>
      <c r="O3626" s="44"/>
      <c r="P3626" s="44"/>
      <c r="Q3626" s="44"/>
      <c r="R3626" s="44"/>
      <c r="S3626" s="44"/>
      <c r="T3626" s="44"/>
      <c r="U3626" s="44"/>
      <c r="V3626" s="44"/>
      <c r="W3626" s="44"/>
      <c r="X3626" s="44"/>
      <c r="Y3626" s="44"/>
      <c r="Z3626" s="44"/>
      <c r="AA3626" s="35"/>
      <c r="AB3626" s="35"/>
      <c r="AC3626" s="35"/>
      <c r="AD3626" s="35"/>
      <c r="AE3626" s="35"/>
      <c r="AF3626" s="35"/>
      <c r="AG3626" s="35"/>
      <c r="AH3626" s="35"/>
      <c r="AI3626" s="35"/>
      <c r="AJ3626" s="35"/>
      <c r="AK3626" s="35"/>
    </row>
    <row r="3627" spans="7:37" s="13" customFormat="1" ht="13.9" customHeight="1" x14ac:dyDescent="0.3">
      <c r="G3627" s="44"/>
      <c r="H3627" s="44"/>
      <c r="I3627" s="44"/>
      <c r="J3627" s="44"/>
      <c r="K3627" s="44"/>
      <c r="L3627" s="44"/>
      <c r="M3627" s="44"/>
      <c r="N3627" s="44"/>
      <c r="O3627" s="44"/>
      <c r="P3627" s="44"/>
      <c r="Q3627" s="44"/>
      <c r="R3627" s="44"/>
      <c r="S3627" s="44"/>
      <c r="T3627" s="44"/>
      <c r="U3627" s="44"/>
      <c r="V3627" s="44"/>
      <c r="W3627" s="44"/>
      <c r="X3627" s="44"/>
      <c r="Y3627" s="44"/>
      <c r="Z3627" s="44"/>
      <c r="AA3627" s="35"/>
      <c r="AB3627" s="35"/>
      <c r="AC3627" s="35"/>
      <c r="AD3627" s="35"/>
      <c r="AE3627" s="35"/>
      <c r="AF3627" s="35"/>
      <c r="AG3627" s="35"/>
      <c r="AH3627" s="35"/>
      <c r="AI3627" s="35"/>
      <c r="AJ3627" s="35"/>
      <c r="AK3627" s="35"/>
    </row>
    <row r="3628" spans="7:37" s="13" customFormat="1" ht="13.9" customHeight="1" x14ac:dyDescent="0.3">
      <c r="G3628" s="44"/>
      <c r="H3628" s="44"/>
      <c r="I3628" s="44"/>
      <c r="J3628" s="44"/>
      <c r="K3628" s="44"/>
      <c r="L3628" s="44"/>
      <c r="M3628" s="44"/>
      <c r="N3628" s="44"/>
      <c r="O3628" s="44"/>
      <c r="P3628" s="44"/>
      <c r="Q3628" s="44"/>
      <c r="R3628" s="44"/>
      <c r="S3628" s="44"/>
      <c r="T3628" s="44"/>
      <c r="U3628" s="44"/>
      <c r="V3628" s="44"/>
      <c r="W3628" s="44"/>
      <c r="X3628" s="44"/>
      <c r="Y3628" s="44"/>
      <c r="Z3628" s="44"/>
      <c r="AA3628" s="35"/>
      <c r="AB3628" s="35"/>
      <c r="AC3628" s="35"/>
      <c r="AD3628" s="35"/>
      <c r="AE3628" s="35"/>
      <c r="AF3628" s="35"/>
      <c r="AG3628" s="35"/>
      <c r="AH3628" s="35"/>
      <c r="AI3628" s="35"/>
      <c r="AJ3628" s="35"/>
      <c r="AK3628" s="35"/>
    </row>
    <row r="3629" spans="7:37" s="13" customFormat="1" ht="13.9" customHeight="1" x14ac:dyDescent="0.3">
      <c r="G3629" s="44"/>
      <c r="H3629" s="44"/>
      <c r="I3629" s="44"/>
      <c r="J3629" s="44"/>
      <c r="K3629" s="44"/>
      <c r="L3629" s="44"/>
      <c r="M3629" s="44"/>
      <c r="N3629" s="44"/>
      <c r="O3629" s="44"/>
      <c r="P3629" s="44"/>
      <c r="Q3629" s="44"/>
      <c r="R3629" s="44"/>
      <c r="S3629" s="44"/>
      <c r="T3629" s="44"/>
      <c r="U3629" s="44"/>
      <c r="V3629" s="44"/>
      <c r="W3629" s="44"/>
      <c r="X3629" s="44"/>
      <c r="Y3629" s="44"/>
      <c r="Z3629" s="44"/>
      <c r="AA3629" s="35"/>
      <c r="AB3629" s="35"/>
      <c r="AC3629" s="35"/>
      <c r="AD3629" s="35"/>
      <c r="AE3629" s="35"/>
      <c r="AF3629" s="35"/>
      <c r="AG3629" s="35"/>
      <c r="AH3629" s="35"/>
      <c r="AI3629" s="35"/>
      <c r="AJ3629" s="35"/>
      <c r="AK3629" s="35"/>
    </row>
    <row r="3630" spans="7:37" s="13" customFormat="1" ht="13.9" customHeight="1" x14ac:dyDescent="0.3">
      <c r="G3630" s="44"/>
      <c r="H3630" s="44"/>
      <c r="I3630" s="44"/>
      <c r="J3630" s="44"/>
      <c r="K3630" s="44"/>
      <c r="L3630" s="44"/>
      <c r="M3630" s="44"/>
      <c r="N3630" s="44"/>
      <c r="O3630" s="44"/>
      <c r="P3630" s="44"/>
      <c r="Q3630" s="44"/>
      <c r="R3630" s="44"/>
      <c r="S3630" s="44"/>
      <c r="T3630" s="44"/>
      <c r="U3630" s="44"/>
      <c r="V3630" s="44"/>
      <c r="W3630" s="44"/>
      <c r="X3630" s="44"/>
      <c r="Y3630" s="44"/>
      <c r="Z3630" s="44"/>
      <c r="AA3630" s="35"/>
      <c r="AB3630" s="35"/>
      <c r="AC3630" s="35"/>
      <c r="AD3630" s="35"/>
      <c r="AE3630" s="35"/>
      <c r="AF3630" s="35"/>
      <c r="AG3630" s="35"/>
      <c r="AH3630" s="35"/>
      <c r="AI3630" s="35"/>
      <c r="AJ3630" s="35"/>
      <c r="AK3630" s="35"/>
    </row>
    <row r="3631" spans="7:37" s="13" customFormat="1" ht="13.9" customHeight="1" x14ac:dyDescent="0.3">
      <c r="G3631" s="44"/>
      <c r="H3631" s="44"/>
      <c r="I3631" s="44"/>
      <c r="J3631" s="44"/>
      <c r="K3631" s="44"/>
      <c r="L3631" s="44"/>
      <c r="M3631" s="44"/>
      <c r="N3631" s="44"/>
      <c r="O3631" s="44"/>
      <c r="P3631" s="44"/>
      <c r="Q3631" s="44"/>
      <c r="R3631" s="44"/>
      <c r="S3631" s="44"/>
      <c r="T3631" s="44"/>
      <c r="U3631" s="44"/>
      <c r="V3631" s="44"/>
      <c r="W3631" s="44"/>
      <c r="X3631" s="44"/>
      <c r="Y3631" s="44"/>
      <c r="Z3631" s="44"/>
      <c r="AA3631" s="35"/>
      <c r="AB3631" s="35"/>
      <c r="AC3631" s="35"/>
      <c r="AD3631" s="35"/>
      <c r="AE3631" s="35"/>
      <c r="AF3631" s="35"/>
      <c r="AG3631" s="35"/>
      <c r="AH3631" s="35"/>
      <c r="AI3631" s="35"/>
      <c r="AJ3631" s="35"/>
      <c r="AK3631" s="35"/>
    </row>
    <row r="3632" spans="7:37" s="13" customFormat="1" ht="13.9" customHeight="1" x14ac:dyDescent="0.3">
      <c r="G3632" s="44"/>
      <c r="H3632" s="44"/>
      <c r="I3632" s="44"/>
      <c r="J3632" s="44"/>
      <c r="K3632" s="44"/>
      <c r="L3632" s="44"/>
      <c r="M3632" s="44"/>
      <c r="N3632" s="44"/>
      <c r="O3632" s="44"/>
      <c r="P3632" s="44"/>
      <c r="Q3632" s="44"/>
      <c r="R3632" s="44"/>
      <c r="S3632" s="44"/>
      <c r="T3632" s="44"/>
      <c r="U3632" s="44"/>
      <c r="V3632" s="44"/>
      <c r="W3632" s="44"/>
      <c r="X3632" s="44"/>
      <c r="Y3632" s="44"/>
      <c r="Z3632" s="44"/>
      <c r="AA3632" s="35"/>
      <c r="AB3632" s="35"/>
      <c r="AC3632" s="35"/>
      <c r="AD3632" s="35"/>
      <c r="AE3632" s="35"/>
      <c r="AF3632" s="35"/>
      <c r="AG3632" s="35"/>
      <c r="AH3632" s="35"/>
      <c r="AI3632" s="35"/>
      <c r="AJ3632" s="35"/>
      <c r="AK3632" s="35"/>
    </row>
    <row r="3633" spans="7:37" s="13" customFormat="1" ht="13.9" customHeight="1" x14ac:dyDescent="0.3">
      <c r="G3633" s="44"/>
      <c r="H3633" s="44"/>
      <c r="I3633" s="44"/>
      <c r="J3633" s="44"/>
      <c r="K3633" s="44"/>
      <c r="L3633" s="44"/>
      <c r="M3633" s="44"/>
      <c r="N3633" s="44"/>
      <c r="O3633" s="44"/>
      <c r="P3633" s="44"/>
      <c r="Q3633" s="44"/>
      <c r="R3633" s="44"/>
      <c r="S3633" s="44"/>
      <c r="T3633" s="44"/>
      <c r="U3633" s="44"/>
      <c r="V3633" s="44"/>
      <c r="W3633" s="44"/>
      <c r="X3633" s="44"/>
      <c r="Y3633" s="44"/>
      <c r="Z3633" s="44"/>
      <c r="AA3633" s="35"/>
      <c r="AB3633" s="35"/>
      <c r="AC3633" s="35"/>
      <c r="AD3633" s="35"/>
      <c r="AE3633" s="35"/>
      <c r="AF3633" s="35"/>
      <c r="AG3633" s="35"/>
      <c r="AH3633" s="35"/>
      <c r="AI3633" s="35"/>
      <c r="AJ3633" s="35"/>
      <c r="AK3633" s="35"/>
    </row>
    <row r="3634" spans="7:37" s="13" customFormat="1" ht="13.9" customHeight="1" x14ac:dyDescent="0.3">
      <c r="G3634" s="44"/>
      <c r="H3634" s="44"/>
      <c r="I3634" s="44"/>
      <c r="J3634" s="44"/>
      <c r="K3634" s="44"/>
      <c r="L3634" s="44"/>
      <c r="M3634" s="44"/>
      <c r="N3634" s="44"/>
      <c r="O3634" s="44"/>
      <c r="P3634" s="44"/>
      <c r="Q3634" s="44"/>
      <c r="R3634" s="44"/>
      <c r="S3634" s="44"/>
      <c r="T3634" s="44"/>
      <c r="U3634" s="44"/>
      <c r="V3634" s="44"/>
      <c r="W3634" s="44"/>
      <c r="X3634" s="44"/>
      <c r="Y3634" s="44"/>
      <c r="Z3634" s="44"/>
      <c r="AA3634" s="35"/>
      <c r="AB3634" s="35"/>
      <c r="AC3634" s="35"/>
      <c r="AD3634" s="35"/>
      <c r="AE3634" s="35"/>
      <c r="AF3634" s="35"/>
      <c r="AG3634" s="35"/>
      <c r="AH3634" s="35"/>
      <c r="AI3634" s="35"/>
      <c r="AJ3634" s="35"/>
      <c r="AK3634" s="35"/>
    </row>
    <row r="3635" spans="7:37" s="13" customFormat="1" ht="13.9" customHeight="1" x14ac:dyDescent="0.3">
      <c r="G3635" s="44"/>
      <c r="H3635" s="44"/>
      <c r="I3635" s="44"/>
      <c r="J3635" s="44"/>
      <c r="K3635" s="44"/>
      <c r="L3635" s="44"/>
      <c r="M3635" s="44"/>
      <c r="N3635" s="44"/>
      <c r="O3635" s="44"/>
      <c r="P3635" s="44"/>
      <c r="Q3635" s="44"/>
      <c r="R3635" s="44"/>
      <c r="S3635" s="44"/>
      <c r="T3635" s="44"/>
      <c r="U3635" s="44"/>
      <c r="V3635" s="44"/>
      <c r="W3635" s="44"/>
      <c r="X3635" s="44"/>
      <c r="Y3635" s="44"/>
      <c r="Z3635" s="44"/>
      <c r="AA3635" s="35"/>
      <c r="AB3635" s="35"/>
      <c r="AC3635" s="35"/>
      <c r="AD3635" s="35"/>
      <c r="AE3635" s="35"/>
      <c r="AF3635" s="35"/>
      <c r="AG3635" s="35"/>
      <c r="AH3635" s="35"/>
      <c r="AI3635" s="35"/>
      <c r="AJ3635" s="35"/>
      <c r="AK3635" s="35"/>
    </row>
    <row r="3636" spans="7:37" s="13" customFormat="1" ht="13.9" customHeight="1" x14ac:dyDescent="0.3">
      <c r="G3636" s="44"/>
      <c r="H3636" s="44"/>
      <c r="I3636" s="44"/>
      <c r="J3636" s="44"/>
      <c r="K3636" s="44"/>
      <c r="L3636" s="44"/>
      <c r="M3636" s="44"/>
      <c r="N3636" s="44"/>
      <c r="O3636" s="44"/>
      <c r="P3636" s="44"/>
      <c r="Q3636" s="44"/>
      <c r="R3636" s="44"/>
      <c r="S3636" s="44"/>
      <c r="T3636" s="44"/>
      <c r="U3636" s="44"/>
      <c r="V3636" s="44"/>
      <c r="W3636" s="44"/>
      <c r="X3636" s="44"/>
      <c r="Y3636" s="44"/>
      <c r="Z3636" s="44"/>
      <c r="AA3636" s="35"/>
      <c r="AB3636" s="35"/>
      <c r="AC3636" s="35"/>
      <c r="AD3636" s="35"/>
      <c r="AE3636" s="35"/>
      <c r="AF3636" s="35"/>
      <c r="AG3636" s="35"/>
      <c r="AH3636" s="35"/>
      <c r="AI3636" s="35"/>
      <c r="AJ3636" s="35"/>
      <c r="AK3636" s="35"/>
    </row>
    <row r="3637" spans="7:37" s="13" customFormat="1" ht="13.9" customHeight="1" x14ac:dyDescent="0.3">
      <c r="G3637" s="44"/>
      <c r="H3637" s="44"/>
      <c r="I3637" s="44"/>
      <c r="J3637" s="44"/>
      <c r="K3637" s="44"/>
      <c r="L3637" s="44"/>
      <c r="M3637" s="44"/>
      <c r="N3637" s="44"/>
      <c r="O3637" s="44"/>
      <c r="P3637" s="44"/>
      <c r="Q3637" s="44"/>
      <c r="R3637" s="44"/>
      <c r="S3637" s="44"/>
      <c r="T3637" s="44"/>
      <c r="U3637" s="44"/>
      <c r="V3637" s="44"/>
      <c r="W3637" s="44"/>
      <c r="X3637" s="44"/>
      <c r="Y3637" s="44"/>
      <c r="Z3637" s="44"/>
      <c r="AA3637" s="35"/>
      <c r="AB3637" s="35"/>
      <c r="AC3637" s="35"/>
      <c r="AD3637" s="35"/>
      <c r="AE3637" s="35"/>
      <c r="AF3637" s="35"/>
      <c r="AG3637" s="35"/>
      <c r="AH3637" s="35"/>
      <c r="AI3637" s="35"/>
      <c r="AJ3637" s="35"/>
      <c r="AK3637" s="35"/>
    </row>
    <row r="3638" spans="7:37" s="13" customFormat="1" ht="13.9" customHeight="1" x14ac:dyDescent="0.3">
      <c r="G3638" s="44"/>
      <c r="H3638" s="44"/>
      <c r="I3638" s="44"/>
      <c r="J3638" s="44"/>
      <c r="K3638" s="44"/>
      <c r="L3638" s="44"/>
      <c r="M3638" s="44"/>
      <c r="N3638" s="44"/>
      <c r="O3638" s="44"/>
      <c r="P3638" s="44"/>
      <c r="Q3638" s="44"/>
      <c r="R3638" s="44"/>
      <c r="S3638" s="44"/>
      <c r="T3638" s="44"/>
      <c r="U3638" s="44"/>
      <c r="V3638" s="44"/>
      <c r="W3638" s="44"/>
      <c r="X3638" s="44"/>
      <c r="Y3638" s="44"/>
      <c r="Z3638" s="44"/>
      <c r="AA3638" s="35"/>
      <c r="AB3638" s="35"/>
      <c r="AC3638" s="35"/>
      <c r="AD3638" s="35"/>
      <c r="AE3638" s="35"/>
      <c r="AF3638" s="35"/>
      <c r="AG3638" s="35"/>
      <c r="AH3638" s="35"/>
      <c r="AI3638" s="35"/>
      <c r="AJ3638" s="35"/>
      <c r="AK3638" s="35"/>
    </row>
    <row r="3639" spans="7:37" s="13" customFormat="1" ht="13.9" customHeight="1" x14ac:dyDescent="0.3">
      <c r="G3639" s="44"/>
      <c r="H3639" s="44"/>
      <c r="I3639" s="44"/>
      <c r="J3639" s="44"/>
      <c r="K3639" s="44"/>
      <c r="L3639" s="44"/>
      <c r="M3639" s="44"/>
      <c r="N3639" s="44"/>
      <c r="O3639" s="44"/>
      <c r="P3639" s="44"/>
      <c r="Q3639" s="44"/>
      <c r="R3639" s="44"/>
      <c r="S3639" s="44"/>
      <c r="T3639" s="44"/>
      <c r="U3639" s="44"/>
      <c r="V3639" s="44"/>
      <c r="W3639" s="44"/>
      <c r="X3639" s="44"/>
      <c r="Y3639" s="44"/>
      <c r="Z3639" s="44"/>
      <c r="AA3639" s="35"/>
      <c r="AB3639" s="35"/>
      <c r="AC3639" s="35"/>
      <c r="AD3639" s="35"/>
      <c r="AE3639" s="35"/>
      <c r="AF3639" s="35"/>
      <c r="AG3639" s="35"/>
      <c r="AH3639" s="35"/>
      <c r="AI3639" s="35"/>
      <c r="AJ3639" s="35"/>
      <c r="AK3639" s="35"/>
    </row>
    <row r="3640" spans="7:37" s="13" customFormat="1" ht="13.9" customHeight="1" x14ac:dyDescent="0.3">
      <c r="G3640" s="44"/>
      <c r="H3640" s="44"/>
      <c r="I3640" s="44"/>
      <c r="J3640" s="44"/>
      <c r="K3640" s="44"/>
      <c r="L3640" s="44"/>
      <c r="M3640" s="44"/>
      <c r="N3640" s="44"/>
      <c r="O3640" s="44"/>
      <c r="P3640" s="44"/>
      <c r="Q3640" s="44"/>
      <c r="R3640" s="44"/>
      <c r="S3640" s="44"/>
      <c r="T3640" s="44"/>
      <c r="U3640" s="44"/>
      <c r="V3640" s="44"/>
      <c r="W3640" s="44"/>
      <c r="X3640" s="44"/>
      <c r="Y3640" s="44"/>
      <c r="Z3640" s="44"/>
      <c r="AA3640" s="35"/>
      <c r="AB3640" s="35"/>
      <c r="AC3640" s="35"/>
      <c r="AD3640" s="35"/>
      <c r="AE3640" s="35"/>
      <c r="AF3640" s="35"/>
      <c r="AG3640" s="35"/>
      <c r="AH3640" s="35"/>
      <c r="AI3640" s="35"/>
      <c r="AJ3640" s="35"/>
      <c r="AK3640" s="35"/>
    </row>
    <row r="3641" spans="7:37" s="13" customFormat="1" ht="13.9" customHeight="1" x14ac:dyDescent="0.3">
      <c r="G3641" s="44"/>
      <c r="H3641" s="44"/>
      <c r="I3641" s="44"/>
      <c r="J3641" s="44"/>
      <c r="K3641" s="44"/>
      <c r="L3641" s="44"/>
      <c r="M3641" s="44"/>
      <c r="N3641" s="44"/>
      <c r="O3641" s="44"/>
      <c r="P3641" s="44"/>
      <c r="Q3641" s="44"/>
      <c r="R3641" s="44"/>
      <c r="S3641" s="44"/>
      <c r="T3641" s="44"/>
      <c r="U3641" s="44"/>
      <c r="V3641" s="44"/>
      <c r="W3641" s="44"/>
      <c r="X3641" s="44"/>
      <c r="Y3641" s="44"/>
      <c r="Z3641" s="44"/>
      <c r="AA3641" s="35"/>
      <c r="AB3641" s="35"/>
      <c r="AC3641" s="35"/>
      <c r="AD3641" s="35"/>
      <c r="AE3641" s="35"/>
      <c r="AF3641" s="35"/>
      <c r="AG3641" s="35"/>
      <c r="AH3641" s="35"/>
      <c r="AI3641" s="35"/>
      <c r="AJ3641" s="35"/>
      <c r="AK3641" s="35"/>
    </row>
    <row r="3642" spans="7:37" s="13" customFormat="1" ht="13.9" customHeight="1" x14ac:dyDescent="0.3">
      <c r="G3642" s="44"/>
      <c r="H3642" s="44"/>
      <c r="I3642" s="44"/>
      <c r="J3642" s="44"/>
      <c r="K3642" s="44"/>
      <c r="L3642" s="44"/>
      <c r="M3642" s="44"/>
      <c r="N3642" s="44"/>
      <c r="O3642" s="44"/>
      <c r="P3642" s="44"/>
      <c r="Q3642" s="44"/>
      <c r="R3642" s="44"/>
      <c r="S3642" s="44"/>
      <c r="T3642" s="44"/>
      <c r="U3642" s="44"/>
      <c r="V3642" s="44"/>
      <c r="W3642" s="44"/>
      <c r="X3642" s="44"/>
      <c r="Y3642" s="44"/>
      <c r="Z3642" s="44"/>
      <c r="AA3642" s="35"/>
      <c r="AB3642" s="35"/>
      <c r="AC3642" s="35"/>
      <c r="AD3642" s="35"/>
      <c r="AE3642" s="35"/>
      <c r="AF3642" s="35"/>
      <c r="AG3642" s="35"/>
      <c r="AH3642" s="35"/>
      <c r="AI3642" s="35"/>
      <c r="AJ3642" s="35"/>
      <c r="AK3642" s="35"/>
    </row>
    <row r="3643" spans="7:37" s="13" customFormat="1" ht="13.9" customHeight="1" x14ac:dyDescent="0.3">
      <c r="G3643" s="44"/>
      <c r="H3643" s="44"/>
      <c r="I3643" s="44"/>
      <c r="J3643" s="44"/>
      <c r="K3643" s="44"/>
      <c r="L3643" s="44"/>
      <c r="M3643" s="44"/>
      <c r="N3643" s="44"/>
      <c r="O3643" s="44"/>
      <c r="P3643" s="44"/>
      <c r="Q3643" s="44"/>
      <c r="R3643" s="44"/>
      <c r="S3643" s="44"/>
      <c r="T3643" s="44"/>
      <c r="U3643" s="44"/>
      <c r="V3643" s="44"/>
      <c r="W3643" s="44"/>
      <c r="X3643" s="44"/>
      <c r="Y3643" s="44"/>
      <c r="Z3643" s="44"/>
      <c r="AA3643" s="35"/>
      <c r="AB3643" s="35"/>
      <c r="AC3643" s="35"/>
      <c r="AD3643" s="35"/>
      <c r="AE3643" s="35"/>
      <c r="AF3643" s="35"/>
      <c r="AG3643" s="35"/>
      <c r="AH3643" s="35"/>
      <c r="AI3643" s="35"/>
      <c r="AJ3643" s="35"/>
      <c r="AK3643" s="35"/>
    </row>
    <row r="3644" spans="7:37" s="13" customFormat="1" ht="13.9" customHeight="1" x14ac:dyDescent="0.3">
      <c r="G3644" s="44"/>
      <c r="H3644" s="44"/>
      <c r="I3644" s="44"/>
      <c r="J3644" s="44"/>
      <c r="K3644" s="44"/>
      <c r="L3644" s="44"/>
      <c r="M3644" s="44"/>
      <c r="N3644" s="44"/>
      <c r="O3644" s="44"/>
      <c r="P3644" s="44"/>
      <c r="Q3644" s="44"/>
      <c r="R3644" s="44"/>
      <c r="S3644" s="44"/>
      <c r="T3644" s="44"/>
      <c r="U3644" s="44"/>
      <c r="V3644" s="44"/>
      <c r="W3644" s="44"/>
      <c r="X3644" s="44"/>
      <c r="Y3644" s="44"/>
      <c r="Z3644" s="44"/>
      <c r="AA3644" s="35"/>
      <c r="AB3644" s="35"/>
      <c r="AC3644" s="35"/>
      <c r="AD3644" s="35"/>
      <c r="AE3644" s="35"/>
      <c r="AF3644" s="35"/>
      <c r="AG3644" s="35"/>
      <c r="AH3644" s="35"/>
      <c r="AI3644" s="35"/>
      <c r="AJ3644" s="35"/>
      <c r="AK3644" s="35"/>
    </row>
    <row r="3645" spans="7:37" s="13" customFormat="1" ht="13.9" customHeight="1" x14ac:dyDescent="0.3">
      <c r="G3645" s="44"/>
      <c r="H3645" s="44"/>
      <c r="I3645" s="44"/>
      <c r="J3645" s="44"/>
      <c r="K3645" s="44"/>
      <c r="L3645" s="44"/>
      <c r="M3645" s="44"/>
      <c r="N3645" s="44"/>
      <c r="O3645" s="44"/>
      <c r="P3645" s="44"/>
      <c r="Q3645" s="44"/>
      <c r="R3645" s="44"/>
      <c r="S3645" s="44"/>
      <c r="T3645" s="44"/>
      <c r="U3645" s="44"/>
      <c r="V3645" s="44"/>
      <c r="W3645" s="44"/>
      <c r="X3645" s="44"/>
      <c r="Y3645" s="44"/>
      <c r="Z3645" s="44"/>
      <c r="AA3645" s="35"/>
      <c r="AB3645" s="35"/>
      <c r="AC3645" s="35"/>
      <c r="AD3645" s="35"/>
      <c r="AE3645" s="35"/>
      <c r="AF3645" s="35"/>
      <c r="AG3645" s="35"/>
      <c r="AH3645" s="35"/>
      <c r="AI3645" s="35"/>
      <c r="AJ3645" s="35"/>
      <c r="AK3645" s="35"/>
    </row>
    <row r="3646" spans="7:37" s="13" customFormat="1" ht="13.9" customHeight="1" x14ac:dyDescent="0.3">
      <c r="G3646" s="44"/>
      <c r="H3646" s="44"/>
      <c r="I3646" s="44"/>
      <c r="J3646" s="44"/>
      <c r="K3646" s="44"/>
      <c r="L3646" s="44"/>
      <c r="M3646" s="44"/>
      <c r="N3646" s="44"/>
      <c r="O3646" s="44"/>
      <c r="P3646" s="44"/>
      <c r="Q3646" s="44"/>
      <c r="R3646" s="44"/>
      <c r="S3646" s="44"/>
      <c r="T3646" s="44"/>
      <c r="U3646" s="44"/>
      <c r="V3646" s="44"/>
      <c r="W3646" s="44"/>
      <c r="X3646" s="44"/>
      <c r="Y3646" s="44"/>
      <c r="Z3646" s="44"/>
      <c r="AA3646" s="35"/>
      <c r="AB3646" s="35"/>
      <c r="AC3646" s="35"/>
      <c r="AD3646" s="35"/>
      <c r="AE3646" s="35"/>
      <c r="AF3646" s="35"/>
      <c r="AG3646" s="35"/>
      <c r="AH3646" s="35"/>
      <c r="AI3646" s="35"/>
      <c r="AJ3646" s="35"/>
      <c r="AK3646" s="35"/>
    </row>
    <row r="3647" spans="7:37" s="13" customFormat="1" ht="13.9" customHeight="1" x14ac:dyDescent="0.3">
      <c r="G3647" s="44"/>
      <c r="H3647" s="44"/>
      <c r="I3647" s="44"/>
      <c r="J3647" s="44"/>
      <c r="K3647" s="44"/>
      <c r="L3647" s="44"/>
      <c r="M3647" s="44"/>
      <c r="N3647" s="44"/>
      <c r="O3647" s="44"/>
      <c r="P3647" s="44"/>
      <c r="Q3647" s="44"/>
      <c r="R3647" s="44"/>
      <c r="S3647" s="44"/>
      <c r="T3647" s="44"/>
      <c r="U3647" s="44"/>
      <c r="V3647" s="44"/>
      <c r="W3647" s="44"/>
      <c r="X3647" s="44"/>
      <c r="Y3647" s="44"/>
      <c r="Z3647" s="44"/>
      <c r="AA3647" s="35"/>
      <c r="AB3647" s="35"/>
      <c r="AC3647" s="35"/>
      <c r="AD3647" s="35"/>
      <c r="AE3647" s="35"/>
      <c r="AF3647" s="35"/>
      <c r="AG3647" s="35"/>
      <c r="AH3647" s="35"/>
      <c r="AI3647" s="35"/>
      <c r="AJ3647" s="35"/>
      <c r="AK3647" s="35"/>
    </row>
    <row r="3648" spans="7:37" s="13" customFormat="1" ht="13.9" customHeight="1" x14ac:dyDescent="0.3">
      <c r="G3648" s="44"/>
      <c r="H3648" s="44"/>
      <c r="I3648" s="44"/>
      <c r="J3648" s="44"/>
      <c r="K3648" s="44"/>
      <c r="L3648" s="44"/>
      <c r="M3648" s="44"/>
      <c r="N3648" s="44"/>
      <c r="O3648" s="44"/>
      <c r="P3648" s="44"/>
      <c r="Q3648" s="44"/>
      <c r="R3648" s="44"/>
      <c r="S3648" s="44"/>
      <c r="T3648" s="44"/>
      <c r="U3648" s="44"/>
      <c r="V3648" s="44"/>
      <c r="W3648" s="44"/>
      <c r="X3648" s="44"/>
      <c r="Y3648" s="44"/>
      <c r="Z3648" s="44"/>
      <c r="AA3648" s="35"/>
      <c r="AB3648" s="35"/>
      <c r="AC3648" s="35"/>
      <c r="AD3648" s="35"/>
      <c r="AE3648" s="35"/>
      <c r="AF3648" s="35"/>
      <c r="AG3648" s="35"/>
      <c r="AH3648" s="35"/>
      <c r="AI3648" s="35"/>
      <c r="AJ3648" s="35"/>
      <c r="AK3648" s="35"/>
    </row>
    <row r="3649" spans="7:37" s="13" customFormat="1" ht="13.9" customHeight="1" x14ac:dyDescent="0.3">
      <c r="G3649" s="44"/>
      <c r="H3649" s="44"/>
      <c r="I3649" s="44"/>
      <c r="J3649" s="44"/>
      <c r="K3649" s="44"/>
      <c r="L3649" s="44"/>
      <c r="M3649" s="44"/>
      <c r="N3649" s="44"/>
      <c r="O3649" s="44"/>
      <c r="P3649" s="44"/>
      <c r="Q3649" s="44"/>
      <c r="R3649" s="44"/>
      <c r="S3649" s="44"/>
      <c r="T3649" s="44"/>
      <c r="U3649" s="44"/>
      <c r="V3649" s="44"/>
      <c r="W3649" s="44"/>
      <c r="X3649" s="44"/>
      <c r="Y3649" s="44"/>
      <c r="Z3649" s="44"/>
      <c r="AA3649" s="35"/>
      <c r="AB3649" s="35"/>
      <c r="AC3649" s="35"/>
      <c r="AD3649" s="35"/>
      <c r="AE3649" s="35"/>
      <c r="AF3649" s="35"/>
      <c r="AG3649" s="35"/>
      <c r="AH3649" s="35"/>
      <c r="AI3649" s="35"/>
      <c r="AJ3649" s="35"/>
      <c r="AK3649" s="35"/>
    </row>
    <row r="3650" spans="7:37" s="13" customFormat="1" ht="13.9" customHeight="1" x14ac:dyDescent="0.3">
      <c r="G3650" s="44"/>
      <c r="H3650" s="44"/>
      <c r="I3650" s="44"/>
      <c r="J3650" s="44"/>
      <c r="K3650" s="44"/>
      <c r="L3650" s="44"/>
      <c r="M3650" s="44"/>
      <c r="N3650" s="44"/>
      <c r="O3650" s="44"/>
      <c r="P3650" s="44"/>
      <c r="Q3650" s="44"/>
      <c r="R3650" s="44"/>
      <c r="S3650" s="44"/>
      <c r="T3650" s="44"/>
      <c r="U3650" s="44"/>
      <c r="V3650" s="44"/>
      <c r="W3650" s="44"/>
      <c r="X3650" s="44"/>
      <c r="Y3650" s="44"/>
      <c r="Z3650" s="44"/>
      <c r="AA3650" s="35"/>
      <c r="AB3650" s="35"/>
      <c r="AC3650" s="35"/>
      <c r="AD3650" s="35"/>
      <c r="AE3650" s="35"/>
      <c r="AF3650" s="35"/>
      <c r="AG3650" s="35"/>
      <c r="AH3650" s="35"/>
      <c r="AI3650" s="35"/>
      <c r="AJ3650" s="35"/>
      <c r="AK3650" s="35"/>
    </row>
    <row r="3651" spans="7:37" s="13" customFormat="1" ht="13.9" customHeight="1" x14ac:dyDescent="0.3">
      <c r="G3651" s="44"/>
      <c r="H3651" s="44"/>
      <c r="I3651" s="44"/>
      <c r="J3651" s="44"/>
      <c r="K3651" s="44"/>
      <c r="L3651" s="44"/>
      <c r="M3651" s="44"/>
      <c r="N3651" s="44"/>
      <c r="O3651" s="44"/>
      <c r="P3651" s="44"/>
      <c r="Q3651" s="44"/>
      <c r="R3651" s="44"/>
      <c r="S3651" s="44"/>
      <c r="T3651" s="44"/>
      <c r="U3651" s="44"/>
      <c r="V3651" s="44"/>
      <c r="W3651" s="44"/>
      <c r="X3651" s="44"/>
      <c r="Y3651" s="44"/>
      <c r="Z3651" s="44"/>
      <c r="AA3651" s="35"/>
      <c r="AB3651" s="35"/>
      <c r="AC3651" s="35"/>
      <c r="AD3651" s="35"/>
      <c r="AE3651" s="35"/>
      <c r="AF3651" s="35"/>
      <c r="AG3651" s="35"/>
      <c r="AH3651" s="35"/>
      <c r="AI3651" s="35"/>
      <c r="AJ3651" s="35"/>
      <c r="AK3651" s="35"/>
    </row>
    <row r="3652" spans="7:37" s="13" customFormat="1" ht="13.9" customHeight="1" x14ac:dyDescent="0.3">
      <c r="G3652" s="44"/>
      <c r="H3652" s="44"/>
      <c r="I3652" s="44"/>
      <c r="J3652" s="44"/>
      <c r="K3652" s="44"/>
      <c r="L3652" s="44"/>
      <c r="M3652" s="44"/>
      <c r="N3652" s="44"/>
      <c r="O3652" s="44"/>
      <c r="P3652" s="44"/>
      <c r="Q3652" s="44"/>
      <c r="R3652" s="44"/>
      <c r="S3652" s="44"/>
      <c r="T3652" s="44"/>
      <c r="U3652" s="44"/>
      <c r="V3652" s="44"/>
      <c r="W3652" s="44"/>
      <c r="X3652" s="44"/>
      <c r="Y3652" s="44"/>
      <c r="Z3652" s="44"/>
      <c r="AA3652" s="35"/>
      <c r="AB3652" s="35"/>
      <c r="AC3652" s="35"/>
      <c r="AD3652" s="35"/>
      <c r="AE3652" s="35"/>
      <c r="AF3652" s="35"/>
      <c r="AG3652" s="35"/>
      <c r="AH3652" s="35"/>
      <c r="AI3652" s="35"/>
      <c r="AJ3652" s="35"/>
      <c r="AK3652" s="35"/>
    </row>
    <row r="3653" spans="7:37" s="13" customFormat="1" ht="13.9" customHeight="1" x14ac:dyDescent="0.3">
      <c r="G3653" s="44"/>
      <c r="H3653" s="44"/>
      <c r="I3653" s="44"/>
      <c r="J3653" s="44"/>
      <c r="K3653" s="44"/>
      <c r="L3653" s="44"/>
      <c r="M3653" s="44"/>
      <c r="N3653" s="44"/>
      <c r="O3653" s="44"/>
      <c r="P3653" s="44"/>
      <c r="Q3653" s="44"/>
      <c r="R3653" s="44"/>
      <c r="S3653" s="44"/>
      <c r="T3653" s="44"/>
      <c r="U3653" s="44"/>
      <c r="V3653" s="44"/>
      <c r="W3653" s="44"/>
      <c r="X3653" s="44"/>
      <c r="Y3653" s="44"/>
      <c r="Z3653" s="44"/>
      <c r="AA3653" s="35"/>
      <c r="AB3653" s="35"/>
      <c r="AC3653" s="35"/>
      <c r="AD3653" s="35"/>
      <c r="AE3653" s="35"/>
      <c r="AF3653" s="35"/>
      <c r="AG3653" s="35"/>
      <c r="AH3653" s="35"/>
      <c r="AI3653" s="35"/>
      <c r="AJ3653" s="35"/>
      <c r="AK3653" s="35"/>
    </row>
    <row r="3654" spans="7:37" s="13" customFormat="1" ht="13.9" customHeight="1" x14ac:dyDescent="0.3">
      <c r="G3654" s="44"/>
      <c r="H3654" s="44"/>
      <c r="I3654" s="44"/>
      <c r="J3654" s="44"/>
      <c r="K3654" s="44"/>
      <c r="L3654" s="44"/>
      <c r="M3654" s="44"/>
      <c r="N3654" s="44"/>
      <c r="O3654" s="44"/>
      <c r="P3654" s="44"/>
      <c r="Q3654" s="44"/>
      <c r="R3654" s="44"/>
      <c r="S3654" s="44"/>
      <c r="T3654" s="44"/>
      <c r="U3654" s="44"/>
      <c r="V3654" s="44"/>
      <c r="W3654" s="44"/>
      <c r="X3654" s="44"/>
      <c r="Y3654" s="44"/>
      <c r="Z3654" s="44"/>
      <c r="AA3654" s="35"/>
      <c r="AB3654" s="35"/>
      <c r="AC3654" s="35"/>
      <c r="AD3654" s="35"/>
      <c r="AE3654" s="35"/>
      <c r="AF3654" s="35"/>
      <c r="AG3654" s="35"/>
      <c r="AH3654" s="35"/>
      <c r="AI3654" s="35"/>
      <c r="AJ3654" s="35"/>
      <c r="AK3654" s="35"/>
    </row>
    <row r="3655" spans="7:37" s="13" customFormat="1" ht="13.9" customHeight="1" x14ac:dyDescent="0.3">
      <c r="G3655" s="44"/>
      <c r="H3655" s="44"/>
      <c r="I3655" s="44"/>
      <c r="J3655" s="44"/>
      <c r="K3655" s="44"/>
      <c r="L3655" s="44"/>
      <c r="M3655" s="44"/>
      <c r="N3655" s="44"/>
      <c r="O3655" s="44"/>
      <c r="P3655" s="44"/>
      <c r="Q3655" s="44"/>
      <c r="R3655" s="44"/>
      <c r="S3655" s="44"/>
      <c r="T3655" s="44"/>
      <c r="U3655" s="44"/>
      <c r="V3655" s="44"/>
      <c r="W3655" s="44"/>
      <c r="X3655" s="44"/>
      <c r="Y3655" s="44"/>
      <c r="Z3655" s="44"/>
      <c r="AA3655" s="35"/>
      <c r="AB3655" s="35"/>
      <c r="AC3655" s="35"/>
      <c r="AD3655" s="35"/>
      <c r="AE3655" s="35"/>
      <c r="AF3655" s="35"/>
      <c r="AG3655" s="35"/>
      <c r="AH3655" s="35"/>
      <c r="AI3655" s="35"/>
      <c r="AJ3655" s="35"/>
      <c r="AK3655" s="35"/>
    </row>
    <row r="3656" spans="7:37" s="13" customFormat="1" ht="13.9" customHeight="1" x14ac:dyDescent="0.3">
      <c r="G3656" s="44"/>
      <c r="H3656" s="44"/>
      <c r="I3656" s="44"/>
      <c r="J3656" s="44"/>
      <c r="K3656" s="44"/>
      <c r="L3656" s="44"/>
      <c r="M3656" s="44"/>
      <c r="N3656" s="44"/>
      <c r="O3656" s="44"/>
      <c r="P3656" s="44"/>
      <c r="Q3656" s="44"/>
      <c r="R3656" s="44"/>
      <c r="S3656" s="44"/>
      <c r="T3656" s="44"/>
      <c r="U3656" s="44"/>
      <c r="V3656" s="44"/>
      <c r="W3656" s="44"/>
      <c r="X3656" s="44"/>
      <c r="Y3656" s="44"/>
      <c r="Z3656" s="44"/>
      <c r="AA3656" s="35"/>
      <c r="AB3656" s="35"/>
      <c r="AC3656" s="35"/>
      <c r="AD3656" s="35"/>
      <c r="AE3656" s="35"/>
      <c r="AF3656" s="35"/>
      <c r="AG3656" s="35"/>
      <c r="AH3656" s="35"/>
      <c r="AI3656" s="35"/>
      <c r="AJ3656" s="35"/>
      <c r="AK3656" s="35"/>
    </row>
    <row r="3657" spans="7:37" s="13" customFormat="1" ht="13.9" customHeight="1" x14ac:dyDescent="0.3">
      <c r="G3657" s="44"/>
      <c r="H3657" s="44"/>
      <c r="I3657" s="44"/>
      <c r="J3657" s="44"/>
      <c r="K3657" s="44"/>
      <c r="L3657" s="44"/>
      <c r="M3657" s="44"/>
      <c r="N3657" s="44"/>
      <c r="O3657" s="44"/>
      <c r="P3657" s="44"/>
      <c r="Q3657" s="44"/>
      <c r="R3657" s="44"/>
      <c r="S3657" s="44"/>
      <c r="T3657" s="44"/>
      <c r="U3657" s="44"/>
      <c r="V3657" s="44"/>
      <c r="W3657" s="44"/>
      <c r="X3657" s="44"/>
      <c r="Y3657" s="44"/>
      <c r="Z3657" s="44"/>
      <c r="AA3657" s="35"/>
      <c r="AB3657" s="35"/>
      <c r="AC3657" s="35"/>
      <c r="AD3657" s="35"/>
      <c r="AE3657" s="35"/>
      <c r="AF3657" s="35"/>
      <c r="AG3657" s="35"/>
      <c r="AH3657" s="35"/>
      <c r="AI3657" s="35"/>
      <c r="AJ3657" s="35"/>
      <c r="AK3657" s="35"/>
    </row>
    <row r="3658" spans="7:37" s="13" customFormat="1" ht="13.9" customHeight="1" x14ac:dyDescent="0.3">
      <c r="G3658" s="44"/>
      <c r="H3658" s="44"/>
      <c r="I3658" s="44"/>
      <c r="J3658" s="44"/>
      <c r="K3658" s="44"/>
      <c r="L3658" s="44"/>
      <c r="M3658" s="44"/>
      <c r="N3658" s="44"/>
      <c r="O3658" s="44"/>
      <c r="P3658" s="44"/>
      <c r="Q3658" s="44"/>
      <c r="R3658" s="44"/>
      <c r="S3658" s="44"/>
      <c r="T3658" s="44"/>
      <c r="U3658" s="44"/>
      <c r="V3658" s="44"/>
      <c r="W3658" s="44"/>
      <c r="X3658" s="44"/>
      <c r="Y3658" s="44"/>
      <c r="Z3658" s="44"/>
      <c r="AA3658" s="35"/>
      <c r="AB3658" s="35"/>
      <c r="AC3658" s="35"/>
      <c r="AD3658" s="35"/>
      <c r="AE3658" s="35"/>
      <c r="AF3658" s="35"/>
      <c r="AG3658" s="35"/>
      <c r="AH3658" s="35"/>
      <c r="AI3658" s="35"/>
      <c r="AJ3658" s="35"/>
      <c r="AK3658" s="35"/>
    </row>
    <row r="3659" spans="7:37" s="13" customFormat="1" ht="13.9" customHeight="1" x14ac:dyDescent="0.3">
      <c r="G3659" s="44"/>
      <c r="H3659" s="44"/>
      <c r="I3659" s="44"/>
      <c r="J3659" s="44"/>
      <c r="K3659" s="44"/>
      <c r="L3659" s="44"/>
      <c r="M3659" s="44"/>
      <c r="N3659" s="44"/>
      <c r="O3659" s="44"/>
      <c r="P3659" s="44"/>
      <c r="Q3659" s="44"/>
      <c r="R3659" s="44"/>
      <c r="S3659" s="44"/>
      <c r="T3659" s="44"/>
      <c r="U3659" s="44"/>
      <c r="V3659" s="44"/>
      <c r="W3659" s="44"/>
      <c r="X3659" s="44"/>
      <c r="Y3659" s="44"/>
      <c r="Z3659" s="44"/>
      <c r="AA3659" s="35"/>
      <c r="AB3659" s="35"/>
      <c r="AC3659" s="35"/>
      <c r="AD3659" s="35"/>
      <c r="AE3659" s="35"/>
      <c r="AF3659" s="35"/>
      <c r="AG3659" s="35"/>
      <c r="AH3659" s="35"/>
      <c r="AI3659" s="35"/>
      <c r="AJ3659" s="35"/>
      <c r="AK3659" s="35"/>
    </row>
    <row r="3660" spans="7:37" s="13" customFormat="1" ht="13.9" customHeight="1" x14ac:dyDescent="0.3">
      <c r="G3660" s="44"/>
      <c r="H3660" s="44"/>
      <c r="I3660" s="44"/>
      <c r="J3660" s="44"/>
      <c r="K3660" s="44"/>
      <c r="L3660" s="44"/>
      <c r="M3660" s="44"/>
      <c r="N3660" s="44"/>
      <c r="O3660" s="44"/>
      <c r="P3660" s="44"/>
      <c r="Q3660" s="44"/>
      <c r="R3660" s="44"/>
      <c r="S3660" s="44"/>
      <c r="T3660" s="44"/>
      <c r="U3660" s="44"/>
      <c r="V3660" s="44"/>
      <c r="W3660" s="44"/>
      <c r="X3660" s="44"/>
      <c r="Y3660" s="44"/>
      <c r="Z3660" s="44"/>
      <c r="AA3660" s="35"/>
      <c r="AB3660" s="35"/>
      <c r="AC3660" s="35"/>
      <c r="AD3660" s="35"/>
      <c r="AE3660" s="35"/>
      <c r="AF3660" s="35"/>
      <c r="AG3660" s="35"/>
      <c r="AH3660" s="35"/>
      <c r="AI3660" s="35"/>
      <c r="AJ3660" s="35"/>
      <c r="AK3660" s="35"/>
    </row>
    <row r="3661" spans="7:37" s="13" customFormat="1" ht="13.9" customHeight="1" x14ac:dyDescent="0.3">
      <c r="G3661" s="44"/>
      <c r="H3661" s="44"/>
      <c r="I3661" s="44"/>
      <c r="J3661" s="44"/>
      <c r="K3661" s="44"/>
      <c r="L3661" s="44"/>
      <c r="M3661" s="44"/>
      <c r="N3661" s="44"/>
      <c r="O3661" s="44"/>
      <c r="P3661" s="44"/>
      <c r="Q3661" s="44"/>
      <c r="R3661" s="44"/>
      <c r="S3661" s="44"/>
      <c r="T3661" s="44"/>
      <c r="U3661" s="44"/>
      <c r="V3661" s="44"/>
      <c r="W3661" s="44"/>
      <c r="X3661" s="44"/>
      <c r="Y3661" s="44"/>
      <c r="Z3661" s="44"/>
      <c r="AA3661" s="35"/>
      <c r="AB3661" s="35"/>
      <c r="AC3661" s="35"/>
      <c r="AD3661" s="35"/>
      <c r="AE3661" s="35"/>
      <c r="AF3661" s="35"/>
      <c r="AG3661" s="35"/>
      <c r="AH3661" s="35"/>
      <c r="AI3661" s="35"/>
      <c r="AJ3661" s="35"/>
      <c r="AK3661" s="35"/>
    </row>
    <row r="3662" spans="7:37" s="13" customFormat="1" ht="13.9" customHeight="1" x14ac:dyDescent="0.3">
      <c r="G3662" s="44"/>
      <c r="H3662" s="44"/>
      <c r="I3662" s="44"/>
      <c r="J3662" s="44"/>
      <c r="K3662" s="44"/>
      <c r="L3662" s="44"/>
      <c r="M3662" s="44"/>
      <c r="N3662" s="44"/>
      <c r="O3662" s="44"/>
      <c r="P3662" s="44"/>
      <c r="Q3662" s="44"/>
      <c r="R3662" s="44"/>
      <c r="S3662" s="44"/>
      <c r="T3662" s="44"/>
      <c r="U3662" s="44"/>
      <c r="V3662" s="44"/>
      <c r="W3662" s="44"/>
      <c r="X3662" s="44"/>
      <c r="Y3662" s="44"/>
      <c r="Z3662" s="44"/>
      <c r="AA3662" s="35"/>
      <c r="AB3662" s="35"/>
      <c r="AC3662" s="35"/>
      <c r="AD3662" s="35"/>
      <c r="AE3662" s="35"/>
      <c r="AF3662" s="35"/>
      <c r="AG3662" s="35"/>
      <c r="AH3662" s="35"/>
      <c r="AI3662" s="35"/>
      <c r="AJ3662" s="35"/>
      <c r="AK3662" s="35"/>
    </row>
    <row r="3663" spans="7:37" s="13" customFormat="1" ht="13.9" customHeight="1" x14ac:dyDescent="0.3">
      <c r="G3663" s="44"/>
      <c r="H3663" s="44"/>
      <c r="I3663" s="44"/>
      <c r="J3663" s="44"/>
      <c r="K3663" s="44"/>
      <c r="L3663" s="44"/>
      <c r="M3663" s="44"/>
      <c r="N3663" s="44"/>
      <c r="O3663" s="44"/>
      <c r="P3663" s="44"/>
      <c r="Q3663" s="44"/>
      <c r="R3663" s="44"/>
      <c r="S3663" s="44"/>
      <c r="T3663" s="44"/>
      <c r="U3663" s="44"/>
      <c r="V3663" s="44"/>
      <c r="W3663" s="44"/>
      <c r="X3663" s="44"/>
      <c r="Y3663" s="44"/>
      <c r="Z3663" s="44"/>
      <c r="AA3663" s="35"/>
      <c r="AB3663" s="35"/>
      <c r="AC3663" s="35"/>
      <c r="AD3663" s="35"/>
      <c r="AE3663" s="35"/>
      <c r="AF3663" s="35"/>
      <c r="AG3663" s="35"/>
      <c r="AH3663" s="35"/>
      <c r="AI3663" s="35"/>
      <c r="AJ3663" s="35"/>
      <c r="AK3663" s="35"/>
    </row>
    <row r="3664" spans="7:37" s="13" customFormat="1" ht="13.9" customHeight="1" x14ac:dyDescent="0.3">
      <c r="G3664" s="44"/>
      <c r="H3664" s="44"/>
      <c r="I3664" s="44"/>
      <c r="J3664" s="44"/>
      <c r="K3664" s="44"/>
      <c r="L3664" s="44"/>
      <c r="M3664" s="44"/>
      <c r="N3664" s="44"/>
      <c r="O3664" s="44"/>
      <c r="P3664" s="44"/>
      <c r="Q3664" s="44"/>
      <c r="R3664" s="44"/>
      <c r="S3664" s="44"/>
      <c r="T3664" s="44"/>
      <c r="U3664" s="44"/>
      <c r="V3664" s="44"/>
      <c r="W3664" s="44"/>
      <c r="X3664" s="44"/>
      <c r="Y3664" s="44"/>
      <c r="Z3664" s="44"/>
      <c r="AA3664" s="35"/>
      <c r="AB3664" s="35"/>
      <c r="AC3664" s="35"/>
      <c r="AD3664" s="35"/>
      <c r="AE3664" s="35"/>
      <c r="AF3664" s="35"/>
      <c r="AG3664" s="35"/>
      <c r="AH3664" s="35"/>
      <c r="AI3664" s="35"/>
      <c r="AJ3664" s="35"/>
      <c r="AK3664" s="35"/>
    </row>
    <row r="3665" spans="7:37" s="13" customFormat="1" ht="13.9" customHeight="1" x14ac:dyDescent="0.3">
      <c r="G3665" s="44"/>
      <c r="H3665" s="44"/>
      <c r="I3665" s="44"/>
      <c r="J3665" s="44"/>
      <c r="K3665" s="44"/>
      <c r="L3665" s="44"/>
      <c r="M3665" s="44"/>
      <c r="N3665" s="44"/>
      <c r="O3665" s="44"/>
      <c r="P3665" s="44"/>
      <c r="Q3665" s="44"/>
      <c r="R3665" s="44"/>
      <c r="S3665" s="44"/>
      <c r="T3665" s="44"/>
      <c r="U3665" s="44"/>
      <c r="V3665" s="44"/>
      <c r="W3665" s="44"/>
      <c r="X3665" s="44"/>
      <c r="Y3665" s="44"/>
      <c r="Z3665" s="44"/>
      <c r="AA3665" s="35"/>
      <c r="AB3665" s="35"/>
      <c r="AC3665" s="35"/>
      <c r="AD3665" s="35"/>
      <c r="AE3665" s="35"/>
      <c r="AF3665" s="35"/>
      <c r="AG3665" s="35"/>
      <c r="AH3665" s="35"/>
      <c r="AI3665" s="35"/>
      <c r="AJ3665" s="35"/>
      <c r="AK3665" s="35"/>
    </row>
    <row r="3666" spans="7:37" s="13" customFormat="1" ht="13.9" customHeight="1" x14ac:dyDescent="0.3">
      <c r="G3666" s="44"/>
      <c r="H3666" s="44"/>
      <c r="I3666" s="44"/>
      <c r="J3666" s="44"/>
      <c r="K3666" s="44"/>
      <c r="L3666" s="44"/>
      <c r="M3666" s="44"/>
      <c r="N3666" s="44"/>
      <c r="O3666" s="44"/>
      <c r="P3666" s="44"/>
      <c r="Q3666" s="44"/>
      <c r="R3666" s="44"/>
      <c r="S3666" s="44"/>
      <c r="T3666" s="44"/>
      <c r="U3666" s="44"/>
      <c r="V3666" s="44"/>
      <c r="W3666" s="44"/>
      <c r="X3666" s="44"/>
      <c r="Y3666" s="44"/>
      <c r="Z3666" s="44"/>
      <c r="AA3666" s="35"/>
      <c r="AB3666" s="35"/>
      <c r="AC3666" s="35"/>
      <c r="AD3666" s="35"/>
      <c r="AE3666" s="35"/>
      <c r="AF3666" s="35"/>
      <c r="AG3666" s="35"/>
      <c r="AH3666" s="35"/>
      <c r="AI3666" s="35"/>
      <c r="AJ3666" s="35"/>
      <c r="AK3666" s="35"/>
    </row>
    <row r="3667" spans="7:37" s="13" customFormat="1" ht="13.9" customHeight="1" x14ac:dyDescent="0.3">
      <c r="G3667" s="44"/>
      <c r="H3667" s="44"/>
      <c r="I3667" s="44"/>
      <c r="J3667" s="44"/>
      <c r="K3667" s="44"/>
      <c r="L3667" s="44"/>
      <c r="M3667" s="44"/>
      <c r="N3667" s="44"/>
      <c r="O3667" s="44"/>
      <c r="P3667" s="44"/>
      <c r="Q3667" s="44"/>
      <c r="R3667" s="44"/>
      <c r="S3667" s="44"/>
      <c r="T3667" s="44"/>
      <c r="U3667" s="44"/>
      <c r="V3667" s="44"/>
      <c r="W3667" s="44"/>
      <c r="X3667" s="44"/>
      <c r="Y3667" s="44"/>
      <c r="Z3667" s="44"/>
      <c r="AA3667" s="35"/>
      <c r="AB3667" s="35"/>
      <c r="AC3667" s="35"/>
      <c r="AD3667" s="35"/>
      <c r="AE3667" s="35"/>
      <c r="AF3667" s="35"/>
      <c r="AG3667" s="35"/>
      <c r="AH3667" s="35"/>
      <c r="AI3667" s="35"/>
      <c r="AJ3667" s="35"/>
      <c r="AK3667" s="35"/>
    </row>
    <row r="3668" spans="7:37" s="13" customFormat="1" ht="13.9" customHeight="1" x14ac:dyDescent="0.3">
      <c r="G3668" s="44"/>
      <c r="H3668" s="44"/>
      <c r="I3668" s="44"/>
      <c r="J3668" s="44"/>
      <c r="K3668" s="44"/>
      <c r="L3668" s="44"/>
      <c r="M3668" s="44"/>
      <c r="N3668" s="44"/>
      <c r="O3668" s="44"/>
      <c r="P3668" s="44"/>
      <c r="Q3668" s="44"/>
      <c r="R3668" s="44"/>
      <c r="S3668" s="44"/>
      <c r="T3668" s="44"/>
      <c r="U3668" s="44"/>
      <c r="V3668" s="44"/>
      <c r="W3668" s="44"/>
      <c r="X3668" s="44"/>
      <c r="Y3668" s="44"/>
      <c r="Z3668" s="44"/>
      <c r="AA3668" s="35"/>
      <c r="AB3668" s="35"/>
      <c r="AC3668" s="35"/>
      <c r="AD3668" s="35"/>
      <c r="AE3668" s="35"/>
      <c r="AF3668" s="35"/>
      <c r="AG3668" s="35"/>
      <c r="AH3668" s="35"/>
      <c r="AI3668" s="35"/>
      <c r="AJ3668" s="35"/>
      <c r="AK3668" s="35"/>
    </row>
    <row r="3669" spans="7:37" s="13" customFormat="1" ht="13.9" customHeight="1" x14ac:dyDescent="0.3">
      <c r="G3669" s="44"/>
      <c r="H3669" s="44"/>
      <c r="I3669" s="44"/>
      <c r="J3669" s="44"/>
      <c r="K3669" s="44"/>
      <c r="L3669" s="44"/>
      <c r="M3669" s="44"/>
      <c r="N3669" s="44"/>
      <c r="O3669" s="44"/>
      <c r="P3669" s="44"/>
      <c r="Q3669" s="44"/>
      <c r="R3669" s="44"/>
      <c r="S3669" s="44"/>
      <c r="T3669" s="44"/>
      <c r="U3669" s="44"/>
      <c r="V3669" s="44"/>
      <c r="W3669" s="44"/>
      <c r="X3669" s="44"/>
      <c r="Y3669" s="44"/>
      <c r="Z3669" s="44"/>
      <c r="AA3669" s="35"/>
      <c r="AB3669" s="35"/>
      <c r="AC3669" s="35"/>
      <c r="AD3669" s="35"/>
      <c r="AE3669" s="35"/>
      <c r="AF3669" s="35"/>
      <c r="AG3669" s="35"/>
      <c r="AH3669" s="35"/>
      <c r="AI3669" s="35"/>
      <c r="AJ3669" s="35"/>
      <c r="AK3669" s="35"/>
    </row>
    <row r="3670" spans="7:37" s="13" customFormat="1" ht="13.9" customHeight="1" x14ac:dyDescent="0.3">
      <c r="G3670" s="44"/>
      <c r="H3670" s="44"/>
      <c r="I3670" s="44"/>
      <c r="J3670" s="44"/>
      <c r="K3670" s="44"/>
      <c r="L3670" s="44"/>
      <c r="M3670" s="44"/>
      <c r="N3670" s="44"/>
      <c r="O3670" s="44"/>
      <c r="P3670" s="44"/>
      <c r="Q3670" s="44"/>
      <c r="R3670" s="44"/>
      <c r="S3670" s="44"/>
      <c r="T3670" s="44"/>
      <c r="U3670" s="44"/>
      <c r="V3670" s="44"/>
      <c r="W3670" s="44"/>
      <c r="X3670" s="44"/>
      <c r="Y3670" s="44"/>
      <c r="Z3670" s="44"/>
      <c r="AA3670" s="35"/>
      <c r="AB3670" s="35"/>
      <c r="AC3670" s="35"/>
      <c r="AD3670" s="35"/>
      <c r="AE3670" s="35"/>
      <c r="AF3670" s="35"/>
      <c r="AG3670" s="35"/>
      <c r="AH3670" s="35"/>
      <c r="AI3670" s="35"/>
      <c r="AJ3670" s="35"/>
      <c r="AK3670" s="35"/>
    </row>
    <row r="3671" spans="7:37" s="13" customFormat="1" ht="13.9" customHeight="1" x14ac:dyDescent="0.3">
      <c r="G3671" s="44"/>
      <c r="H3671" s="44"/>
      <c r="I3671" s="44"/>
      <c r="J3671" s="44"/>
      <c r="K3671" s="44"/>
      <c r="L3671" s="44"/>
      <c r="M3671" s="44"/>
      <c r="N3671" s="44"/>
      <c r="O3671" s="44"/>
      <c r="P3671" s="44"/>
      <c r="Q3671" s="44"/>
      <c r="R3671" s="44"/>
      <c r="S3671" s="44"/>
      <c r="T3671" s="44"/>
      <c r="U3671" s="44"/>
      <c r="V3671" s="44"/>
      <c r="W3671" s="44"/>
      <c r="X3671" s="44"/>
      <c r="Y3671" s="44"/>
      <c r="Z3671" s="44"/>
      <c r="AA3671" s="35"/>
      <c r="AB3671" s="35"/>
      <c r="AC3671" s="35"/>
      <c r="AD3671" s="35"/>
      <c r="AE3671" s="35"/>
      <c r="AF3671" s="35"/>
      <c r="AG3671" s="35"/>
      <c r="AH3671" s="35"/>
      <c r="AI3671" s="35"/>
      <c r="AJ3671" s="35"/>
      <c r="AK3671" s="35"/>
    </row>
    <row r="3672" spans="7:37" s="13" customFormat="1" ht="13.9" customHeight="1" x14ac:dyDescent="0.3">
      <c r="G3672" s="44"/>
      <c r="H3672" s="44"/>
      <c r="I3672" s="44"/>
      <c r="J3672" s="44"/>
      <c r="K3672" s="44"/>
      <c r="L3672" s="44"/>
      <c r="M3672" s="44"/>
      <c r="N3672" s="44"/>
      <c r="O3672" s="44"/>
      <c r="P3672" s="44"/>
      <c r="Q3672" s="44"/>
      <c r="R3672" s="44"/>
      <c r="S3672" s="44"/>
      <c r="T3672" s="44"/>
      <c r="U3672" s="44"/>
      <c r="V3672" s="44"/>
      <c r="W3672" s="44"/>
      <c r="X3672" s="44"/>
      <c r="Y3672" s="44"/>
      <c r="Z3672" s="44"/>
      <c r="AA3672" s="35"/>
      <c r="AB3672" s="35"/>
      <c r="AC3672" s="35"/>
      <c r="AD3672" s="35"/>
      <c r="AE3672" s="35"/>
      <c r="AF3672" s="35"/>
      <c r="AG3672" s="35"/>
      <c r="AH3672" s="35"/>
      <c r="AI3672" s="35"/>
      <c r="AJ3672" s="35"/>
      <c r="AK3672" s="35"/>
    </row>
    <row r="3673" spans="7:37" s="13" customFormat="1" ht="13.9" customHeight="1" x14ac:dyDescent="0.3">
      <c r="G3673" s="44"/>
      <c r="H3673" s="44"/>
      <c r="I3673" s="44"/>
      <c r="J3673" s="44"/>
      <c r="K3673" s="44"/>
      <c r="L3673" s="44"/>
      <c r="M3673" s="44"/>
      <c r="N3673" s="44"/>
      <c r="O3673" s="44"/>
      <c r="P3673" s="44"/>
      <c r="Q3673" s="44"/>
      <c r="R3673" s="44"/>
      <c r="S3673" s="44"/>
      <c r="T3673" s="44"/>
      <c r="U3673" s="44"/>
      <c r="V3673" s="44"/>
      <c r="W3673" s="44"/>
      <c r="X3673" s="44"/>
      <c r="Y3673" s="44"/>
      <c r="Z3673" s="44"/>
      <c r="AA3673" s="35"/>
      <c r="AB3673" s="35"/>
      <c r="AC3673" s="35"/>
      <c r="AD3673" s="35"/>
      <c r="AE3673" s="35"/>
      <c r="AF3673" s="35"/>
      <c r="AG3673" s="35"/>
      <c r="AH3673" s="35"/>
      <c r="AI3673" s="35"/>
      <c r="AJ3673" s="35"/>
      <c r="AK3673" s="35"/>
    </row>
    <row r="3674" spans="7:37" s="13" customFormat="1" ht="13.9" customHeight="1" x14ac:dyDescent="0.3">
      <c r="G3674" s="44"/>
      <c r="H3674" s="44"/>
      <c r="I3674" s="44"/>
      <c r="J3674" s="44"/>
      <c r="K3674" s="44"/>
      <c r="L3674" s="44"/>
      <c r="M3674" s="44"/>
      <c r="N3674" s="44"/>
      <c r="O3674" s="44"/>
      <c r="P3674" s="44"/>
      <c r="Q3674" s="44"/>
      <c r="R3674" s="44"/>
      <c r="S3674" s="44"/>
      <c r="T3674" s="44"/>
      <c r="U3674" s="44"/>
      <c r="V3674" s="44"/>
      <c r="W3674" s="44"/>
      <c r="X3674" s="44"/>
      <c r="Y3674" s="44"/>
      <c r="Z3674" s="44"/>
      <c r="AA3674" s="35"/>
      <c r="AB3674" s="35"/>
      <c r="AC3674" s="35"/>
      <c r="AD3674" s="35"/>
      <c r="AE3674" s="35"/>
      <c r="AF3674" s="35"/>
      <c r="AG3674" s="35"/>
      <c r="AH3674" s="35"/>
      <c r="AI3674" s="35"/>
      <c r="AJ3674" s="35"/>
      <c r="AK3674" s="35"/>
    </row>
    <row r="3675" spans="7:37" s="13" customFormat="1" ht="13.9" customHeight="1" x14ac:dyDescent="0.3">
      <c r="G3675" s="44"/>
      <c r="H3675" s="44"/>
      <c r="I3675" s="44"/>
      <c r="J3675" s="44"/>
      <c r="K3675" s="44"/>
      <c r="L3675" s="44"/>
      <c r="M3675" s="44"/>
      <c r="N3675" s="44"/>
      <c r="O3675" s="44"/>
      <c r="P3675" s="44"/>
      <c r="Q3675" s="44"/>
      <c r="R3675" s="44"/>
      <c r="S3675" s="44"/>
      <c r="T3675" s="44"/>
      <c r="U3675" s="44"/>
      <c r="V3675" s="44"/>
      <c r="W3675" s="44"/>
      <c r="X3675" s="44"/>
      <c r="Y3675" s="44"/>
      <c r="Z3675" s="44"/>
      <c r="AA3675" s="35"/>
      <c r="AB3675" s="35"/>
      <c r="AC3675" s="35"/>
      <c r="AD3675" s="35"/>
      <c r="AE3675" s="35"/>
      <c r="AF3675" s="35"/>
      <c r="AG3675" s="35"/>
      <c r="AH3675" s="35"/>
      <c r="AI3675" s="35"/>
      <c r="AJ3675" s="35"/>
      <c r="AK3675" s="35"/>
    </row>
    <row r="3676" spans="7:37" s="13" customFormat="1" ht="13.9" customHeight="1" x14ac:dyDescent="0.3">
      <c r="G3676" s="44"/>
      <c r="H3676" s="44"/>
      <c r="I3676" s="44"/>
      <c r="J3676" s="44"/>
      <c r="K3676" s="44"/>
      <c r="L3676" s="44"/>
      <c r="M3676" s="44"/>
      <c r="N3676" s="44"/>
      <c r="O3676" s="44"/>
      <c r="P3676" s="44"/>
      <c r="Q3676" s="44"/>
      <c r="R3676" s="44"/>
      <c r="S3676" s="44"/>
      <c r="T3676" s="44"/>
      <c r="U3676" s="44"/>
      <c r="V3676" s="44"/>
      <c r="W3676" s="44"/>
      <c r="X3676" s="44"/>
      <c r="Y3676" s="44"/>
      <c r="Z3676" s="44"/>
      <c r="AA3676" s="35"/>
      <c r="AB3676" s="35"/>
      <c r="AC3676" s="35"/>
      <c r="AD3676" s="35"/>
      <c r="AE3676" s="35"/>
      <c r="AF3676" s="35"/>
      <c r="AG3676" s="35"/>
      <c r="AH3676" s="35"/>
      <c r="AI3676" s="35"/>
      <c r="AJ3676" s="35"/>
      <c r="AK3676" s="35"/>
    </row>
    <row r="3677" spans="7:37" s="13" customFormat="1" ht="13.9" customHeight="1" x14ac:dyDescent="0.3">
      <c r="G3677" s="44"/>
      <c r="H3677" s="44"/>
      <c r="I3677" s="44"/>
      <c r="J3677" s="44"/>
      <c r="K3677" s="44"/>
      <c r="L3677" s="44"/>
      <c r="M3677" s="44"/>
      <c r="N3677" s="44"/>
      <c r="O3677" s="44"/>
      <c r="P3677" s="44"/>
      <c r="Q3677" s="44"/>
      <c r="R3677" s="44"/>
      <c r="S3677" s="44"/>
      <c r="T3677" s="44"/>
      <c r="U3677" s="44"/>
      <c r="V3677" s="44"/>
      <c r="W3677" s="44"/>
      <c r="X3677" s="44"/>
      <c r="Y3677" s="44"/>
      <c r="Z3677" s="44"/>
      <c r="AA3677" s="35"/>
      <c r="AB3677" s="35"/>
      <c r="AC3677" s="35"/>
      <c r="AD3677" s="35"/>
      <c r="AE3677" s="35"/>
      <c r="AF3677" s="35"/>
      <c r="AG3677" s="35"/>
      <c r="AH3677" s="35"/>
      <c r="AI3677" s="35"/>
      <c r="AJ3677" s="35"/>
      <c r="AK3677" s="35"/>
    </row>
    <row r="3678" spans="7:37" s="13" customFormat="1" ht="13.9" customHeight="1" x14ac:dyDescent="0.3">
      <c r="G3678" s="44"/>
      <c r="H3678" s="44"/>
      <c r="I3678" s="44"/>
      <c r="J3678" s="44"/>
      <c r="K3678" s="44"/>
      <c r="L3678" s="44"/>
      <c r="M3678" s="44"/>
      <c r="N3678" s="44"/>
      <c r="O3678" s="44"/>
      <c r="P3678" s="44"/>
      <c r="Q3678" s="44"/>
      <c r="R3678" s="44"/>
      <c r="S3678" s="44"/>
      <c r="T3678" s="44"/>
      <c r="U3678" s="44"/>
      <c r="V3678" s="44"/>
      <c r="W3678" s="44"/>
      <c r="X3678" s="44"/>
      <c r="Y3678" s="44"/>
      <c r="Z3678" s="44"/>
      <c r="AA3678" s="35"/>
      <c r="AB3678" s="35"/>
      <c r="AC3678" s="35"/>
      <c r="AD3678" s="35"/>
      <c r="AE3678" s="35"/>
      <c r="AF3678" s="35"/>
      <c r="AG3678" s="35"/>
      <c r="AH3678" s="35"/>
      <c r="AI3678" s="35"/>
      <c r="AJ3678" s="35"/>
      <c r="AK3678" s="35"/>
    </row>
    <row r="3679" spans="7:37" s="13" customFormat="1" ht="13.9" customHeight="1" x14ac:dyDescent="0.3">
      <c r="G3679" s="44"/>
      <c r="H3679" s="44"/>
      <c r="I3679" s="44"/>
      <c r="J3679" s="44"/>
      <c r="K3679" s="44"/>
      <c r="L3679" s="44"/>
      <c r="M3679" s="44"/>
      <c r="N3679" s="44"/>
      <c r="O3679" s="44"/>
      <c r="P3679" s="44"/>
      <c r="Q3679" s="44"/>
      <c r="R3679" s="44"/>
      <c r="S3679" s="44"/>
      <c r="T3679" s="44"/>
      <c r="U3679" s="44"/>
      <c r="V3679" s="44"/>
      <c r="W3679" s="44"/>
      <c r="X3679" s="44"/>
      <c r="Y3679" s="44"/>
      <c r="Z3679" s="44"/>
      <c r="AA3679" s="35"/>
      <c r="AB3679" s="35"/>
      <c r="AC3679" s="35"/>
      <c r="AD3679" s="35"/>
      <c r="AE3679" s="35"/>
      <c r="AF3679" s="35"/>
      <c r="AG3679" s="35"/>
      <c r="AH3679" s="35"/>
      <c r="AI3679" s="35"/>
      <c r="AJ3679" s="35"/>
      <c r="AK3679" s="35"/>
    </row>
    <row r="3680" spans="7:37" s="13" customFormat="1" ht="13.9" customHeight="1" x14ac:dyDescent="0.3">
      <c r="G3680" s="44"/>
      <c r="H3680" s="44"/>
      <c r="I3680" s="44"/>
      <c r="J3680" s="44"/>
      <c r="K3680" s="44"/>
      <c r="L3680" s="44"/>
      <c r="M3680" s="44"/>
      <c r="N3680" s="44"/>
      <c r="O3680" s="44"/>
      <c r="P3680" s="44"/>
      <c r="Q3680" s="44"/>
      <c r="R3680" s="44"/>
      <c r="S3680" s="44"/>
      <c r="T3680" s="44"/>
      <c r="U3680" s="44"/>
      <c r="V3680" s="44"/>
      <c r="W3680" s="44"/>
      <c r="X3680" s="44"/>
      <c r="Y3680" s="44"/>
      <c r="Z3680" s="44"/>
      <c r="AA3680" s="35"/>
      <c r="AB3680" s="35"/>
      <c r="AC3680" s="35"/>
      <c r="AD3680" s="35"/>
      <c r="AE3680" s="35"/>
      <c r="AF3680" s="35"/>
      <c r="AG3680" s="35"/>
      <c r="AH3680" s="35"/>
      <c r="AI3680" s="35"/>
      <c r="AJ3680" s="35"/>
      <c r="AK3680" s="35"/>
    </row>
    <row r="3681" spans="7:37" s="13" customFormat="1" ht="13.9" customHeight="1" x14ac:dyDescent="0.3">
      <c r="G3681" s="44"/>
      <c r="H3681" s="44"/>
      <c r="I3681" s="44"/>
      <c r="J3681" s="44"/>
      <c r="K3681" s="44"/>
      <c r="L3681" s="44"/>
      <c r="M3681" s="44"/>
      <c r="N3681" s="44"/>
      <c r="O3681" s="44"/>
      <c r="P3681" s="44"/>
      <c r="Q3681" s="44"/>
      <c r="R3681" s="44"/>
      <c r="S3681" s="44"/>
      <c r="T3681" s="44"/>
      <c r="U3681" s="44"/>
      <c r="V3681" s="44"/>
      <c r="W3681" s="44"/>
      <c r="X3681" s="44"/>
      <c r="Y3681" s="44"/>
      <c r="Z3681" s="44"/>
      <c r="AA3681" s="35"/>
      <c r="AB3681" s="35"/>
      <c r="AC3681" s="35"/>
      <c r="AD3681" s="35"/>
      <c r="AE3681" s="35"/>
      <c r="AF3681" s="35"/>
      <c r="AG3681" s="35"/>
      <c r="AH3681" s="35"/>
      <c r="AI3681" s="35"/>
      <c r="AJ3681" s="35"/>
      <c r="AK3681" s="35"/>
    </row>
    <row r="3682" spans="7:37" s="13" customFormat="1" ht="13.9" customHeight="1" x14ac:dyDescent="0.3">
      <c r="G3682" s="44"/>
      <c r="H3682" s="44"/>
      <c r="I3682" s="44"/>
      <c r="J3682" s="44"/>
      <c r="K3682" s="44"/>
      <c r="L3682" s="44"/>
      <c r="M3682" s="44"/>
      <c r="N3682" s="44"/>
      <c r="O3682" s="44"/>
      <c r="P3682" s="44"/>
      <c r="Q3682" s="44"/>
      <c r="R3682" s="44"/>
      <c r="S3682" s="44"/>
      <c r="T3682" s="44"/>
      <c r="U3682" s="44"/>
      <c r="V3682" s="44"/>
      <c r="W3682" s="44"/>
      <c r="X3682" s="44"/>
      <c r="Y3682" s="44"/>
      <c r="Z3682" s="44"/>
      <c r="AA3682" s="35"/>
      <c r="AB3682" s="35"/>
      <c r="AC3682" s="35"/>
      <c r="AD3682" s="35"/>
      <c r="AE3682" s="35"/>
      <c r="AF3682" s="35"/>
      <c r="AG3682" s="35"/>
      <c r="AH3682" s="35"/>
      <c r="AI3682" s="35"/>
      <c r="AJ3682" s="35"/>
      <c r="AK3682" s="35"/>
    </row>
    <row r="3683" spans="7:37" s="13" customFormat="1" ht="13.9" customHeight="1" x14ac:dyDescent="0.3">
      <c r="G3683" s="44"/>
      <c r="H3683" s="44"/>
      <c r="I3683" s="44"/>
      <c r="J3683" s="44"/>
      <c r="K3683" s="44"/>
      <c r="L3683" s="44"/>
      <c r="M3683" s="44"/>
      <c r="N3683" s="44"/>
      <c r="O3683" s="44"/>
      <c r="P3683" s="44"/>
      <c r="Q3683" s="44"/>
      <c r="R3683" s="44"/>
      <c r="S3683" s="44"/>
      <c r="T3683" s="44"/>
      <c r="U3683" s="44"/>
      <c r="V3683" s="44"/>
      <c r="W3683" s="44"/>
      <c r="X3683" s="44"/>
      <c r="Y3683" s="44"/>
      <c r="Z3683" s="44"/>
      <c r="AA3683" s="35"/>
      <c r="AB3683" s="35"/>
      <c r="AC3683" s="35"/>
      <c r="AD3683" s="35"/>
      <c r="AE3683" s="35"/>
      <c r="AF3683" s="35"/>
      <c r="AG3683" s="35"/>
      <c r="AH3683" s="35"/>
      <c r="AI3683" s="35"/>
      <c r="AJ3683" s="35"/>
      <c r="AK3683" s="35"/>
    </row>
    <row r="3684" spans="7:37" s="13" customFormat="1" ht="13.9" customHeight="1" x14ac:dyDescent="0.3">
      <c r="G3684" s="44"/>
      <c r="H3684" s="44"/>
      <c r="I3684" s="44"/>
      <c r="J3684" s="44"/>
      <c r="K3684" s="44"/>
      <c r="L3684" s="44"/>
      <c r="M3684" s="44"/>
      <c r="N3684" s="44"/>
      <c r="O3684" s="44"/>
      <c r="P3684" s="44"/>
      <c r="Q3684" s="44"/>
      <c r="R3684" s="44"/>
      <c r="S3684" s="44"/>
      <c r="T3684" s="44"/>
      <c r="U3684" s="44"/>
      <c r="V3684" s="44"/>
      <c r="W3684" s="44"/>
      <c r="X3684" s="44"/>
      <c r="Y3684" s="44"/>
      <c r="Z3684" s="44"/>
      <c r="AA3684" s="35"/>
      <c r="AB3684" s="35"/>
      <c r="AC3684" s="35"/>
      <c r="AD3684" s="35"/>
      <c r="AE3684" s="35"/>
      <c r="AF3684" s="35"/>
      <c r="AG3684" s="35"/>
      <c r="AH3684" s="35"/>
      <c r="AI3684" s="35"/>
      <c r="AJ3684" s="35"/>
      <c r="AK3684" s="35"/>
    </row>
    <row r="3685" spans="7:37" s="13" customFormat="1" ht="13.9" customHeight="1" x14ac:dyDescent="0.3">
      <c r="G3685" s="44"/>
      <c r="H3685" s="44"/>
      <c r="I3685" s="44"/>
      <c r="J3685" s="44"/>
      <c r="K3685" s="44"/>
      <c r="L3685" s="44"/>
      <c r="M3685" s="44"/>
      <c r="N3685" s="44"/>
      <c r="O3685" s="44"/>
      <c r="P3685" s="44"/>
      <c r="Q3685" s="44"/>
      <c r="R3685" s="44"/>
      <c r="S3685" s="44"/>
      <c r="T3685" s="44"/>
      <c r="U3685" s="44"/>
      <c r="V3685" s="44"/>
      <c r="W3685" s="44"/>
      <c r="X3685" s="44"/>
      <c r="Y3685" s="44"/>
      <c r="Z3685" s="44"/>
      <c r="AA3685" s="35"/>
      <c r="AB3685" s="35"/>
      <c r="AC3685" s="35"/>
      <c r="AD3685" s="35"/>
      <c r="AE3685" s="35"/>
      <c r="AF3685" s="35"/>
      <c r="AG3685" s="35"/>
      <c r="AH3685" s="35"/>
      <c r="AI3685" s="35"/>
      <c r="AJ3685" s="35"/>
      <c r="AK3685" s="35"/>
    </row>
    <row r="3686" spans="7:37" s="13" customFormat="1" ht="13.9" customHeight="1" x14ac:dyDescent="0.3">
      <c r="G3686" s="44"/>
      <c r="H3686" s="44"/>
      <c r="I3686" s="44"/>
      <c r="J3686" s="44"/>
      <c r="K3686" s="44"/>
      <c r="L3686" s="44"/>
      <c r="M3686" s="44"/>
      <c r="N3686" s="44"/>
      <c r="O3686" s="44"/>
      <c r="P3686" s="44"/>
      <c r="Q3686" s="44"/>
      <c r="R3686" s="44"/>
      <c r="S3686" s="44"/>
      <c r="T3686" s="44"/>
      <c r="U3686" s="44"/>
      <c r="V3686" s="44"/>
      <c r="W3686" s="44"/>
      <c r="X3686" s="44"/>
      <c r="Y3686" s="44"/>
      <c r="Z3686" s="44"/>
      <c r="AA3686" s="35"/>
      <c r="AB3686" s="35"/>
      <c r="AC3686" s="35"/>
      <c r="AD3686" s="35"/>
      <c r="AE3686" s="35"/>
      <c r="AF3686" s="35"/>
      <c r="AG3686" s="35"/>
      <c r="AH3686" s="35"/>
      <c r="AI3686" s="35"/>
      <c r="AJ3686" s="35"/>
      <c r="AK3686" s="35"/>
    </row>
    <row r="3687" spans="7:37" s="13" customFormat="1" ht="13.9" customHeight="1" x14ac:dyDescent="0.3">
      <c r="G3687" s="44"/>
      <c r="H3687" s="44"/>
      <c r="I3687" s="44"/>
      <c r="J3687" s="44"/>
      <c r="K3687" s="44"/>
      <c r="L3687" s="44"/>
      <c r="M3687" s="44"/>
      <c r="N3687" s="44"/>
      <c r="O3687" s="44"/>
      <c r="P3687" s="44"/>
      <c r="Q3687" s="44"/>
      <c r="R3687" s="44"/>
      <c r="S3687" s="44"/>
      <c r="T3687" s="44"/>
      <c r="U3687" s="44"/>
      <c r="V3687" s="44"/>
      <c r="W3687" s="44"/>
      <c r="X3687" s="44"/>
      <c r="Y3687" s="44"/>
      <c r="Z3687" s="44"/>
      <c r="AA3687" s="35"/>
      <c r="AB3687" s="35"/>
      <c r="AC3687" s="35"/>
      <c r="AD3687" s="35"/>
      <c r="AE3687" s="35"/>
      <c r="AF3687" s="35"/>
      <c r="AG3687" s="35"/>
      <c r="AH3687" s="35"/>
      <c r="AI3687" s="35"/>
      <c r="AJ3687" s="35"/>
      <c r="AK3687" s="35"/>
    </row>
    <row r="3688" spans="7:37" s="13" customFormat="1" ht="13.9" customHeight="1" x14ac:dyDescent="0.3">
      <c r="G3688" s="44"/>
      <c r="H3688" s="44"/>
      <c r="I3688" s="44"/>
      <c r="J3688" s="44"/>
      <c r="K3688" s="44"/>
      <c r="L3688" s="44"/>
      <c r="M3688" s="44"/>
      <c r="N3688" s="44"/>
      <c r="O3688" s="44"/>
      <c r="P3688" s="44"/>
      <c r="Q3688" s="44"/>
      <c r="R3688" s="44"/>
      <c r="S3688" s="44"/>
      <c r="T3688" s="44"/>
      <c r="U3688" s="44"/>
      <c r="V3688" s="44"/>
      <c r="W3688" s="44"/>
      <c r="X3688" s="44"/>
      <c r="Y3688" s="44"/>
      <c r="Z3688" s="44"/>
      <c r="AA3688" s="35"/>
      <c r="AB3688" s="35"/>
      <c r="AC3688" s="35"/>
      <c r="AD3688" s="35"/>
      <c r="AE3688" s="35"/>
      <c r="AF3688" s="35"/>
      <c r="AG3688" s="35"/>
      <c r="AH3688" s="35"/>
      <c r="AI3688" s="35"/>
      <c r="AJ3688" s="35"/>
      <c r="AK3688" s="35"/>
    </row>
    <row r="3689" spans="7:37" s="13" customFormat="1" ht="13.9" customHeight="1" x14ac:dyDescent="0.3">
      <c r="G3689" s="44"/>
      <c r="H3689" s="44"/>
      <c r="I3689" s="44"/>
      <c r="J3689" s="44"/>
      <c r="K3689" s="44"/>
      <c r="L3689" s="44"/>
      <c r="M3689" s="44"/>
      <c r="N3689" s="44"/>
      <c r="O3689" s="44"/>
      <c r="P3689" s="44"/>
      <c r="Q3689" s="44"/>
      <c r="R3689" s="44"/>
      <c r="S3689" s="44"/>
      <c r="T3689" s="44"/>
      <c r="U3689" s="44"/>
      <c r="V3689" s="44"/>
      <c r="W3689" s="44"/>
      <c r="X3689" s="44"/>
      <c r="Y3689" s="44"/>
      <c r="Z3689" s="44"/>
      <c r="AA3689" s="35"/>
      <c r="AB3689" s="35"/>
      <c r="AC3689" s="35"/>
      <c r="AD3689" s="35"/>
      <c r="AE3689" s="35"/>
      <c r="AF3689" s="35"/>
      <c r="AG3689" s="35"/>
      <c r="AH3689" s="35"/>
      <c r="AI3689" s="35"/>
      <c r="AJ3689" s="35"/>
      <c r="AK3689" s="35"/>
    </row>
    <row r="3690" spans="7:37" s="13" customFormat="1" ht="13.9" customHeight="1" x14ac:dyDescent="0.3">
      <c r="G3690" s="44"/>
      <c r="H3690" s="44"/>
      <c r="I3690" s="44"/>
      <c r="J3690" s="44"/>
      <c r="K3690" s="44"/>
      <c r="L3690" s="44"/>
      <c r="M3690" s="44"/>
      <c r="N3690" s="44"/>
      <c r="O3690" s="44"/>
      <c r="P3690" s="44"/>
      <c r="Q3690" s="44"/>
      <c r="R3690" s="44"/>
      <c r="S3690" s="44"/>
      <c r="T3690" s="44"/>
      <c r="U3690" s="44"/>
      <c r="V3690" s="44"/>
      <c r="W3690" s="44"/>
      <c r="X3690" s="44"/>
      <c r="Y3690" s="44"/>
      <c r="Z3690" s="44"/>
      <c r="AA3690" s="35"/>
      <c r="AB3690" s="35"/>
      <c r="AC3690" s="35"/>
      <c r="AD3690" s="35"/>
      <c r="AE3690" s="35"/>
      <c r="AF3690" s="35"/>
      <c r="AG3690" s="35"/>
      <c r="AH3690" s="35"/>
      <c r="AI3690" s="35"/>
      <c r="AJ3690" s="35"/>
      <c r="AK3690" s="35"/>
    </row>
    <row r="3691" spans="7:37" s="13" customFormat="1" ht="13.9" customHeight="1" x14ac:dyDescent="0.3">
      <c r="G3691" s="44"/>
      <c r="H3691" s="44"/>
      <c r="I3691" s="44"/>
      <c r="J3691" s="44"/>
      <c r="K3691" s="44"/>
      <c r="L3691" s="44"/>
      <c r="M3691" s="44"/>
      <c r="N3691" s="44"/>
      <c r="O3691" s="44"/>
      <c r="P3691" s="44"/>
      <c r="Q3691" s="44"/>
      <c r="R3691" s="44"/>
      <c r="S3691" s="44"/>
      <c r="T3691" s="44"/>
      <c r="U3691" s="44"/>
      <c r="V3691" s="44"/>
      <c r="W3691" s="44"/>
      <c r="X3691" s="44"/>
      <c r="Y3691" s="44"/>
      <c r="Z3691" s="44"/>
      <c r="AA3691" s="35"/>
      <c r="AB3691" s="35"/>
      <c r="AC3691" s="35"/>
      <c r="AD3691" s="35"/>
      <c r="AE3691" s="35"/>
      <c r="AF3691" s="35"/>
      <c r="AG3691" s="35"/>
      <c r="AH3691" s="35"/>
      <c r="AI3691" s="35"/>
      <c r="AJ3691" s="35"/>
      <c r="AK3691" s="35"/>
    </row>
    <row r="3692" spans="7:37" s="13" customFormat="1" ht="13.9" customHeight="1" x14ac:dyDescent="0.3">
      <c r="G3692" s="44"/>
      <c r="H3692" s="44"/>
      <c r="I3692" s="44"/>
      <c r="J3692" s="44"/>
      <c r="K3692" s="44"/>
      <c r="L3692" s="44"/>
      <c r="M3692" s="44"/>
      <c r="N3692" s="44"/>
      <c r="O3692" s="44"/>
      <c r="P3692" s="44"/>
      <c r="Q3692" s="44"/>
      <c r="R3692" s="44"/>
      <c r="S3692" s="44"/>
      <c r="T3692" s="44"/>
      <c r="U3692" s="44"/>
      <c r="V3692" s="44"/>
      <c r="W3692" s="44"/>
      <c r="X3692" s="44"/>
      <c r="Y3692" s="44"/>
      <c r="Z3692" s="44"/>
      <c r="AA3692" s="35"/>
      <c r="AB3692" s="35"/>
      <c r="AC3692" s="35"/>
      <c r="AD3692" s="35"/>
      <c r="AE3692" s="35"/>
      <c r="AF3692" s="35"/>
      <c r="AG3692" s="35"/>
      <c r="AH3692" s="35"/>
      <c r="AI3692" s="35"/>
      <c r="AJ3692" s="35"/>
      <c r="AK3692" s="35"/>
    </row>
    <row r="3693" spans="7:37" s="13" customFormat="1" ht="13.9" customHeight="1" x14ac:dyDescent="0.3">
      <c r="G3693" s="44"/>
      <c r="H3693" s="44"/>
      <c r="I3693" s="44"/>
      <c r="J3693" s="44"/>
      <c r="K3693" s="44"/>
      <c r="L3693" s="44"/>
      <c r="M3693" s="44"/>
      <c r="N3693" s="44"/>
      <c r="O3693" s="44"/>
      <c r="P3693" s="44"/>
      <c r="Q3693" s="44"/>
      <c r="R3693" s="44"/>
      <c r="S3693" s="44"/>
      <c r="T3693" s="44"/>
      <c r="U3693" s="44"/>
      <c r="V3693" s="44"/>
      <c r="W3693" s="44"/>
      <c r="X3693" s="44"/>
      <c r="Y3693" s="44"/>
      <c r="Z3693" s="44"/>
      <c r="AA3693" s="35"/>
      <c r="AB3693" s="35"/>
      <c r="AC3693" s="35"/>
      <c r="AD3693" s="35"/>
      <c r="AE3693" s="35"/>
      <c r="AF3693" s="35"/>
      <c r="AG3693" s="35"/>
      <c r="AH3693" s="35"/>
      <c r="AI3693" s="35"/>
      <c r="AJ3693" s="35"/>
      <c r="AK3693" s="35"/>
    </row>
    <row r="3694" spans="7:37" s="13" customFormat="1" ht="13.9" customHeight="1" x14ac:dyDescent="0.3">
      <c r="G3694" s="44"/>
      <c r="H3694" s="44"/>
      <c r="I3694" s="44"/>
      <c r="J3694" s="44"/>
      <c r="K3694" s="44"/>
      <c r="L3694" s="44"/>
      <c r="M3694" s="44"/>
      <c r="N3694" s="44"/>
      <c r="O3694" s="44"/>
      <c r="P3694" s="44"/>
      <c r="Q3694" s="44"/>
      <c r="R3694" s="44"/>
      <c r="S3694" s="44"/>
      <c r="T3694" s="44"/>
      <c r="U3694" s="44"/>
      <c r="V3694" s="44"/>
      <c r="W3694" s="44"/>
      <c r="X3694" s="44"/>
      <c r="Y3694" s="44"/>
      <c r="Z3694" s="44"/>
      <c r="AA3694" s="35"/>
      <c r="AB3694" s="35"/>
      <c r="AC3694" s="35"/>
      <c r="AD3694" s="35"/>
      <c r="AE3694" s="35"/>
      <c r="AF3694" s="35"/>
      <c r="AG3694" s="35"/>
      <c r="AH3694" s="35"/>
      <c r="AI3694" s="35"/>
      <c r="AJ3694" s="35"/>
      <c r="AK3694" s="35"/>
    </row>
    <row r="3695" spans="7:37" s="13" customFormat="1" ht="13.9" customHeight="1" x14ac:dyDescent="0.3">
      <c r="G3695" s="44"/>
      <c r="H3695" s="44"/>
      <c r="I3695" s="44"/>
      <c r="J3695" s="44"/>
      <c r="K3695" s="44"/>
      <c r="L3695" s="44"/>
      <c r="M3695" s="44"/>
      <c r="N3695" s="44"/>
      <c r="O3695" s="44"/>
      <c r="P3695" s="44"/>
      <c r="Q3695" s="44"/>
      <c r="R3695" s="44"/>
      <c r="S3695" s="44"/>
      <c r="T3695" s="44"/>
      <c r="U3695" s="44"/>
      <c r="V3695" s="44"/>
      <c r="W3695" s="44"/>
      <c r="X3695" s="44"/>
      <c r="Y3695" s="44"/>
      <c r="Z3695" s="44"/>
      <c r="AA3695" s="35"/>
      <c r="AB3695" s="35"/>
      <c r="AC3695" s="35"/>
      <c r="AD3695" s="35"/>
      <c r="AE3695" s="35"/>
      <c r="AF3695" s="35"/>
      <c r="AG3695" s="35"/>
      <c r="AH3695" s="35"/>
      <c r="AI3695" s="35"/>
      <c r="AJ3695" s="35"/>
      <c r="AK3695" s="35"/>
    </row>
    <row r="3696" spans="7:37" s="13" customFormat="1" ht="13.9" customHeight="1" x14ac:dyDescent="0.3">
      <c r="G3696" s="44"/>
      <c r="H3696" s="44"/>
      <c r="I3696" s="44"/>
      <c r="J3696" s="44"/>
      <c r="K3696" s="44"/>
      <c r="L3696" s="44"/>
      <c r="M3696" s="44"/>
      <c r="N3696" s="44"/>
      <c r="O3696" s="44"/>
      <c r="P3696" s="44"/>
      <c r="Q3696" s="44"/>
      <c r="R3696" s="44"/>
      <c r="S3696" s="44"/>
      <c r="T3696" s="44"/>
      <c r="U3696" s="44"/>
      <c r="V3696" s="44"/>
      <c r="W3696" s="44"/>
      <c r="X3696" s="44"/>
      <c r="Y3696" s="44"/>
      <c r="Z3696" s="44"/>
      <c r="AA3696" s="35"/>
      <c r="AB3696" s="35"/>
      <c r="AC3696" s="35"/>
      <c r="AD3696" s="35"/>
      <c r="AE3696" s="35"/>
      <c r="AF3696" s="35"/>
      <c r="AG3696" s="35"/>
      <c r="AH3696" s="35"/>
      <c r="AI3696" s="35"/>
      <c r="AJ3696" s="35"/>
      <c r="AK3696" s="35"/>
    </row>
    <row r="3697" spans="7:37" s="13" customFormat="1" ht="13.9" customHeight="1" x14ac:dyDescent="0.3">
      <c r="G3697" s="44"/>
      <c r="H3697" s="44"/>
      <c r="I3697" s="44"/>
      <c r="J3697" s="44"/>
      <c r="K3697" s="44"/>
      <c r="L3697" s="44"/>
      <c r="M3697" s="44"/>
      <c r="N3697" s="44"/>
      <c r="O3697" s="44"/>
      <c r="P3697" s="44"/>
      <c r="Q3697" s="44"/>
      <c r="R3697" s="44"/>
      <c r="S3697" s="44"/>
      <c r="T3697" s="44"/>
      <c r="U3697" s="44"/>
      <c r="V3697" s="44"/>
      <c r="W3697" s="44"/>
      <c r="X3697" s="44"/>
      <c r="Y3697" s="44"/>
      <c r="Z3697" s="44"/>
      <c r="AA3697" s="35"/>
      <c r="AB3697" s="35"/>
      <c r="AC3697" s="35"/>
      <c r="AD3697" s="35"/>
      <c r="AE3697" s="35"/>
      <c r="AF3697" s="35"/>
      <c r="AG3697" s="35"/>
      <c r="AH3697" s="35"/>
      <c r="AI3697" s="35"/>
      <c r="AJ3697" s="35"/>
      <c r="AK3697" s="35"/>
    </row>
    <row r="3698" spans="7:37" s="13" customFormat="1" ht="13.9" customHeight="1" x14ac:dyDescent="0.3">
      <c r="G3698" s="44"/>
      <c r="H3698" s="44"/>
      <c r="I3698" s="44"/>
      <c r="J3698" s="44"/>
      <c r="K3698" s="44"/>
      <c r="L3698" s="44"/>
      <c r="M3698" s="44"/>
      <c r="N3698" s="44"/>
      <c r="O3698" s="44"/>
      <c r="P3698" s="44"/>
      <c r="Q3698" s="44"/>
      <c r="R3698" s="44"/>
      <c r="S3698" s="44"/>
      <c r="T3698" s="44"/>
      <c r="U3698" s="44"/>
      <c r="V3698" s="44"/>
      <c r="W3698" s="44"/>
      <c r="X3698" s="44"/>
      <c r="Y3698" s="44"/>
      <c r="Z3698" s="44"/>
      <c r="AA3698" s="35"/>
      <c r="AB3698" s="35"/>
      <c r="AC3698" s="35"/>
      <c r="AD3698" s="35"/>
      <c r="AE3698" s="35"/>
      <c r="AF3698" s="35"/>
      <c r="AG3698" s="35"/>
      <c r="AH3698" s="35"/>
      <c r="AI3698" s="35"/>
      <c r="AJ3698" s="35"/>
      <c r="AK3698" s="35"/>
    </row>
    <row r="3699" spans="7:37" s="13" customFormat="1" ht="13.9" customHeight="1" x14ac:dyDescent="0.3">
      <c r="G3699" s="44"/>
      <c r="H3699" s="44"/>
      <c r="I3699" s="44"/>
      <c r="J3699" s="44"/>
      <c r="K3699" s="44"/>
      <c r="L3699" s="44"/>
      <c r="M3699" s="44"/>
      <c r="N3699" s="44"/>
      <c r="O3699" s="44"/>
      <c r="P3699" s="44"/>
      <c r="Q3699" s="44"/>
      <c r="R3699" s="44"/>
      <c r="S3699" s="44"/>
      <c r="T3699" s="44"/>
      <c r="U3699" s="44"/>
      <c r="V3699" s="44"/>
      <c r="W3699" s="44"/>
      <c r="X3699" s="44"/>
      <c r="Y3699" s="44"/>
      <c r="Z3699" s="44"/>
      <c r="AA3699" s="35"/>
      <c r="AB3699" s="35"/>
      <c r="AC3699" s="35"/>
      <c r="AD3699" s="35"/>
      <c r="AE3699" s="35"/>
      <c r="AF3699" s="35"/>
      <c r="AG3699" s="35"/>
      <c r="AH3699" s="35"/>
      <c r="AI3699" s="35"/>
      <c r="AJ3699" s="35"/>
      <c r="AK3699" s="35"/>
    </row>
    <row r="3700" spans="7:37" s="13" customFormat="1" ht="13.9" customHeight="1" x14ac:dyDescent="0.3">
      <c r="G3700" s="44"/>
      <c r="H3700" s="44"/>
      <c r="I3700" s="44"/>
      <c r="J3700" s="44"/>
      <c r="K3700" s="44"/>
      <c r="L3700" s="44"/>
      <c r="M3700" s="44"/>
      <c r="N3700" s="44"/>
      <c r="O3700" s="44"/>
      <c r="P3700" s="44"/>
      <c r="Q3700" s="44"/>
      <c r="R3700" s="44"/>
      <c r="S3700" s="44"/>
      <c r="T3700" s="44"/>
      <c r="U3700" s="44"/>
      <c r="V3700" s="44"/>
      <c r="W3700" s="44"/>
      <c r="X3700" s="44"/>
      <c r="Y3700" s="44"/>
      <c r="Z3700" s="44"/>
      <c r="AA3700" s="35"/>
      <c r="AB3700" s="35"/>
      <c r="AC3700" s="35"/>
      <c r="AD3700" s="35"/>
      <c r="AE3700" s="35"/>
      <c r="AF3700" s="35"/>
      <c r="AG3700" s="35"/>
      <c r="AH3700" s="35"/>
      <c r="AI3700" s="35"/>
      <c r="AJ3700" s="35"/>
      <c r="AK3700" s="35"/>
    </row>
    <row r="3701" spans="7:37" s="13" customFormat="1" ht="13.9" customHeight="1" x14ac:dyDescent="0.3">
      <c r="G3701" s="44"/>
      <c r="H3701" s="44"/>
      <c r="I3701" s="44"/>
      <c r="J3701" s="44"/>
      <c r="K3701" s="44"/>
      <c r="L3701" s="44"/>
      <c r="M3701" s="44"/>
      <c r="N3701" s="44"/>
      <c r="O3701" s="44"/>
      <c r="P3701" s="44"/>
      <c r="Q3701" s="44"/>
      <c r="R3701" s="44"/>
      <c r="S3701" s="44"/>
      <c r="T3701" s="44"/>
      <c r="U3701" s="44"/>
      <c r="V3701" s="44"/>
      <c r="W3701" s="44"/>
      <c r="X3701" s="44"/>
      <c r="Y3701" s="44"/>
      <c r="Z3701" s="44"/>
      <c r="AA3701" s="35"/>
      <c r="AB3701" s="35"/>
      <c r="AC3701" s="35"/>
      <c r="AD3701" s="35"/>
      <c r="AE3701" s="35"/>
      <c r="AF3701" s="35"/>
      <c r="AG3701" s="35"/>
      <c r="AH3701" s="35"/>
      <c r="AI3701" s="35"/>
      <c r="AJ3701" s="35"/>
      <c r="AK3701" s="35"/>
    </row>
    <row r="3702" spans="7:37" s="13" customFormat="1" ht="13.9" customHeight="1" x14ac:dyDescent="0.3">
      <c r="G3702" s="44"/>
      <c r="H3702" s="44"/>
      <c r="I3702" s="44"/>
      <c r="J3702" s="44"/>
      <c r="K3702" s="44"/>
      <c r="L3702" s="44"/>
      <c r="M3702" s="44"/>
      <c r="N3702" s="44"/>
      <c r="O3702" s="44"/>
      <c r="P3702" s="44"/>
      <c r="Q3702" s="44"/>
      <c r="R3702" s="44"/>
      <c r="S3702" s="44"/>
      <c r="T3702" s="44"/>
      <c r="U3702" s="44"/>
      <c r="V3702" s="44"/>
      <c r="W3702" s="44"/>
      <c r="X3702" s="44"/>
      <c r="Y3702" s="44"/>
      <c r="Z3702" s="44"/>
      <c r="AA3702" s="35"/>
      <c r="AB3702" s="35"/>
      <c r="AC3702" s="35"/>
      <c r="AD3702" s="35"/>
      <c r="AE3702" s="35"/>
      <c r="AF3702" s="35"/>
      <c r="AG3702" s="35"/>
      <c r="AH3702" s="35"/>
      <c r="AI3702" s="35"/>
      <c r="AJ3702" s="35"/>
      <c r="AK3702" s="35"/>
    </row>
    <row r="3703" spans="7:37" s="13" customFormat="1" ht="13.9" customHeight="1" x14ac:dyDescent="0.3">
      <c r="G3703" s="44"/>
      <c r="H3703" s="44"/>
      <c r="I3703" s="44"/>
      <c r="J3703" s="44"/>
      <c r="K3703" s="44"/>
      <c r="L3703" s="44"/>
      <c r="M3703" s="44"/>
      <c r="N3703" s="44"/>
      <c r="O3703" s="44"/>
      <c r="P3703" s="44"/>
      <c r="Q3703" s="44"/>
      <c r="R3703" s="44"/>
      <c r="S3703" s="44"/>
      <c r="T3703" s="44"/>
      <c r="U3703" s="44"/>
      <c r="V3703" s="44"/>
      <c r="W3703" s="44"/>
      <c r="X3703" s="44"/>
      <c r="Y3703" s="44"/>
      <c r="Z3703" s="44"/>
      <c r="AA3703" s="35"/>
      <c r="AB3703" s="35"/>
      <c r="AC3703" s="35"/>
      <c r="AD3703" s="35"/>
      <c r="AE3703" s="35"/>
      <c r="AF3703" s="35"/>
      <c r="AG3703" s="35"/>
      <c r="AH3703" s="35"/>
      <c r="AI3703" s="35"/>
      <c r="AJ3703" s="35"/>
      <c r="AK3703" s="35"/>
    </row>
    <row r="3704" spans="7:37" s="13" customFormat="1" ht="13.9" customHeight="1" x14ac:dyDescent="0.3">
      <c r="G3704" s="44"/>
      <c r="H3704" s="44"/>
      <c r="I3704" s="44"/>
      <c r="J3704" s="44"/>
      <c r="K3704" s="44"/>
      <c r="L3704" s="44"/>
      <c r="M3704" s="44"/>
      <c r="N3704" s="44"/>
      <c r="O3704" s="44"/>
      <c r="P3704" s="44"/>
      <c r="Q3704" s="44"/>
      <c r="R3704" s="44"/>
      <c r="S3704" s="44"/>
      <c r="T3704" s="44"/>
      <c r="U3704" s="44"/>
      <c r="V3704" s="44"/>
      <c r="W3704" s="44"/>
      <c r="X3704" s="44"/>
      <c r="Y3704" s="44"/>
      <c r="Z3704" s="44"/>
      <c r="AA3704" s="35"/>
      <c r="AB3704" s="35"/>
      <c r="AC3704" s="35"/>
      <c r="AD3704" s="35"/>
      <c r="AE3704" s="35"/>
      <c r="AF3704" s="35"/>
      <c r="AG3704" s="35"/>
      <c r="AH3704" s="35"/>
      <c r="AI3704" s="35"/>
      <c r="AJ3704" s="35"/>
      <c r="AK3704" s="35"/>
    </row>
    <row r="3705" spans="7:37" s="13" customFormat="1" ht="13.9" customHeight="1" x14ac:dyDescent="0.3">
      <c r="G3705" s="44"/>
      <c r="H3705" s="44"/>
      <c r="I3705" s="44"/>
      <c r="J3705" s="44"/>
      <c r="K3705" s="44"/>
      <c r="L3705" s="44"/>
      <c r="M3705" s="44"/>
      <c r="N3705" s="44"/>
      <c r="O3705" s="44"/>
      <c r="P3705" s="44"/>
      <c r="Q3705" s="44"/>
      <c r="R3705" s="44"/>
      <c r="S3705" s="44"/>
      <c r="T3705" s="44"/>
      <c r="U3705" s="44"/>
      <c r="V3705" s="44"/>
      <c r="W3705" s="44"/>
      <c r="X3705" s="44"/>
      <c r="Y3705" s="44"/>
      <c r="Z3705" s="44"/>
      <c r="AA3705" s="35"/>
      <c r="AB3705" s="35"/>
      <c r="AC3705" s="35"/>
      <c r="AD3705" s="35"/>
      <c r="AE3705" s="35"/>
      <c r="AF3705" s="35"/>
      <c r="AG3705" s="35"/>
      <c r="AH3705" s="35"/>
      <c r="AI3705" s="35"/>
      <c r="AJ3705" s="35"/>
      <c r="AK3705" s="35"/>
    </row>
    <row r="3706" spans="7:37" s="13" customFormat="1" ht="13.9" customHeight="1" x14ac:dyDescent="0.3">
      <c r="G3706" s="44"/>
      <c r="H3706" s="44"/>
      <c r="I3706" s="44"/>
      <c r="J3706" s="44"/>
      <c r="K3706" s="44"/>
      <c r="L3706" s="44"/>
      <c r="M3706" s="44"/>
      <c r="N3706" s="44"/>
      <c r="O3706" s="44"/>
      <c r="P3706" s="44"/>
      <c r="Q3706" s="44"/>
      <c r="R3706" s="44"/>
      <c r="S3706" s="44"/>
      <c r="T3706" s="44"/>
      <c r="U3706" s="44"/>
      <c r="V3706" s="44"/>
      <c r="W3706" s="44"/>
      <c r="X3706" s="44"/>
      <c r="Y3706" s="44"/>
      <c r="Z3706" s="44"/>
      <c r="AA3706" s="35"/>
      <c r="AB3706" s="35"/>
      <c r="AC3706" s="35"/>
      <c r="AD3706" s="35"/>
      <c r="AE3706" s="35"/>
      <c r="AF3706" s="35"/>
      <c r="AG3706" s="35"/>
      <c r="AH3706" s="35"/>
      <c r="AI3706" s="35"/>
      <c r="AJ3706" s="35"/>
      <c r="AK3706" s="35"/>
    </row>
    <row r="3707" spans="7:37" s="13" customFormat="1" ht="13.9" customHeight="1" x14ac:dyDescent="0.3">
      <c r="G3707" s="44"/>
      <c r="H3707" s="44"/>
      <c r="I3707" s="44"/>
      <c r="J3707" s="44"/>
      <c r="K3707" s="44"/>
      <c r="L3707" s="44"/>
      <c r="M3707" s="44"/>
      <c r="N3707" s="44"/>
      <c r="O3707" s="44"/>
      <c r="P3707" s="44"/>
      <c r="Q3707" s="44"/>
      <c r="R3707" s="44"/>
      <c r="S3707" s="44"/>
      <c r="T3707" s="44"/>
      <c r="U3707" s="44"/>
      <c r="V3707" s="44"/>
      <c r="W3707" s="44"/>
      <c r="X3707" s="44"/>
      <c r="Y3707" s="44"/>
      <c r="Z3707" s="44"/>
      <c r="AA3707" s="35"/>
      <c r="AB3707" s="35"/>
      <c r="AC3707" s="35"/>
      <c r="AD3707" s="35"/>
      <c r="AE3707" s="35"/>
      <c r="AF3707" s="35"/>
      <c r="AG3707" s="35"/>
      <c r="AH3707" s="35"/>
      <c r="AI3707" s="35"/>
      <c r="AJ3707" s="35"/>
      <c r="AK3707" s="35"/>
    </row>
    <row r="3708" spans="7:37" s="13" customFormat="1" ht="13.9" customHeight="1" x14ac:dyDescent="0.3">
      <c r="G3708" s="44"/>
      <c r="H3708" s="44"/>
      <c r="I3708" s="44"/>
      <c r="J3708" s="44"/>
      <c r="K3708" s="44"/>
      <c r="L3708" s="44"/>
      <c r="M3708" s="44"/>
      <c r="N3708" s="44"/>
      <c r="O3708" s="44"/>
      <c r="P3708" s="44"/>
      <c r="Q3708" s="44"/>
      <c r="R3708" s="44"/>
      <c r="S3708" s="44"/>
      <c r="T3708" s="44"/>
      <c r="U3708" s="44"/>
      <c r="V3708" s="44"/>
      <c r="W3708" s="44"/>
      <c r="X3708" s="44"/>
      <c r="Y3708" s="44"/>
      <c r="Z3708" s="44"/>
      <c r="AA3708" s="35"/>
      <c r="AB3708" s="35"/>
      <c r="AC3708" s="35"/>
      <c r="AD3708" s="35"/>
      <c r="AE3708" s="35"/>
      <c r="AF3708" s="35"/>
      <c r="AG3708" s="35"/>
      <c r="AH3708" s="35"/>
      <c r="AI3708" s="35"/>
      <c r="AJ3708" s="35"/>
      <c r="AK3708" s="35"/>
    </row>
    <row r="3709" spans="7:37" s="13" customFormat="1" ht="13.9" customHeight="1" x14ac:dyDescent="0.3">
      <c r="G3709" s="44"/>
      <c r="H3709" s="44"/>
      <c r="I3709" s="44"/>
      <c r="J3709" s="44"/>
      <c r="K3709" s="44"/>
      <c r="L3709" s="44"/>
      <c r="M3709" s="44"/>
      <c r="N3709" s="44"/>
      <c r="O3709" s="44"/>
      <c r="P3709" s="44"/>
      <c r="Q3709" s="44"/>
      <c r="R3709" s="44"/>
      <c r="S3709" s="44"/>
      <c r="T3709" s="44"/>
      <c r="U3709" s="44"/>
      <c r="V3709" s="44"/>
      <c r="W3709" s="44"/>
      <c r="X3709" s="44"/>
      <c r="Y3709" s="44"/>
      <c r="Z3709" s="44"/>
      <c r="AA3709" s="35"/>
      <c r="AB3709" s="35"/>
      <c r="AC3709" s="35"/>
      <c r="AD3709" s="35"/>
      <c r="AE3709" s="35"/>
      <c r="AF3709" s="35"/>
      <c r="AG3709" s="35"/>
      <c r="AH3709" s="35"/>
      <c r="AI3709" s="35"/>
      <c r="AJ3709" s="35"/>
      <c r="AK3709" s="35"/>
    </row>
    <row r="3710" spans="7:37" s="13" customFormat="1" ht="13.9" customHeight="1" x14ac:dyDescent="0.3">
      <c r="G3710" s="44"/>
      <c r="H3710" s="44"/>
      <c r="I3710" s="44"/>
      <c r="J3710" s="44"/>
      <c r="K3710" s="44"/>
      <c r="L3710" s="44"/>
      <c r="M3710" s="44"/>
      <c r="N3710" s="44"/>
      <c r="O3710" s="44"/>
      <c r="P3710" s="44"/>
      <c r="Q3710" s="44"/>
      <c r="R3710" s="44"/>
      <c r="S3710" s="44"/>
      <c r="T3710" s="44"/>
      <c r="U3710" s="44"/>
      <c r="V3710" s="44"/>
      <c r="W3710" s="44"/>
      <c r="X3710" s="44"/>
      <c r="Y3710" s="44"/>
      <c r="Z3710" s="44"/>
      <c r="AA3710" s="35"/>
      <c r="AB3710" s="35"/>
      <c r="AC3710" s="35"/>
      <c r="AD3710" s="35"/>
      <c r="AE3710" s="35"/>
      <c r="AF3710" s="35"/>
      <c r="AG3710" s="35"/>
      <c r="AH3710" s="35"/>
      <c r="AI3710" s="35"/>
      <c r="AJ3710" s="35"/>
      <c r="AK3710" s="35"/>
    </row>
    <row r="3711" spans="7:37" s="13" customFormat="1" ht="13.9" customHeight="1" x14ac:dyDescent="0.3">
      <c r="G3711" s="44"/>
      <c r="H3711" s="44"/>
      <c r="I3711" s="44"/>
      <c r="J3711" s="44"/>
      <c r="K3711" s="44"/>
      <c r="L3711" s="44"/>
      <c r="M3711" s="44"/>
      <c r="N3711" s="44"/>
      <c r="O3711" s="44"/>
      <c r="P3711" s="44"/>
      <c r="Q3711" s="44"/>
      <c r="R3711" s="44"/>
      <c r="S3711" s="44"/>
      <c r="T3711" s="44"/>
      <c r="U3711" s="44"/>
      <c r="V3711" s="44"/>
      <c r="W3711" s="44"/>
      <c r="X3711" s="44"/>
      <c r="Y3711" s="44"/>
      <c r="Z3711" s="44"/>
      <c r="AA3711" s="35"/>
      <c r="AB3711" s="35"/>
      <c r="AC3711" s="35"/>
      <c r="AD3711" s="35"/>
      <c r="AE3711" s="35"/>
      <c r="AF3711" s="35"/>
      <c r="AG3711" s="35"/>
      <c r="AH3711" s="35"/>
      <c r="AI3711" s="35"/>
      <c r="AJ3711" s="35"/>
      <c r="AK3711" s="35"/>
    </row>
    <row r="3712" spans="7:37" s="13" customFormat="1" ht="13.9" customHeight="1" x14ac:dyDescent="0.3">
      <c r="G3712" s="44"/>
      <c r="H3712" s="44"/>
      <c r="I3712" s="44"/>
      <c r="J3712" s="44"/>
      <c r="K3712" s="44"/>
      <c r="L3712" s="44"/>
      <c r="M3712" s="44"/>
      <c r="N3712" s="44"/>
      <c r="O3712" s="44"/>
      <c r="P3712" s="44"/>
      <c r="Q3712" s="44"/>
      <c r="R3712" s="44"/>
      <c r="S3712" s="44"/>
      <c r="T3712" s="44"/>
      <c r="U3712" s="44"/>
      <c r="V3712" s="44"/>
      <c r="W3712" s="44"/>
      <c r="X3712" s="44"/>
      <c r="Y3712" s="44"/>
      <c r="Z3712" s="44"/>
      <c r="AA3712" s="35"/>
      <c r="AB3712" s="35"/>
      <c r="AC3712" s="35"/>
      <c r="AD3712" s="35"/>
      <c r="AE3712" s="35"/>
      <c r="AF3712" s="35"/>
      <c r="AG3712" s="35"/>
      <c r="AH3712" s="35"/>
      <c r="AI3712" s="35"/>
      <c r="AJ3712" s="35"/>
      <c r="AK3712" s="35"/>
    </row>
    <row r="3713" spans="7:37" s="13" customFormat="1" ht="13.9" customHeight="1" x14ac:dyDescent="0.3">
      <c r="G3713" s="44"/>
      <c r="H3713" s="44"/>
      <c r="I3713" s="44"/>
      <c r="J3713" s="44"/>
      <c r="K3713" s="44"/>
      <c r="L3713" s="44"/>
      <c r="M3713" s="44"/>
      <c r="N3713" s="44"/>
      <c r="O3713" s="44"/>
      <c r="P3713" s="44"/>
      <c r="Q3713" s="44"/>
      <c r="R3713" s="44"/>
      <c r="S3713" s="44"/>
      <c r="T3713" s="44"/>
      <c r="U3713" s="44"/>
      <c r="V3713" s="44"/>
      <c r="W3713" s="44"/>
      <c r="X3713" s="44"/>
      <c r="Y3713" s="44"/>
      <c r="Z3713" s="44"/>
      <c r="AA3713" s="35"/>
      <c r="AB3713" s="35"/>
      <c r="AC3713" s="35"/>
      <c r="AD3713" s="35"/>
      <c r="AE3713" s="35"/>
      <c r="AF3713" s="35"/>
      <c r="AG3713" s="35"/>
      <c r="AH3713" s="35"/>
      <c r="AI3713" s="35"/>
      <c r="AJ3713" s="35"/>
      <c r="AK3713" s="35"/>
    </row>
    <row r="3714" spans="7:37" s="13" customFormat="1" ht="13.9" customHeight="1" x14ac:dyDescent="0.3">
      <c r="G3714" s="44"/>
      <c r="H3714" s="44"/>
      <c r="I3714" s="44"/>
      <c r="J3714" s="44"/>
      <c r="K3714" s="44"/>
      <c r="L3714" s="44"/>
      <c r="M3714" s="44"/>
      <c r="N3714" s="44"/>
      <c r="O3714" s="44"/>
      <c r="P3714" s="44"/>
      <c r="Q3714" s="44"/>
      <c r="R3714" s="44"/>
      <c r="S3714" s="44"/>
      <c r="T3714" s="44"/>
      <c r="U3714" s="44"/>
      <c r="V3714" s="44"/>
      <c r="W3714" s="44"/>
      <c r="X3714" s="44"/>
      <c r="Y3714" s="44"/>
      <c r="Z3714" s="44"/>
      <c r="AA3714" s="35"/>
      <c r="AB3714" s="35"/>
      <c r="AC3714" s="35"/>
      <c r="AD3714" s="35"/>
      <c r="AE3714" s="35"/>
      <c r="AF3714" s="35"/>
      <c r="AG3714" s="35"/>
      <c r="AH3714" s="35"/>
      <c r="AI3714" s="35"/>
      <c r="AJ3714" s="35"/>
      <c r="AK3714" s="35"/>
    </row>
    <row r="3715" spans="7:37" s="13" customFormat="1" ht="13.9" customHeight="1" x14ac:dyDescent="0.3">
      <c r="G3715" s="44"/>
      <c r="H3715" s="44"/>
      <c r="I3715" s="44"/>
      <c r="J3715" s="44"/>
      <c r="K3715" s="44"/>
      <c r="L3715" s="44"/>
      <c r="M3715" s="44"/>
      <c r="N3715" s="44"/>
      <c r="O3715" s="44"/>
      <c r="P3715" s="44"/>
      <c r="Q3715" s="44"/>
      <c r="R3715" s="44"/>
      <c r="S3715" s="44"/>
      <c r="T3715" s="44"/>
      <c r="U3715" s="44"/>
      <c r="V3715" s="44"/>
      <c r="W3715" s="44"/>
      <c r="X3715" s="44"/>
      <c r="Y3715" s="44"/>
      <c r="Z3715" s="44"/>
      <c r="AA3715" s="35"/>
      <c r="AB3715" s="35"/>
      <c r="AC3715" s="35"/>
      <c r="AD3715" s="35"/>
      <c r="AE3715" s="35"/>
      <c r="AF3715" s="35"/>
      <c r="AG3715" s="35"/>
      <c r="AH3715" s="35"/>
      <c r="AI3715" s="35"/>
      <c r="AJ3715" s="35"/>
      <c r="AK3715" s="35"/>
    </row>
    <row r="3716" spans="7:37" s="13" customFormat="1" ht="13.9" customHeight="1" x14ac:dyDescent="0.3">
      <c r="G3716" s="44"/>
      <c r="H3716" s="44"/>
      <c r="I3716" s="44"/>
      <c r="J3716" s="44"/>
      <c r="K3716" s="44"/>
      <c r="L3716" s="44"/>
      <c r="M3716" s="44"/>
      <c r="N3716" s="44"/>
      <c r="O3716" s="44"/>
      <c r="P3716" s="44"/>
      <c r="Q3716" s="44"/>
      <c r="R3716" s="44"/>
      <c r="S3716" s="44"/>
      <c r="T3716" s="44"/>
      <c r="U3716" s="44"/>
      <c r="V3716" s="44"/>
      <c r="W3716" s="44"/>
      <c r="X3716" s="44"/>
      <c r="Y3716" s="44"/>
      <c r="Z3716" s="44"/>
      <c r="AA3716" s="35"/>
      <c r="AB3716" s="35"/>
      <c r="AC3716" s="35"/>
      <c r="AD3716" s="35"/>
      <c r="AE3716" s="35"/>
      <c r="AF3716" s="35"/>
      <c r="AG3716" s="35"/>
      <c r="AH3716" s="35"/>
      <c r="AI3716" s="35"/>
      <c r="AJ3716" s="35"/>
      <c r="AK3716" s="35"/>
    </row>
    <row r="3717" spans="7:37" s="13" customFormat="1" ht="13.9" customHeight="1" x14ac:dyDescent="0.3">
      <c r="G3717" s="44"/>
      <c r="H3717" s="44"/>
      <c r="I3717" s="44"/>
      <c r="J3717" s="44"/>
      <c r="K3717" s="44"/>
      <c r="L3717" s="44"/>
      <c r="M3717" s="44"/>
      <c r="N3717" s="44"/>
      <c r="O3717" s="44"/>
      <c r="P3717" s="44"/>
      <c r="Q3717" s="44"/>
      <c r="R3717" s="44"/>
      <c r="S3717" s="44"/>
      <c r="T3717" s="44"/>
      <c r="U3717" s="44"/>
      <c r="V3717" s="44"/>
      <c r="W3717" s="44"/>
      <c r="X3717" s="44"/>
      <c r="Y3717" s="44"/>
      <c r="Z3717" s="44"/>
      <c r="AA3717" s="35"/>
      <c r="AB3717" s="35"/>
      <c r="AC3717" s="35"/>
      <c r="AD3717" s="35"/>
      <c r="AE3717" s="35"/>
      <c r="AF3717" s="35"/>
      <c r="AG3717" s="35"/>
      <c r="AH3717" s="35"/>
      <c r="AI3717" s="35"/>
      <c r="AJ3717" s="35"/>
      <c r="AK3717" s="35"/>
    </row>
    <row r="3718" spans="7:37" s="13" customFormat="1" ht="13.9" customHeight="1" x14ac:dyDescent="0.3">
      <c r="G3718" s="44"/>
      <c r="H3718" s="44"/>
      <c r="I3718" s="44"/>
      <c r="J3718" s="44"/>
      <c r="K3718" s="44"/>
      <c r="L3718" s="44"/>
      <c r="M3718" s="44"/>
      <c r="N3718" s="44"/>
      <c r="O3718" s="44"/>
      <c r="P3718" s="44"/>
      <c r="Q3718" s="44"/>
      <c r="R3718" s="44"/>
      <c r="S3718" s="44"/>
      <c r="T3718" s="44"/>
      <c r="U3718" s="44"/>
      <c r="V3718" s="44"/>
      <c r="W3718" s="44"/>
      <c r="X3718" s="44"/>
      <c r="Y3718" s="44"/>
      <c r="Z3718" s="44"/>
      <c r="AA3718" s="35"/>
      <c r="AB3718" s="35"/>
      <c r="AC3718" s="35"/>
      <c r="AD3718" s="35"/>
      <c r="AE3718" s="35"/>
      <c r="AF3718" s="35"/>
      <c r="AG3718" s="35"/>
      <c r="AH3718" s="35"/>
      <c r="AI3718" s="35"/>
      <c r="AJ3718" s="35"/>
      <c r="AK3718" s="35"/>
    </row>
    <row r="3719" spans="7:37" s="13" customFormat="1" ht="13.9" customHeight="1" x14ac:dyDescent="0.3">
      <c r="G3719" s="44"/>
      <c r="H3719" s="44"/>
      <c r="I3719" s="44"/>
      <c r="J3719" s="44"/>
      <c r="K3719" s="44"/>
      <c r="L3719" s="44"/>
      <c r="M3719" s="44"/>
      <c r="N3719" s="44"/>
      <c r="O3719" s="44"/>
      <c r="P3719" s="44"/>
      <c r="Q3719" s="44"/>
      <c r="R3719" s="44"/>
      <c r="S3719" s="44"/>
      <c r="T3719" s="44"/>
      <c r="U3719" s="44"/>
      <c r="V3719" s="44"/>
      <c r="W3719" s="44"/>
      <c r="X3719" s="44"/>
      <c r="Y3719" s="44"/>
      <c r="Z3719" s="44"/>
      <c r="AA3719" s="35"/>
      <c r="AB3719" s="35"/>
      <c r="AC3719" s="35"/>
      <c r="AD3719" s="35"/>
      <c r="AE3719" s="35"/>
      <c r="AF3719" s="35"/>
      <c r="AG3719" s="35"/>
      <c r="AH3719" s="35"/>
      <c r="AI3719" s="35"/>
      <c r="AJ3719" s="35"/>
      <c r="AK3719" s="35"/>
    </row>
    <row r="3720" spans="7:37" s="13" customFormat="1" ht="13.9" customHeight="1" x14ac:dyDescent="0.3">
      <c r="G3720" s="44"/>
      <c r="H3720" s="44"/>
      <c r="I3720" s="44"/>
      <c r="J3720" s="44"/>
      <c r="K3720" s="44"/>
      <c r="L3720" s="44"/>
      <c r="M3720" s="44"/>
      <c r="N3720" s="44"/>
      <c r="O3720" s="44"/>
      <c r="P3720" s="44"/>
      <c r="Q3720" s="44"/>
      <c r="R3720" s="44"/>
      <c r="S3720" s="44"/>
      <c r="T3720" s="44"/>
      <c r="U3720" s="44"/>
      <c r="V3720" s="44"/>
      <c r="W3720" s="44"/>
      <c r="X3720" s="44"/>
      <c r="Y3720" s="44"/>
      <c r="Z3720" s="44"/>
      <c r="AA3720" s="35"/>
      <c r="AB3720" s="35"/>
      <c r="AC3720" s="35"/>
      <c r="AD3720" s="35"/>
      <c r="AE3720" s="35"/>
      <c r="AF3720" s="35"/>
      <c r="AG3720" s="35"/>
      <c r="AH3720" s="35"/>
      <c r="AI3720" s="35"/>
      <c r="AJ3720" s="35"/>
      <c r="AK3720" s="35"/>
    </row>
    <row r="3721" spans="7:37" s="13" customFormat="1" ht="13.9" customHeight="1" x14ac:dyDescent="0.3">
      <c r="G3721" s="44"/>
      <c r="H3721" s="44"/>
      <c r="I3721" s="44"/>
      <c r="J3721" s="44"/>
      <c r="K3721" s="44"/>
      <c r="L3721" s="44"/>
      <c r="M3721" s="44"/>
      <c r="N3721" s="44"/>
      <c r="O3721" s="44"/>
      <c r="P3721" s="44"/>
      <c r="Q3721" s="44"/>
      <c r="R3721" s="44"/>
      <c r="S3721" s="44"/>
      <c r="T3721" s="44"/>
      <c r="U3721" s="44"/>
      <c r="V3721" s="44"/>
      <c r="W3721" s="44"/>
      <c r="X3721" s="44"/>
      <c r="Y3721" s="44"/>
      <c r="Z3721" s="44"/>
      <c r="AA3721" s="35"/>
      <c r="AB3721" s="35"/>
      <c r="AC3721" s="35"/>
      <c r="AD3721" s="35"/>
      <c r="AE3721" s="35"/>
      <c r="AF3721" s="35"/>
      <c r="AG3721" s="35"/>
      <c r="AH3721" s="35"/>
      <c r="AI3721" s="35"/>
      <c r="AJ3721" s="35"/>
      <c r="AK3721" s="35"/>
    </row>
    <row r="3722" spans="7:37" s="13" customFormat="1" ht="13.9" customHeight="1" x14ac:dyDescent="0.3">
      <c r="G3722" s="44"/>
      <c r="H3722" s="44"/>
      <c r="I3722" s="44"/>
      <c r="J3722" s="44"/>
      <c r="K3722" s="44"/>
      <c r="L3722" s="44"/>
      <c r="M3722" s="44"/>
      <c r="N3722" s="44"/>
      <c r="O3722" s="44"/>
      <c r="P3722" s="44"/>
      <c r="Q3722" s="44"/>
      <c r="R3722" s="44"/>
      <c r="S3722" s="44"/>
      <c r="T3722" s="44"/>
      <c r="U3722" s="44"/>
      <c r="V3722" s="44"/>
      <c r="W3722" s="44"/>
      <c r="X3722" s="44"/>
      <c r="Y3722" s="44"/>
      <c r="Z3722" s="44"/>
      <c r="AA3722" s="35"/>
      <c r="AB3722" s="35"/>
      <c r="AC3722" s="35"/>
      <c r="AD3722" s="35"/>
      <c r="AE3722" s="35"/>
      <c r="AF3722" s="35"/>
      <c r="AG3722" s="35"/>
      <c r="AH3722" s="35"/>
      <c r="AI3722" s="35"/>
      <c r="AJ3722" s="35"/>
      <c r="AK3722" s="35"/>
    </row>
    <row r="3723" spans="7:37" s="13" customFormat="1" ht="13.9" customHeight="1" x14ac:dyDescent="0.3">
      <c r="G3723" s="44"/>
      <c r="H3723" s="44"/>
      <c r="I3723" s="44"/>
      <c r="J3723" s="44"/>
      <c r="K3723" s="44"/>
      <c r="L3723" s="44"/>
      <c r="M3723" s="44"/>
      <c r="N3723" s="44"/>
      <c r="O3723" s="44"/>
      <c r="P3723" s="44"/>
      <c r="Q3723" s="44"/>
      <c r="R3723" s="44"/>
      <c r="S3723" s="44"/>
      <c r="T3723" s="44"/>
      <c r="U3723" s="44"/>
      <c r="V3723" s="44"/>
      <c r="W3723" s="44"/>
      <c r="X3723" s="44"/>
      <c r="Y3723" s="44"/>
      <c r="Z3723" s="44"/>
      <c r="AA3723" s="35"/>
      <c r="AB3723" s="35"/>
      <c r="AC3723" s="35"/>
      <c r="AD3723" s="35"/>
      <c r="AE3723" s="35"/>
      <c r="AF3723" s="35"/>
      <c r="AG3723" s="35"/>
      <c r="AH3723" s="35"/>
      <c r="AI3723" s="35"/>
      <c r="AJ3723" s="35"/>
      <c r="AK3723" s="35"/>
    </row>
    <row r="3724" spans="7:37" s="13" customFormat="1" ht="13.9" customHeight="1" x14ac:dyDescent="0.3">
      <c r="G3724" s="44"/>
      <c r="H3724" s="44"/>
      <c r="I3724" s="44"/>
      <c r="J3724" s="44"/>
      <c r="K3724" s="44"/>
      <c r="L3724" s="44"/>
      <c r="M3724" s="44"/>
      <c r="N3724" s="44"/>
      <c r="O3724" s="44"/>
      <c r="P3724" s="44"/>
      <c r="Q3724" s="44"/>
      <c r="R3724" s="44"/>
      <c r="S3724" s="44"/>
      <c r="T3724" s="44"/>
      <c r="U3724" s="44"/>
      <c r="V3724" s="44"/>
      <c r="W3724" s="44"/>
      <c r="X3724" s="44"/>
      <c r="Y3724" s="44"/>
      <c r="Z3724" s="44"/>
      <c r="AA3724" s="35"/>
      <c r="AB3724" s="35"/>
      <c r="AC3724" s="35"/>
      <c r="AD3724" s="35"/>
      <c r="AE3724" s="35"/>
      <c r="AF3724" s="35"/>
      <c r="AG3724" s="35"/>
      <c r="AH3724" s="35"/>
      <c r="AI3724" s="35"/>
      <c r="AJ3724" s="35"/>
      <c r="AK3724" s="35"/>
    </row>
    <row r="3725" spans="7:37" s="13" customFormat="1" ht="13.9" customHeight="1" x14ac:dyDescent="0.3">
      <c r="G3725" s="44"/>
      <c r="H3725" s="44"/>
      <c r="I3725" s="44"/>
      <c r="J3725" s="44"/>
      <c r="K3725" s="44"/>
      <c r="L3725" s="44"/>
      <c r="M3725" s="44"/>
      <c r="N3725" s="44"/>
      <c r="O3725" s="44"/>
      <c r="P3725" s="44"/>
      <c r="Q3725" s="44"/>
      <c r="R3725" s="44"/>
      <c r="S3725" s="44"/>
      <c r="T3725" s="44"/>
      <c r="U3725" s="44"/>
      <c r="V3725" s="44"/>
      <c r="W3725" s="44"/>
      <c r="X3725" s="44"/>
      <c r="Y3725" s="44"/>
      <c r="Z3725" s="44"/>
      <c r="AA3725" s="35"/>
      <c r="AB3725" s="35"/>
      <c r="AC3725" s="35"/>
      <c r="AD3725" s="35"/>
      <c r="AE3725" s="35"/>
      <c r="AF3725" s="35"/>
      <c r="AG3725" s="35"/>
      <c r="AH3725" s="35"/>
      <c r="AI3725" s="35"/>
      <c r="AJ3725" s="35"/>
      <c r="AK3725" s="35"/>
    </row>
    <row r="3726" spans="7:37" s="13" customFormat="1" ht="13.9" customHeight="1" x14ac:dyDescent="0.3">
      <c r="G3726" s="44"/>
      <c r="H3726" s="44"/>
      <c r="I3726" s="44"/>
      <c r="J3726" s="44"/>
      <c r="K3726" s="44"/>
      <c r="L3726" s="44"/>
      <c r="M3726" s="44"/>
      <c r="N3726" s="44"/>
      <c r="O3726" s="44"/>
      <c r="P3726" s="44"/>
      <c r="Q3726" s="44"/>
      <c r="R3726" s="44"/>
      <c r="S3726" s="44"/>
      <c r="T3726" s="44"/>
      <c r="U3726" s="44"/>
      <c r="V3726" s="44"/>
      <c r="W3726" s="44"/>
      <c r="X3726" s="44"/>
      <c r="Y3726" s="44"/>
      <c r="Z3726" s="44"/>
      <c r="AA3726" s="35"/>
      <c r="AB3726" s="35"/>
      <c r="AC3726" s="35"/>
      <c r="AD3726" s="35"/>
      <c r="AE3726" s="35"/>
      <c r="AF3726" s="35"/>
      <c r="AG3726" s="35"/>
      <c r="AH3726" s="35"/>
      <c r="AI3726" s="35"/>
      <c r="AJ3726" s="35"/>
      <c r="AK3726" s="35"/>
    </row>
    <row r="3727" spans="7:37" s="13" customFormat="1" ht="13.9" customHeight="1" x14ac:dyDescent="0.3">
      <c r="G3727" s="44"/>
      <c r="H3727" s="44"/>
      <c r="I3727" s="44"/>
      <c r="J3727" s="44"/>
      <c r="K3727" s="44"/>
      <c r="L3727" s="44"/>
      <c r="M3727" s="44"/>
      <c r="N3727" s="44"/>
      <c r="O3727" s="44"/>
      <c r="P3727" s="44"/>
      <c r="Q3727" s="44"/>
      <c r="R3727" s="44"/>
      <c r="S3727" s="44"/>
      <c r="T3727" s="44"/>
      <c r="U3727" s="44"/>
      <c r="V3727" s="44"/>
      <c r="W3727" s="44"/>
      <c r="X3727" s="44"/>
      <c r="Y3727" s="44"/>
      <c r="Z3727" s="44"/>
      <c r="AA3727" s="35"/>
      <c r="AB3727" s="35"/>
      <c r="AC3727" s="35"/>
      <c r="AD3727" s="35"/>
      <c r="AE3727" s="35"/>
      <c r="AF3727" s="35"/>
      <c r="AG3727" s="35"/>
      <c r="AH3727" s="35"/>
      <c r="AI3727" s="35"/>
      <c r="AJ3727" s="35"/>
      <c r="AK3727" s="35"/>
    </row>
    <row r="3728" spans="7:37" s="13" customFormat="1" ht="13.9" customHeight="1" x14ac:dyDescent="0.3">
      <c r="G3728" s="44"/>
      <c r="H3728" s="44"/>
      <c r="I3728" s="44"/>
      <c r="J3728" s="44"/>
      <c r="K3728" s="44"/>
      <c r="L3728" s="44"/>
      <c r="M3728" s="44"/>
      <c r="N3728" s="44"/>
      <c r="O3728" s="44"/>
      <c r="P3728" s="44"/>
      <c r="Q3728" s="44"/>
      <c r="R3728" s="44"/>
      <c r="S3728" s="44"/>
      <c r="T3728" s="44"/>
      <c r="U3728" s="44"/>
      <c r="V3728" s="44"/>
      <c r="W3728" s="44"/>
      <c r="X3728" s="44"/>
      <c r="Y3728" s="44"/>
      <c r="Z3728" s="44"/>
      <c r="AA3728" s="35"/>
      <c r="AB3728" s="35"/>
      <c r="AC3728" s="35"/>
      <c r="AD3728" s="35"/>
      <c r="AE3728" s="35"/>
      <c r="AF3728" s="35"/>
      <c r="AG3728" s="35"/>
      <c r="AH3728" s="35"/>
      <c r="AI3728" s="35"/>
      <c r="AJ3728" s="35"/>
      <c r="AK3728" s="35"/>
    </row>
    <row r="3729" spans="7:37" s="13" customFormat="1" ht="13.9" customHeight="1" x14ac:dyDescent="0.3">
      <c r="G3729" s="44"/>
      <c r="H3729" s="44"/>
      <c r="I3729" s="44"/>
      <c r="J3729" s="44"/>
      <c r="K3729" s="44"/>
      <c r="L3729" s="44"/>
      <c r="M3729" s="44"/>
      <c r="N3729" s="44"/>
      <c r="O3729" s="44"/>
      <c r="P3729" s="44"/>
      <c r="Q3729" s="44"/>
      <c r="R3729" s="44"/>
      <c r="S3729" s="44"/>
      <c r="T3729" s="44"/>
      <c r="U3729" s="44"/>
      <c r="V3729" s="44"/>
      <c r="W3729" s="44"/>
      <c r="X3729" s="44"/>
      <c r="Y3729" s="44"/>
      <c r="Z3729" s="44"/>
      <c r="AA3729" s="35"/>
      <c r="AB3729" s="35"/>
      <c r="AC3729" s="35"/>
      <c r="AD3729" s="35"/>
      <c r="AE3729" s="35"/>
      <c r="AF3729" s="35"/>
      <c r="AG3729" s="35"/>
      <c r="AH3729" s="35"/>
      <c r="AI3729" s="35"/>
      <c r="AJ3729" s="35"/>
      <c r="AK3729" s="35"/>
    </row>
    <row r="3730" spans="7:37" s="13" customFormat="1" ht="13.9" customHeight="1" x14ac:dyDescent="0.3">
      <c r="G3730" s="44"/>
      <c r="H3730" s="44"/>
      <c r="I3730" s="44"/>
      <c r="J3730" s="44"/>
      <c r="K3730" s="44"/>
      <c r="L3730" s="44"/>
      <c r="M3730" s="44"/>
      <c r="N3730" s="44"/>
      <c r="O3730" s="44"/>
      <c r="P3730" s="44"/>
      <c r="Q3730" s="44"/>
      <c r="R3730" s="44"/>
      <c r="S3730" s="44"/>
      <c r="T3730" s="44"/>
      <c r="U3730" s="44"/>
      <c r="V3730" s="44"/>
      <c r="W3730" s="44"/>
      <c r="X3730" s="44"/>
      <c r="Y3730" s="44"/>
      <c r="Z3730" s="44"/>
      <c r="AA3730" s="35"/>
      <c r="AB3730" s="35"/>
      <c r="AC3730" s="35"/>
      <c r="AD3730" s="35"/>
      <c r="AE3730" s="35"/>
      <c r="AF3730" s="35"/>
      <c r="AG3730" s="35"/>
      <c r="AH3730" s="35"/>
      <c r="AI3730" s="35"/>
      <c r="AJ3730" s="35"/>
      <c r="AK3730" s="35"/>
    </row>
    <row r="3731" spans="7:37" s="13" customFormat="1" ht="13.9" customHeight="1" x14ac:dyDescent="0.3">
      <c r="G3731" s="44"/>
      <c r="H3731" s="44"/>
      <c r="I3731" s="44"/>
      <c r="J3731" s="44"/>
      <c r="K3731" s="44"/>
      <c r="L3731" s="44"/>
      <c r="M3731" s="44"/>
      <c r="N3731" s="44"/>
      <c r="O3731" s="44"/>
      <c r="P3731" s="44"/>
      <c r="Q3731" s="44"/>
      <c r="R3731" s="44"/>
      <c r="S3731" s="44"/>
      <c r="T3731" s="44"/>
      <c r="U3731" s="44"/>
      <c r="V3731" s="44"/>
      <c r="W3731" s="44"/>
      <c r="X3731" s="44"/>
      <c r="Y3731" s="44"/>
      <c r="Z3731" s="44"/>
      <c r="AA3731" s="35"/>
      <c r="AB3731" s="35"/>
      <c r="AC3731" s="35"/>
      <c r="AD3731" s="35"/>
      <c r="AE3731" s="35"/>
      <c r="AF3731" s="35"/>
      <c r="AG3731" s="35"/>
      <c r="AH3731" s="35"/>
      <c r="AI3731" s="35"/>
      <c r="AJ3731" s="35"/>
      <c r="AK3731" s="35"/>
    </row>
    <row r="3732" spans="7:37" s="13" customFormat="1" ht="13.9" customHeight="1" x14ac:dyDescent="0.3">
      <c r="G3732" s="44"/>
      <c r="H3732" s="44"/>
      <c r="I3732" s="44"/>
      <c r="J3732" s="44"/>
      <c r="K3732" s="44"/>
      <c r="L3732" s="44"/>
      <c r="M3732" s="44"/>
      <c r="N3732" s="44"/>
      <c r="O3732" s="44"/>
      <c r="P3732" s="44"/>
      <c r="Q3732" s="44"/>
      <c r="R3732" s="44"/>
      <c r="S3732" s="44"/>
      <c r="T3732" s="44"/>
      <c r="U3732" s="44"/>
      <c r="V3732" s="44"/>
      <c r="W3732" s="44"/>
      <c r="X3732" s="44"/>
      <c r="Y3732" s="44"/>
      <c r="Z3732" s="44"/>
      <c r="AA3732" s="35"/>
      <c r="AB3732" s="35"/>
      <c r="AC3732" s="35"/>
      <c r="AD3732" s="35"/>
      <c r="AE3732" s="35"/>
      <c r="AF3732" s="35"/>
      <c r="AG3732" s="35"/>
      <c r="AH3732" s="35"/>
      <c r="AI3732" s="35"/>
      <c r="AJ3732" s="35"/>
      <c r="AK3732" s="35"/>
    </row>
    <row r="3733" spans="7:37" s="13" customFormat="1" ht="13.9" customHeight="1" x14ac:dyDescent="0.3">
      <c r="G3733" s="44"/>
      <c r="H3733" s="44"/>
      <c r="I3733" s="44"/>
      <c r="J3733" s="44"/>
      <c r="K3733" s="44"/>
      <c r="L3733" s="44"/>
      <c r="M3733" s="44"/>
      <c r="N3733" s="44"/>
      <c r="O3733" s="44"/>
      <c r="P3733" s="44"/>
      <c r="Q3733" s="44"/>
      <c r="R3733" s="44"/>
      <c r="S3733" s="44"/>
      <c r="T3733" s="44"/>
      <c r="U3733" s="44"/>
      <c r="V3733" s="44"/>
      <c r="W3733" s="44"/>
      <c r="X3733" s="44"/>
      <c r="Y3733" s="44"/>
      <c r="Z3733" s="44"/>
      <c r="AA3733" s="35"/>
      <c r="AB3733" s="35"/>
      <c r="AC3733" s="35"/>
      <c r="AD3733" s="35"/>
      <c r="AE3733" s="35"/>
      <c r="AF3733" s="35"/>
      <c r="AG3733" s="35"/>
      <c r="AH3733" s="35"/>
      <c r="AI3733" s="35"/>
      <c r="AJ3733" s="35"/>
      <c r="AK3733" s="35"/>
    </row>
    <row r="3734" spans="7:37" s="13" customFormat="1" ht="13.9" customHeight="1" x14ac:dyDescent="0.3">
      <c r="G3734" s="44"/>
      <c r="H3734" s="44"/>
      <c r="I3734" s="44"/>
      <c r="J3734" s="44"/>
      <c r="K3734" s="44"/>
      <c r="L3734" s="44"/>
      <c r="M3734" s="44"/>
      <c r="N3734" s="44"/>
      <c r="O3734" s="44"/>
      <c r="P3734" s="44"/>
      <c r="Q3734" s="44"/>
      <c r="R3734" s="44"/>
      <c r="S3734" s="44"/>
      <c r="T3734" s="44"/>
      <c r="U3734" s="44"/>
      <c r="V3734" s="44"/>
      <c r="W3734" s="44"/>
      <c r="X3734" s="44"/>
      <c r="Y3734" s="44"/>
      <c r="Z3734" s="44"/>
      <c r="AA3734" s="35"/>
      <c r="AB3734" s="35"/>
      <c r="AC3734" s="35"/>
      <c r="AD3734" s="35"/>
      <c r="AE3734" s="35"/>
      <c r="AF3734" s="35"/>
      <c r="AG3734" s="35"/>
      <c r="AH3734" s="35"/>
      <c r="AI3734" s="35"/>
      <c r="AJ3734" s="35"/>
      <c r="AK3734" s="35"/>
    </row>
    <row r="3735" spans="7:37" s="13" customFormat="1" ht="13.9" customHeight="1" x14ac:dyDescent="0.3">
      <c r="G3735" s="44"/>
      <c r="H3735" s="44"/>
      <c r="I3735" s="44"/>
      <c r="J3735" s="44"/>
      <c r="K3735" s="44"/>
      <c r="L3735" s="44"/>
      <c r="M3735" s="44"/>
      <c r="N3735" s="44"/>
      <c r="O3735" s="44"/>
      <c r="P3735" s="44"/>
      <c r="Q3735" s="44"/>
      <c r="R3735" s="44"/>
      <c r="S3735" s="44"/>
      <c r="T3735" s="44"/>
      <c r="U3735" s="44"/>
      <c r="V3735" s="44"/>
      <c r="W3735" s="44"/>
      <c r="X3735" s="44"/>
      <c r="Y3735" s="44"/>
      <c r="Z3735" s="44"/>
      <c r="AA3735" s="35"/>
      <c r="AB3735" s="35"/>
      <c r="AC3735" s="35"/>
      <c r="AD3735" s="35"/>
      <c r="AE3735" s="35"/>
      <c r="AF3735" s="35"/>
      <c r="AG3735" s="35"/>
      <c r="AH3735" s="35"/>
      <c r="AI3735" s="35"/>
      <c r="AJ3735" s="35"/>
      <c r="AK3735" s="35"/>
    </row>
    <row r="3736" spans="7:37" s="13" customFormat="1" ht="13.9" customHeight="1" x14ac:dyDescent="0.3">
      <c r="G3736" s="44"/>
      <c r="H3736" s="44"/>
      <c r="I3736" s="44"/>
      <c r="J3736" s="44"/>
      <c r="K3736" s="44"/>
      <c r="L3736" s="44"/>
      <c r="M3736" s="44"/>
      <c r="N3736" s="44"/>
      <c r="O3736" s="44"/>
      <c r="P3736" s="44"/>
      <c r="Q3736" s="44"/>
      <c r="R3736" s="44"/>
      <c r="S3736" s="44"/>
      <c r="T3736" s="44"/>
      <c r="U3736" s="44"/>
      <c r="V3736" s="44"/>
      <c r="W3736" s="44"/>
      <c r="X3736" s="44"/>
      <c r="Y3736" s="44"/>
      <c r="Z3736" s="44"/>
      <c r="AA3736" s="35"/>
      <c r="AB3736" s="35"/>
      <c r="AC3736" s="35"/>
      <c r="AD3736" s="35"/>
      <c r="AE3736" s="35"/>
      <c r="AF3736" s="35"/>
      <c r="AG3736" s="35"/>
      <c r="AH3736" s="35"/>
      <c r="AI3736" s="35"/>
      <c r="AJ3736" s="35"/>
      <c r="AK3736" s="35"/>
    </row>
    <row r="3737" spans="7:37" s="13" customFormat="1" ht="13.9" customHeight="1" x14ac:dyDescent="0.3">
      <c r="G3737" s="44"/>
      <c r="H3737" s="44"/>
      <c r="I3737" s="44"/>
      <c r="J3737" s="44"/>
      <c r="K3737" s="44"/>
      <c r="L3737" s="44"/>
      <c r="M3737" s="44"/>
      <c r="N3737" s="44"/>
      <c r="O3737" s="44"/>
      <c r="P3737" s="44"/>
      <c r="Q3737" s="44"/>
      <c r="R3737" s="44"/>
      <c r="S3737" s="44"/>
      <c r="T3737" s="44"/>
      <c r="U3737" s="44"/>
      <c r="V3737" s="44"/>
      <c r="W3737" s="44"/>
      <c r="X3737" s="44"/>
      <c r="Y3737" s="44"/>
      <c r="Z3737" s="44"/>
      <c r="AA3737" s="35"/>
      <c r="AB3737" s="35"/>
      <c r="AC3737" s="35"/>
      <c r="AD3737" s="35"/>
      <c r="AE3737" s="35"/>
      <c r="AF3737" s="35"/>
      <c r="AG3737" s="35"/>
      <c r="AH3737" s="35"/>
      <c r="AI3737" s="35"/>
      <c r="AJ3737" s="35"/>
      <c r="AK3737" s="35"/>
    </row>
    <row r="3738" spans="7:37" s="13" customFormat="1" ht="13.9" customHeight="1" x14ac:dyDescent="0.3">
      <c r="G3738" s="44"/>
      <c r="H3738" s="44"/>
      <c r="I3738" s="44"/>
      <c r="J3738" s="44"/>
      <c r="K3738" s="44"/>
      <c r="L3738" s="44"/>
      <c r="M3738" s="44"/>
      <c r="N3738" s="44"/>
      <c r="O3738" s="44"/>
      <c r="P3738" s="44"/>
      <c r="Q3738" s="44"/>
      <c r="R3738" s="44"/>
      <c r="S3738" s="44"/>
      <c r="T3738" s="44"/>
      <c r="U3738" s="44"/>
      <c r="V3738" s="44"/>
      <c r="W3738" s="44"/>
      <c r="X3738" s="44"/>
      <c r="Y3738" s="44"/>
      <c r="Z3738" s="44"/>
      <c r="AA3738" s="35"/>
      <c r="AB3738" s="35"/>
      <c r="AC3738" s="35"/>
      <c r="AD3738" s="35"/>
      <c r="AE3738" s="35"/>
      <c r="AF3738" s="35"/>
      <c r="AG3738" s="35"/>
      <c r="AH3738" s="35"/>
      <c r="AI3738" s="35"/>
      <c r="AJ3738" s="35"/>
      <c r="AK3738" s="35"/>
    </row>
    <row r="3739" spans="7:37" s="13" customFormat="1" ht="13.9" customHeight="1" x14ac:dyDescent="0.3">
      <c r="G3739" s="44"/>
      <c r="H3739" s="44"/>
      <c r="I3739" s="44"/>
      <c r="J3739" s="44"/>
      <c r="K3739" s="44"/>
      <c r="L3739" s="44"/>
      <c r="M3739" s="44"/>
      <c r="N3739" s="44"/>
      <c r="O3739" s="44"/>
      <c r="P3739" s="44"/>
      <c r="Q3739" s="44"/>
      <c r="R3739" s="44"/>
      <c r="S3739" s="44"/>
      <c r="T3739" s="44"/>
      <c r="U3739" s="44"/>
      <c r="V3739" s="44"/>
      <c r="W3739" s="44"/>
      <c r="X3739" s="44"/>
      <c r="Y3739" s="44"/>
      <c r="Z3739" s="44"/>
      <c r="AA3739" s="35"/>
      <c r="AB3739" s="35"/>
      <c r="AC3739" s="35"/>
      <c r="AD3739" s="35"/>
      <c r="AE3739" s="35"/>
      <c r="AF3739" s="35"/>
      <c r="AG3739" s="35"/>
      <c r="AH3739" s="35"/>
      <c r="AI3739" s="35"/>
      <c r="AJ3739" s="35"/>
      <c r="AK3739" s="35"/>
    </row>
    <row r="3740" spans="7:37" s="13" customFormat="1" ht="13.9" customHeight="1" x14ac:dyDescent="0.3">
      <c r="G3740" s="44"/>
      <c r="H3740" s="44"/>
      <c r="I3740" s="44"/>
      <c r="J3740" s="44"/>
      <c r="K3740" s="44"/>
      <c r="L3740" s="44"/>
      <c r="M3740" s="44"/>
      <c r="N3740" s="44"/>
      <c r="O3740" s="44"/>
      <c r="P3740" s="44"/>
      <c r="Q3740" s="44"/>
      <c r="R3740" s="44"/>
      <c r="S3740" s="44"/>
      <c r="T3740" s="44"/>
      <c r="U3740" s="44"/>
      <c r="V3740" s="44"/>
      <c r="W3740" s="44"/>
      <c r="X3740" s="44"/>
      <c r="Y3740" s="44"/>
      <c r="Z3740" s="44"/>
      <c r="AA3740" s="35"/>
      <c r="AB3740" s="35"/>
      <c r="AC3740" s="35"/>
      <c r="AD3740" s="35"/>
      <c r="AE3740" s="35"/>
      <c r="AF3740" s="35"/>
      <c r="AG3740" s="35"/>
      <c r="AH3740" s="35"/>
      <c r="AI3740" s="35"/>
      <c r="AJ3740" s="35"/>
      <c r="AK3740" s="35"/>
    </row>
    <row r="3741" spans="7:37" s="13" customFormat="1" ht="13.9" customHeight="1" x14ac:dyDescent="0.3">
      <c r="G3741" s="44"/>
      <c r="H3741" s="44"/>
      <c r="I3741" s="44"/>
      <c r="J3741" s="44"/>
      <c r="K3741" s="44"/>
      <c r="L3741" s="44"/>
      <c r="M3741" s="44"/>
      <c r="N3741" s="44"/>
      <c r="O3741" s="44"/>
      <c r="P3741" s="44"/>
      <c r="Q3741" s="44"/>
      <c r="R3741" s="44"/>
      <c r="S3741" s="44"/>
      <c r="T3741" s="44"/>
      <c r="U3741" s="44"/>
      <c r="V3741" s="44"/>
      <c r="W3741" s="44"/>
      <c r="X3741" s="44"/>
      <c r="Y3741" s="44"/>
      <c r="Z3741" s="44"/>
      <c r="AA3741" s="35"/>
      <c r="AB3741" s="35"/>
      <c r="AC3741" s="35"/>
      <c r="AD3741" s="35"/>
      <c r="AE3741" s="35"/>
      <c r="AF3741" s="35"/>
      <c r="AG3741" s="35"/>
      <c r="AH3741" s="35"/>
      <c r="AI3741" s="35"/>
      <c r="AJ3741" s="35"/>
      <c r="AK3741" s="35"/>
    </row>
    <row r="3742" spans="7:37" s="13" customFormat="1" ht="13.9" customHeight="1" x14ac:dyDescent="0.3">
      <c r="G3742" s="44"/>
      <c r="H3742" s="44"/>
      <c r="I3742" s="44"/>
      <c r="J3742" s="44"/>
      <c r="K3742" s="44"/>
      <c r="L3742" s="44"/>
      <c r="M3742" s="44"/>
      <c r="N3742" s="44"/>
      <c r="O3742" s="44"/>
      <c r="P3742" s="44"/>
      <c r="Q3742" s="44"/>
      <c r="R3742" s="44"/>
      <c r="S3742" s="44"/>
      <c r="T3742" s="44"/>
      <c r="U3742" s="44"/>
      <c r="V3742" s="44"/>
      <c r="W3742" s="44"/>
      <c r="X3742" s="44"/>
      <c r="Y3742" s="44"/>
      <c r="Z3742" s="44"/>
      <c r="AA3742" s="35"/>
      <c r="AB3742" s="35"/>
      <c r="AC3742" s="35"/>
      <c r="AD3742" s="35"/>
      <c r="AE3742" s="35"/>
      <c r="AF3742" s="35"/>
      <c r="AG3742" s="35"/>
      <c r="AH3742" s="35"/>
      <c r="AI3742" s="35"/>
      <c r="AJ3742" s="35"/>
      <c r="AK3742" s="35"/>
    </row>
    <row r="3743" spans="7:37" s="13" customFormat="1" ht="13.9" customHeight="1" x14ac:dyDescent="0.3">
      <c r="G3743" s="44"/>
      <c r="H3743" s="44"/>
      <c r="I3743" s="44"/>
      <c r="J3743" s="44"/>
      <c r="K3743" s="44"/>
      <c r="L3743" s="44"/>
      <c r="M3743" s="44"/>
      <c r="N3743" s="44"/>
      <c r="O3743" s="44"/>
      <c r="P3743" s="44"/>
      <c r="Q3743" s="44"/>
      <c r="R3743" s="44"/>
      <c r="S3743" s="44"/>
      <c r="T3743" s="44"/>
      <c r="U3743" s="44"/>
      <c r="V3743" s="44"/>
      <c r="W3743" s="44"/>
      <c r="X3743" s="44"/>
      <c r="Y3743" s="44"/>
      <c r="Z3743" s="44"/>
      <c r="AA3743" s="35"/>
      <c r="AB3743" s="35"/>
      <c r="AC3743" s="35"/>
      <c r="AD3743" s="35"/>
      <c r="AE3743" s="35"/>
      <c r="AF3743" s="35"/>
      <c r="AG3743" s="35"/>
      <c r="AH3743" s="35"/>
      <c r="AI3743" s="35"/>
      <c r="AJ3743" s="35"/>
      <c r="AK3743" s="35"/>
    </row>
    <row r="3744" spans="7:37" s="13" customFormat="1" ht="13.9" customHeight="1" x14ac:dyDescent="0.3">
      <c r="G3744" s="44"/>
      <c r="H3744" s="44"/>
      <c r="I3744" s="44"/>
      <c r="J3744" s="44"/>
      <c r="K3744" s="44"/>
      <c r="L3744" s="44"/>
      <c r="M3744" s="44"/>
      <c r="N3744" s="44"/>
      <c r="O3744" s="44"/>
      <c r="P3744" s="44"/>
      <c r="Q3744" s="44"/>
      <c r="R3744" s="44"/>
      <c r="S3744" s="44"/>
      <c r="T3744" s="44"/>
      <c r="U3744" s="44"/>
      <c r="V3744" s="44"/>
      <c r="W3744" s="44"/>
      <c r="X3744" s="44"/>
      <c r="Y3744" s="44"/>
      <c r="Z3744" s="44"/>
      <c r="AA3744" s="35"/>
      <c r="AB3744" s="35"/>
      <c r="AC3744" s="35"/>
      <c r="AD3744" s="35"/>
      <c r="AE3744" s="35"/>
      <c r="AF3744" s="35"/>
      <c r="AG3744" s="35"/>
      <c r="AH3744" s="35"/>
      <c r="AI3744" s="35"/>
      <c r="AJ3744" s="35"/>
      <c r="AK3744" s="35"/>
    </row>
    <row r="3745" spans="7:37" s="13" customFormat="1" ht="13.9" customHeight="1" x14ac:dyDescent="0.3">
      <c r="G3745" s="44"/>
      <c r="H3745" s="44"/>
      <c r="I3745" s="44"/>
      <c r="J3745" s="44"/>
      <c r="K3745" s="44"/>
      <c r="L3745" s="44"/>
      <c r="M3745" s="44"/>
      <c r="N3745" s="44"/>
      <c r="O3745" s="44"/>
      <c r="P3745" s="44"/>
      <c r="Q3745" s="44"/>
      <c r="R3745" s="44"/>
      <c r="S3745" s="44"/>
      <c r="T3745" s="44"/>
      <c r="U3745" s="44"/>
      <c r="V3745" s="44"/>
      <c r="W3745" s="44"/>
      <c r="X3745" s="44"/>
      <c r="Y3745" s="44"/>
      <c r="Z3745" s="44"/>
      <c r="AA3745" s="35"/>
      <c r="AB3745" s="35"/>
      <c r="AC3745" s="35"/>
      <c r="AD3745" s="35"/>
      <c r="AE3745" s="35"/>
      <c r="AF3745" s="35"/>
      <c r="AG3745" s="35"/>
      <c r="AH3745" s="35"/>
      <c r="AI3745" s="35"/>
      <c r="AJ3745" s="35"/>
      <c r="AK3745" s="35"/>
    </row>
    <row r="3746" spans="7:37" s="13" customFormat="1" ht="13.9" customHeight="1" x14ac:dyDescent="0.3">
      <c r="G3746" s="44"/>
      <c r="H3746" s="44"/>
      <c r="I3746" s="44"/>
      <c r="J3746" s="44"/>
      <c r="K3746" s="44"/>
      <c r="L3746" s="44"/>
      <c r="M3746" s="44"/>
      <c r="N3746" s="44"/>
      <c r="O3746" s="44"/>
      <c r="P3746" s="44"/>
      <c r="Q3746" s="44"/>
      <c r="R3746" s="44"/>
      <c r="S3746" s="44"/>
      <c r="T3746" s="44"/>
      <c r="U3746" s="44"/>
      <c r="V3746" s="44"/>
      <c r="W3746" s="44"/>
      <c r="X3746" s="44"/>
      <c r="Y3746" s="44"/>
      <c r="Z3746" s="44"/>
      <c r="AA3746" s="35"/>
      <c r="AB3746" s="35"/>
      <c r="AC3746" s="35"/>
      <c r="AD3746" s="35"/>
      <c r="AE3746" s="35"/>
      <c r="AF3746" s="35"/>
      <c r="AG3746" s="35"/>
      <c r="AH3746" s="35"/>
      <c r="AI3746" s="35"/>
      <c r="AJ3746" s="35"/>
      <c r="AK3746" s="35"/>
    </row>
    <row r="3747" spans="7:37" s="13" customFormat="1" ht="13.9" customHeight="1" x14ac:dyDescent="0.3">
      <c r="G3747" s="44"/>
      <c r="H3747" s="44"/>
      <c r="I3747" s="44"/>
      <c r="J3747" s="44"/>
      <c r="K3747" s="44"/>
      <c r="L3747" s="44"/>
      <c r="M3747" s="44"/>
      <c r="N3747" s="44"/>
      <c r="O3747" s="44"/>
      <c r="P3747" s="44"/>
      <c r="Q3747" s="44"/>
      <c r="R3747" s="44"/>
      <c r="S3747" s="44"/>
      <c r="T3747" s="44"/>
      <c r="U3747" s="44"/>
      <c r="V3747" s="44"/>
      <c r="W3747" s="44"/>
      <c r="X3747" s="44"/>
      <c r="Y3747" s="44"/>
      <c r="Z3747" s="44"/>
      <c r="AA3747" s="35"/>
      <c r="AB3747" s="35"/>
      <c r="AC3747" s="35"/>
      <c r="AD3747" s="35"/>
      <c r="AE3747" s="35"/>
      <c r="AF3747" s="35"/>
      <c r="AG3747" s="35"/>
      <c r="AH3747" s="35"/>
      <c r="AI3747" s="35"/>
      <c r="AJ3747" s="35"/>
      <c r="AK3747" s="35"/>
    </row>
    <row r="3748" spans="7:37" s="13" customFormat="1" ht="13.9" customHeight="1" x14ac:dyDescent="0.3">
      <c r="G3748" s="44"/>
      <c r="H3748" s="44"/>
      <c r="I3748" s="44"/>
      <c r="J3748" s="44"/>
      <c r="K3748" s="44"/>
      <c r="L3748" s="44"/>
      <c r="M3748" s="44"/>
      <c r="N3748" s="44"/>
      <c r="O3748" s="44"/>
      <c r="P3748" s="44"/>
      <c r="Q3748" s="44"/>
      <c r="R3748" s="44"/>
      <c r="S3748" s="44"/>
      <c r="T3748" s="44"/>
      <c r="U3748" s="44"/>
      <c r="V3748" s="44"/>
      <c r="W3748" s="44"/>
      <c r="X3748" s="44"/>
      <c r="Y3748" s="44"/>
      <c r="Z3748" s="44"/>
      <c r="AA3748" s="35"/>
      <c r="AB3748" s="35"/>
      <c r="AC3748" s="35"/>
      <c r="AD3748" s="35"/>
      <c r="AE3748" s="35"/>
      <c r="AF3748" s="35"/>
      <c r="AG3748" s="35"/>
      <c r="AH3748" s="35"/>
      <c r="AI3748" s="35"/>
      <c r="AJ3748" s="35"/>
      <c r="AK3748" s="35"/>
    </row>
    <row r="3749" spans="7:37" s="13" customFormat="1" ht="13.9" customHeight="1" x14ac:dyDescent="0.3">
      <c r="G3749" s="44"/>
      <c r="H3749" s="44"/>
      <c r="I3749" s="44"/>
      <c r="J3749" s="44"/>
      <c r="K3749" s="44"/>
      <c r="L3749" s="44"/>
      <c r="M3749" s="44"/>
      <c r="N3749" s="44"/>
      <c r="O3749" s="44"/>
      <c r="P3749" s="44"/>
      <c r="Q3749" s="44"/>
      <c r="R3749" s="44"/>
      <c r="S3749" s="44"/>
      <c r="T3749" s="44"/>
      <c r="U3749" s="44"/>
      <c r="V3749" s="44"/>
      <c r="W3749" s="44"/>
      <c r="X3749" s="44"/>
      <c r="Y3749" s="44"/>
      <c r="Z3749" s="44"/>
      <c r="AA3749" s="35"/>
      <c r="AB3749" s="35"/>
      <c r="AC3749" s="35"/>
      <c r="AD3749" s="35"/>
      <c r="AE3749" s="35"/>
      <c r="AF3749" s="35"/>
      <c r="AG3749" s="35"/>
      <c r="AH3749" s="35"/>
      <c r="AI3749" s="35"/>
      <c r="AJ3749" s="35"/>
      <c r="AK3749" s="35"/>
    </row>
    <row r="3750" spans="7:37" s="13" customFormat="1" ht="13.9" customHeight="1" x14ac:dyDescent="0.3">
      <c r="G3750" s="44"/>
      <c r="H3750" s="44"/>
      <c r="I3750" s="44"/>
      <c r="J3750" s="44"/>
      <c r="K3750" s="44"/>
      <c r="L3750" s="44"/>
      <c r="M3750" s="44"/>
      <c r="N3750" s="44"/>
      <c r="O3750" s="44"/>
      <c r="P3750" s="44"/>
      <c r="Q3750" s="44"/>
      <c r="R3750" s="44"/>
      <c r="S3750" s="44"/>
      <c r="T3750" s="44"/>
      <c r="U3750" s="44"/>
      <c r="V3750" s="44"/>
      <c r="W3750" s="44"/>
      <c r="X3750" s="44"/>
      <c r="Y3750" s="44"/>
      <c r="Z3750" s="44"/>
      <c r="AA3750" s="35"/>
      <c r="AB3750" s="35"/>
      <c r="AC3750" s="35"/>
      <c r="AD3750" s="35"/>
      <c r="AE3750" s="35"/>
      <c r="AF3750" s="35"/>
      <c r="AG3750" s="35"/>
      <c r="AH3750" s="35"/>
      <c r="AI3750" s="35"/>
      <c r="AJ3750" s="35"/>
      <c r="AK3750" s="35"/>
    </row>
    <row r="3751" spans="7:37" s="13" customFormat="1" ht="13.9" customHeight="1" x14ac:dyDescent="0.3">
      <c r="G3751" s="44"/>
      <c r="H3751" s="44"/>
      <c r="I3751" s="44"/>
      <c r="J3751" s="44"/>
      <c r="K3751" s="44"/>
      <c r="L3751" s="44"/>
      <c r="M3751" s="44"/>
      <c r="N3751" s="44"/>
      <c r="O3751" s="44"/>
      <c r="P3751" s="44"/>
      <c r="Q3751" s="44"/>
      <c r="R3751" s="44"/>
      <c r="S3751" s="44"/>
      <c r="T3751" s="44"/>
      <c r="U3751" s="44"/>
      <c r="V3751" s="44"/>
      <c r="W3751" s="44"/>
      <c r="X3751" s="44"/>
      <c r="Y3751" s="44"/>
      <c r="Z3751" s="44"/>
      <c r="AA3751" s="35"/>
      <c r="AB3751" s="35"/>
      <c r="AC3751" s="35"/>
      <c r="AD3751" s="35"/>
      <c r="AE3751" s="35"/>
      <c r="AF3751" s="35"/>
      <c r="AG3751" s="35"/>
      <c r="AH3751" s="35"/>
      <c r="AI3751" s="35"/>
      <c r="AJ3751" s="35"/>
      <c r="AK3751" s="35"/>
    </row>
    <row r="3752" spans="7:37" s="13" customFormat="1" ht="13.9" customHeight="1" x14ac:dyDescent="0.3">
      <c r="G3752" s="44"/>
      <c r="H3752" s="44"/>
      <c r="I3752" s="44"/>
      <c r="J3752" s="44"/>
      <c r="K3752" s="44"/>
      <c r="L3752" s="44"/>
      <c r="M3752" s="44"/>
      <c r="N3752" s="44"/>
      <c r="O3752" s="44"/>
      <c r="P3752" s="44"/>
      <c r="Q3752" s="44"/>
      <c r="R3752" s="44"/>
      <c r="S3752" s="44"/>
      <c r="T3752" s="44"/>
      <c r="U3752" s="44"/>
      <c r="V3752" s="44"/>
      <c r="W3752" s="44"/>
      <c r="X3752" s="44"/>
      <c r="Y3752" s="44"/>
      <c r="Z3752" s="44"/>
      <c r="AA3752" s="35"/>
      <c r="AB3752" s="35"/>
      <c r="AC3752" s="35"/>
      <c r="AD3752" s="35"/>
      <c r="AE3752" s="35"/>
      <c r="AF3752" s="35"/>
      <c r="AG3752" s="35"/>
      <c r="AH3752" s="35"/>
      <c r="AI3752" s="35"/>
      <c r="AJ3752" s="35"/>
      <c r="AK3752" s="35"/>
    </row>
    <row r="3753" spans="7:37" s="13" customFormat="1" ht="13.9" customHeight="1" x14ac:dyDescent="0.3">
      <c r="G3753" s="44"/>
      <c r="H3753" s="44"/>
      <c r="I3753" s="44"/>
      <c r="J3753" s="44"/>
      <c r="K3753" s="44"/>
      <c r="L3753" s="44"/>
      <c r="M3753" s="44"/>
      <c r="N3753" s="44"/>
      <c r="O3753" s="44"/>
      <c r="P3753" s="44"/>
      <c r="Q3753" s="44"/>
      <c r="R3753" s="44"/>
      <c r="S3753" s="44"/>
      <c r="T3753" s="44"/>
      <c r="U3753" s="44"/>
      <c r="V3753" s="44"/>
      <c r="W3753" s="44"/>
      <c r="X3753" s="44"/>
      <c r="Y3753" s="44"/>
      <c r="Z3753" s="44"/>
      <c r="AA3753" s="35"/>
      <c r="AB3753" s="35"/>
      <c r="AC3753" s="35"/>
      <c r="AD3753" s="35"/>
      <c r="AE3753" s="35"/>
      <c r="AF3753" s="35"/>
      <c r="AG3753" s="35"/>
      <c r="AH3753" s="35"/>
      <c r="AI3753" s="35"/>
      <c r="AJ3753" s="35"/>
      <c r="AK3753" s="35"/>
    </row>
    <row r="3754" spans="7:37" s="13" customFormat="1" ht="13.9" customHeight="1" x14ac:dyDescent="0.3">
      <c r="G3754" s="44"/>
      <c r="H3754" s="44"/>
      <c r="I3754" s="44"/>
      <c r="J3754" s="44"/>
      <c r="K3754" s="44"/>
      <c r="L3754" s="44"/>
      <c r="M3754" s="44"/>
      <c r="N3754" s="44"/>
      <c r="O3754" s="44"/>
      <c r="P3754" s="44"/>
      <c r="Q3754" s="44"/>
      <c r="R3754" s="44"/>
      <c r="S3754" s="44"/>
      <c r="T3754" s="44"/>
      <c r="U3754" s="44"/>
      <c r="V3754" s="44"/>
      <c r="W3754" s="44"/>
      <c r="X3754" s="44"/>
      <c r="Y3754" s="44"/>
      <c r="Z3754" s="44"/>
      <c r="AA3754" s="35"/>
      <c r="AB3754" s="35"/>
      <c r="AC3754" s="35"/>
      <c r="AD3754" s="35"/>
      <c r="AE3754" s="35"/>
      <c r="AF3754" s="35"/>
      <c r="AG3754" s="35"/>
      <c r="AH3754" s="35"/>
      <c r="AI3754" s="35"/>
      <c r="AJ3754" s="35"/>
      <c r="AK3754" s="35"/>
    </row>
    <row r="3755" spans="7:37" s="13" customFormat="1" ht="13.9" customHeight="1" x14ac:dyDescent="0.3">
      <c r="G3755" s="44"/>
      <c r="H3755" s="44"/>
      <c r="I3755" s="44"/>
      <c r="J3755" s="44"/>
      <c r="K3755" s="44"/>
      <c r="L3755" s="44"/>
      <c r="M3755" s="44"/>
      <c r="N3755" s="44"/>
      <c r="O3755" s="44"/>
      <c r="P3755" s="44"/>
      <c r="Q3755" s="44"/>
      <c r="R3755" s="44"/>
      <c r="S3755" s="44"/>
      <c r="T3755" s="44"/>
      <c r="U3755" s="44"/>
      <c r="V3755" s="44"/>
      <c r="W3755" s="44"/>
      <c r="X3755" s="44"/>
      <c r="Y3755" s="44"/>
      <c r="Z3755" s="44"/>
      <c r="AA3755" s="35"/>
      <c r="AB3755" s="35"/>
      <c r="AC3755" s="35"/>
      <c r="AD3755" s="35"/>
      <c r="AE3755" s="35"/>
      <c r="AF3755" s="35"/>
      <c r="AG3755" s="35"/>
      <c r="AH3755" s="35"/>
      <c r="AI3755" s="35"/>
      <c r="AJ3755" s="35"/>
      <c r="AK3755" s="35"/>
    </row>
    <row r="3756" spans="7:37" s="13" customFormat="1" ht="13.9" customHeight="1" x14ac:dyDescent="0.3">
      <c r="G3756" s="44"/>
      <c r="H3756" s="44"/>
      <c r="I3756" s="44"/>
      <c r="J3756" s="44"/>
      <c r="K3756" s="44"/>
      <c r="L3756" s="44"/>
      <c r="M3756" s="44"/>
      <c r="N3756" s="44"/>
      <c r="O3756" s="44"/>
      <c r="P3756" s="44"/>
      <c r="Q3756" s="44"/>
      <c r="R3756" s="44"/>
      <c r="S3756" s="44"/>
      <c r="T3756" s="44"/>
      <c r="U3756" s="44"/>
      <c r="V3756" s="44"/>
      <c r="W3756" s="44"/>
      <c r="X3756" s="44"/>
      <c r="Y3756" s="44"/>
      <c r="Z3756" s="44"/>
      <c r="AA3756" s="35"/>
      <c r="AB3756" s="35"/>
      <c r="AC3756" s="35"/>
      <c r="AD3756" s="35"/>
      <c r="AE3756" s="35"/>
      <c r="AF3756" s="35"/>
      <c r="AG3756" s="35"/>
      <c r="AH3756" s="35"/>
      <c r="AI3756" s="35"/>
      <c r="AJ3756" s="35"/>
      <c r="AK3756" s="35"/>
    </row>
    <row r="3757" spans="7:37" s="13" customFormat="1" ht="13.9" customHeight="1" x14ac:dyDescent="0.3">
      <c r="G3757" s="44"/>
      <c r="H3757" s="44"/>
      <c r="I3757" s="44"/>
      <c r="J3757" s="44"/>
      <c r="K3757" s="44"/>
      <c r="L3757" s="44"/>
      <c r="M3757" s="44"/>
      <c r="N3757" s="44"/>
      <c r="O3757" s="44"/>
      <c r="P3757" s="44"/>
      <c r="Q3757" s="44"/>
      <c r="R3757" s="44"/>
      <c r="S3757" s="44"/>
      <c r="T3757" s="44"/>
      <c r="U3757" s="44"/>
      <c r="V3757" s="44"/>
      <c r="W3757" s="44"/>
      <c r="X3757" s="44"/>
      <c r="Y3757" s="44"/>
      <c r="Z3757" s="44"/>
      <c r="AA3757" s="35"/>
      <c r="AB3757" s="35"/>
      <c r="AC3757" s="35"/>
      <c r="AD3757" s="35"/>
      <c r="AE3757" s="35"/>
      <c r="AF3757" s="35"/>
      <c r="AG3757" s="35"/>
      <c r="AH3757" s="35"/>
      <c r="AI3757" s="35"/>
      <c r="AJ3757" s="35"/>
      <c r="AK3757" s="35"/>
    </row>
    <row r="3758" spans="7:37" s="13" customFormat="1" ht="13.9" customHeight="1" x14ac:dyDescent="0.3">
      <c r="G3758" s="44"/>
      <c r="H3758" s="44"/>
      <c r="I3758" s="44"/>
      <c r="J3758" s="44"/>
      <c r="K3758" s="44"/>
      <c r="L3758" s="44"/>
      <c r="M3758" s="44"/>
      <c r="N3758" s="44"/>
      <c r="O3758" s="44"/>
      <c r="P3758" s="44"/>
      <c r="Q3758" s="44"/>
      <c r="R3758" s="44"/>
      <c r="S3758" s="44"/>
      <c r="T3758" s="44"/>
      <c r="U3758" s="44"/>
      <c r="V3758" s="44"/>
      <c r="W3758" s="44"/>
      <c r="X3758" s="44"/>
      <c r="Y3758" s="44"/>
      <c r="Z3758" s="44"/>
      <c r="AA3758" s="35"/>
      <c r="AB3758" s="35"/>
      <c r="AC3758" s="35"/>
      <c r="AD3758" s="35"/>
      <c r="AE3758" s="35"/>
      <c r="AF3758" s="35"/>
      <c r="AG3758" s="35"/>
      <c r="AH3758" s="35"/>
      <c r="AI3758" s="35"/>
      <c r="AJ3758" s="35"/>
      <c r="AK3758" s="35"/>
    </row>
    <row r="3759" spans="7:37" s="13" customFormat="1" ht="13.9" customHeight="1" x14ac:dyDescent="0.3">
      <c r="G3759" s="44"/>
      <c r="H3759" s="44"/>
      <c r="I3759" s="44"/>
      <c r="J3759" s="44"/>
      <c r="K3759" s="44"/>
      <c r="L3759" s="44"/>
      <c r="M3759" s="44"/>
      <c r="N3759" s="44"/>
      <c r="O3759" s="44"/>
      <c r="P3759" s="44"/>
      <c r="Q3759" s="44"/>
      <c r="R3759" s="44"/>
      <c r="S3759" s="44"/>
      <c r="T3759" s="44"/>
      <c r="U3759" s="44"/>
      <c r="V3759" s="44"/>
      <c r="W3759" s="44"/>
      <c r="X3759" s="44"/>
      <c r="Y3759" s="44"/>
      <c r="Z3759" s="44"/>
      <c r="AA3759" s="35"/>
      <c r="AB3759" s="35"/>
      <c r="AC3759" s="35"/>
      <c r="AD3759" s="35"/>
      <c r="AE3759" s="35"/>
      <c r="AF3759" s="35"/>
      <c r="AG3759" s="35"/>
      <c r="AH3759" s="35"/>
      <c r="AI3759" s="35"/>
      <c r="AJ3759" s="35"/>
      <c r="AK3759" s="35"/>
    </row>
    <row r="3760" spans="7:37" s="13" customFormat="1" ht="13.9" customHeight="1" x14ac:dyDescent="0.3">
      <c r="G3760" s="44"/>
      <c r="H3760" s="44"/>
      <c r="I3760" s="44"/>
      <c r="J3760" s="44"/>
      <c r="K3760" s="44"/>
      <c r="L3760" s="44"/>
      <c r="M3760" s="44"/>
      <c r="N3760" s="44"/>
      <c r="O3760" s="44"/>
      <c r="P3760" s="44"/>
      <c r="Q3760" s="44"/>
      <c r="R3760" s="44"/>
      <c r="S3760" s="44"/>
      <c r="T3760" s="44"/>
      <c r="U3760" s="44"/>
      <c r="V3760" s="44"/>
      <c r="W3760" s="44"/>
      <c r="X3760" s="44"/>
      <c r="Y3760" s="44"/>
      <c r="Z3760" s="44"/>
      <c r="AA3760" s="35"/>
      <c r="AB3760" s="35"/>
      <c r="AC3760" s="35"/>
      <c r="AD3760" s="35"/>
      <c r="AE3760" s="35"/>
      <c r="AF3760" s="35"/>
      <c r="AG3760" s="35"/>
      <c r="AH3760" s="35"/>
      <c r="AI3760" s="35"/>
      <c r="AJ3760" s="35"/>
      <c r="AK3760" s="35"/>
    </row>
    <row r="3761" spans="7:37" s="13" customFormat="1" ht="13.9" customHeight="1" x14ac:dyDescent="0.3">
      <c r="G3761" s="44"/>
      <c r="H3761" s="44"/>
      <c r="I3761" s="44"/>
      <c r="J3761" s="44"/>
      <c r="K3761" s="44"/>
      <c r="L3761" s="44"/>
      <c r="M3761" s="44"/>
      <c r="N3761" s="44"/>
      <c r="O3761" s="44"/>
      <c r="P3761" s="44"/>
      <c r="Q3761" s="44"/>
      <c r="R3761" s="44"/>
      <c r="S3761" s="44"/>
      <c r="T3761" s="44"/>
      <c r="U3761" s="44"/>
      <c r="V3761" s="44"/>
      <c r="W3761" s="44"/>
      <c r="X3761" s="44"/>
      <c r="Y3761" s="44"/>
      <c r="Z3761" s="44"/>
      <c r="AA3761" s="35"/>
      <c r="AB3761" s="35"/>
      <c r="AC3761" s="35"/>
      <c r="AD3761" s="35"/>
      <c r="AE3761" s="35"/>
      <c r="AF3761" s="35"/>
      <c r="AG3761" s="35"/>
      <c r="AH3761" s="35"/>
      <c r="AI3761" s="35"/>
      <c r="AJ3761" s="35"/>
      <c r="AK3761" s="35"/>
    </row>
    <row r="3762" spans="7:37" s="13" customFormat="1" ht="13.9" customHeight="1" x14ac:dyDescent="0.3">
      <c r="G3762" s="44"/>
      <c r="H3762" s="44"/>
      <c r="I3762" s="44"/>
      <c r="J3762" s="44"/>
      <c r="K3762" s="44"/>
      <c r="L3762" s="44"/>
      <c r="M3762" s="44"/>
      <c r="N3762" s="44"/>
      <c r="O3762" s="44"/>
      <c r="P3762" s="44"/>
      <c r="Q3762" s="44"/>
      <c r="R3762" s="44"/>
      <c r="S3762" s="44"/>
      <c r="T3762" s="44"/>
      <c r="U3762" s="44"/>
      <c r="V3762" s="44"/>
      <c r="W3762" s="44"/>
      <c r="X3762" s="44"/>
      <c r="Y3762" s="44"/>
      <c r="Z3762" s="44"/>
      <c r="AA3762" s="35"/>
      <c r="AB3762" s="35"/>
      <c r="AC3762" s="35"/>
      <c r="AD3762" s="35"/>
      <c r="AE3762" s="35"/>
      <c r="AF3762" s="35"/>
      <c r="AG3762" s="35"/>
      <c r="AH3762" s="35"/>
      <c r="AI3762" s="35"/>
      <c r="AJ3762" s="35"/>
      <c r="AK3762" s="35"/>
    </row>
    <row r="3763" spans="7:37" s="13" customFormat="1" ht="13.9" customHeight="1" x14ac:dyDescent="0.3">
      <c r="G3763" s="44"/>
      <c r="H3763" s="44"/>
      <c r="I3763" s="44"/>
      <c r="J3763" s="44"/>
      <c r="K3763" s="44"/>
      <c r="L3763" s="44"/>
      <c r="M3763" s="44"/>
      <c r="N3763" s="44"/>
      <c r="O3763" s="44"/>
      <c r="P3763" s="44"/>
      <c r="Q3763" s="44"/>
      <c r="R3763" s="44"/>
      <c r="S3763" s="44"/>
      <c r="T3763" s="44"/>
      <c r="U3763" s="44"/>
      <c r="V3763" s="44"/>
      <c r="W3763" s="44"/>
      <c r="X3763" s="44"/>
      <c r="Y3763" s="44"/>
      <c r="Z3763" s="44"/>
      <c r="AA3763" s="35"/>
      <c r="AB3763" s="35"/>
      <c r="AC3763" s="35"/>
      <c r="AD3763" s="35"/>
      <c r="AE3763" s="35"/>
      <c r="AF3763" s="35"/>
      <c r="AG3763" s="35"/>
      <c r="AH3763" s="35"/>
      <c r="AI3763" s="35"/>
      <c r="AJ3763" s="35"/>
      <c r="AK3763" s="35"/>
    </row>
    <row r="3764" spans="7:37" s="13" customFormat="1" ht="13.9" customHeight="1" x14ac:dyDescent="0.3">
      <c r="G3764" s="44"/>
      <c r="H3764" s="44"/>
      <c r="I3764" s="44"/>
      <c r="J3764" s="44"/>
      <c r="K3764" s="44"/>
      <c r="L3764" s="44"/>
      <c r="M3764" s="44"/>
      <c r="N3764" s="44"/>
      <c r="O3764" s="44"/>
      <c r="P3764" s="44"/>
      <c r="Q3764" s="44"/>
      <c r="R3764" s="44"/>
      <c r="S3764" s="44"/>
      <c r="T3764" s="44"/>
      <c r="U3764" s="44"/>
      <c r="V3764" s="44"/>
      <c r="W3764" s="44"/>
      <c r="X3764" s="44"/>
      <c r="Y3764" s="44"/>
      <c r="Z3764" s="44"/>
      <c r="AA3764" s="35"/>
      <c r="AB3764" s="35"/>
      <c r="AC3764" s="35"/>
      <c r="AD3764" s="35"/>
      <c r="AE3764" s="35"/>
      <c r="AF3764" s="35"/>
      <c r="AG3764" s="35"/>
      <c r="AH3764" s="35"/>
      <c r="AI3764" s="35"/>
      <c r="AJ3764" s="35"/>
      <c r="AK3764" s="35"/>
    </row>
    <row r="3765" spans="7:37" s="13" customFormat="1" ht="13.9" customHeight="1" x14ac:dyDescent="0.3">
      <c r="G3765" s="44"/>
      <c r="H3765" s="44"/>
      <c r="I3765" s="44"/>
      <c r="J3765" s="44"/>
      <c r="K3765" s="44"/>
      <c r="L3765" s="44"/>
      <c r="M3765" s="44"/>
      <c r="N3765" s="44"/>
      <c r="O3765" s="44"/>
      <c r="P3765" s="44"/>
      <c r="Q3765" s="44"/>
      <c r="R3765" s="44"/>
      <c r="S3765" s="44"/>
      <c r="T3765" s="44"/>
      <c r="U3765" s="44"/>
      <c r="V3765" s="44"/>
      <c r="W3765" s="44"/>
      <c r="X3765" s="44"/>
      <c r="Y3765" s="44"/>
      <c r="Z3765" s="44"/>
      <c r="AA3765" s="35"/>
      <c r="AB3765" s="35"/>
      <c r="AC3765" s="35"/>
      <c r="AD3765" s="35"/>
      <c r="AE3765" s="35"/>
      <c r="AF3765" s="35"/>
      <c r="AG3765" s="35"/>
      <c r="AH3765" s="35"/>
      <c r="AI3765" s="35"/>
      <c r="AJ3765" s="35"/>
      <c r="AK3765" s="35"/>
    </row>
    <row r="3766" spans="7:37" s="13" customFormat="1" ht="13.9" customHeight="1" x14ac:dyDescent="0.3">
      <c r="G3766" s="44"/>
      <c r="H3766" s="44"/>
      <c r="I3766" s="44"/>
      <c r="J3766" s="44"/>
      <c r="K3766" s="44"/>
      <c r="L3766" s="44"/>
      <c r="M3766" s="44"/>
      <c r="N3766" s="44"/>
      <c r="O3766" s="44"/>
      <c r="P3766" s="44"/>
      <c r="Q3766" s="44"/>
      <c r="R3766" s="44"/>
      <c r="S3766" s="44"/>
      <c r="T3766" s="44"/>
      <c r="U3766" s="44"/>
      <c r="V3766" s="44"/>
      <c r="W3766" s="44"/>
      <c r="X3766" s="44"/>
      <c r="Y3766" s="44"/>
      <c r="Z3766" s="44"/>
      <c r="AA3766" s="35"/>
      <c r="AB3766" s="35"/>
      <c r="AC3766" s="35"/>
      <c r="AD3766" s="35"/>
      <c r="AE3766" s="35"/>
      <c r="AF3766" s="35"/>
      <c r="AG3766" s="35"/>
      <c r="AH3766" s="35"/>
      <c r="AI3766" s="35"/>
      <c r="AJ3766" s="35"/>
      <c r="AK3766" s="35"/>
    </row>
    <row r="3767" spans="7:37" s="13" customFormat="1" ht="13.9" customHeight="1" x14ac:dyDescent="0.3">
      <c r="G3767" s="44"/>
      <c r="H3767" s="44"/>
      <c r="I3767" s="44"/>
      <c r="J3767" s="44"/>
      <c r="K3767" s="44"/>
      <c r="L3767" s="44"/>
      <c r="M3767" s="44"/>
      <c r="N3767" s="44"/>
      <c r="O3767" s="44"/>
      <c r="P3767" s="44"/>
      <c r="Q3767" s="44"/>
      <c r="R3767" s="44"/>
      <c r="S3767" s="44"/>
      <c r="T3767" s="44"/>
      <c r="U3767" s="44"/>
      <c r="V3767" s="44"/>
      <c r="W3767" s="44"/>
      <c r="X3767" s="44"/>
      <c r="Y3767" s="44"/>
      <c r="Z3767" s="44"/>
      <c r="AA3767" s="35"/>
      <c r="AB3767" s="35"/>
      <c r="AC3767" s="35"/>
      <c r="AD3767" s="35"/>
      <c r="AE3767" s="35"/>
      <c r="AF3767" s="35"/>
      <c r="AG3767" s="35"/>
      <c r="AH3767" s="35"/>
      <c r="AI3767" s="35"/>
      <c r="AJ3767" s="35"/>
      <c r="AK3767" s="35"/>
    </row>
    <row r="3768" spans="7:37" s="13" customFormat="1" ht="13.9" customHeight="1" x14ac:dyDescent="0.3">
      <c r="G3768" s="44"/>
      <c r="H3768" s="44"/>
      <c r="I3768" s="44"/>
      <c r="J3768" s="44"/>
      <c r="K3768" s="44"/>
      <c r="L3768" s="44"/>
      <c r="M3768" s="44"/>
      <c r="N3768" s="44"/>
      <c r="O3768" s="44"/>
      <c r="P3768" s="44"/>
      <c r="Q3768" s="44"/>
      <c r="R3768" s="44"/>
      <c r="S3768" s="44"/>
      <c r="T3768" s="44"/>
      <c r="U3768" s="44"/>
      <c r="V3768" s="44"/>
      <c r="W3768" s="44"/>
      <c r="X3768" s="44"/>
      <c r="Y3768" s="44"/>
      <c r="Z3768" s="44"/>
      <c r="AA3768" s="35"/>
      <c r="AB3768" s="35"/>
      <c r="AC3768" s="35"/>
      <c r="AD3768" s="35"/>
      <c r="AE3768" s="35"/>
      <c r="AF3768" s="35"/>
      <c r="AG3768" s="35"/>
      <c r="AH3768" s="35"/>
      <c r="AI3768" s="35"/>
      <c r="AJ3768" s="35"/>
      <c r="AK3768" s="35"/>
    </row>
    <row r="3769" spans="7:37" s="13" customFormat="1" ht="13.9" customHeight="1" x14ac:dyDescent="0.3">
      <c r="G3769" s="44"/>
      <c r="H3769" s="44"/>
      <c r="I3769" s="44"/>
      <c r="J3769" s="44"/>
      <c r="K3769" s="44"/>
      <c r="L3769" s="44"/>
      <c r="M3769" s="44"/>
      <c r="N3769" s="44"/>
      <c r="O3769" s="44"/>
      <c r="P3769" s="44"/>
      <c r="Q3769" s="44"/>
      <c r="R3769" s="44"/>
      <c r="S3769" s="44"/>
      <c r="T3769" s="44"/>
      <c r="U3769" s="44"/>
      <c r="V3769" s="44"/>
      <c r="W3769" s="44"/>
      <c r="X3769" s="44"/>
      <c r="Y3769" s="44"/>
      <c r="Z3769" s="44"/>
      <c r="AA3769" s="35"/>
      <c r="AB3769" s="35"/>
      <c r="AC3769" s="35"/>
      <c r="AD3769" s="35"/>
      <c r="AE3769" s="35"/>
      <c r="AF3769" s="35"/>
      <c r="AG3769" s="35"/>
      <c r="AH3769" s="35"/>
      <c r="AI3769" s="35"/>
      <c r="AJ3769" s="35"/>
      <c r="AK3769" s="35"/>
    </row>
    <row r="3770" spans="7:37" s="13" customFormat="1" ht="13.9" customHeight="1" x14ac:dyDescent="0.3">
      <c r="G3770" s="44"/>
      <c r="H3770" s="44"/>
      <c r="I3770" s="44"/>
      <c r="J3770" s="44"/>
      <c r="K3770" s="44"/>
      <c r="L3770" s="44"/>
      <c r="M3770" s="44"/>
      <c r="N3770" s="44"/>
      <c r="O3770" s="44"/>
      <c r="P3770" s="44"/>
      <c r="Q3770" s="44"/>
      <c r="R3770" s="44"/>
      <c r="S3770" s="44"/>
      <c r="T3770" s="44"/>
      <c r="U3770" s="44"/>
      <c r="V3770" s="44"/>
      <c r="W3770" s="44"/>
      <c r="X3770" s="44"/>
      <c r="Y3770" s="44"/>
      <c r="Z3770" s="44"/>
      <c r="AA3770" s="35"/>
      <c r="AB3770" s="35"/>
      <c r="AC3770" s="35"/>
      <c r="AD3770" s="35"/>
      <c r="AE3770" s="35"/>
      <c r="AF3770" s="35"/>
      <c r="AG3770" s="35"/>
      <c r="AH3770" s="35"/>
      <c r="AI3770" s="35"/>
      <c r="AJ3770" s="35"/>
      <c r="AK3770" s="35"/>
    </row>
    <row r="3771" spans="7:37" s="13" customFormat="1" ht="13.9" customHeight="1" x14ac:dyDescent="0.3">
      <c r="G3771" s="44"/>
      <c r="H3771" s="44"/>
      <c r="I3771" s="44"/>
      <c r="J3771" s="44"/>
      <c r="K3771" s="44"/>
      <c r="L3771" s="44"/>
      <c r="M3771" s="44"/>
      <c r="N3771" s="44"/>
      <c r="O3771" s="44"/>
      <c r="P3771" s="44"/>
      <c r="Q3771" s="44"/>
      <c r="R3771" s="44"/>
      <c r="S3771" s="44"/>
      <c r="T3771" s="44"/>
      <c r="U3771" s="44"/>
      <c r="V3771" s="44"/>
      <c r="W3771" s="44"/>
      <c r="X3771" s="44"/>
      <c r="Y3771" s="44"/>
      <c r="Z3771" s="44"/>
      <c r="AA3771" s="35"/>
      <c r="AB3771" s="35"/>
      <c r="AC3771" s="35"/>
      <c r="AD3771" s="35"/>
      <c r="AE3771" s="35"/>
      <c r="AF3771" s="35"/>
      <c r="AG3771" s="35"/>
      <c r="AH3771" s="35"/>
      <c r="AI3771" s="35"/>
      <c r="AJ3771" s="35"/>
      <c r="AK3771" s="35"/>
    </row>
    <row r="3772" spans="7:37" s="13" customFormat="1" ht="13.9" customHeight="1" x14ac:dyDescent="0.3">
      <c r="G3772" s="44"/>
      <c r="H3772" s="44"/>
      <c r="I3772" s="44"/>
      <c r="J3772" s="44"/>
      <c r="K3772" s="44"/>
      <c r="L3772" s="44"/>
      <c r="M3772" s="44"/>
      <c r="N3772" s="44"/>
      <c r="O3772" s="44"/>
      <c r="P3772" s="44"/>
      <c r="Q3772" s="44"/>
      <c r="R3772" s="44"/>
      <c r="S3772" s="44"/>
      <c r="T3772" s="44"/>
      <c r="U3772" s="44"/>
      <c r="V3772" s="44"/>
      <c r="W3772" s="44"/>
      <c r="X3772" s="44"/>
      <c r="Y3772" s="44"/>
      <c r="Z3772" s="44"/>
      <c r="AA3772" s="35"/>
      <c r="AB3772" s="35"/>
      <c r="AC3772" s="35"/>
      <c r="AD3772" s="35"/>
      <c r="AE3772" s="35"/>
      <c r="AF3772" s="35"/>
      <c r="AG3772" s="35"/>
      <c r="AH3772" s="35"/>
      <c r="AI3772" s="35"/>
      <c r="AJ3772" s="35"/>
      <c r="AK3772" s="35"/>
    </row>
    <row r="3773" spans="7:37" s="13" customFormat="1" ht="13.9" customHeight="1" x14ac:dyDescent="0.3">
      <c r="G3773" s="44"/>
      <c r="H3773" s="44"/>
      <c r="I3773" s="44"/>
      <c r="J3773" s="44"/>
      <c r="K3773" s="44"/>
      <c r="L3773" s="44"/>
      <c r="M3773" s="44"/>
      <c r="N3773" s="44"/>
      <c r="O3773" s="44"/>
      <c r="P3773" s="44"/>
      <c r="Q3773" s="44"/>
      <c r="R3773" s="44"/>
      <c r="S3773" s="44"/>
      <c r="T3773" s="44"/>
      <c r="U3773" s="44"/>
      <c r="V3773" s="44"/>
      <c r="W3773" s="44"/>
      <c r="X3773" s="44"/>
      <c r="Y3773" s="44"/>
      <c r="Z3773" s="44"/>
      <c r="AA3773" s="35"/>
      <c r="AB3773" s="35"/>
      <c r="AC3773" s="35"/>
      <c r="AD3773" s="35"/>
      <c r="AE3773" s="35"/>
      <c r="AF3773" s="35"/>
      <c r="AG3773" s="35"/>
      <c r="AH3773" s="35"/>
      <c r="AI3773" s="35"/>
      <c r="AJ3773" s="35"/>
      <c r="AK3773" s="35"/>
    </row>
    <row r="3774" spans="7:37" s="13" customFormat="1" ht="13.9" customHeight="1" x14ac:dyDescent="0.3">
      <c r="G3774" s="44"/>
      <c r="H3774" s="44"/>
      <c r="I3774" s="44"/>
      <c r="J3774" s="44"/>
      <c r="K3774" s="44"/>
      <c r="L3774" s="44"/>
      <c r="M3774" s="44"/>
      <c r="N3774" s="44"/>
      <c r="O3774" s="44"/>
      <c r="P3774" s="44"/>
      <c r="Q3774" s="44"/>
      <c r="R3774" s="44"/>
      <c r="S3774" s="44"/>
      <c r="T3774" s="44"/>
      <c r="U3774" s="44"/>
      <c r="V3774" s="44"/>
      <c r="W3774" s="44"/>
      <c r="X3774" s="44"/>
      <c r="Y3774" s="44"/>
      <c r="Z3774" s="44"/>
      <c r="AA3774" s="35"/>
      <c r="AB3774" s="35"/>
      <c r="AC3774" s="35"/>
      <c r="AD3774" s="35"/>
      <c r="AE3774" s="35"/>
      <c r="AF3774" s="35"/>
      <c r="AG3774" s="35"/>
      <c r="AH3774" s="35"/>
      <c r="AI3774" s="35"/>
      <c r="AJ3774" s="35"/>
      <c r="AK3774" s="35"/>
    </row>
    <row r="3775" spans="7:37" s="13" customFormat="1" ht="13.9" customHeight="1" x14ac:dyDescent="0.3">
      <c r="G3775" s="44"/>
      <c r="H3775" s="44"/>
      <c r="I3775" s="44"/>
      <c r="J3775" s="44"/>
      <c r="K3775" s="44"/>
      <c r="L3775" s="44"/>
      <c r="M3775" s="44"/>
      <c r="N3775" s="44"/>
      <c r="O3775" s="44"/>
      <c r="P3775" s="44"/>
      <c r="Q3775" s="44"/>
      <c r="R3775" s="44"/>
      <c r="S3775" s="44"/>
      <c r="T3775" s="44"/>
      <c r="U3775" s="44"/>
      <c r="V3775" s="44"/>
      <c r="W3775" s="44"/>
      <c r="X3775" s="44"/>
      <c r="Y3775" s="44"/>
      <c r="Z3775" s="44"/>
      <c r="AA3775" s="35"/>
      <c r="AB3775" s="35"/>
      <c r="AC3775" s="35"/>
      <c r="AD3775" s="35"/>
      <c r="AE3775" s="35"/>
      <c r="AF3775" s="35"/>
      <c r="AG3775" s="35"/>
      <c r="AH3775" s="35"/>
      <c r="AI3775" s="35"/>
      <c r="AJ3775" s="35"/>
      <c r="AK3775" s="35"/>
    </row>
    <row r="3776" spans="7:37" s="13" customFormat="1" ht="13.9" customHeight="1" x14ac:dyDescent="0.3">
      <c r="G3776" s="44"/>
      <c r="H3776" s="44"/>
      <c r="I3776" s="44"/>
      <c r="J3776" s="44"/>
      <c r="K3776" s="44"/>
      <c r="L3776" s="44"/>
      <c r="M3776" s="44"/>
      <c r="N3776" s="44"/>
      <c r="O3776" s="44"/>
      <c r="P3776" s="44"/>
      <c r="Q3776" s="44"/>
      <c r="R3776" s="44"/>
      <c r="S3776" s="44"/>
      <c r="T3776" s="44"/>
      <c r="U3776" s="44"/>
      <c r="V3776" s="44"/>
      <c r="W3776" s="44"/>
      <c r="X3776" s="44"/>
      <c r="Y3776" s="44"/>
      <c r="Z3776" s="44"/>
      <c r="AA3776" s="35"/>
      <c r="AB3776" s="35"/>
      <c r="AC3776" s="35"/>
      <c r="AD3776" s="35"/>
      <c r="AE3776" s="35"/>
      <c r="AF3776" s="35"/>
      <c r="AG3776" s="35"/>
      <c r="AH3776" s="35"/>
      <c r="AI3776" s="35"/>
      <c r="AJ3776" s="35"/>
      <c r="AK3776" s="35"/>
    </row>
    <row r="3777" spans="7:37" s="13" customFormat="1" ht="13.9" customHeight="1" x14ac:dyDescent="0.3">
      <c r="G3777" s="44"/>
      <c r="H3777" s="44"/>
      <c r="I3777" s="44"/>
      <c r="J3777" s="44"/>
      <c r="K3777" s="44"/>
      <c r="L3777" s="44"/>
      <c r="M3777" s="44"/>
      <c r="N3777" s="44"/>
      <c r="O3777" s="44"/>
      <c r="P3777" s="44"/>
      <c r="Q3777" s="44"/>
      <c r="R3777" s="44"/>
      <c r="S3777" s="44"/>
      <c r="T3777" s="44"/>
      <c r="U3777" s="44"/>
      <c r="V3777" s="44"/>
      <c r="W3777" s="44"/>
      <c r="X3777" s="44"/>
      <c r="Y3777" s="44"/>
      <c r="Z3777" s="44"/>
      <c r="AA3777" s="35"/>
      <c r="AB3777" s="35"/>
      <c r="AC3777" s="35"/>
      <c r="AD3777" s="35"/>
      <c r="AE3777" s="35"/>
      <c r="AF3777" s="35"/>
      <c r="AG3777" s="35"/>
      <c r="AH3777" s="35"/>
      <c r="AI3777" s="35"/>
      <c r="AJ3777" s="35"/>
      <c r="AK3777" s="35"/>
    </row>
    <row r="3778" spans="7:37" s="13" customFormat="1" ht="13.9" customHeight="1" x14ac:dyDescent="0.3">
      <c r="G3778" s="44"/>
      <c r="H3778" s="44"/>
      <c r="I3778" s="44"/>
      <c r="J3778" s="44"/>
      <c r="K3778" s="44"/>
      <c r="L3778" s="44"/>
      <c r="M3778" s="44"/>
      <c r="N3778" s="44"/>
      <c r="O3778" s="44"/>
      <c r="P3778" s="44"/>
      <c r="Q3778" s="44"/>
      <c r="R3778" s="44"/>
      <c r="S3778" s="44"/>
      <c r="T3778" s="44"/>
      <c r="U3778" s="44"/>
      <c r="V3778" s="44"/>
      <c r="W3778" s="44"/>
      <c r="X3778" s="44"/>
      <c r="Y3778" s="44"/>
      <c r="Z3778" s="44"/>
      <c r="AA3778" s="35"/>
      <c r="AB3778" s="35"/>
      <c r="AC3778" s="35"/>
      <c r="AD3778" s="35"/>
      <c r="AE3778" s="35"/>
      <c r="AF3778" s="35"/>
      <c r="AG3778" s="35"/>
      <c r="AH3778" s="35"/>
      <c r="AI3778" s="35"/>
      <c r="AJ3778" s="35"/>
      <c r="AK3778" s="35"/>
    </row>
    <row r="3779" spans="7:37" s="13" customFormat="1" ht="13.9" customHeight="1" x14ac:dyDescent="0.3">
      <c r="G3779" s="44"/>
      <c r="H3779" s="44"/>
      <c r="I3779" s="44"/>
      <c r="J3779" s="44"/>
      <c r="K3779" s="44"/>
      <c r="L3779" s="44"/>
      <c r="M3779" s="44"/>
      <c r="N3779" s="44"/>
      <c r="O3779" s="44"/>
      <c r="P3779" s="44"/>
      <c r="Q3779" s="44"/>
      <c r="R3779" s="44"/>
      <c r="S3779" s="44"/>
      <c r="T3779" s="44"/>
      <c r="U3779" s="44"/>
      <c r="V3779" s="44"/>
      <c r="W3779" s="44"/>
      <c r="X3779" s="44"/>
      <c r="Y3779" s="44"/>
      <c r="Z3779" s="44"/>
      <c r="AA3779" s="35"/>
      <c r="AB3779" s="35"/>
      <c r="AC3779" s="35"/>
      <c r="AD3779" s="35"/>
      <c r="AE3779" s="35"/>
      <c r="AF3779" s="35"/>
      <c r="AG3779" s="35"/>
      <c r="AH3779" s="35"/>
      <c r="AI3779" s="35"/>
      <c r="AJ3779" s="35"/>
      <c r="AK3779" s="35"/>
    </row>
    <row r="3780" spans="7:37" s="13" customFormat="1" ht="13.9" customHeight="1" x14ac:dyDescent="0.3">
      <c r="G3780" s="44"/>
      <c r="H3780" s="44"/>
      <c r="I3780" s="44"/>
      <c r="J3780" s="44"/>
      <c r="K3780" s="44"/>
      <c r="L3780" s="44"/>
      <c r="M3780" s="44"/>
      <c r="N3780" s="44"/>
      <c r="O3780" s="44"/>
      <c r="P3780" s="44"/>
      <c r="Q3780" s="44"/>
      <c r="R3780" s="44"/>
      <c r="S3780" s="44"/>
      <c r="T3780" s="44"/>
      <c r="U3780" s="44"/>
      <c r="V3780" s="44"/>
      <c r="W3780" s="44"/>
      <c r="X3780" s="44"/>
      <c r="Y3780" s="44"/>
      <c r="Z3780" s="44"/>
      <c r="AA3780" s="35"/>
      <c r="AB3780" s="35"/>
      <c r="AC3780" s="35"/>
      <c r="AD3780" s="35"/>
      <c r="AE3780" s="35"/>
      <c r="AF3780" s="35"/>
      <c r="AG3780" s="35"/>
      <c r="AH3780" s="35"/>
      <c r="AI3780" s="35"/>
      <c r="AJ3780" s="35"/>
      <c r="AK3780" s="35"/>
    </row>
    <row r="3781" spans="7:37" s="13" customFormat="1" ht="13.9" customHeight="1" x14ac:dyDescent="0.3">
      <c r="G3781" s="44"/>
      <c r="H3781" s="44"/>
      <c r="I3781" s="44"/>
      <c r="J3781" s="44"/>
      <c r="K3781" s="44"/>
      <c r="L3781" s="44"/>
      <c r="M3781" s="44"/>
      <c r="N3781" s="44"/>
      <c r="O3781" s="44"/>
      <c r="P3781" s="44"/>
      <c r="Q3781" s="44"/>
      <c r="R3781" s="44"/>
      <c r="S3781" s="44"/>
      <c r="T3781" s="44"/>
      <c r="U3781" s="44"/>
      <c r="V3781" s="44"/>
      <c r="W3781" s="44"/>
      <c r="X3781" s="44"/>
      <c r="Y3781" s="44"/>
      <c r="Z3781" s="44"/>
      <c r="AA3781" s="35"/>
      <c r="AB3781" s="35"/>
      <c r="AC3781" s="35"/>
      <c r="AD3781" s="35"/>
      <c r="AE3781" s="35"/>
      <c r="AF3781" s="35"/>
      <c r="AG3781" s="35"/>
      <c r="AH3781" s="35"/>
      <c r="AI3781" s="35"/>
      <c r="AJ3781" s="35"/>
      <c r="AK3781" s="35"/>
    </row>
    <row r="3782" spans="7:37" s="13" customFormat="1" ht="13.9" customHeight="1" x14ac:dyDescent="0.3">
      <c r="G3782" s="44"/>
      <c r="H3782" s="44"/>
      <c r="I3782" s="44"/>
      <c r="J3782" s="44"/>
      <c r="K3782" s="44"/>
      <c r="L3782" s="44"/>
      <c r="M3782" s="44"/>
      <c r="N3782" s="44"/>
      <c r="O3782" s="44"/>
      <c r="P3782" s="44"/>
      <c r="Q3782" s="44"/>
      <c r="R3782" s="44"/>
      <c r="S3782" s="44"/>
      <c r="T3782" s="44"/>
      <c r="U3782" s="44"/>
      <c r="V3782" s="44"/>
      <c r="W3782" s="44"/>
      <c r="X3782" s="44"/>
      <c r="Y3782" s="44"/>
      <c r="Z3782" s="44"/>
      <c r="AA3782" s="35"/>
      <c r="AB3782" s="35"/>
      <c r="AC3782" s="35"/>
      <c r="AD3782" s="35"/>
      <c r="AE3782" s="35"/>
      <c r="AF3782" s="35"/>
      <c r="AG3782" s="35"/>
      <c r="AH3782" s="35"/>
      <c r="AI3782" s="35"/>
      <c r="AJ3782" s="35"/>
      <c r="AK3782" s="35"/>
    </row>
    <row r="3783" spans="7:37" s="13" customFormat="1" ht="13.9" customHeight="1" x14ac:dyDescent="0.3">
      <c r="G3783" s="44"/>
      <c r="H3783" s="44"/>
      <c r="I3783" s="44"/>
      <c r="J3783" s="44"/>
      <c r="K3783" s="44"/>
      <c r="L3783" s="44"/>
      <c r="M3783" s="44"/>
      <c r="N3783" s="44"/>
      <c r="O3783" s="44"/>
      <c r="P3783" s="44"/>
      <c r="Q3783" s="44"/>
      <c r="R3783" s="44"/>
      <c r="S3783" s="44"/>
      <c r="T3783" s="44"/>
      <c r="U3783" s="44"/>
      <c r="V3783" s="44"/>
      <c r="W3783" s="44"/>
      <c r="X3783" s="44"/>
      <c r="Y3783" s="44"/>
      <c r="Z3783" s="44"/>
      <c r="AA3783" s="35"/>
      <c r="AB3783" s="35"/>
      <c r="AC3783" s="35"/>
      <c r="AD3783" s="35"/>
      <c r="AE3783" s="35"/>
      <c r="AF3783" s="35"/>
      <c r="AG3783" s="35"/>
      <c r="AH3783" s="35"/>
      <c r="AI3783" s="35"/>
      <c r="AJ3783" s="35"/>
      <c r="AK3783" s="35"/>
    </row>
    <row r="3784" spans="7:37" s="13" customFormat="1" ht="13.9" customHeight="1" x14ac:dyDescent="0.3">
      <c r="G3784" s="44"/>
      <c r="H3784" s="44"/>
      <c r="I3784" s="44"/>
      <c r="J3784" s="44"/>
      <c r="K3784" s="44"/>
      <c r="L3784" s="44"/>
      <c r="M3784" s="44"/>
      <c r="N3784" s="44"/>
      <c r="O3784" s="44"/>
      <c r="P3784" s="44"/>
      <c r="Q3784" s="44"/>
      <c r="R3784" s="44"/>
      <c r="S3784" s="44"/>
      <c r="T3784" s="44"/>
      <c r="U3784" s="44"/>
      <c r="V3784" s="44"/>
      <c r="W3784" s="44"/>
      <c r="X3784" s="44"/>
      <c r="Y3784" s="44"/>
      <c r="Z3784" s="44"/>
      <c r="AA3784" s="35"/>
      <c r="AB3784" s="35"/>
      <c r="AC3784" s="35"/>
      <c r="AD3784" s="35"/>
      <c r="AE3784" s="35"/>
      <c r="AF3784" s="35"/>
      <c r="AG3784" s="35"/>
      <c r="AH3784" s="35"/>
      <c r="AI3784" s="35"/>
      <c r="AJ3784" s="35"/>
      <c r="AK3784" s="35"/>
    </row>
    <row r="3785" spans="7:37" s="13" customFormat="1" ht="13.9" customHeight="1" x14ac:dyDescent="0.3">
      <c r="G3785" s="44"/>
      <c r="H3785" s="44"/>
      <c r="I3785" s="44"/>
      <c r="J3785" s="44"/>
      <c r="K3785" s="44"/>
      <c r="L3785" s="44"/>
      <c r="M3785" s="44"/>
      <c r="N3785" s="44"/>
      <c r="O3785" s="44"/>
      <c r="P3785" s="44"/>
      <c r="Q3785" s="44"/>
      <c r="R3785" s="44"/>
      <c r="S3785" s="44"/>
      <c r="T3785" s="44"/>
      <c r="U3785" s="44"/>
      <c r="V3785" s="44"/>
      <c r="W3785" s="44"/>
      <c r="X3785" s="44"/>
      <c r="Y3785" s="44"/>
      <c r="Z3785" s="44"/>
      <c r="AA3785" s="35"/>
      <c r="AB3785" s="35"/>
      <c r="AC3785" s="35"/>
      <c r="AD3785" s="35"/>
      <c r="AE3785" s="35"/>
      <c r="AF3785" s="35"/>
      <c r="AG3785" s="35"/>
      <c r="AH3785" s="35"/>
      <c r="AI3785" s="35"/>
      <c r="AJ3785" s="35"/>
      <c r="AK3785" s="35"/>
    </row>
    <row r="3786" spans="7:37" s="13" customFormat="1" ht="13.9" customHeight="1" x14ac:dyDescent="0.3">
      <c r="G3786" s="44"/>
      <c r="H3786" s="44"/>
      <c r="I3786" s="44"/>
      <c r="J3786" s="44"/>
      <c r="K3786" s="44"/>
      <c r="L3786" s="44"/>
      <c r="M3786" s="44"/>
      <c r="N3786" s="44"/>
      <c r="O3786" s="44"/>
      <c r="P3786" s="44"/>
      <c r="Q3786" s="44"/>
      <c r="R3786" s="44"/>
      <c r="S3786" s="44"/>
      <c r="T3786" s="44"/>
      <c r="U3786" s="44"/>
      <c r="V3786" s="44"/>
      <c r="W3786" s="44"/>
      <c r="X3786" s="44"/>
      <c r="Y3786" s="44"/>
      <c r="Z3786" s="44"/>
      <c r="AA3786" s="35"/>
      <c r="AB3786" s="35"/>
      <c r="AC3786" s="35"/>
      <c r="AD3786" s="35"/>
      <c r="AE3786" s="35"/>
      <c r="AF3786" s="35"/>
      <c r="AG3786" s="35"/>
      <c r="AH3786" s="35"/>
      <c r="AI3786" s="35"/>
      <c r="AJ3786" s="35"/>
      <c r="AK3786" s="35"/>
    </row>
    <row r="3787" spans="7:37" s="13" customFormat="1" ht="13.9" customHeight="1" x14ac:dyDescent="0.3">
      <c r="G3787" s="44"/>
      <c r="H3787" s="44"/>
      <c r="I3787" s="44"/>
      <c r="J3787" s="44"/>
      <c r="K3787" s="44"/>
      <c r="L3787" s="44"/>
      <c r="M3787" s="44"/>
      <c r="N3787" s="44"/>
      <c r="O3787" s="44"/>
      <c r="P3787" s="44"/>
      <c r="Q3787" s="44"/>
      <c r="R3787" s="44"/>
      <c r="S3787" s="44"/>
      <c r="T3787" s="44"/>
      <c r="U3787" s="44"/>
      <c r="V3787" s="44"/>
      <c r="W3787" s="44"/>
      <c r="X3787" s="44"/>
      <c r="Y3787" s="44"/>
      <c r="Z3787" s="44"/>
      <c r="AA3787" s="35"/>
      <c r="AB3787" s="35"/>
      <c r="AC3787" s="35"/>
      <c r="AD3787" s="35"/>
      <c r="AE3787" s="35"/>
      <c r="AF3787" s="35"/>
      <c r="AG3787" s="35"/>
      <c r="AH3787" s="35"/>
      <c r="AI3787" s="35"/>
      <c r="AJ3787" s="35"/>
      <c r="AK3787" s="35"/>
    </row>
    <row r="3788" spans="7:37" s="13" customFormat="1" ht="13.9" customHeight="1" x14ac:dyDescent="0.3">
      <c r="G3788" s="44"/>
      <c r="H3788" s="44"/>
      <c r="I3788" s="44"/>
      <c r="J3788" s="44"/>
      <c r="K3788" s="44"/>
      <c r="L3788" s="44"/>
      <c r="M3788" s="44"/>
      <c r="N3788" s="44"/>
      <c r="O3788" s="44"/>
      <c r="P3788" s="44"/>
      <c r="Q3788" s="44"/>
      <c r="R3788" s="44"/>
      <c r="S3788" s="44"/>
      <c r="T3788" s="44"/>
      <c r="U3788" s="44"/>
      <c r="V3788" s="44"/>
      <c r="W3788" s="44"/>
      <c r="X3788" s="44"/>
      <c r="Y3788" s="44"/>
      <c r="Z3788" s="44"/>
      <c r="AA3788" s="35"/>
      <c r="AB3788" s="35"/>
      <c r="AC3788" s="35"/>
      <c r="AD3788" s="35"/>
      <c r="AE3788" s="35"/>
      <c r="AF3788" s="35"/>
      <c r="AG3788" s="35"/>
      <c r="AH3788" s="35"/>
      <c r="AI3788" s="35"/>
      <c r="AJ3788" s="35"/>
      <c r="AK3788" s="35"/>
    </row>
    <row r="3789" spans="7:37" s="13" customFormat="1" ht="13.9" customHeight="1" x14ac:dyDescent="0.3">
      <c r="G3789" s="44"/>
      <c r="H3789" s="44"/>
      <c r="I3789" s="44"/>
      <c r="J3789" s="44"/>
      <c r="K3789" s="44"/>
      <c r="L3789" s="44"/>
      <c r="M3789" s="44"/>
      <c r="N3789" s="44"/>
      <c r="O3789" s="44"/>
      <c r="P3789" s="44"/>
      <c r="Q3789" s="44"/>
      <c r="R3789" s="44"/>
      <c r="S3789" s="44"/>
      <c r="T3789" s="44"/>
      <c r="U3789" s="44"/>
      <c r="V3789" s="44"/>
      <c r="W3789" s="44"/>
      <c r="X3789" s="44"/>
      <c r="Y3789" s="44"/>
      <c r="Z3789" s="44"/>
      <c r="AA3789" s="35"/>
      <c r="AB3789" s="35"/>
      <c r="AC3789" s="35"/>
      <c r="AD3789" s="35"/>
      <c r="AE3789" s="35"/>
      <c r="AF3789" s="35"/>
      <c r="AG3789" s="35"/>
      <c r="AH3789" s="35"/>
      <c r="AI3789" s="35"/>
      <c r="AJ3789" s="35"/>
      <c r="AK3789" s="35"/>
    </row>
    <row r="3790" spans="7:37" s="13" customFormat="1" ht="13.9" customHeight="1" x14ac:dyDescent="0.3">
      <c r="G3790" s="44"/>
      <c r="H3790" s="44"/>
      <c r="I3790" s="44"/>
      <c r="J3790" s="44"/>
      <c r="K3790" s="44"/>
      <c r="L3790" s="44"/>
      <c r="M3790" s="44"/>
      <c r="N3790" s="44"/>
      <c r="O3790" s="44"/>
      <c r="P3790" s="44"/>
      <c r="Q3790" s="44"/>
      <c r="R3790" s="44"/>
      <c r="S3790" s="44"/>
      <c r="T3790" s="44"/>
      <c r="U3790" s="44"/>
      <c r="V3790" s="44"/>
      <c r="W3790" s="44"/>
      <c r="X3790" s="44"/>
      <c r="Y3790" s="44"/>
      <c r="Z3790" s="44"/>
      <c r="AA3790" s="35"/>
      <c r="AB3790" s="35"/>
      <c r="AC3790" s="35"/>
      <c r="AD3790" s="35"/>
      <c r="AE3790" s="35"/>
      <c r="AF3790" s="35"/>
      <c r="AG3790" s="35"/>
      <c r="AH3790" s="35"/>
      <c r="AI3790" s="35"/>
      <c r="AJ3790" s="35"/>
      <c r="AK3790" s="35"/>
    </row>
    <row r="3791" spans="7:37" s="13" customFormat="1" ht="13.9" customHeight="1" x14ac:dyDescent="0.3">
      <c r="G3791" s="44"/>
      <c r="H3791" s="44"/>
      <c r="I3791" s="44"/>
      <c r="J3791" s="44"/>
      <c r="K3791" s="44"/>
      <c r="L3791" s="44"/>
      <c r="M3791" s="44"/>
      <c r="N3791" s="44"/>
      <c r="O3791" s="44"/>
      <c r="P3791" s="44"/>
      <c r="Q3791" s="44"/>
      <c r="R3791" s="44"/>
      <c r="S3791" s="44"/>
      <c r="T3791" s="44"/>
      <c r="U3791" s="44"/>
      <c r="V3791" s="44"/>
      <c r="W3791" s="44"/>
      <c r="X3791" s="44"/>
      <c r="Y3791" s="44"/>
      <c r="Z3791" s="44"/>
      <c r="AA3791" s="35"/>
      <c r="AB3791" s="35"/>
      <c r="AC3791" s="35"/>
      <c r="AD3791" s="35"/>
      <c r="AE3791" s="35"/>
      <c r="AF3791" s="35"/>
      <c r="AG3791" s="35"/>
      <c r="AH3791" s="35"/>
      <c r="AI3791" s="35"/>
      <c r="AJ3791" s="35"/>
      <c r="AK3791" s="35"/>
    </row>
    <row r="3792" spans="7:37" s="13" customFormat="1" ht="13.9" customHeight="1" x14ac:dyDescent="0.3">
      <c r="G3792" s="44"/>
      <c r="H3792" s="44"/>
      <c r="I3792" s="44"/>
      <c r="J3792" s="44"/>
      <c r="K3792" s="44"/>
      <c r="L3792" s="44"/>
      <c r="M3792" s="44"/>
      <c r="N3792" s="44"/>
      <c r="O3792" s="44"/>
      <c r="P3792" s="44"/>
      <c r="Q3792" s="44"/>
      <c r="R3792" s="44"/>
      <c r="S3792" s="44"/>
      <c r="T3792" s="44"/>
      <c r="U3792" s="44"/>
      <c r="V3792" s="44"/>
      <c r="W3792" s="44"/>
      <c r="X3792" s="44"/>
      <c r="Y3792" s="44"/>
      <c r="Z3792" s="44"/>
      <c r="AA3792" s="35"/>
      <c r="AB3792" s="35"/>
      <c r="AC3792" s="35"/>
      <c r="AD3792" s="35"/>
      <c r="AE3792" s="35"/>
      <c r="AF3792" s="35"/>
      <c r="AG3792" s="35"/>
      <c r="AH3792" s="35"/>
      <c r="AI3792" s="35"/>
      <c r="AJ3792" s="35"/>
      <c r="AK3792" s="35"/>
    </row>
    <row r="3793" spans="7:37" s="13" customFormat="1" ht="13.9" customHeight="1" x14ac:dyDescent="0.3">
      <c r="G3793" s="44"/>
      <c r="H3793" s="44"/>
      <c r="I3793" s="44"/>
      <c r="J3793" s="44"/>
      <c r="K3793" s="44"/>
      <c r="L3793" s="44"/>
      <c r="M3793" s="44"/>
      <c r="N3793" s="44"/>
      <c r="O3793" s="44"/>
      <c r="P3793" s="44"/>
      <c r="Q3793" s="44"/>
      <c r="R3793" s="44"/>
      <c r="S3793" s="44"/>
      <c r="T3793" s="44"/>
      <c r="U3793" s="44"/>
      <c r="V3793" s="44"/>
      <c r="W3793" s="44"/>
      <c r="X3793" s="44"/>
      <c r="Y3793" s="44"/>
      <c r="Z3793" s="44"/>
      <c r="AA3793" s="35"/>
      <c r="AB3793" s="35"/>
      <c r="AC3793" s="35"/>
      <c r="AD3793" s="35"/>
      <c r="AE3793" s="35"/>
      <c r="AF3793" s="35"/>
      <c r="AG3793" s="35"/>
      <c r="AH3793" s="35"/>
      <c r="AI3793" s="35"/>
      <c r="AJ3793" s="35"/>
      <c r="AK3793" s="35"/>
    </row>
    <row r="3794" spans="7:37" s="13" customFormat="1" ht="13.9" customHeight="1" x14ac:dyDescent="0.3">
      <c r="G3794" s="44"/>
      <c r="H3794" s="44"/>
      <c r="I3794" s="44"/>
      <c r="J3794" s="44"/>
      <c r="K3794" s="44"/>
      <c r="L3794" s="44"/>
      <c r="M3794" s="44"/>
      <c r="N3794" s="44"/>
      <c r="O3794" s="44"/>
      <c r="P3794" s="44"/>
      <c r="Q3794" s="44"/>
      <c r="R3794" s="44"/>
      <c r="S3794" s="44"/>
      <c r="T3794" s="44"/>
      <c r="U3794" s="44"/>
      <c r="V3794" s="44"/>
      <c r="W3794" s="44"/>
      <c r="X3794" s="44"/>
      <c r="Y3794" s="44"/>
      <c r="Z3794" s="44"/>
      <c r="AA3794" s="35"/>
      <c r="AB3794" s="35"/>
      <c r="AC3794" s="35"/>
      <c r="AD3794" s="35"/>
      <c r="AE3794" s="35"/>
      <c r="AF3794" s="35"/>
      <c r="AG3794" s="35"/>
      <c r="AH3794" s="35"/>
      <c r="AI3794" s="35"/>
      <c r="AJ3794" s="35"/>
      <c r="AK3794" s="35"/>
    </row>
    <row r="3795" spans="7:37" s="13" customFormat="1" ht="13.9" customHeight="1" x14ac:dyDescent="0.3">
      <c r="G3795" s="44"/>
      <c r="H3795" s="44"/>
      <c r="I3795" s="44"/>
      <c r="J3795" s="44"/>
      <c r="K3795" s="44"/>
      <c r="L3795" s="44"/>
      <c r="M3795" s="44"/>
      <c r="N3795" s="44"/>
      <c r="O3795" s="44"/>
      <c r="P3795" s="44"/>
      <c r="Q3795" s="44"/>
      <c r="R3795" s="44"/>
      <c r="S3795" s="44"/>
      <c r="T3795" s="44"/>
      <c r="U3795" s="44"/>
      <c r="V3795" s="44"/>
      <c r="W3795" s="44"/>
      <c r="X3795" s="44"/>
      <c r="Y3795" s="44"/>
      <c r="Z3795" s="44"/>
      <c r="AA3795" s="35"/>
      <c r="AB3795" s="35"/>
      <c r="AC3795" s="35"/>
      <c r="AD3795" s="35"/>
      <c r="AE3795" s="35"/>
      <c r="AF3795" s="35"/>
      <c r="AG3795" s="35"/>
      <c r="AH3795" s="35"/>
      <c r="AI3795" s="35"/>
      <c r="AJ3795" s="35"/>
      <c r="AK3795" s="35"/>
    </row>
    <row r="3796" spans="7:37" s="13" customFormat="1" ht="13.9" customHeight="1" x14ac:dyDescent="0.3">
      <c r="G3796" s="44"/>
      <c r="H3796" s="44"/>
      <c r="I3796" s="44"/>
      <c r="J3796" s="44"/>
      <c r="K3796" s="44"/>
      <c r="L3796" s="44"/>
      <c r="M3796" s="44"/>
      <c r="N3796" s="44"/>
      <c r="O3796" s="44"/>
      <c r="P3796" s="44"/>
      <c r="Q3796" s="44"/>
      <c r="R3796" s="44"/>
      <c r="S3796" s="44"/>
      <c r="T3796" s="44"/>
      <c r="U3796" s="44"/>
      <c r="V3796" s="44"/>
      <c r="W3796" s="44"/>
      <c r="X3796" s="44"/>
      <c r="Y3796" s="44"/>
      <c r="Z3796" s="44"/>
      <c r="AA3796" s="35"/>
      <c r="AB3796" s="35"/>
      <c r="AC3796" s="35"/>
      <c r="AD3796" s="35"/>
      <c r="AE3796" s="35"/>
      <c r="AF3796" s="35"/>
      <c r="AG3796" s="35"/>
      <c r="AH3796" s="35"/>
      <c r="AI3796" s="35"/>
      <c r="AJ3796" s="35"/>
      <c r="AK3796" s="35"/>
    </row>
    <row r="3797" spans="7:37" s="13" customFormat="1" ht="13.9" customHeight="1" x14ac:dyDescent="0.3">
      <c r="G3797" s="44"/>
      <c r="H3797" s="44"/>
      <c r="I3797" s="44"/>
      <c r="J3797" s="44"/>
      <c r="K3797" s="44"/>
      <c r="L3797" s="44"/>
      <c r="M3797" s="44"/>
      <c r="N3797" s="44"/>
      <c r="O3797" s="44"/>
      <c r="P3797" s="44"/>
      <c r="Q3797" s="44"/>
      <c r="R3797" s="44"/>
      <c r="S3797" s="44"/>
      <c r="T3797" s="44"/>
      <c r="U3797" s="44"/>
      <c r="V3797" s="44"/>
      <c r="W3797" s="44"/>
      <c r="X3797" s="44"/>
      <c r="Y3797" s="44"/>
      <c r="Z3797" s="44"/>
      <c r="AA3797" s="35"/>
      <c r="AB3797" s="35"/>
      <c r="AC3797" s="35"/>
      <c r="AD3797" s="35"/>
      <c r="AE3797" s="35"/>
      <c r="AF3797" s="35"/>
      <c r="AG3797" s="35"/>
      <c r="AH3797" s="35"/>
      <c r="AI3797" s="35"/>
      <c r="AJ3797" s="35"/>
      <c r="AK3797" s="35"/>
    </row>
    <row r="3798" spans="7:37" s="13" customFormat="1" ht="13.9" customHeight="1" x14ac:dyDescent="0.3">
      <c r="G3798" s="44"/>
      <c r="H3798" s="44"/>
      <c r="I3798" s="44"/>
      <c r="J3798" s="44"/>
      <c r="K3798" s="44"/>
      <c r="L3798" s="44"/>
      <c r="M3798" s="44"/>
      <c r="N3798" s="44"/>
      <c r="O3798" s="44"/>
      <c r="P3798" s="44"/>
      <c r="Q3798" s="44"/>
      <c r="R3798" s="44"/>
      <c r="S3798" s="44"/>
      <c r="T3798" s="44"/>
      <c r="U3798" s="44"/>
      <c r="V3798" s="44"/>
      <c r="W3798" s="44"/>
      <c r="X3798" s="44"/>
      <c r="Y3798" s="44"/>
      <c r="Z3798" s="44"/>
      <c r="AA3798" s="35"/>
      <c r="AB3798" s="35"/>
      <c r="AC3798" s="35"/>
      <c r="AD3798" s="35"/>
      <c r="AE3798" s="35"/>
      <c r="AF3798" s="35"/>
      <c r="AG3798" s="35"/>
      <c r="AH3798" s="35"/>
      <c r="AI3798" s="35"/>
      <c r="AJ3798" s="35"/>
      <c r="AK3798" s="35"/>
    </row>
    <row r="3799" spans="7:37" s="13" customFormat="1" ht="13.9" customHeight="1" x14ac:dyDescent="0.3">
      <c r="G3799" s="44"/>
      <c r="H3799" s="44"/>
      <c r="I3799" s="44"/>
      <c r="J3799" s="44"/>
      <c r="K3799" s="44"/>
      <c r="L3799" s="44"/>
      <c r="M3799" s="44"/>
      <c r="N3799" s="44"/>
      <c r="O3799" s="44"/>
      <c r="P3799" s="44"/>
      <c r="Q3799" s="44"/>
      <c r="R3799" s="44"/>
      <c r="S3799" s="44"/>
      <c r="T3799" s="44"/>
      <c r="U3799" s="44"/>
      <c r="V3799" s="44"/>
      <c r="W3799" s="44"/>
      <c r="X3799" s="44"/>
      <c r="Y3799" s="44"/>
      <c r="Z3799" s="44"/>
      <c r="AA3799" s="35"/>
      <c r="AB3799" s="35"/>
      <c r="AC3799" s="35"/>
      <c r="AD3799" s="35"/>
      <c r="AE3799" s="35"/>
      <c r="AF3799" s="35"/>
      <c r="AG3799" s="35"/>
      <c r="AH3799" s="35"/>
      <c r="AI3799" s="35"/>
      <c r="AJ3799" s="35"/>
      <c r="AK3799" s="35"/>
    </row>
    <row r="3800" spans="7:37" s="13" customFormat="1" ht="13.9" customHeight="1" x14ac:dyDescent="0.3">
      <c r="G3800" s="44"/>
      <c r="H3800" s="44"/>
      <c r="I3800" s="44"/>
      <c r="J3800" s="44"/>
      <c r="K3800" s="44"/>
      <c r="L3800" s="44"/>
      <c r="M3800" s="44"/>
      <c r="N3800" s="44"/>
      <c r="O3800" s="44"/>
      <c r="P3800" s="44"/>
      <c r="Q3800" s="44"/>
      <c r="R3800" s="44"/>
      <c r="S3800" s="44"/>
      <c r="T3800" s="44"/>
      <c r="U3800" s="44"/>
      <c r="V3800" s="44"/>
      <c r="W3800" s="44"/>
      <c r="X3800" s="44"/>
      <c r="Y3800" s="44"/>
      <c r="Z3800" s="44"/>
      <c r="AA3800" s="35"/>
      <c r="AB3800" s="35"/>
      <c r="AC3800" s="35"/>
      <c r="AD3800" s="35"/>
      <c r="AE3800" s="35"/>
      <c r="AF3800" s="35"/>
      <c r="AG3800" s="35"/>
      <c r="AH3800" s="35"/>
      <c r="AI3800" s="35"/>
      <c r="AJ3800" s="35"/>
      <c r="AK3800" s="35"/>
    </row>
    <row r="3801" spans="7:37" s="13" customFormat="1" ht="13.9" customHeight="1" x14ac:dyDescent="0.3">
      <c r="G3801" s="44"/>
      <c r="H3801" s="44"/>
      <c r="I3801" s="44"/>
      <c r="J3801" s="44"/>
      <c r="K3801" s="44"/>
      <c r="L3801" s="44"/>
      <c r="M3801" s="44"/>
      <c r="N3801" s="44"/>
      <c r="O3801" s="44"/>
      <c r="P3801" s="44"/>
      <c r="Q3801" s="44"/>
      <c r="R3801" s="44"/>
      <c r="S3801" s="44"/>
      <c r="T3801" s="44"/>
      <c r="U3801" s="44"/>
      <c r="V3801" s="44"/>
      <c r="W3801" s="44"/>
      <c r="X3801" s="44"/>
      <c r="Y3801" s="44"/>
      <c r="Z3801" s="44"/>
      <c r="AA3801" s="35"/>
      <c r="AB3801" s="35"/>
      <c r="AC3801" s="35"/>
      <c r="AD3801" s="35"/>
      <c r="AE3801" s="35"/>
      <c r="AF3801" s="35"/>
      <c r="AG3801" s="35"/>
      <c r="AH3801" s="35"/>
      <c r="AI3801" s="35"/>
      <c r="AJ3801" s="35"/>
      <c r="AK3801" s="35"/>
    </row>
    <row r="3802" spans="7:37" s="13" customFormat="1" ht="13.9" customHeight="1" x14ac:dyDescent="0.3">
      <c r="G3802" s="44"/>
      <c r="H3802" s="44"/>
      <c r="I3802" s="44"/>
      <c r="J3802" s="44"/>
      <c r="K3802" s="44"/>
      <c r="L3802" s="44"/>
      <c r="M3802" s="44"/>
      <c r="N3802" s="44"/>
      <c r="O3802" s="44"/>
      <c r="P3802" s="44"/>
      <c r="Q3802" s="44"/>
      <c r="R3802" s="44"/>
      <c r="S3802" s="44"/>
      <c r="T3802" s="44"/>
      <c r="U3802" s="44"/>
      <c r="V3802" s="44"/>
      <c r="W3802" s="44"/>
      <c r="X3802" s="44"/>
      <c r="Y3802" s="44"/>
      <c r="Z3802" s="44"/>
      <c r="AA3802" s="35"/>
      <c r="AB3802" s="35"/>
      <c r="AC3802" s="35"/>
      <c r="AD3802" s="35"/>
      <c r="AE3802" s="35"/>
      <c r="AF3802" s="35"/>
      <c r="AG3802" s="35"/>
      <c r="AH3802" s="35"/>
      <c r="AI3802" s="35"/>
      <c r="AJ3802" s="35"/>
      <c r="AK3802" s="35"/>
    </row>
    <row r="3803" spans="7:37" s="13" customFormat="1" ht="13.9" customHeight="1" x14ac:dyDescent="0.3">
      <c r="G3803" s="44"/>
      <c r="H3803" s="44"/>
      <c r="I3803" s="44"/>
      <c r="J3803" s="44"/>
      <c r="K3803" s="44"/>
      <c r="L3803" s="44"/>
      <c r="M3803" s="44"/>
      <c r="N3803" s="44"/>
      <c r="O3803" s="44"/>
      <c r="P3803" s="44"/>
      <c r="Q3803" s="44"/>
      <c r="R3803" s="44"/>
      <c r="S3803" s="44"/>
      <c r="T3803" s="44"/>
      <c r="U3803" s="44"/>
      <c r="V3803" s="44"/>
      <c r="W3803" s="44"/>
      <c r="X3803" s="44"/>
      <c r="Y3803" s="44"/>
      <c r="Z3803" s="44"/>
      <c r="AA3803" s="35"/>
      <c r="AB3803" s="35"/>
      <c r="AC3803" s="35"/>
      <c r="AD3803" s="35"/>
      <c r="AE3803" s="35"/>
      <c r="AF3803" s="35"/>
      <c r="AG3803" s="35"/>
      <c r="AH3803" s="35"/>
      <c r="AI3803" s="35"/>
      <c r="AJ3803" s="35"/>
      <c r="AK3803" s="35"/>
    </row>
    <row r="3804" spans="7:37" s="13" customFormat="1" ht="13.9" customHeight="1" x14ac:dyDescent="0.3">
      <c r="G3804" s="44"/>
      <c r="H3804" s="44"/>
      <c r="I3804" s="44"/>
      <c r="J3804" s="44"/>
      <c r="K3804" s="44"/>
      <c r="L3804" s="44"/>
      <c r="M3804" s="44"/>
      <c r="N3804" s="44"/>
      <c r="O3804" s="44"/>
      <c r="P3804" s="44"/>
      <c r="Q3804" s="44"/>
      <c r="R3804" s="44"/>
      <c r="S3804" s="44"/>
      <c r="T3804" s="44"/>
      <c r="U3804" s="44"/>
      <c r="V3804" s="44"/>
      <c r="W3804" s="44"/>
      <c r="X3804" s="44"/>
      <c r="Y3804" s="44"/>
      <c r="Z3804" s="44"/>
      <c r="AA3804" s="35"/>
      <c r="AB3804" s="35"/>
      <c r="AC3804" s="35"/>
      <c r="AD3804" s="35"/>
      <c r="AE3804" s="35"/>
      <c r="AF3804" s="35"/>
      <c r="AG3804" s="35"/>
      <c r="AH3804" s="35"/>
      <c r="AI3804" s="35"/>
      <c r="AJ3804" s="35"/>
      <c r="AK3804" s="35"/>
    </row>
    <row r="3805" spans="7:37" s="13" customFormat="1" ht="13.9" customHeight="1" x14ac:dyDescent="0.3">
      <c r="G3805" s="44"/>
      <c r="H3805" s="44"/>
      <c r="I3805" s="44"/>
      <c r="J3805" s="44"/>
      <c r="K3805" s="44"/>
      <c r="L3805" s="44"/>
      <c r="M3805" s="44"/>
      <c r="N3805" s="44"/>
      <c r="O3805" s="44"/>
      <c r="P3805" s="44"/>
      <c r="Q3805" s="44"/>
      <c r="R3805" s="44"/>
      <c r="S3805" s="44"/>
      <c r="T3805" s="44"/>
      <c r="U3805" s="44"/>
      <c r="V3805" s="44"/>
      <c r="W3805" s="44"/>
      <c r="X3805" s="44"/>
      <c r="Y3805" s="44"/>
      <c r="Z3805" s="44"/>
      <c r="AA3805" s="35"/>
      <c r="AB3805" s="35"/>
      <c r="AC3805" s="35"/>
      <c r="AD3805" s="35"/>
      <c r="AE3805" s="35"/>
      <c r="AF3805" s="35"/>
      <c r="AG3805" s="35"/>
      <c r="AH3805" s="35"/>
      <c r="AI3805" s="35"/>
      <c r="AJ3805" s="35"/>
      <c r="AK3805" s="35"/>
    </row>
    <row r="3806" spans="7:37" s="13" customFormat="1" ht="13.9" customHeight="1" x14ac:dyDescent="0.3">
      <c r="G3806" s="44"/>
      <c r="H3806" s="44"/>
      <c r="I3806" s="44"/>
      <c r="J3806" s="44"/>
      <c r="K3806" s="44"/>
      <c r="L3806" s="44"/>
      <c r="M3806" s="44"/>
      <c r="N3806" s="44"/>
      <c r="O3806" s="44"/>
      <c r="P3806" s="44"/>
      <c r="Q3806" s="44"/>
      <c r="R3806" s="44"/>
      <c r="S3806" s="44"/>
      <c r="T3806" s="44"/>
      <c r="U3806" s="44"/>
      <c r="V3806" s="44"/>
      <c r="W3806" s="44"/>
      <c r="X3806" s="44"/>
      <c r="Y3806" s="44"/>
      <c r="Z3806" s="44"/>
      <c r="AA3806" s="35"/>
      <c r="AB3806" s="35"/>
      <c r="AC3806" s="35"/>
      <c r="AD3806" s="35"/>
      <c r="AE3806" s="35"/>
      <c r="AF3806" s="35"/>
      <c r="AG3806" s="35"/>
      <c r="AH3806" s="35"/>
      <c r="AI3806" s="35"/>
      <c r="AJ3806" s="35"/>
      <c r="AK3806" s="35"/>
    </row>
    <row r="3807" spans="7:37" s="13" customFormat="1" ht="13.9" customHeight="1" x14ac:dyDescent="0.3">
      <c r="G3807" s="44"/>
      <c r="H3807" s="44"/>
      <c r="I3807" s="44"/>
      <c r="J3807" s="44"/>
      <c r="K3807" s="44"/>
      <c r="L3807" s="44"/>
      <c r="M3807" s="44"/>
      <c r="N3807" s="44"/>
      <c r="O3807" s="44"/>
      <c r="P3807" s="44"/>
      <c r="Q3807" s="44"/>
      <c r="R3807" s="44"/>
      <c r="S3807" s="44"/>
      <c r="T3807" s="44"/>
      <c r="U3807" s="44"/>
      <c r="V3807" s="44"/>
      <c r="W3807" s="44"/>
      <c r="X3807" s="44"/>
      <c r="Y3807" s="44"/>
      <c r="Z3807" s="44"/>
      <c r="AA3807" s="35"/>
      <c r="AB3807" s="35"/>
      <c r="AC3807" s="35"/>
      <c r="AD3807" s="35"/>
      <c r="AE3807" s="35"/>
      <c r="AF3807" s="35"/>
      <c r="AG3807" s="35"/>
      <c r="AH3807" s="35"/>
      <c r="AI3807" s="35"/>
      <c r="AJ3807" s="35"/>
      <c r="AK3807" s="35"/>
    </row>
    <row r="3808" spans="7:37" s="13" customFormat="1" ht="13.9" customHeight="1" x14ac:dyDescent="0.3">
      <c r="G3808" s="44"/>
      <c r="H3808" s="44"/>
      <c r="I3808" s="44"/>
      <c r="J3808" s="44"/>
      <c r="K3808" s="44"/>
      <c r="L3808" s="44"/>
      <c r="M3808" s="44"/>
      <c r="N3808" s="44"/>
      <c r="O3808" s="44"/>
      <c r="P3808" s="44"/>
      <c r="Q3808" s="44"/>
      <c r="R3808" s="44"/>
      <c r="S3808" s="44"/>
      <c r="T3808" s="44"/>
      <c r="U3808" s="44"/>
      <c r="V3808" s="44"/>
      <c r="W3808" s="44"/>
      <c r="X3808" s="44"/>
      <c r="Y3808" s="44"/>
      <c r="Z3808" s="44"/>
      <c r="AA3808" s="35"/>
      <c r="AB3808" s="35"/>
      <c r="AC3808" s="35"/>
      <c r="AD3808" s="35"/>
      <c r="AE3808" s="35"/>
      <c r="AF3808" s="35"/>
      <c r="AG3808" s="35"/>
      <c r="AH3808" s="35"/>
      <c r="AI3808" s="35"/>
      <c r="AJ3808" s="35"/>
      <c r="AK3808" s="35"/>
    </row>
    <row r="3809" spans="7:37" s="13" customFormat="1" ht="13.9" customHeight="1" x14ac:dyDescent="0.3">
      <c r="G3809" s="44"/>
      <c r="H3809" s="44"/>
      <c r="I3809" s="44"/>
      <c r="J3809" s="44"/>
      <c r="K3809" s="44"/>
      <c r="L3809" s="44"/>
      <c r="M3809" s="44"/>
      <c r="N3809" s="44"/>
      <c r="O3809" s="44"/>
      <c r="P3809" s="44"/>
      <c r="Q3809" s="44"/>
      <c r="R3809" s="44"/>
      <c r="S3809" s="44"/>
      <c r="T3809" s="44"/>
      <c r="U3809" s="44"/>
      <c r="V3809" s="44"/>
      <c r="W3809" s="44"/>
      <c r="X3809" s="44"/>
      <c r="Y3809" s="44"/>
      <c r="Z3809" s="44"/>
      <c r="AA3809" s="35"/>
      <c r="AB3809" s="35"/>
      <c r="AC3809" s="35"/>
      <c r="AD3809" s="35"/>
      <c r="AE3809" s="35"/>
      <c r="AF3809" s="35"/>
      <c r="AG3809" s="35"/>
      <c r="AH3809" s="35"/>
      <c r="AI3809" s="35"/>
      <c r="AJ3809" s="35"/>
      <c r="AK3809" s="35"/>
    </row>
    <row r="3810" spans="7:37" s="13" customFormat="1" ht="13.9" customHeight="1" x14ac:dyDescent="0.3">
      <c r="G3810" s="44"/>
      <c r="H3810" s="44"/>
      <c r="I3810" s="44"/>
      <c r="J3810" s="44"/>
      <c r="K3810" s="44"/>
      <c r="L3810" s="44"/>
      <c r="M3810" s="44"/>
      <c r="N3810" s="44"/>
      <c r="O3810" s="44"/>
      <c r="P3810" s="44"/>
      <c r="Q3810" s="44"/>
      <c r="R3810" s="44"/>
      <c r="S3810" s="44"/>
      <c r="T3810" s="44"/>
      <c r="U3810" s="44"/>
      <c r="V3810" s="44"/>
      <c r="W3810" s="44"/>
      <c r="X3810" s="44"/>
      <c r="Y3810" s="44"/>
      <c r="Z3810" s="44"/>
      <c r="AA3810" s="35"/>
      <c r="AB3810" s="35"/>
      <c r="AC3810" s="35"/>
      <c r="AD3810" s="35"/>
      <c r="AE3810" s="35"/>
      <c r="AF3810" s="35"/>
      <c r="AG3810" s="35"/>
      <c r="AH3810" s="35"/>
      <c r="AI3810" s="35"/>
      <c r="AJ3810" s="35"/>
      <c r="AK3810" s="35"/>
    </row>
    <row r="3811" spans="7:37" s="13" customFormat="1" ht="13.9" customHeight="1" x14ac:dyDescent="0.3">
      <c r="G3811" s="44"/>
      <c r="H3811" s="44"/>
      <c r="I3811" s="44"/>
      <c r="J3811" s="44"/>
      <c r="K3811" s="44"/>
      <c r="L3811" s="44"/>
      <c r="M3811" s="44"/>
      <c r="N3811" s="44"/>
      <c r="O3811" s="44"/>
      <c r="P3811" s="44"/>
      <c r="Q3811" s="44"/>
      <c r="R3811" s="44"/>
      <c r="S3811" s="44"/>
      <c r="T3811" s="44"/>
      <c r="U3811" s="44"/>
      <c r="V3811" s="44"/>
      <c r="W3811" s="44"/>
      <c r="X3811" s="44"/>
      <c r="Y3811" s="44"/>
      <c r="Z3811" s="44"/>
      <c r="AA3811" s="35"/>
      <c r="AB3811" s="35"/>
      <c r="AC3811" s="35"/>
      <c r="AD3811" s="35"/>
      <c r="AE3811" s="35"/>
      <c r="AF3811" s="35"/>
      <c r="AG3811" s="35"/>
      <c r="AH3811" s="35"/>
      <c r="AI3811" s="35"/>
      <c r="AJ3811" s="35"/>
      <c r="AK3811" s="35"/>
    </row>
    <row r="3812" spans="7:37" s="13" customFormat="1" ht="13.9" customHeight="1" x14ac:dyDescent="0.3">
      <c r="G3812" s="44"/>
      <c r="H3812" s="44"/>
      <c r="I3812" s="44"/>
      <c r="J3812" s="44"/>
      <c r="K3812" s="44"/>
      <c r="L3812" s="44"/>
      <c r="M3812" s="44"/>
      <c r="N3812" s="44"/>
      <c r="O3812" s="44"/>
      <c r="P3812" s="44"/>
      <c r="Q3812" s="44"/>
      <c r="R3812" s="44"/>
      <c r="S3812" s="44"/>
      <c r="T3812" s="44"/>
      <c r="U3812" s="44"/>
      <c r="V3812" s="44"/>
      <c r="W3812" s="44"/>
      <c r="X3812" s="44"/>
      <c r="Y3812" s="44"/>
      <c r="Z3812" s="44"/>
      <c r="AA3812" s="35"/>
      <c r="AB3812" s="35"/>
      <c r="AC3812" s="35"/>
      <c r="AD3812" s="35"/>
      <c r="AE3812" s="35"/>
      <c r="AF3812" s="35"/>
      <c r="AG3812" s="35"/>
      <c r="AH3812" s="35"/>
      <c r="AI3812" s="35"/>
      <c r="AJ3812" s="35"/>
      <c r="AK3812" s="35"/>
    </row>
    <row r="3813" spans="7:37" s="13" customFormat="1" ht="13.9" customHeight="1" x14ac:dyDescent="0.3">
      <c r="G3813" s="44"/>
      <c r="H3813" s="44"/>
      <c r="I3813" s="44"/>
      <c r="J3813" s="44"/>
      <c r="K3813" s="44"/>
      <c r="L3813" s="44"/>
      <c r="M3813" s="44"/>
      <c r="N3813" s="44"/>
      <c r="O3813" s="44"/>
      <c r="P3813" s="44"/>
      <c r="Q3813" s="44"/>
      <c r="R3813" s="44"/>
      <c r="S3813" s="44"/>
      <c r="T3813" s="44"/>
      <c r="U3813" s="44"/>
      <c r="V3813" s="44"/>
      <c r="W3813" s="44"/>
      <c r="X3813" s="44"/>
      <c r="Y3813" s="44"/>
      <c r="Z3813" s="44"/>
      <c r="AA3813" s="35"/>
      <c r="AB3813" s="35"/>
      <c r="AC3813" s="35"/>
      <c r="AD3813" s="35"/>
      <c r="AE3813" s="35"/>
      <c r="AF3813" s="35"/>
      <c r="AG3813" s="35"/>
      <c r="AH3813" s="35"/>
      <c r="AI3813" s="35"/>
      <c r="AJ3813" s="35"/>
      <c r="AK3813" s="35"/>
    </row>
    <row r="3814" spans="7:37" s="13" customFormat="1" ht="13.9" customHeight="1" x14ac:dyDescent="0.3">
      <c r="G3814" s="44"/>
      <c r="H3814" s="44"/>
      <c r="I3814" s="44"/>
      <c r="J3814" s="44"/>
      <c r="K3814" s="44"/>
      <c r="L3814" s="44"/>
      <c r="M3814" s="44"/>
      <c r="N3814" s="44"/>
      <c r="O3814" s="44"/>
      <c r="P3814" s="44"/>
      <c r="Q3814" s="44"/>
      <c r="R3814" s="44"/>
      <c r="S3814" s="44"/>
      <c r="T3814" s="44"/>
      <c r="U3814" s="44"/>
      <c r="V3814" s="44"/>
      <c r="W3814" s="44"/>
      <c r="X3814" s="44"/>
      <c r="Y3814" s="44"/>
      <c r="Z3814" s="44"/>
      <c r="AA3814" s="35"/>
      <c r="AB3814" s="35"/>
      <c r="AC3814" s="35"/>
      <c r="AD3814" s="35"/>
      <c r="AE3814" s="35"/>
      <c r="AF3814" s="35"/>
      <c r="AG3814" s="35"/>
      <c r="AH3814" s="35"/>
      <c r="AI3814" s="35"/>
      <c r="AJ3814" s="35"/>
      <c r="AK3814" s="35"/>
    </row>
    <row r="3815" spans="7:37" s="13" customFormat="1" ht="13.9" customHeight="1" x14ac:dyDescent="0.3">
      <c r="G3815" s="44"/>
      <c r="H3815" s="44"/>
      <c r="I3815" s="44"/>
      <c r="J3815" s="44"/>
      <c r="K3815" s="44"/>
      <c r="L3815" s="44"/>
      <c r="M3815" s="44"/>
      <c r="N3815" s="44"/>
      <c r="O3815" s="44"/>
      <c r="P3815" s="44"/>
      <c r="Q3815" s="44"/>
      <c r="R3815" s="44"/>
      <c r="S3815" s="44"/>
      <c r="T3815" s="44"/>
      <c r="U3815" s="44"/>
      <c r="V3815" s="44"/>
      <c r="W3815" s="44"/>
      <c r="X3815" s="44"/>
      <c r="Y3815" s="44"/>
      <c r="Z3815" s="44"/>
      <c r="AA3815" s="35"/>
      <c r="AB3815" s="35"/>
      <c r="AC3815" s="35"/>
      <c r="AD3815" s="35"/>
      <c r="AE3815" s="35"/>
      <c r="AF3815" s="35"/>
      <c r="AG3815" s="35"/>
      <c r="AH3815" s="35"/>
      <c r="AI3815" s="35"/>
      <c r="AJ3815" s="35"/>
      <c r="AK3815" s="35"/>
    </row>
    <row r="3816" spans="7:37" s="13" customFormat="1" ht="13.9" customHeight="1" x14ac:dyDescent="0.3">
      <c r="G3816" s="44"/>
      <c r="H3816" s="44"/>
      <c r="I3816" s="44"/>
      <c r="J3816" s="44"/>
      <c r="K3816" s="44"/>
      <c r="L3816" s="44"/>
      <c r="M3816" s="44"/>
      <c r="N3816" s="44"/>
      <c r="O3816" s="44"/>
      <c r="P3816" s="44"/>
      <c r="Q3816" s="44"/>
      <c r="R3816" s="44"/>
      <c r="S3816" s="44"/>
      <c r="T3816" s="44"/>
      <c r="U3816" s="44"/>
      <c r="V3816" s="44"/>
      <c r="W3816" s="44"/>
      <c r="X3816" s="44"/>
      <c r="Y3816" s="44"/>
      <c r="Z3816" s="44"/>
      <c r="AA3816" s="35"/>
      <c r="AB3816" s="35"/>
      <c r="AC3816" s="35"/>
      <c r="AD3816" s="35"/>
      <c r="AE3816" s="35"/>
      <c r="AF3816" s="35"/>
      <c r="AG3816" s="35"/>
      <c r="AH3816" s="35"/>
      <c r="AI3816" s="35"/>
      <c r="AJ3816" s="35"/>
      <c r="AK3816" s="35"/>
    </row>
    <row r="3817" spans="7:37" s="13" customFormat="1" ht="13.9" customHeight="1" x14ac:dyDescent="0.3">
      <c r="G3817" s="44"/>
      <c r="H3817" s="44"/>
      <c r="I3817" s="44"/>
      <c r="J3817" s="44"/>
      <c r="K3817" s="44"/>
      <c r="L3817" s="44"/>
      <c r="M3817" s="44"/>
      <c r="N3817" s="44"/>
      <c r="O3817" s="44"/>
      <c r="P3817" s="44"/>
      <c r="Q3817" s="44"/>
      <c r="R3817" s="44"/>
      <c r="S3817" s="44"/>
      <c r="T3817" s="44"/>
      <c r="U3817" s="44"/>
      <c r="V3817" s="44"/>
      <c r="W3817" s="44"/>
      <c r="X3817" s="44"/>
      <c r="Y3817" s="44"/>
      <c r="Z3817" s="44"/>
      <c r="AA3817" s="35"/>
      <c r="AB3817" s="35"/>
      <c r="AC3817" s="35"/>
      <c r="AD3817" s="35"/>
      <c r="AE3817" s="35"/>
      <c r="AF3817" s="35"/>
      <c r="AG3817" s="35"/>
      <c r="AH3817" s="35"/>
      <c r="AI3817" s="35"/>
      <c r="AJ3817" s="35"/>
      <c r="AK3817" s="35"/>
    </row>
    <row r="3818" spans="7:37" s="13" customFormat="1" ht="13.9" customHeight="1" x14ac:dyDescent="0.3">
      <c r="G3818" s="44"/>
      <c r="H3818" s="44"/>
      <c r="I3818" s="44"/>
      <c r="J3818" s="44"/>
      <c r="K3818" s="44"/>
      <c r="L3818" s="44"/>
      <c r="M3818" s="44"/>
      <c r="N3818" s="44"/>
      <c r="O3818" s="44"/>
      <c r="P3818" s="44"/>
      <c r="Q3818" s="44"/>
      <c r="R3818" s="44"/>
      <c r="S3818" s="44"/>
      <c r="T3818" s="44"/>
      <c r="U3818" s="44"/>
      <c r="V3818" s="44"/>
      <c r="W3818" s="44"/>
      <c r="X3818" s="44"/>
      <c r="Y3818" s="44"/>
      <c r="Z3818" s="44"/>
      <c r="AA3818" s="35"/>
      <c r="AB3818" s="35"/>
      <c r="AC3818" s="35"/>
      <c r="AD3818" s="35"/>
      <c r="AE3818" s="35"/>
      <c r="AF3818" s="35"/>
      <c r="AG3818" s="35"/>
      <c r="AH3818" s="35"/>
      <c r="AI3818" s="35"/>
      <c r="AJ3818" s="35"/>
      <c r="AK3818" s="35"/>
    </row>
    <row r="3819" spans="7:37" s="13" customFormat="1" ht="13.9" customHeight="1" x14ac:dyDescent="0.3">
      <c r="G3819" s="44"/>
      <c r="H3819" s="44"/>
      <c r="I3819" s="44"/>
      <c r="J3819" s="44"/>
      <c r="K3819" s="44"/>
      <c r="L3819" s="44"/>
      <c r="M3819" s="44"/>
      <c r="N3819" s="44"/>
      <c r="O3819" s="44"/>
      <c r="P3819" s="44"/>
      <c r="Q3819" s="44"/>
      <c r="R3819" s="44"/>
      <c r="S3819" s="44"/>
      <c r="T3819" s="44"/>
      <c r="U3819" s="44"/>
      <c r="V3819" s="44"/>
      <c r="W3819" s="44"/>
      <c r="X3819" s="44"/>
      <c r="Y3819" s="44"/>
      <c r="Z3819" s="44"/>
      <c r="AA3819" s="35"/>
      <c r="AB3819" s="35"/>
      <c r="AC3819" s="35"/>
      <c r="AD3819" s="35"/>
      <c r="AE3819" s="35"/>
      <c r="AF3819" s="35"/>
      <c r="AG3819" s="35"/>
      <c r="AH3819" s="35"/>
      <c r="AI3819" s="35"/>
      <c r="AJ3819" s="35"/>
      <c r="AK3819" s="35"/>
    </row>
    <row r="3820" spans="7:37" s="13" customFormat="1" ht="13.9" customHeight="1" x14ac:dyDescent="0.3">
      <c r="G3820" s="44"/>
      <c r="H3820" s="44"/>
      <c r="I3820" s="44"/>
      <c r="J3820" s="44"/>
      <c r="K3820" s="44"/>
      <c r="L3820" s="44"/>
      <c r="M3820" s="44"/>
      <c r="N3820" s="44"/>
      <c r="O3820" s="44"/>
      <c r="P3820" s="44"/>
      <c r="Q3820" s="44"/>
      <c r="R3820" s="44"/>
      <c r="S3820" s="44"/>
      <c r="T3820" s="44"/>
      <c r="U3820" s="44"/>
      <c r="V3820" s="44"/>
      <c r="W3820" s="44"/>
      <c r="X3820" s="44"/>
      <c r="Y3820" s="44"/>
      <c r="Z3820" s="44"/>
      <c r="AA3820" s="35"/>
      <c r="AB3820" s="35"/>
      <c r="AC3820" s="35"/>
      <c r="AD3820" s="35"/>
      <c r="AE3820" s="35"/>
      <c r="AF3820" s="35"/>
      <c r="AG3820" s="35"/>
      <c r="AH3820" s="35"/>
      <c r="AI3820" s="35"/>
      <c r="AJ3820" s="35"/>
      <c r="AK3820" s="35"/>
    </row>
    <row r="3821" spans="7:37" s="13" customFormat="1" ht="13.9" customHeight="1" x14ac:dyDescent="0.3">
      <c r="G3821" s="44"/>
      <c r="H3821" s="44"/>
      <c r="I3821" s="44"/>
      <c r="J3821" s="44"/>
      <c r="K3821" s="44"/>
      <c r="L3821" s="44"/>
      <c r="M3821" s="44"/>
      <c r="N3821" s="44"/>
      <c r="O3821" s="44"/>
      <c r="P3821" s="44"/>
      <c r="Q3821" s="44"/>
      <c r="R3821" s="44"/>
      <c r="S3821" s="44"/>
      <c r="T3821" s="44"/>
      <c r="U3821" s="44"/>
      <c r="V3821" s="44"/>
      <c r="W3821" s="44"/>
      <c r="X3821" s="44"/>
      <c r="Y3821" s="44"/>
      <c r="Z3821" s="44"/>
      <c r="AA3821" s="35"/>
      <c r="AB3821" s="35"/>
      <c r="AC3821" s="35"/>
      <c r="AD3821" s="35"/>
      <c r="AE3821" s="35"/>
      <c r="AF3821" s="35"/>
      <c r="AG3821" s="35"/>
      <c r="AH3821" s="35"/>
      <c r="AI3821" s="35"/>
      <c r="AJ3821" s="35"/>
      <c r="AK3821" s="35"/>
    </row>
    <row r="3822" spans="7:37" s="13" customFormat="1" ht="13.9" customHeight="1" x14ac:dyDescent="0.3">
      <c r="G3822" s="44"/>
      <c r="H3822" s="44"/>
      <c r="I3822" s="44"/>
      <c r="J3822" s="44"/>
      <c r="K3822" s="44"/>
      <c r="L3822" s="44"/>
      <c r="M3822" s="44"/>
      <c r="N3822" s="44"/>
      <c r="O3822" s="44"/>
      <c r="P3822" s="44"/>
      <c r="Q3822" s="44"/>
      <c r="R3822" s="44"/>
      <c r="S3822" s="44"/>
      <c r="T3822" s="44"/>
      <c r="U3822" s="44"/>
      <c r="V3822" s="44"/>
      <c r="W3822" s="44"/>
      <c r="X3822" s="44"/>
      <c r="Y3822" s="44"/>
      <c r="Z3822" s="44"/>
      <c r="AA3822" s="35"/>
      <c r="AB3822" s="35"/>
      <c r="AC3822" s="35"/>
      <c r="AD3822" s="35"/>
      <c r="AE3822" s="35"/>
      <c r="AF3822" s="35"/>
      <c r="AG3822" s="35"/>
      <c r="AH3822" s="35"/>
      <c r="AI3822" s="35"/>
      <c r="AJ3822" s="35"/>
      <c r="AK3822" s="35"/>
    </row>
    <row r="3823" spans="7:37" s="13" customFormat="1" ht="13.9" customHeight="1" x14ac:dyDescent="0.3">
      <c r="G3823" s="44"/>
      <c r="H3823" s="44"/>
      <c r="I3823" s="44"/>
      <c r="J3823" s="44"/>
      <c r="K3823" s="44"/>
      <c r="L3823" s="44"/>
      <c r="M3823" s="44"/>
      <c r="N3823" s="44"/>
      <c r="O3823" s="44"/>
      <c r="P3823" s="44"/>
      <c r="Q3823" s="44"/>
      <c r="R3823" s="44"/>
      <c r="S3823" s="44"/>
      <c r="T3823" s="44"/>
      <c r="U3823" s="44"/>
      <c r="V3823" s="44"/>
      <c r="W3823" s="44"/>
      <c r="X3823" s="44"/>
      <c r="Y3823" s="44"/>
      <c r="Z3823" s="44"/>
      <c r="AA3823" s="35"/>
      <c r="AB3823" s="35"/>
      <c r="AC3823" s="35"/>
      <c r="AD3823" s="35"/>
      <c r="AE3823" s="35"/>
      <c r="AF3823" s="35"/>
      <c r="AG3823" s="35"/>
      <c r="AH3823" s="35"/>
      <c r="AI3823" s="35"/>
      <c r="AJ3823" s="35"/>
      <c r="AK3823" s="35"/>
    </row>
    <row r="3824" spans="7:37" s="13" customFormat="1" ht="13.9" customHeight="1" x14ac:dyDescent="0.3">
      <c r="G3824" s="44"/>
      <c r="H3824" s="44"/>
      <c r="I3824" s="44"/>
      <c r="J3824" s="44"/>
      <c r="K3824" s="44"/>
      <c r="L3824" s="44"/>
      <c r="M3824" s="44"/>
      <c r="N3824" s="44"/>
      <c r="O3824" s="44"/>
      <c r="P3824" s="44"/>
      <c r="Q3824" s="44"/>
      <c r="R3824" s="44"/>
      <c r="S3824" s="44"/>
      <c r="T3824" s="44"/>
      <c r="U3824" s="44"/>
      <c r="V3824" s="44"/>
      <c r="W3824" s="44"/>
      <c r="X3824" s="44"/>
      <c r="Y3824" s="44"/>
      <c r="Z3824" s="44"/>
      <c r="AA3824" s="35"/>
      <c r="AB3824" s="35"/>
      <c r="AC3824" s="35"/>
      <c r="AD3824" s="35"/>
      <c r="AE3824" s="35"/>
      <c r="AF3824" s="35"/>
      <c r="AG3824" s="35"/>
      <c r="AH3824" s="35"/>
      <c r="AI3824" s="35"/>
      <c r="AJ3824" s="35"/>
      <c r="AK3824" s="35"/>
    </row>
    <row r="3825" spans="7:37" s="13" customFormat="1" ht="13.9" customHeight="1" x14ac:dyDescent="0.3">
      <c r="G3825" s="44"/>
      <c r="H3825" s="44"/>
      <c r="I3825" s="44"/>
      <c r="J3825" s="44"/>
      <c r="K3825" s="44"/>
      <c r="L3825" s="44"/>
      <c r="M3825" s="44"/>
      <c r="N3825" s="44"/>
      <c r="O3825" s="44"/>
      <c r="P3825" s="44"/>
      <c r="Q3825" s="44"/>
      <c r="R3825" s="44"/>
      <c r="S3825" s="44"/>
      <c r="T3825" s="44"/>
      <c r="U3825" s="44"/>
      <c r="V3825" s="44"/>
      <c r="W3825" s="44"/>
      <c r="X3825" s="44"/>
      <c r="Y3825" s="44"/>
      <c r="Z3825" s="44"/>
      <c r="AA3825" s="35"/>
      <c r="AB3825" s="35"/>
      <c r="AC3825" s="35"/>
      <c r="AD3825" s="35"/>
      <c r="AE3825" s="35"/>
      <c r="AF3825" s="35"/>
      <c r="AG3825" s="35"/>
      <c r="AH3825" s="35"/>
      <c r="AI3825" s="35"/>
      <c r="AJ3825" s="35"/>
      <c r="AK3825" s="35"/>
    </row>
    <row r="3826" spans="7:37" s="13" customFormat="1" ht="13.9" customHeight="1" x14ac:dyDescent="0.3">
      <c r="G3826" s="44"/>
      <c r="H3826" s="44"/>
      <c r="I3826" s="44"/>
      <c r="J3826" s="44"/>
      <c r="K3826" s="44"/>
      <c r="L3826" s="44"/>
      <c r="M3826" s="44"/>
      <c r="N3826" s="44"/>
      <c r="O3826" s="44"/>
      <c r="P3826" s="44"/>
      <c r="Q3826" s="44"/>
      <c r="R3826" s="44"/>
      <c r="S3826" s="44"/>
      <c r="T3826" s="44"/>
      <c r="U3826" s="44"/>
      <c r="V3826" s="44"/>
      <c r="W3826" s="44"/>
      <c r="X3826" s="44"/>
      <c r="Y3826" s="44"/>
      <c r="Z3826" s="44"/>
      <c r="AA3826" s="35"/>
      <c r="AB3826" s="35"/>
      <c r="AC3826" s="35"/>
      <c r="AD3826" s="35"/>
      <c r="AE3826" s="35"/>
      <c r="AF3826" s="35"/>
      <c r="AG3826" s="35"/>
      <c r="AH3826" s="35"/>
      <c r="AI3826" s="35"/>
      <c r="AJ3826" s="35"/>
      <c r="AK3826" s="35"/>
    </row>
    <row r="3827" spans="7:37" s="13" customFormat="1" ht="13.9" customHeight="1" x14ac:dyDescent="0.3">
      <c r="G3827" s="44"/>
      <c r="H3827" s="44"/>
      <c r="I3827" s="44"/>
      <c r="J3827" s="44"/>
      <c r="K3827" s="44"/>
      <c r="L3827" s="44"/>
      <c r="M3827" s="44"/>
      <c r="N3827" s="44"/>
      <c r="O3827" s="44"/>
      <c r="P3827" s="44"/>
      <c r="Q3827" s="44"/>
      <c r="R3827" s="44"/>
      <c r="S3827" s="44"/>
      <c r="T3827" s="44"/>
      <c r="U3827" s="44"/>
      <c r="V3827" s="44"/>
      <c r="W3827" s="44"/>
      <c r="X3827" s="44"/>
      <c r="Y3827" s="44"/>
      <c r="Z3827" s="44"/>
      <c r="AA3827" s="35"/>
      <c r="AB3827" s="35"/>
      <c r="AC3827" s="35"/>
      <c r="AD3827" s="35"/>
      <c r="AE3827" s="35"/>
      <c r="AF3827" s="35"/>
      <c r="AG3827" s="35"/>
      <c r="AH3827" s="35"/>
      <c r="AI3827" s="35"/>
      <c r="AJ3827" s="35"/>
      <c r="AK3827" s="35"/>
    </row>
    <row r="3828" spans="7:37" s="13" customFormat="1" ht="13.9" customHeight="1" x14ac:dyDescent="0.3">
      <c r="G3828" s="44"/>
      <c r="H3828" s="44"/>
      <c r="I3828" s="44"/>
      <c r="J3828" s="44"/>
      <c r="K3828" s="44"/>
      <c r="L3828" s="44"/>
      <c r="M3828" s="44"/>
      <c r="N3828" s="44"/>
      <c r="O3828" s="44"/>
      <c r="P3828" s="44"/>
      <c r="Q3828" s="44"/>
      <c r="R3828" s="44"/>
      <c r="S3828" s="44"/>
      <c r="T3828" s="44"/>
      <c r="U3828" s="44"/>
      <c r="V3828" s="44"/>
      <c r="W3828" s="44"/>
      <c r="X3828" s="44"/>
      <c r="Y3828" s="44"/>
      <c r="Z3828" s="44"/>
      <c r="AA3828" s="35"/>
      <c r="AB3828" s="35"/>
      <c r="AC3828" s="35"/>
      <c r="AD3828" s="35"/>
      <c r="AE3828" s="35"/>
      <c r="AF3828" s="35"/>
      <c r="AG3828" s="35"/>
      <c r="AH3828" s="35"/>
      <c r="AI3828" s="35"/>
      <c r="AJ3828" s="35"/>
      <c r="AK3828" s="35"/>
    </row>
    <row r="3829" spans="7:37" s="13" customFormat="1" ht="13.9" customHeight="1" x14ac:dyDescent="0.3">
      <c r="G3829" s="44"/>
      <c r="H3829" s="44"/>
      <c r="I3829" s="44"/>
      <c r="J3829" s="44"/>
      <c r="K3829" s="44"/>
      <c r="L3829" s="44"/>
      <c r="M3829" s="44"/>
      <c r="N3829" s="44"/>
      <c r="O3829" s="44"/>
      <c r="P3829" s="44"/>
      <c r="Q3829" s="44"/>
      <c r="R3829" s="44"/>
      <c r="S3829" s="44"/>
      <c r="T3829" s="44"/>
      <c r="U3829" s="44"/>
      <c r="V3829" s="44"/>
      <c r="W3829" s="44"/>
      <c r="X3829" s="44"/>
      <c r="Y3829" s="44"/>
      <c r="Z3829" s="44"/>
      <c r="AA3829" s="35"/>
      <c r="AB3829" s="35"/>
      <c r="AC3829" s="35"/>
      <c r="AD3829" s="35"/>
      <c r="AE3829" s="35"/>
      <c r="AF3829" s="35"/>
      <c r="AG3829" s="35"/>
      <c r="AH3829" s="35"/>
      <c r="AI3829" s="35"/>
      <c r="AJ3829" s="35"/>
      <c r="AK3829" s="35"/>
    </row>
    <row r="3830" spans="7:37" s="13" customFormat="1" ht="13.9" customHeight="1" x14ac:dyDescent="0.3">
      <c r="G3830" s="44"/>
      <c r="H3830" s="44"/>
      <c r="I3830" s="44"/>
      <c r="J3830" s="44"/>
      <c r="K3830" s="44"/>
      <c r="L3830" s="44"/>
      <c r="M3830" s="44"/>
      <c r="N3830" s="44"/>
      <c r="O3830" s="44"/>
      <c r="P3830" s="44"/>
      <c r="Q3830" s="44"/>
      <c r="R3830" s="44"/>
      <c r="S3830" s="44"/>
      <c r="T3830" s="44"/>
      <c r="U3830" s="44"/>
      <c r="V3830" s="44"/>
      <c r="W3830" s="44"/>
      <c r="X3830" s="44"/>
      <c r="Y3830" s="44"/>
      <c r="Z3830" s="44"/>
      <c r="AA3830" s="35"/>
      <c r="AB3830" s="35"/>
      <c r="AC3830" s="35"/>
      <c r="AD3830" s="35"/>
      <c r="AE3830" s="35"/>
      <c r="AF3830" s="35"/>
      <c r="AG3830" s="35"/>
      <c r="AH3830" s="35"/>
      <c r="AI3830" s="35"/>
      <c r="AJ3830" s="35"/>
      <c r="AK3830" s="35"/>
    </row>
    <row r="3831" spans="7:37" s="13" customFormat="1" ht="13.9" customHeight="1" x14ac:dyDescent="0.3">
      <c r="G3831" s="44"/>
      <c r="H3831" s="44"/>
      <c r="I3831" s="44"/>
      <c r="J3831" s="44"/>
      <c r="K3831" s="44"/>
      <c r="L3831" s="44"/>
      <c r="M3831" s="44"/>
      <c r="N3831" s="44"/>
      <c r="O3831" s="44"/>
      <c r="P3831" s="44"/>
      <c r="Q3831" s="44"/>
      <c r="R3831" s="44"/>
      <c r="S3831" s="44"/>
      <c r="T3831" s="44"/>
      <c r="U3831" s="44"/>
      <c r="V3831" s="44"/>
      <c r="W3831" s="44"/>
      <c r="X3831" s="44"/>
      <c r="Y3831" s="44"/>
      <c r="Z3831" s="44"/>
      <c r="AA3831" s="35"/>
      <c r="AB3831" s="35"/>
      <c r="AC3831" s="35"/>
      <c r="AD3831" s="35"/>
      <c r="AE3831" s="35"/>
      <c r="AF3831" s="35"/>
      <c r="AG3831" s="35"/>
      <c r="AH3831" s="35"/>
      <c r="AI3831" s="35"/>
      <c r="AJ3831" s="35"/>
      <c r="AK3831" s="35"/>
    </row>
    <row r="3832" spans="7:37" s="13" customFormat="1" ht="13.9" customHeight="1" x14ac:dyDescent="0.3">
      <c r="G3832" s="44"/>
      <c r="H3832" s="44"/>
      <c r="I3832" s="44"/>
      <c r="J3832" s="44"/>
      <c r="K3832" s="44"/>
      <c r="L3832" s="44"/>
      <c r="M3832" s="44"/>
      <c r="N3832" s="44"/>
      <c r="O3832" s="44"/>
      <c r="P3832" s="44"/>
      <c r="Q3832" s="44"/>
      <c r="R3832" s="44"/>
      <c r="S3832" s="44"/>
      <c r="T3832" s="44"/>
      <c r="U3832" s="44"/>
      <c r="V3832" s="44"/>
      <c r="W3832" s="44"/>
      <c r="X3832" s="44"/>
      <c r="Y3832" s="44"/>
      <c r="Z3832" s="44"/>
      <c r="AA3832" s="35"/>
      <c r="AB3832" s="35"/>
      <c r="AC3832" s="35"/>
      <c r="AD3832" s="35"/>
      <c r="AE3832" s="35"/>
      <c r="AF3832" s="35"/>
      <c r="AG3832" s="35"/>
      <c r="AH3832" s="35"/>
      <c r="AI3832" s="35"/>
      <c r="AJ3832" s="35"/>
      <c r="AK3832" s="35"/>
    </row>
    <row r="3833" spans="7:37" s="13" customFormat="1" ht="13.9" customHeight="1" x14ac:dyDescent="0.3">
      <c r="G3833" s="44"/>
      <c r="H3833" s="44"/>
      <c r="I3833" s="44"/>
      <c r="J3833" s="44"/>
      <c r="K3833" s="44"/>
      <c r="L3833" s="44"/>
      <c r="M3833" s="44"/>
      <c r="N3833" s="44"/>
      <c r="O3833" s="44"/>
      <c r="P3833" s="44"/>
      <c r="Q3833" s="44"/>
      <c r="R3833" s="44"/>
      <c r="S3833" s="44"/>
      <c r="T3833" s="44"/>
      <c r="U3833" s="44"/>
      <c r="V3833" s="44"/>
      <c r="W3833" s="44"/>
      <c r="X3833" s="44"/>
      <c r="Y3833" s="44"/>
      <c r="Z3833" s="44"/>
      <c r="AA3833" s="35"/>
      <c r="AB3833" s="35"/>
      <c r="AC3833" s="35"/>
      <c r="AD3833" s="35"/>
      <c r="AE3833" s="35"/>
      <c r="AF3833" s="35"/>
      <c r="AG3833" s="35"/>
      <c r="AH3833" s="35"/>
      <c r="AI3833" s="35"/>
      <c r="AJ3833" s="35"/>
      <c r="AK3833" s="35"/>
    </row>
    <row r="3834" spans="7:37" s="13" customFormat="1" ht="13.9" customHeight="1" x14ac:dyDescent="0.3">
      <c r="G3834" s="44"/>
      <c r="H3834" s="44"/>
      <c r="I3834" s="44"/>
      <c r="J3834" s="44"/>
      <c r="K3834" s="44"/>
      <c r="L3834" s="44"/>
      <c r="M3834" s="44"/>
      <c r="N3834" s="44"/>
      <c r="O3834" s="44"/>
      <c r="P3834" s="44"/>
      <c r="Q3834" s="44"/>
      <c r="R3834" s="44"/>
      <c r="S3834" s="44"/>
      <c r="T3834" s="44"/>
      <c r="U3834" s="44"/>
      <c r="V3834" s="44"/>
      <c r="W3834" s="44"/>
      <c r="X3834" s="44"/>
      <c r="Y3834" s="44"/>
      <c r="Z3834" s="44"/>
      <c r="AA3834" s="35"/>
      <c r="AB3834" s="35"/>
      <c r="AC3834" s="35"/>
      <c r="AD3834" s="35"/>
      <c r="AE3834" s="35"/>
      <c r="AF3834" s="35"/>
      <c r="AG3834" s="35"/>
      <c r="AH3834" s="35"/>
      <c r="AI3834" s="35"/>
      <c r="AJ3834" s="35"/>
      <c r="AK3834" s="35"/>
    </row>
    <row r="3835" spans="7:37" s="13" customFormat="1" ht="13.9" customHeight="1" x14ac:dyDescent="0.3">
      <c r="G3835" s="44"/>
      <c r="H3835" s="44"/>
      <c r="I3835" s="44"/>
      <c r="J3835" s="44"/>
      <c r="K3835" s="44"/>
      <c r="L3835" s="44"/>
      <c r="M3835" s="44"/>
      <c r="N3835" s="44"/>
      <c r="O3835" s="44"/>
      <c r="P3835" s="44"/>
      <c r="Q3835" s="44"/>
      <c r="R3835" s="44"/>
      <c r="S3835" s="44"/>
      <c r="T3835" s="44"/>
      <c r="U3835" s="44"/>
      <c r="V3835" s="44"/>
      <c r="W3835" s="44"/>
      <c r="X3835" s="44"/>
      <c r="Y3835" s="44"/>
      <c r="Z3835" s="44"/>
      <c r="AA3835" s="35"/>
      <c r="AB3835" s="35"/>
      <c r="AC3835" s="35"/>
      <c r="AD3835" s="35"/>
      <c r="AE3835" s="35"/>
      <c r="AF3835" s="35"/>
      <c r="AG3835" s="35"/>
      <c r="AH3835" s="35"/>
      <c r="AI3835" s="35"/>
      <c r="AJ3835" s="35"/>
      <c r="AK3835" s="35"/>
    </row>
    <row r="3836" spans="7:37" s="13" customFormat="1" ht="13.9" customHeight="1" x14ac:dyDescent="0.3">
      <c r="G3836" s="44"/>
      <c r="H3836" s="44"/>
      <c r="I3836" s="44"/>
      <c r="J3836" s="44"/>
      <c r="K3836" s="44"/>
      <c r="L3836" s="44"/>
      <c r="M3836" s="44"/>
      <c r="N3836" s="44"/>
      <c r="O3836" s="44"/>
      <c r="P3836" s="44"/>
      <c r="Q3836" s="44"/>
      <c r="R3836" s="44"/>
      <c r="S3836" s="44"/>
      <c r="T3836" s="44"/>
      <c r="U3836" s="44"/>
      <c r="V3836" s="44"/>
      <c r="W3836" s="44"/>
      <c r="X3836" s="44"/>
      <c r="Y3836" s="44"/>
      <c r="Z3836" s="44"/>
      <c r="AA3836" s="35"/>
      <c r="AB3836" s="35"/>
      <c r="AC3836" s="35"/>
      <c r="AD3836" s="35"/>
      <c r="AE3836" s="35"/>
      <c r="AF3836" s="35"/>
      <c r="AG3836" s="35"/>
      <c r="AH3836" s="35"/>
      <c r="AI3836" s="35"/>
      <c r="AJ3836" s="35"/>
      <c r="AK3836" s="35"/>
    </row>
    <row r="3837" spans="7:37" s="13" customFormat="1" ht="13.9" customHeight="1" x14ac:dyDescent="0.3">
      <c r="G3837" s="44"/>
      <c r="H3837" s="44"/>
      <c r="I3837" s="44"/>
      <c r="J3837" s="44"/>
      <c r="K3837" s="44"/>
      <c r="L3837" s="44"/>
      <c r="M3837" s="44"/>
      <c r="N3837" s="44"/>
      <c r="O3837" s="44"/>
      <c r="P3837" s="44"/>
      <c r="Q3837" s="44"/>
      <c r="R3837" s="44"/>
      <c r="S3837" s="44"/>
      <c r="T3837" s="44"/>
      <c r="U3837" s="44"/>
      <c r="V3837" s="44"/>
      <c r="W3837" s="44"/>
      <c r="X3837" s="44"/>
      <c r="Y3837" s="44"/>
      <c r="Z3837" s="44"/>
      <c r="AA3837" s="35"/>
      <c r="AB3837" s="35"/>
      <c r="AC3837" s="35"/>
      <c r="AD3837" s="35"/>
      <c r="AE3837" s="35"/>
      <c r="AF3837" s="35"/>
      <c r="AG3837" s="35"/>
      <c r="AH3837" s="35"/>
      <c r="AI3837" s="35"/>
      <c r="AJ3837" s="35"/>
      <c r="AK3837" s="35"/>
    </row>
    <row r="3838" spans="7:37" s="13" customFormat="1" ht="13.9" customHeight="1" x14ac:dyDescent="0.3">
      <c r="G3838" s="44"/>
      <c r="H3838" s="44"/>
      <c r="I3838" s="44"/>
      <c r="J3838" s="44"/>
      <c r="K3838" s="44"/>
      <c r="L3838" s="44"/>
      <c r="M3838" s="44"/>
      <c r="N3838" s="44"/>
      <c r="O3838" s="44"/>
      <c r="P3838" s="44"/>
      <c r="Q3838" s="44"/>
      <c r="R3838" s="44"/>
      <c r="S3838" s="44"/>
      <c r="T3838" s="44"/>
      <c r="U3838" s="44"/>
      <c r="V3838" s="44"/>
      <c r="W3838" s="44"/>
      <c r="X3838" s="44"/>
      <c r="Y3838" s="44"/>
      <c r="Z3838" s="44"/>
      <c r="AA3838" s="35"/>
      <c r="AB3838" s="35"/>
      <c r="AC3838" s="35"/>
      <c r="AD3838" s="35"/>
      <c r="AE3838" s="35"/>
      <c r="AF3838" s="35"/>
      <c r="AG3838" s="35"/>
      <c r="AH3838" s="35"/>
      <c r="AI3838" s="35"/>
      <c r="AJ3838" s="35"/>
      <c r="AK3838" s="35"/>
    </row>
    <row r="3839" spans="7:37" s="13" customFormat="1" ht="13.9" customHeight="1" x14ac:dyDescent="0.3">
      <c r="G3839" s="44"/>
      <c r="H3839" s="44"/>
      <c r="I3839" s="44"/>
      <c r="J3839" s="44"/>
      <c r="K3839" s="44"/>
      <c r="L3839" s="44"/>
      <c r="M3839" s="44"/>
      <c r="N3839" s="44"/>
      <c r="O3839" s="44"/>
      <c r="P3839" s="44"/>
      <c r="Q3839" s="44"/>
      <c r="R3839" s="44"/>
      <c r="S3839" s="44"/>
      <c r="T3839" s="44"/>
      <c r="U3839" s="44"/>
      <c r="V3839" s="44"/>
      <c r="W3839" s="44"/>
      <c r="X3839" s="44"/>
      <c r="Y3839" s="44"/>
      <c r="Z3839" s="44"/>
      <c r="AA3839" s="35"/>
      <c r="AB3839" s="35"/>
      <c r="AC3839" s="35"/>
      <c r="AD3839" s="35"/>
      <c r="AE3839" s="35"/>
      <c r="AF3839" s="35"/>
      <c r="AG3839" s="35"/>
      <c r="AH3839" s="35"/>
      <c r="AI3839" s="35"/>
      <c r="AJ3839" s="35"/>
      <c r="AK3839" s="35"/>
    </row>
    <row r="3840" spans="7:37" s="13" customFormat="1" ht="13.9" customHeight="1" x14ac:dyDescent="0.3">
      <c r="G3840" s="44"/>
      <c r="H3840" s="44"/>
      <c r="I3840" s="44"/>
      <c r="J3840" s="44"/>
      <c r="K3840" s="44"/>
      <c r="L3840" s="44"/>
      <c r="M3840" s="44"/>
      <c r="N3840" s="44"/>
      <c r="O3840" s="44"/>
      <c r="P3840" s="44"/>
      <c r="Q3840" s="44"/>
      <c r="R3840" s="44"/>
      <c r="S3840" s="44"/>
      <c r="T3840" s="44"/>
      <c r="U3840" s="44"/>
      <c r="V3840" s="44"/>
      <c r="W3840" s="44"/>
      <c r="X3840" s="44"/>
      <c r="Y3840" s="44"/>
      <c r="Z3840" s="44"/>
      <c r="AA3840" s="35"/>
      <c r="AB3840" s="35"/>
      <c r="AC3840" s="35"/>
      <c r="AD3840" s="35"/>
      <c r="AE3840" s="35"/>
      <c r="AF3840" s="35"/>
      <c r="AG3840" s="35"/>
      <c r="AH3840" s="35"/>
      <c r="AI3840" s="35"/>
      <c r="AJ3840" s="35"/>
      <c r="AK3840" s="35"/>
    </row>
    <row r="3841" spans="7:37" s="13" customFormat="1" ht="13.9" customHeight="1" x14ac:dyDescent="0.3">
      <c r="G3841" s="44"/>
      <c r="H3841" s="44"/>
      <c r="I3841" s="44"/>
      <c r="J3841" s="44"/>
      <c r="K3841" s="44"/>
      <c r="L3841" s="44"/>
      <c r="M3841" s="44"/>
      <c r="N3841" s="44"/>
      <c r="O3841" s="44"/>
      <c r="P3841" s="44"/>
      <c r="Q3841" s="44"/>
      <c r="R3841" s="44"/>
      <c r="S3841" s="44"/>
      <c r="T3841" s="44"/>
      <c r="U3841" s="44"/>
      <c r="V3841" s="44"/>
      <c r="W3841" s="44"/>
      <c r="X3841" s="44"/>
      <c r="Y3841" s="44"/>
      <c r="Z3841" s="44"/>
      <c r="AA3841" s="35"/>
      <c r="AB3841" s="35"/>
      <c r="AC3841" s="35"/>
      <c r="AD3841" s="35"/>
      <c r="AE3841" s="35"/>
      <c r="AF3841" s="35"/>
      <c r="AG3841" s="35"/>
      <c r="AH3841" s="35"/>
      <c r="AI3841" s="35"/>
      <c r="AJ3841" s="35"/>
      <c r="AK3841" s="35"/>
    </row>
    <row r="3842" spans="7:37" s="13" customFormat="1" ht="13.9" customHeight="1" x14ac:dyDescent="0.3">
      <c r="G3842" s="44"/>
      <c r="H3842" s="44"/>
      <c r="I3842" s="44"/>
      <c r="J3842" s="44"/>
      <c r="K3842" s="44"/>
      <c r="L3842" s="44"/>
      <c r="M3842" s="44"/>
      <c r="N3842" s="44"/>
      <c r="O3842" s="44"/>
      <c r="P3842" s="44"/>
      <c r="Q3842" s="44"/>
      <c r="R3842" s="44"/>
      <c r="S3842" s="44"/>
      <c r="T3842" s="44"/>
      <c r="U3842" s="44"/>
      <c r="V3842" s="44"/>
      <c r="W3842" s="44"/>
      <c r="X3842" s="44"/>
      <c r="Y3842" s="44"/>
      <c r="Z3842" s="44"/>
      <c r="AA3842" s="35"/>
      <c r="AB3842" s="35"/>
      <c r="AC3842" s="35"/>
      <c r="AD3842" s="35"/>
      <c r="AE3842" s="35"/>
      <c r="AF3842" s="35"/>
      <c r="AG3842" s="35"/>
      <c r="AH3842" s="35"/>
      <c r="AI3842" s="35"/>
      <c r="AJ3842" s="35"/>
      <c r="AK3842" s="35"/>
    </row>
    <row r="3843" spans="7:37" s="13" customFormat="1" ht="13.9" customHeight="1" x14ac:dyDescent="0.3">
      <c r="G3843" s="44"/>
      <c r="H3843" s="44"/>
      <c r="I3843" s="44"/>
      <c r="J3843" s="44"/>
      <c r="K3843" s="44"/>
      <c r="L3843" s="44"/>
      <c r="M3843" s="44"/>
      <c r="N3843" s="44"/>
      <c r="O3843" s="44"/>
      <c r="P3843" s="44"/>
      <c r="Q3843" s="44"/>
      <c r="R3843" s="44"/>
      <c r="S3843" s="44"/>
      <c r="T3843" s="44"/>
      <c r="U3843" s="44"/>
      <c r="V3843" s="44"/>
      <c r="W3843" s="44"/>
      <c r="X3843" s="44"/>
      <c r="Y3843" s="44"/>
      <c r="Z3843" s="44"/>
      <c r="AA3843" s="35"/>
      <c r="AB3843" s="35"/>
      <c r="AC3843" s="35"/>
      <c r="AD3843" s="35"/>
      <c r="AE3843" s="35"/>
      <c r="AF3843" s="35"/>
      <c r="AG3843" s="35"/>
      <c r="AH3843" s="35"/>
      <c r="AI3843" s="35"/>
      <c r="AJ3843" s="35"/>
      <c r="AK3843" s="35"/>
    </row>
    <row r="3844" spans="7:37" s="13" customFormat="1" ht="13.9" customHeight="1" x14ac:dyDescent="0.3">
      <c r="G3844" s="44"/>
      <c r="H3844" s="44"/>
      <c r="I3844" s="44"/>
      <c r="J3844" s="44"/>
      <c r="K3844" s="44"/>
      <c r="L3844" s="44"/>
      <c r="M3844" s="44"/>
      <c r="N3844" s="44"/>
      <c r="O3844" s="44"/>
      <c r="P3844" s="44"/>
      <c r="Q3844" s="44"/>
      <c r="R3844" s="44"/>
      <c r="S3844" s="44"/>
      <c r="T3844" s="44"/>
      <c r="U3844" s="44"/>
      <c r="V3844" s="44"/>
      <c r="W3844" s="44"/>
      <c r="X3844" s="44"/>
      <c r="Y3844" s="44"/>
      <c r="Z3844" s="44"/>
      <c r="AA3844" s="35"/>
      <c r="AB3844" s="35"/>
      <c r="AC3844" s="35"/>
      <c r="AD3844" s="35"/>
      <c r="AE3844" s="35"/>
      <c r="AF3844" s="35"/>
      <c r="AG3844" s="35"/>
      <c r="AH3844" s="35"/>
      <c r="AI3844" s="35"/>
      <c r="AJ3844" s="35"/>
      <c r="AK3844" s="35"/>
    </row>
    <row r="3845" spans="7:37" s="13" customFormat="1" ht="13.9" customHeight="1" x14ac:dyDescent="0.3">
      <c r="G3845" s="44"/>
      <c r="H3845" s="44"/>
      <c r="I3845" s="44"/>
      <c r="J3845" s="44"/>
      <c r="K3845" s="44"/>
      <c r="L3845" s="44"/>
      <c r="M3845" s="44"/>
      <c r="N3845" s="44"/>
      <c r="O3845" s="44"/>
      <c r="P3845" s="44"/>
      <c r="Q3845" s="44"/>
      <c r="R3845" s="44"/>
      <c r="S3845" s="44"/>
      <c r="T3845" s="44"/>
      <c r="U3845" s="44"/>
      <c r="V3845" s="44"/>
      <c r="W3845" s="44"/>
      <c r="X3845" s="44"/>
      <c r="Y3845" s="44"/>
      <c r="Z3845" s="44"/>
      <c r="AA3845" s="35"/>
      <c r="AB3845" s="35"/>
      <c r="AC3845" s="35"/>
      <c r="AD3845" s="35"/>
      <c r="AE3845" s="35"/>
      <c r="AF3845" s="35"/>
      <c r="AG3845" s="35"/>
      <c r="AH3845" s="35"/>
      <c r="AI3845" s="35"/>
      <c r="AJ3845" s="35"/>
      <c r="AK3845" s="35"/>
    </row>
    <row r="3846" spans="7:37" s="13" customFormat="1" ht="13.9" customHeight="1" x14ac:dyDescent="0.3">
      <c r="G3846" s="44"/>
      <c r="H3846" s="44"/>
      <c r="I3846" s="44"/>
      <c r="J3846" s="44"/>
      <c r="K3846" s="44"/>
      <c r="L3846" s="44"/>
      <c r="M3846" s="44"/>
      <c r="N3846" s="44"/>
      <c r="O3846" s="44"/>
      <c r="P3846" s="44"/>
      <c r="Q3846" s="44"/>
      <c r="R3846" s="44"/>
      <c r="S3846" s="44"/>
      <c r="T3846" s="44"/>
      <c r="U3846" s="44"/>
      <c r="V3846" s="44"/>
      <c r="W3846" s="44"/>
      <c r="X3846" s="44"/>
      <c r="Y3846" s="44"/>
      <c r="Z3846" s="44"/>
      <c r="AA3846" s="35"/>
      <c r="AB3846" s="35"/>
      <c r="AC3846" s="35"/>
      <c r="AD3846" s="35"/>
      <c r="AE3846" s="35"/>
      <c r="AF3846" s="35"/>
      <c r="AG3846" s="35"/>
      <c r="AH3846" s="35"/>
      <c r="AI3846" s="35"/>
      <c r="AJ3846" s="35"/>
      <c r="AK3846" s="35"/>
    </row>
    <row r="3847" spans="7:37" s="13" customFormat="1" ht="13.9" customHeight="1" x14ac:dyDescent="0.3">
      <c r="G3847" s="44"/>
      <c r="H3847" s="44"/>
      <c r="I3847" s="44"/>
      <c r="J3847" s="44"/>
      <c r="K3847" s="44"/>
      <c r="L3847" s="44"/>
      <c r="M3847" s="44"/>
      <c r="N3847" s="44"/>
      <c r="O3847" s="44"/>
      <c r="P3847" s="44"/>
      <c r="Q3847" s="44"/>
      <c r="R3847" s="44"/>
      <c r="S3847" s="44"/>
      <c r="T3847" s="44"/>
      <c r="U3847" s="44"/>
      <c r="V3847" s="44"/>
      <c r="W3847" s="44"/>
      <c r="X3847" s="44"/>
      <c r="Y3847" s="44"/>
      <c r="Z3847" s="44"/>
      <c r="AA3847" s="35"/>
      <c r="AB3847" s="35"/>
      <c r="AC3847" s="35"/>
      <c r="AD3847" s="35"/>
      <c r="AE3847" s="35"/>
      <c r="AF3847" s="35"/>
      <c r="AG3847" s="35"/>
      <c r="AH3847" s="35"/>
      <c r="AI3847" s="35"/>
      <c r="AJ3847" s="35"/>
      <c r="AK3847" s="35"/>
    </row>
    <row r="3848" spans="7:37" s="13" customFormat="1" ht="13.9" customHeight="1" x14ac:dyDescent="0.3">
      <c r="G3848" s="44"/>
      <c r="H3848" s="44"/>
      <c r="I3848" s="44"/>
      <c r="J3848" s="44"/>
      <c r="K3848" s="44"/>
      <c r="L3848" s="44"/>
      <c r="M3848" s="44"/>
      <c r="N3848" s="44"/>
      <c r="O3848" s="44"/>
      <c r="P3848" s="44"/>
      <c r="Q3848" s="44"/>
      <c r="R3848" s="44"/>
      <c r="S3848" s="44"/>
      <c r="T3848" s="44"/>
      <c r="U3848" s="44"/>
      <c r="V3848" s="44"/>
      <c r="W3848" s="44"/>
      <c r="X3848" s="44"/>
      <c r="Y3848" s="44"/>
      <c r="Z3848" s="44"/>
      <c r="AA3848" s="35"/>
      <c r="AB3848" s="35"/>
      <c r="AC3848" s="35"/>
      <c r="AD3848" s="35"/>
      <c r="AE3848" s="35"/>
      <c r="AF3848" s="35"/>
      <c r="AG3848" s="35"/>
      <c r="AH3848" s="35"/>
      <c r="AI3848" s="35"/>
      <c r="AJ3848" s="35"/>
      <c r="AK3848" s="35"/>
    </row>
    <row r="3849" spans="7:37" s="13" customFormat="1" ht="13.9" customHeight="1" x14ac:dyDescent="0.3">
      <c r="G3849" s="44"/>
      <c r="H3849" s="44"/>
      <c r="I3849" s="44"/>
      <c r="J3849" s="44"/>
      <c r="K3849" s="44"/>
      <c r="L3849" s="44"/>
      <c r="M3849" s="44"/>
      <c r="N3849" s="44"/>
      <c r="O3849" s="44"/>
      <c r="P3849" s="44"/>
      <c r="Q3849" s="44"/>
      <c r="R3849" s="44"/>
      <c r="S3849" s="44"/>
      <c r="T3849" s="44"/>
      <c r="U3849" s="44"/>
      <c r="V3849" s="44"/>
      <c r="W3849" s="44"/>
      <c r="X3849" s="44"/>
      <c r="Y3849" s="44"/>
      <c r="Z3849" s="44"/>
      <c r="AA3849" s="35"/>
      <c r="AB3849" s="35"/>
      <c r="AC3849" s="35"/>
      <c r="AD3849" s="35"/>
      <c r="AE3849" s="35"/>
      <c r="AF3849" s="35"/>
      <c r="AG3849" s="35"/>
      <c r="AH3849" s="35"/>
      <c r="AI3849" s="35"/>
      <c r="AJ3849" s="35"/>
      <c r="AK3849" s="35"/>
    </row>
    <row r="3850" spans="7:37" s="13" customFormat="1" ht="13.9" customHeight="1" x14ac:dyDescent="0.3">
      <c r="G3850" s="44"/>
      <c r="H3850" s="44"/>
      <c r="I3850" s="44"/>
      <c r="J3850" s="44"/>
      <c r="K3850" s="44"/>
      <c r="L3850" s="44"/>
      <c r="M3850" s="44"/>
      <c r="N3850" s="44"/>
      <c r="O3850" s="44"/>
      <c r="P3850" s="44"/>
      <c r="Q3850" s="44"/>
      <c r="R3850" s="44"/>
      <c r="S3850" s="44"/>
      <c r="T3850" s="44"/>
      <c r="U3850" s="44"/>
      <c r="V3850" s="44"/>
      <c r="W3850" s="44"/>
      <c r="X3850" s="44"/>
      <c r="Y3850" s="44"/>
      <c r="Z3850" s="44"/>
      <c r="AA3850" s="35"/>
      <c r="AB3850" s="35"/>
      <c r="AC3850" s="35"/>
      <c r="AD3850" s="35"/>
      <c r="AE3850" s="35"/>
      <c r="AF3850" s="35"/>
      <c r="AG3850" s="35"/>
      <c r="AH3850" s="35"/>
      <c r="AI3850" s="35"/>
      <c r="AJ3850" s="35"/>
      <c r="AK3850" s="35"/>
    </row>
    <row r="3851" spans="7:37" s="13" customFormat="1" ht="13.9" customHeight="1" x14ac:dyDescent="0.3">
      <c r="G3851" s="44"/>
      <c r="H3851" s="44"/>
      <c r="I3851" s="44"/>
      <c r="J3851" s="44"/>
      <c r="K3851" s="44"/>
      <c r="L3851" s="44"/>
      <c r="M3851" s="44"/>
      <c r="N3851" s="44"/>
      <c r="O3851" s="44"/>
      <c r="P3851" s="44"/>
      <c r="Q3851" s="44"/>
      <c r="R3851" s="44"/>
      <c r="S3851" s="44"/>
      <c r="T3851" s="44"/>
      <c r="U3851" s="44"/>
      <c r="V3851" s="44"/>
      <c r="W3851" s="44"/>
      <c r="X3851" s="44"/>
      <c r="Y3851" s="44"/>
      <c r="Z3851" s="44"/>
      <c r="AA3851" s="35"/>
      <c r="AB3851" s="35"/>
      <c r="AC3851" s="35"/>
      <c r="AD3851" s="35"/>
      <c r="AE3851" s="35"/>
      <c r="AF3851" s="35"/>
      <c r="AG3851" s="35"/>
      <c r="AH3851" s="35"/>
      <c r="AI3851" s="35"/>
      <c r="AJ3851" s="35"/>
      <c r="AK3851" s="35"/>
    </row>
    <row r="3852" spans="7:37" s="13" customFormat="1" ht="13.9" customHeight="1" x14ac:dyDescent="0.3">
      <c r="G3852" s="44"/>
      <c r="H3852" s="44"/>
      <c r="I3852" s="44"/>
      <c r="J3852" s="44"/>
      <c r="K3852" s="44"/>
      <c r="L3852" s="44"/>
      <c r="M3852" s="44"/>
      <c r="N3852" s="44"/>
      <c r="O3852" s="44"/>
      <c r="P3852" s="44"/>
      <c r="Q3852" s="44"/>
      <c r="R3852" s="44"/>
      <c r="S3852" s="44"/>
      <c r="T3852" s="44"/>
      <c r="U3852" s="44"/>
      <c r="V3852" s="44"/>
      <c r="W3852" s="44"/>
      <c r="X3852" s="44"/>
      <c r="Y3852" s="44"/>
      <c r="Z3852" s="44"/>
      <c r="AA3852" s="35"/>
      <c r="AB3852" s="35"/>
      <c r="AC3852" s="35"/>
      <c r="AD3852" s="35"/>
      <c r="AE3852" s="35"/>
      <c r="AF3852" s="35"/>
      <c r="AG3852" s="35"/>
      <c r="AH3852" s="35"/>
      <c r="AI3852" s="35"/>
      <c r="AJ3852" s="35"/>
      <c r="AK3852" s="35"/>
    </row>
    <row r="3853" spans="7:37" s="13" customFormat="1" ht="13.9" customHeight="1" x14ac:dyDescent="0.3">
      <c r="G3853" s="44"/>
      <c r="H3853" s="44"/>
      <c r="I3853" s="44"/>
      <c r="J3853" s="44"/>
      <c r="K3853" s="44"/>
      <c r="L3853" s="44"/>
      <c r="M3853" s="44"/>
      <c r="N3853" s="44"/>
      <c r="O3853" s="44"/>
      <c r="P3853" s="44"/>
      <c r="Q3853" s="44"/>
      <c r="R3853" s="44"/>
      <c r="S3853" s="44"/>
      <c r="T3853" s="44"/>
      <c r="U3853" s="44"/>
      <c r="V3853" s="44"/>
      <c r="W3853" s="44"/>
      <c r="X3853" s="44"/>
      <c r="Y3853" s="44"/>
      <c r="Z3853" s="44"/>
      <c r="AA3853" s="35"/>
      <c r="AB3853" s="35"/>
      <c r="AC3853" s="35"/>
      <c r="AD3853" s="35"/>
      <c r="AE3853" s="35"/>
      <c r="AF3853" s="35"/>
      <c r="AG3853" s="35"/>
      <c r="AH3853" s="35"/>
      <c r="AI3853" s="35"/>
      <c r="AJ3853" s="35"/>
      <c r="AK3853" s="35"/>
    </row>
    <row r="3854" spans="7:37" s="13" customFormat="1" ht="13.9" customHeight="1" x14ac:dyDescent="0.3">
      <c r="G3854" s="44"/>
      <c r="H3854" s="44"/>
      <c r="I3854" s="44"/>
      <c r="J3854" s="44"/>
      <c r="K3854" s="44"/>
      <c r="L3854" s="44"/>
      <c r="M3854" s="44"/>
      <c r="N3854" s="44"/>
      <c r="O3854" s="44"/>
      <c r="P3854" s="44"/>
      <c r="Q3854" s="44"/>
      <c r="R3854" s="44"/>
      <c r="S3854" s="44"/>
      <c r="T3854" s="44"/>
      <c r="U3854" s="44"/>
      <c r="V3854" s="44"/>
      <c r="W3854" s="44"/>
      <c r="X3854" s="44"/>
      <c r="Y3854" s="44"/>
      <c r="Z3854" s="44"/>
      <c r="AA3854" s="35"/>
      <c r="AB3854" s="35"/>
      <c r="AC3854" s="35"/>
      <c r="AD3854" s="35"/>
      <c r="AE3854" s="35"/>
      <c r="AF3854" s="35"/>
      <c r="AG3854" s="35"/>
      <c r="AH3854" s="35"/>
      <c r="AI3854" s="35"/>
      <c r="AJ3854" s="35"/>
      <c r="AK3854" s="35"/>
    </row>
    <row r="3855" spans="7:37" s="13" customFormat="1" ht="13.9" customHeight="1" x14ac:dyDescent="0.3">
      <c r="G3855" s="44"/>
      <c r="H3855" s="44"/>
      <c r="I3855" s="44"/>
      <c r="J3855" s="44"/>
      <c r="K3855" s="44"/>
      <c r="L3855" s="44"/>
      <c r="M3855" s="44"/>
      <c r="N3855" s="44"/>
      <c r="O3855" s="44"/>
      <c r="P3855" s="44"/>
      <c r="Q3855" s="44"/>
      <c r="R3855" s="44"/>
      <c r="S3855" s="44"/>
      <c r="T3855" s="44"/>
      <c r="U3855" s="44"/>
      <c r="V3855" s="44"/>
      <c r="W3855" s="44"/>
      <c r="X3855" s="44"/>
      <c r="Y3855" s="44"/>
      <c r="Z3855" s="44"/>
      <c r="AA3855" s="35"/>
      <c r="AB3855" s="35"/>
      <c r="AC3855" s="35"/>
      <c r="AD3855" s="35"/>
      <c r="AE3855" s="35"/>
      <c r="AF3855" s="35"/>
      <c r="AG3855" s="35"/>
      <c r="AH3855" s="35"/>
      <c r="AI3855" s="35"/>
      <c r="AJ3855" s="35"/>
      <c r="AK3855" s="35"/>
    </row>
    <row r="3856" spans="7:37" s="13" customFormat="1" ht="13.9" customHeight="1" x14ac:dyDescent="0.3">
      <c r="G3856" s="44"/>
      <c r="H3856" s="44"/>
      <c r="I3856" s="44"/>
      <c r="J3856" s="44"/>
      <c r="K3856" s="44"/>
      <c r="L3856" s="44"/>
      <c r="M3856" s="44"/>
      <c r="N3856" s="44"/>
      <c r="O3856" s="44"/>
      <c r="P3856" s="44"/>
      <c r="Q3856" s="44"/>
      <c r="R3856" s="44"/>
      <c r="S3856" s="44"/>
      <c r="T3856" s="44"/>
      <c r="U3856" s="44"/>
      <c r="V3856" s="44"/>
      <c r="W3856" s="44"/>
      <c r="X3856" s="44"/>
      <c r="Y3856" s="44"/>
      <c r="Z3856" s="44"/>
      <c r="AA3856" s="35"/>
      <c r="AB3856" s="35"/>
      <c r="AC3856" s="35"/>
      <c r="AD3856" s="35"/>
      <c r="AE3856" s="35"/>
      <c r="AF3856" s="35"/>
      <c r="AG3856" s="35"/>
      <c r="AH3856" s="35"/>
      <c r="AI3856" s="35"/>
      <c r="AJ3856" s="35"/>
      <c r="AK3856" s="35"/>
    </row>
    <row r="3857" spans="7:37" s="13" customFormat="1" ht="13.9" customHeight="1" x14ac:dyDescent="0.3">
      <c r="G3857" s="44"/>
      <c r="H3857" s="44"/>
      <c r="I3857" s="44"/>
      <c r="J3857" s="44"/>
      <c r="K3857" s="44"/>
      <c r="L3857" s="44"/>
      <c r="M3857" s="44"/>
      <c r="N3857" s="44"/>
      <c r="O3857" s="44"/>
      <c r="P3857" s="44"/>
      <c r="Q3857" s="44"/>
      <c r="R3857" s="44"/>
      <c r="S3857" s="44"/>
      <c r="T3857" s="44"/>
      <c r="U3857" s="44"/>
      <c r="V3857" s="44"/>
      <c r="W3857" s="44"/>
      <c r="X3857" s="44"/>
      <c r="Y3857" s="44"/>
      <c r="Z3857" s="44"/>
      <c r="AA3857" s="35"/>
      <c r="AB3857" s="35"/>
      <c r="AC3857" s="35"/>
      <c r="AD3857" s="35"/>
      <c r="AE3857" s="35"/>
      <c r="AF3857" s="35"/>
      <c r="AG3857" s="35"/>
      <c r="AH3857" s="35"/>
      <c r="AI3857" s="35"/>
      <c r="AJ3857" s="35"/>
      <c r="AK3857" s="35"/>
    </row>
    <row r="3858" spans="7:37" s="13" customFormat="1" ht="13.9" customHeight="1" x14ac:dyDescent="0.3">
      <c r="G3858" s="44"/>
      <c r="H3858" s="44"/>
      <c r="I3858" s="44"/>
      <c r="J3858" s="44"/>
      <c r="K3858" s="44"/>
      <c r="L3858" s="44"/>
      <c r="M3858" s="44"/>
      <c r="N3858" s="44"/>
      <c r="O3858" s="44"/>
      <c r="P3858" s="44"/>
      <c r="Q3858" s="44"/>
      <c r="R3858" s="44"/>
      <c r="S3858" s="44"/>
      <c r="T3858" s="44"/>
      <c r="U3858" s="44"/>
      <c r="V3858" s="44"/>
      <c r="W3858" s="44"/>
      <c r="X3858" s="44"/>
      <c r="Y3858" s="44"/>
      <c r="Z3858" s="44"/>
      <c r="AA3858" s="35"/>
      <c r="AB3858" s="35"/>
      <c r="AC3858" s="35"/>
      <c r="AD3858" s="35"/>
      <c r="AE3858" s="35"/>
      <c r="AF3858" s="35"/>
      <c r="AG3858" s="35"/>
      <c r="AH3858" s="35"/>
      <c r="AI3858" s="35"/>
      <c r="AJ3858" s="35"/>
      <c r="AK3858" s="35"/>
    </row>
    <row r="3859" spans="7:37" s="13" customFormat="1" ht="13.9" customHeight="1" x14ac:dyDescent="0.3">
      <c r="G3859" s="44"/>
      <c r="H3859" s="44"/>
      <c r="I3859" s="44"/>
      <c r="J3859" s="44"/>
      <c r="K3859" s="44"/>
      <c r="L3859" s="44"/>
      <c r="M3859" s="44"/>
      <c r="N3859" s="44"/>
      <c r="O3859" s="44"/>
      <c r="P3859" s="44"/>
      <c r="Q3859" s="44"/>
      <c r="R3859" s="44"/>
      <c r="S3859" s="44"/>
      <c r="T3859" s="44"/>
      <c r="U3859" s="44"/>
      <c r="V3859" s="44"/>
      <c r="W3859" s="44"/>
      <c r="X3859" s="44"/>
      <c r="Y3859" s="44"/>
      <c r="Z3859" s="44"/>
      <c r="AA3859" s="35"/>
      <c r="AB3859" s="35"/>
      <c r="AC3859" s="35"/>
      <c r="AD3859" s="35"/>
      <c r="AE3859" s="35"/>
      <c r="AF3859" s="35"/>
      <c r="AG3859" s="35"/>
      <c r="AH3859" s="35"/>
      <c r="AI3859" s="35"/>
      <c r="AJ3859" s="35"/>
      <c r="AK3859" s="35"/>
    </row>
    <row r="3860" spans="7:37" s="13" customFormat="1" ht="13.9" customHeight="1" x14ac:dyDescent="0.3">
      <c r="G3860" s="44"/>
      <c r="H3860" s="44"/>
      <c r="I3860" s="44"/>
      <c r="J3860" s="44"/>
      <c r="K3860" s="44"/>
      <c r="L3860" s="44"/>
      <c r="M3860" s="44"/>
      <c r="N3860" s="44"/>
      <c r="O3860" s="44"/>
      <c r="P3860" s="44"/>
      <c r="Q3860" s="44"/>
      <c r="R3860" s="44"/>
      <c r="S3860" s="44"/>
      <c r="T3860" s="44"/>
      <c r="U3860" s="44"/>
      <c r="V3860" s="44"/>
      <c r="W3860" s="44"/>
      <c r="X3860" s="44"/>
      <c r="Y3860" s="44"/>
      <c r="Z3860" s="44"/>
      <c r="AA3860" s="35"/>
      <c r="AB3860" s="35"/>
      <c r="AC3860" s="35"/>
      <c r="AD3860" s="35"/>
      <c r="AE3860" s="35"/>
      <c r="AF3860" s="35"/>
      <c r="AG3860" s="35"/>
      <c r="AH3860" s="35"/>
      <c r="AI3860" s="35"/>
      <c r="AJ3860" s="35"/>
      <c r="AK3860" s="35"/>
    </row>
    <row r="3861" spans="7:37" s="13" customFormat="1" ht="13.9" customHeight="1" x14ac:dyDescent="0.3">
      <c r="G3861" s="44"/>
      <c r="H3861" s="44"/>
      <c r="I3861" s="44"/>
      <c r="J3861" s="44"/>
      <c r="K3861" s="44"/>
      <c r="L3861" s="44"/>
      <c r="M3861" s="44"/>
      <c r="N3861" s="44"/>
      <c r="O3861" s="44"/>
      <c r="P3861" s="44"/>
      <c r="Q3861" s="44"/>
      <c r="R3861" s="44"/>
      <c r="S3861" s="44"/>
      <c r="T3861" s="44"/>
      <c r="U3861" s="44"/>
      <c r="V3861" s="44"/>
      <c r="W3861" s="44"/>
      <c r="X3861" s="44"/>
      <c r="Y3861" s="44"/>
      <c r="Z3861" s="44"/>
      <c r="AA3861" s="35"/>
      <c r="AB3861" s="35"/>
      <c r="AC3861" s="35"/>
      <c r="AD3861" s="35"/>
      <c r="AE3861" s="35"/>
      <c r="AF3861" s="35"/>
      <c r="AG3861" s="35"/>
      <c r="AH3861" s="35"/>
      <c r="AI3861" s="35"/>
      <c r="AJ3861" s="35"/>
      <c r="AK3861" s="35"/>
    </row>
    <row r="3862" spans="7:37" s="13" customFormat="1" ht="13.9" customHeight="1" x14ac:dyDescent="0.3">
      <c r="G3862" s="44"/>
      <c r="H3862" s="44"/>
      <c r="I3862" s="44"/>
      <c r="J3862" s="44"/>
      <c r="K3862" s="44"/>
      <c r="L3862" s="44"/>
      <c r="M3862" s="44"/>
      <c r="N3862" s="44"/>
      <c r="O3862" s="44"/>
      <c r="P3862" s="44"/>
      <c r="Q3862" s="44"/>
      <c r="R3862" s="44"/>
      <c r="S3862" s="44"/>
      <c r="T3862" s="44"/>
      <c r="U3862" s="44"/>
      <c r="V3862" s="44"/>
      <c r="W3862" s="44"/>
      <c r="X3862" s="44"/>
      <c r="Y3862" s="44"/>
      <c r="Z3862" s="44"/>
      <c r="AA3862" s="35"/>
      <c r="AB3862" s="35"/>
      <c r="AC3862" s="35"/>
      <c r="AD3862" s="35"/>
      <c r="AE3862" s="35"/>
      <c r="AF3862" s="35"/>
      <c r="AG3862" s="35"/>
      <c r="AH3862" s="35"/>
      <c r="AI3862" s="35"/>
      <c r="AJ3862" s="35"/>
      <c r="AK3862" s="35"/>
    </row>
    <row r="3863" spans="7:37" s="13" customFormat="1" ht="13.9" customHeight="1" x14ac:dyDescent="0.3">
      <c r="G3863" s="44"/>
      <c r="H3863" s="44"/>
      <c r="I3863" s="44"/>
      <c r="J3863" s="44"/>
      <c r="K3863" s="44"/>
      <c r="L3863" s="44"/>
      <c r="M3863" s="44"/>
      <c r="N3863" s="44"/>
      <c r="O3863" s="44"/>
      <c r="P3863" s="44"/>
      <c r="Q3863" s="44"/>
      <c r="R3863" s="44"/>
      <c r="S3863" s="44"/>
      <c r="T3863" s="44"/>
      <c r="U3863" s="44"/>
      <c r="V3863" s="44"/>
      <c r="W3863" s="44"/>
      <c r="X3863" s="44"/>
      <c r="Y3863" s="44"/>
      <c r="Z3863" s="44"/>
      <c r="AA3863" s="35"/>
      <c r="AB3863" s="35"/>
      <c r="AC3863" s="35"/>
      <c r="AD3863" s="35"/>
      <c r="AE3863" s="35"/>
      <c r="AF3863" s="35"/>
      <c r="AG3863" s="35"/>
      <c r="AH3863" s="35"/>
      <c r="AI3863" s="35"/>
      <c r="AJ3863" s="35"/>
      <c r="AK3863" s="35"/>
    </row>
    <row r="3864" spans="7:37" s="13" customFormat="1" ht="13.9" customHeight="1" x14ac:dyDescent="0.3">
      <c r="G3864" s="44"/>
      <c r="H3864" s="44"/>
      <c r="I3864" s="44"/>
      <c r="J3864" s="44"/>
      <c r="K3864" s="44"/>
      <c r="L3864" s="44"/>
      <c r="M3864" s="44"/>
      <c r="N3864" s="44"/>
      <c r="O3864" s="44"/>
      <c r="P3864" s="44"/>
      <c r="Q3864" s="44"/>
      <c r="R3864" s="44"/>
      <c r="S3864" s="44"/>
      <c r="T3864" s="44"/>
      <c r="U3864" s="44"/>
      <c r="V3864" s="44"/>
      <c r="W3864" s="44"/>
      <c r="X3864" s="44"/>
      <c r="Y3864" s="44"/>
      <c r="Z3864" s="44"/>
      <c r="AA3864" s="35"/>
      <c r="AB3864" s="35"/>
      <c r="AC3864" s="35"/>
      <c r="AD3864" s="35"/>
      <c r="AE3864" s="35"/>
      <c r="AF3864" s="35"/>
      <c r="AG3864" s="35"/>
      <c r="AH3864" s="35"/>
      <c r="AI3864" s="35"/>
      <c r="AJ3864" s="35"/>
      <c r="AK3864" s="35"/>
    </row>
    <row r="3865" spans="7:37" s="13" customFormat="1" ht="13.9" customHeight="1" x14ac:dyDescent="0.3">
      <c r="G3865" s="44"/>
      <c r="H3865" s="44"/>
      <c r="I3865" s="44"/>
      <c r="J3865" s="44"/>
      <c r="K3865" s="44"/>
      <c r="L3865" s="44"/>
      <c r="M3865" s="44"/>
      <c r="N3865" s="44"/>
      <c r="O3865" s="44"/>
      <c r="P3865" s="44"/>
      <c r="Q3865" s="44"/>
      <c r="R3865" s="44"/>
      <c r="S3865" s="44"/>
      <c r="T3865" s="44"/>
      <c r="U3865" s="44"/>
      <c r="V3865" s="44"/>
      <c r="W3865" s="44"/>
      <c r="X3865" s="44"/>
      <c r="Y3865" s="44"/>
      <c r="Z3865" s="44"/>
      <c r="AA3865" s="35"/>
      <c r="AB3865" s="35"/>
      <c r="AC3865" s="35"/>
      <c r="AD3865" s="35"/>
      <c r="AE3865" s="35"/>
      <c r="AF3865" s="35"/>
      <c r="AG3865" s="35"/>
      <c r="AH3865" s="35"/>
      <c r="AI3865" s="35"/>
      <c r="AJ3865" s="35"/>
      <c r="AK3865" s="35"/>
    </row>
    <row r="3866" spans="7:37" s="13" customFormat="1" ht="13.9" customHeight="1" x14ac:dyDescent="0.3">
      <c r="G3866" s="44"/>
      <c r="H3866" s="44"/>
      <c r="I3866" s="44"/>
      <c r="J3866" s="44"/>
      <c r="K3866" s="44"/>
      <c r="L3866" s="44"/>
      <c r="M3866" s="44"/>
      <c r="N3866" s="44"/>
      <c r="O3866" s="44"/>
      <c r="P3866" s="44"/>
      <c r="Q3866" s="44"/>
      <c r="R3866" s="44"/>
      <c r="S3866" s="44"/>
      <c r="T3866" s="44"/>
      <c r="U3866" s="44"/>
      <c r="V3866" s="44"/>
      <c r="W3866" s="44"/>
      <c r="X3866" s="44"/>
      <c r="Y3866" s="44"/>
      <c r="Z3866" s="44"/>
      <c r="AA3866" s="35"/>
      <c r="AB3866" s="35"/>
      <c r="AC3866" s="35"/>
      <c r="AD3866" s="35"/>
      <c r="AE3866" s="35"/>
      <c r="AF3866" s="35"/>
      <c r="AG3866" s="35"/>
      <c r="AH3866" s="35"/>
      <c r="AI3866" s="35"/>
      <c r="AJ3866" s="35"/>
      <c r="AK3866" s="35"/>
    </row>
    <row r="3867" spans="7:37" s="13" customFormat="1" ht="13.9" customHeight="1" x14ac:dyDescent="0.3">
      <c r="G3867" s="44"/>
      <c r="H3867" s="44"/>
      <c r="I3867" s="44"/>
      <c r="J3867" s="44"/>
      <c r="K3867" s="44"/>
      <c r="L3867" s="44"/>
      <c r="M3867" s="44"/>
      <c r="N3867" s="44"/>
      <c r="O3867" s="44"/>
      <c r="P3867" s="44"/>
      <c r="Q3867" s="44"/>
      <c r="R3867" s="44"/>
      <c r="S3867" s="44"/>
      <c r="T3867" s="44"/>
      <c r="U3867" s="44"/>
      <c r="V3867" s="44"/>
      <c r="W3867" s="44"/>
      <c r="X3867" s="44"/>
      <c r="Y3867" s="44"/>
      <c r="Z3867" s="44"/>
      <c r="AA3867" s="35"/>
      <c r="AB3867" s="35"/>
      <c r="AC3867" s="35"/>
      <c r="AD3867" s="35"/>
      <c r="AE3867" s="35"/>
      <c r="AF3867" s="35"/>
      <c r="AG3867" s="35"/>
      <c r="AH3867" s="35"/>
      <c r="AI3867" s="35"/>
      <c r="AJ3867" s="35"/>
      <c r="AK3867" s="35"/>
    </row>
    <row r="3868" spans="7:37" s="13" customFormat="1" ht="13.9" customHeight="1" x14ac:dyDescent="0.3">
      <c r="G3868" s="44"/>
      <c r="H3868" s="44"/>
      <c r="I3868" s="44"/>
      <c r="J3868" s="44"/>
      <c r="K3868" s="44"/>
      <c r="L3868" s="44"/>
      <c r="M3868" s="44"/>
      <c r="N3868" s="44"/>
      <c r="O3868" s="44"/>
      <c r="P3868" s="44"/>
      <c r="Q3868" s="44"/>
      <c r="R3868" s="44"/>
      <c r="S3868" s="44"/>
      <c r="T3868" s="44"/>
      <c r="U3868" s="44"/>
      <c r="V3868" s="44"/>
      <c r="W3868" s="44"/>
      <c r="X3868" s="44"/>
      <c r="Y3868" s="44"/>
      <c r="Z3868" s="44"/>
      <c r="AA3868" s="35"/>
      <c r="AB3868" s="35"/>
      <c r="AC3868" s="35"/>
      <c r="AD3868" s="35"/>
      <c r="AE3868" s="35"/>
      <c r="AF3868" s="35"/>
      <c r="AG3868" s="35"/>
      <c r="AH3868" s="35"/>
      <c r="AI3868" s="35"/>
      <c r="AJ3868" s="35"/>
      <c r="AK3868" s="35"/>
    </row>
    <row r="3869" spans="7:37" s="13" customFormat="1" ht="13.9" customHeight="1" x14ac:dyDescent="0.3">
      <c r="G3869" s="44"/>
      <c r="H3869" s="44"/>
      <c r="I3869" s="44"/>
      <c r="J3869" s="44"/>
      <c r="K3869" s="44"/>
      <c r="L3869" s="44"/>
      <c r="M3869" s="44"/>
      <c r="N3869" s="44"/>
      <c r="O3869" s="44"/>
      <c r="P3869" s="44"/>
      <c r="Q3869" s="44"/>
      <c r="R3869" s="44"/>
      <c r="S3869" s="44"/>
      <c r="T3869" s="44"/>
      <c r="U3869" s="44"/>
      <c r="V3869" s="44"/>
      <c r="W3869" s="44"/>
      <c r="X3869" s="44"/>
      <c r="Y3869" s="44"/>
      <c r="Z3869" s="44"/>
      <c r="AA3869" s="35"/>
      <c r="AB3869" s="35"/>
      <c r="AC3869" s="35"/>
      <c r="AD3869" s="35"/>
      <c r="AE3869" s="35"/>
      <c r="AF3869" s="35"/>
      <c r="AG3869" s="35"/>
      <c r="AH3869" s="35"/>
      <c r="AI3869" s="35"/>
      <c r="AJ3869" s="35"/>
      <c r="AK3869" s="35"/>
    </row>
    <row r="3870" spans="7:37" s="13" customFormat="1" ht="13.9" customHeight="1" x14ac:dyDescent="0.3">
      <c r="G3870" s="44"/>
      <c r="H3870" s="44"/>
      <c r="I3870" s="44"/>
      <c r="J3870" s="44"/>
      <c r="K3870" s="44"/>
      <c r="L3870" s="44"/>
      <c r="M3870" s="44"/>
      <c r="N3870" s="44"/>
      <c r="O3870" s="44"/>
      <c r="P3870" s="44"/>
      <c r="Q3870" s="44"/>
      <c r="R3870" s="44"/>
      <c r="S3870" s="44"/>
      <c r="T3870" s="44"/>
      <c r="U3870" s="44"/>
      <c r="V3870" s="44"/>
      <c r="W3870" s="44"/>
      <c r="X3870" s="44"/>
      <c r="Y3870" s="44"/>
      <c r="Z3870" s="44"/>
      <c r="AA3870" s="35"/>
      <c r="AB3870" s="35"/>
      <c r="AC3870" s="35"/>
      <c r="AD3870" s="35"/>
      <c r="AE3870" s="35"/>
      <c r="AF3870" s="35"/>
      <c r="AG3870" s="35"/>
      <c r="AH3870" s="35"/>
      <c r="AI3870" s="35"/>
      <c r="AJ3870" s="35"/>
      <c r="AK3870" s="35"/>
    </row>
    <row r="3871" spans="7:37" s="13" customFormat="1" ht="13.9" customHeight="1" x14ac:dyDescent="0.3">
      <c r="G3871" s="44"/>
      <c r="H3871" s="44"/>
      <c r="I3871" s="44"/>
      <c r="J3871" s="44"/>
      <c r="K3871" s="44"/>
      <c r="L3871" s="44"/>
      <c r="M3871" s="44"/>
      <c r="N3871" s="44"/>
      <c r="O3871" s="44"/>
      <c r="P3871" s="44"/>
      <c r="Q3871" s="44"/>
      <c r="R3871" s="44"/>
      <c r="S3871" s="44"/>
      <c r="T3871" s="44"/>
      <c r="U3871" s="44"/>
      <c r="V3871" s="44"/>
      <c r="W3871" s="44"/>
      <c r="X3871" s="44"/>
      <c r="Y3871" s="44"/>
      <c r="Z3871" s="44"/>
      <c r="AA3871" s="35"/>
      <c r="AB3871" s="35"/>
      <c r="AC3871" s="35"/>
      <c r="AD3871" s="35"/>
      <c r="AE3871" s="35"/>
      <c r="AF3871" s="35"/>
      <c r="AG3871" s="35"/>
      <c r="AH3871" s="35"/>
      <c r="AI3871" s="35"/>
      <c r="AJ3871" s="35"/>
      <c r="AK3871" s="35"/>
    </row>
    <row r="3872" spans="7:37" s="13" customFormat="1" ht="13.9" customHeight="1" x14ac:dyDescent="0.3">
      <c r="G3872" s="44"/>
      <c r="H3872" s="44"/>
      <c r="I3872" s="44"/>
      <c r="J3872" s="44"/>
      <c r="K3872" s="44"/>
      <c r="L3872" s="44"/>
      <c r="M3872" s="44"/>
      <c r="N3872" s="44"/>
      <c r="O3872" s="44"/>
      <c r="P3872" s="44"/>
      <c r="Q3872" s="44"/>
      <c r="R3872" s="44"/>
      <c r="S3872" s="44"/>
      <c r="T3872" s="44"/>
      <c r="U3872" s="44"/>
      <c r="V3872" s="44"/>
      <c r="W3872" s="44"/>
      <c r="X3872" s="44"/>
      <c r="Y3872" s="44"/>
      <c r="Z3872" s="44"/>
      <c r="AA3872" s="35"/>
      <c r="AB3872" s="35"/>
      <c r="AC3872" s="35"/>
      <c r="AD3872" s="35"/>
      <c r="AE3872" s="35"/>
      <c r="AF3872" s="35"/>
      <c r="AG3872" s="35"/>
      <c r="AH3872" s="35"/>
      <c r="AI3872" s="35"/>
      <c r="AJ3872" s="35"/>
      <c r="AK3872" s="35"/>
    </row>
    <row r="3873" spans="7:37" s="13" customFormat="1" ht="13.9" customHeight="1" x14ac:dyDescent="0.3">
      <c r="G3873" s="44"/>
      <c r="H3873" s="44"/>
      <c r="I3873" s="44"/>
      <c r="J3873" s="44"/>
      <c r="K3873" s="44"/>
      <c r="L3873" s="44"/>
      <c r="M3873" s="44"/>
      <c r="N3873" s="44"/>
      <c r="O3873" s="44"/>
      <c r="P3873" s="44"/>
      <c r="Q3873" s="44"/>
      <c r="R3873" s="44"/>
      <c r="S3873" s="44"/>
      <c r="T3873" s="44"/>
      <c r="U3873" s="44"/>
      <c r="V3873" s="44"/>
      <c r="W3873" s="44"/>
      <c r="X3873" s="44"/>
      <c r="Y3873" s="44"/>
      <c r="Z3873" s="44"/>
      <c r="AA3873" s="35"/>
      <c r="AB3873" s="35"/>
      <c r="AC3873" s="35"/>
      <c r="AD3873" s="35"/>
      <c r="AE3873" s="35"/>
      <c r="AF3873" s="35"/>
      <c r="AG3873" s="35"/>
      <c r="AH3873" s="35"/>
      <c r="AI3873" s="35"/>
      <c r="AJ3873" s="35"/>
      <c r="AK3873" s="35"/>
    </row>
    <row r="3874" spans="7:37" s="13" customFormat="1" ht="13.9" customHeight="1" x14ac:dyDescent="0.3">
      <c r="G3874" s="44"/>
      <c r="H3874" s="44"/>
      <c r="I3874" s="44"/>
      <c r="J3874" s="44"/>
      <c r="K3874" s="44"/>
      <c r="L3874" s="44"/>
      <c r="M3874" s="44"/>
      <c r="N3874" s="44"/>
      <c r="O3874" s="44"/>
      <c r="P3874" s="44"/>
      <c r="Q3874" s="44"/>
      <c r="R3874" s="44"/>
      <c r="S3874" s="44"/>
      <c r="T3874" s="44"/>
      <c r="U3874" s="44"/>
      <c r="V3874" s="44"/>
      <c r="W3874" s="44"/>
      <c r="X3874" s="44"/>
      <c r="Y3874" s="44"/>
      <c r="Z3874" s="44"/>
      <c r="AA3874" s="35"/>
      <c r="AB3874" s="35"/>
      <c r="AC3874" s="35"/>
      <c r="AD3874" s="35"/>
      <c r="AE3874" s="35"/>
      <c r="AF3874" s="35"/>
      <c r="AG3874" s="35"/>
      <c r="AH3874" s="35"/>
      <c r="AI3874" s="35"/>
      <c r="AJ3874" s="35"/>
      <c r="AK3874" s="35"/>
    </row>
    <row r="3875" spans="7:37" s="13" customFormat="1" ht="13.9" customHeight="1" x14ac:dyDescent="0.3">
      <c r="G3875" s="44"/>
      <c r="H3875" s="44"/>
      <c r="I3875" s="44"/>
      <c r="J3875" s="44"/>
      <c r="K3875" s="44"/>
      <c r="L3875" s="44"/>
      <c r="M3875" s="44"/>
      <c r="N3875" s="44"/>
      <c r="O3875" s="44"/>
      <c r="P3875" s="44"/>
      <c r="Q3875" s="44"/>
      <c r="R3875" s="44"/>
      <c r="S3875" s="44"/>
      <c r="T3875" s="44"/>
      <c r="U3875" s="44"/>
      <c r="V3875" s="44"/>
      <c r="W3875" s="44"/>
      <c r="X3875" s="44"/>
      <c r="Y3875" s="44"/>
      <c r="Z3875" s="44"/>
      <c r="AA3875" s="35"/>
      <c r="AB3875" s="35"/>
      <c r="AC3875" s="35"/>
      <c r="AD3875" s="35"/>
      <c r="AE3875" s="35"/>
      <c r="AF3875" s="35"/>
      <c r="AG3875" s="35"/>
      <c r="AH3875" s="35"/>
      <c r="AI3875" s="35"/>
      <c r="AJ3875" s="35"/>
      <c r="AK3875" s="35"/>
    </row>
    <row r="3876" spans="7:37" s="13" customFormat="1" ht="13.9" customHeight="1" x14ac:dyDescent="0.3">
      <c r="G3876" s="44"/>
      <c r="H3876" s="44"/>
      <c r="I3876" s="44"/>
      <c r="J3876" s="44"/>
      <c r="K3876" s="44"/>
      <c r="L3876" s="44"/>
      <c r="M3876" s="44"/>
      <c r="N3876" s="44"/>
      <c r="O3876" s="44"/>
      <c r="P3876" s="44"/>
      <c r="Q3876" s="44"/>
      <c r="R3876" s="44"/>
      <c r="S3876" s="44"/>
      <c r="T3876" s="44"/>
      <c r="U3876" s="44"/>
      <c r="V3876" s="44"/>
      <c r="W3876" s="44"/>
      <c r="X3876" s="44"/>
      <c r="Y3876" s="44"/>
      <c r="Z3876" s="44"/>
      <c r="AA3876" s="35"/>
      <c r="AB3876" s="35"/>
      <c r="AC3876" s="35"/>
      <c r="AD3876" s="35"/>
      <c r="AE3876" s="35"/>
      <c r="AF3876" s="35"/>
      <c r="AG3876" s="35"/>
      <c r="AH3876" s="35"/>
      <c r="AI3876" s="35"/>
      <c r="AJ3876" s="35"/>
      <c r="AK3876" s="35"/>
    </row>
    <row r="3877" spans="7:37" s="13" customFormat="1" ht="13.9" customHeight="1" x14ac:dyDescent="0.3">
      <c r="G3877" s="44"/>
      <c r="H3877" s="44"/>
      <c r="I3877" s="44"/>
      <c r="J3877" s="44"/>
      <c r="K3877" s="44"/>
      <c r="L3877" s="44"/>
      <c r="M3877" s="44"/>
      <c r="N3877" s="44"/>
      <c r="O3877" s="44"/>
      <c r="P3877" s="44"/>
      <c r="Q3877" s="44"/>
      <c r="R3877" s="44"/>
      <c r="S3877" s="44"/>
      <c r="T3877" s="44"/>
      <c r="U3877" s="44"/>
      <c r="V3877" s="44"/>
      <c r="W3877" s="44"/>
      <c r="X3877" s="44"/>
      <c r="Y3877" s="44"/>
      <c r="Z3877" s="44"/>
      <c r="AA3877" s="35"/>
      <c r="AB3877" s="35"/>
      <c r="AC3877" s="35"/>
      <c r="AD3877" s="35"/>
      <c r="AE3877" s="35"/>
      <c r="AF3877" s="35"/>
      <c r="AG3877" s="35"/>
      <c r="AH3877" s="35"/>
      <c r="AI3877" s="35"/>
      <c r="AJ3877" s="35"/>
      <c r="AK3877" s="35"/>
    </row>
    <row r="3878" spans="7:37" s="13" customFormat="1" ht="13.9" customHeight="1" x14ac:dyDescent="0.3">
      <c r="G3878" s="44"/>
      <c r="H3878" s="44"/>
      <c r="I3878" s="44"/>
      <c r="J3878" s="44"/>
      <c r="K3878" s="44"/>
      <c r="L3878" s="44"/>
      <c r="M3878" s="44"/>
      <c r="N3878" s="44"/>
      <c r="O3878" s="44"/>
      <c r="P3878" s="44"/>
      <c r="Q3878" s="44"/>
      <c r="R3878" s="44"/>
      <c r="S3878" s="44"/>
      <c r="T3878" s="44"/>
      <c r="U3878" s="44"/>
      <c r="V3878" s="44"/>
      <c r="W3878" s="44"/>
      <c r="X3878" s="44"/>
      <c r="Y3878" s="44"/>
      <c r="Z3878" s="44"/>
      <c r="AA3878" s="35"/>
      <c r="AB3878" s="35"/>
      <c r="AC3878" s="35"/>
      <c r="AD3878" s="35"/>
      <c r="AE3878" s="35"/>
      <c r="AF3878" s="35"/>
      <c r="AG3878" s="35"/>
      <c r="AH3878" s="35"/>
      <c r="AI3878" s="35"/>
      <c r="AJ3878" s="35"/>
      <c r="AK3878" s="35"/>
    </row>
    <row r="3879" spans="7:37" s="13" customFormat="1" ht="13.9" customHeight="1" x14ac:dyDescent="0.3">
      <c r="G3879" s="44"/>
      <c r="H3879" s="44"/>
      <c r="I3879" s="44"/>
      <c r="J3879" s="44"/>
      <c r="K3879" s="44"/>
      <c r="L3879" s="44"/>
      <c r="M3879" s="44"/>
      <c r="N3879" s="44"/>
      <c r="O3879" s="44"/>
      <c r="P3879" s="44"/>
      <c r="Q3879" s="44"/>
      <c r="R3879" s="44"/>
      <c r="S3879" s="44"/>
      <c r="T3879" s="44"/>
      <c r="U3879" s="44"/>
      <c r="V3879" s="44"/>
      <c r="W3879" s="44"/>
      <c r="X3879" s="44"/>
      <c r="Y3879" s="44"/>
      <c r="Z3879" s="44"/>
      <c r="AA3879" s="35"/>
      <c r="AB3879" s="35"/>
      <c r="AC3879" s="35"/>
      <c r="AD3879" s="35"/>
      <c r="AE3879" s="35"/>
      <c r="AF3879" s="35"/>
      <c r="AG3879" s="35"/>
      <c r="AH3879" s="35"/>
      <c r="AI3879" s="35"/>
      <c r="AJ3879" s="35"/>
      <c r="AK3879" s="35"/>
    </row>
    <row r="3880" spans="7:37" s="13" customFormat="1" ht="13.9" customHeight="1" x14ac:dyDescent="0.3">
      <c r="G3880" s="44"/>
      <c r="H3880" s="44"/>
      <c r="I3880" s="44"/>
      <c r="J3880" s="44"/>
      <c r="K3880" s="44"/>
      <c r="L3880" s="44"/>
      <c r="M3880" s="44"/>
      <c r="N3880" s="44"/>
      <c r="O3880" s="44"/>
      <c r="P3880" s="44"/>
      <c r="Q3880" s="44"/>
      <c r="R3880" s="44"/>
      <c r="S3880" s="44"/>
      <c r="T3880" s="44"/>
      <c r="U3880" s="44"/>
      <c r="V3880" s="44"/>
      <c r="W3880" s="44"/>
      <c r="X3880" s="44"/>
      <c r="Y3880" s="44"/>
      <c r="Z3880" s="44"/>
      <c r="AA3880" s="35"/>
      <c r="AB3880" s="35"/>
      <c r="AC3880" s="35"/>
      <c r="AD3880" s="35"/>
      <c r="AE3880" s="35"/>
      <c r="AF3880" s="35"/>
      <c r="AG3880" s="35"/>
      <c r="AH3880" s="35"/>
      <c r="AI3880" s="35"/>
      <c r="AJ3880" s="35"/>
      <c r="AK3880" s="35"/>
    </row>
    <row r="3881" spans="7:37" s="13" customFormat="1" ht="13.9" customHeight="1" x14ac:dyDescent="0.3">
      <c r="G3881" s="44"/>
      <c r="H3881" s="44"/>
      <c r="I3881" s="44"/>
      <c r="J3881" s="44"/>
      <c r="K3881" s="44"/>
      <c r="L3881" s="44"/>
      <c r="M3881" s="44"/>
      <c r="N3881" s="44"/>
      <c r="O3881" s="44"/>
      <c r="P3881" s="44"/>
      <c r="Q3881" s="44"/>
      <c r="R3881" s="44"/>
      <c r="S3881" s="44"/>
      <c r="T3881" s="44"/>
      <c r="U3881" s="44"/>
      <c r="V3881" s="44"/>
      <c r="W3881" s="44"/>
      <c r="X3881" s="44"/>
      <c r="Y3881" s="44"/>
      <c r="Z3881" s="44"/>
      <c r="AA3881" s="35"/>
      <c r="AB3881" s="35"/>
      <c r="AC3881" s="35"/>
      <c r="AD3881" s="35"/>
      <c r="AE3881" s="35"/>
      <c r="AF3881" s="35"/>
      <c r="AG3881" s="35"/>
      <c r="AH3881" s="35"/>
      <c r="AI3881" s="35"/>
      <c r="AJ3881" s="35"/>
      <c r="AK3881" s="35"/>
    </row>
    <row r="3882" spans="7:37" s="13" customFormat="1" ht="13.9" customHeight="1" x14ac:dyDescent="0.3">
      <c r="G3882" s="44"/>
      <c r="H3882" s="44"/>
      <c r="I3882" s="44"/>
      <c r="J3882" s="44"/>
      <c r="K3882" s="44"/>
      <c r="L3882" s="44"/>
      <c r="M3882" s="44"/>
      <c r="N3882" s="44"/>
      <c r="O3882" s="44"/>
      <c r="P3882" s="44"/>
      <c r="Q3882" s="44"/>
      <c r="R3882" s="44"/>
      <c r="S3882" s="44"/>
      <c r="T3882" s="44"/>
      <c r="U3882" s="44"/>
      <c r="V3882" s="44"/>
      <c r="W3882" s="44"/>
      <c r="X3882" s="44"/>
      <c r="Y3882" s="44"/>
      <c r="Z3882" s="44"/>
      <c r="AA3882" s="35"/>
      <c r="AB3882" s="35"/>
      <c r="AC3882" s="35"/>
      <c r="AD3882" s="35"/>
      <c r="AE3882" s="35"/>
      <c r="AF3882" s="35"/>
      <c r="AG3882" s="35"/>
      <c r="AH3882" s="35"/>
      <c r="AI3882" s="35"/>
      <c r="AJ3882" s="35"/>
      <c r="AK3882" s="35"/>
    </row>
    <row r="3883" spans="7:37" s="13" customFormat="1" ht="13.9" customHeight="1" x14ac:dyDescent="0.3">
      <c r="G3883" s="44"/>
      <c r="H3883" s="44"/>
      <c r="I3883" s="44"/>
      <c r="J3883" s="44"/>
      <c r="K3883" s="44"/>
      <c r="L3883" s="44"/>
      <c r="M3883" s="44"/>
      <c r="N3883" s="44"/>
      <c r="O3883" s="44"/>
      <c r="P3883" s="44"/>
      <c r="Q3883" s="44"/>
      <c r="R3883" s="44"/>
      <c r="S3883" s="44"/>
      <c r="T3883" s="44"/>
      <c r="U3883" s="44"/>
      <c r="V3883" s="44"/>
      <c r="W3883" s="44"/>
      <c r="X3883" s="44"/>
      <c r="Y3883" s="44"/>
      <c r="Z3883" s="44"/>
      <c r="AA3883" s="35"/>
      <c r="AB3883" s="35"/>
      <c r="AC3883" s="35"/>
      <c r="AD3883" s="35"/>
      <c r="AE3883" s="35"/>
      <c r="AF3883" s="35"/>
      <c r="AG3883" s="35"/>
      <c r="AH3883" s="35"/>
      <c r="AI3883" s="35"/>
      <c r="AJ3883" s="35"/>
      <c r="AK3883" s="35"/>
    </row>
    <row r="3884" spans="7:37" s="13" customFormat="1" ht="13.9" customHeight="1" x14ac:dyDescent="0.3">
      <c r="G3884" s="44"/>
      <c r="H3884" s="44"/>
      <c r="I3884" s="44"/>
      <c r="J3884" s="44"/>
      <c r="K3884" s="44"/>
      <c r="L3884" s="44"/>
      <c r="M3884" s="44"/>
      <c r="N3884" s="44"/>
      <c r="O3884" s="44"/>
      <c r="P3884" s="44"/>
      <c r="Q3884" s="44"/>
      <c r="R3884" s="44"/>
      <c r="S3884" s="44"/>
      <c r="T3884" s="44"/>
      <c r="U3884" s="44"/>
      <c r="V3884" s="44"/>
      <c r="W3884" s="44"/>
      <c r="X3884" s="44"/>
      <c r="Y3884" s="44"/>
      <c r="Z3884" s="44"/>
      <c r="AA3884" s="35"/>
      <c r="AB3884" s="35"/>
      <c r="AC3884" s="35"/>
      <c r="AD3884" s="35"/>
      <c r="AE3884" s="35"/>
      <c r="AF3884" s="35"/>
      <c r="AG3884" s="35"/>
      <c r="AH3884" s="35"/>
      <c r="AI3884" s="35"/>
      <c r="AJ3884" s="35"/>
      <c r="AK3884" s="35"/>
    </row>
    <row r="3885" spans="7:37" s="13" customFormat="1" ht="13.9" customHeight="1" x14ac:dyDescent="0.3">
      <c r="G3885" s="44"/>
      <c r="H3885" s="44"/>
      <c r="I3885" s="44"/>
      <c r="J3885" s="44"/>
      <c r="K3885" s="44"/>
      <c r="L3885" s="44"/>
      <c r="M3885" s="44"/>
      <c r="N3885" s="44"/>
      <c r="O3885" s="44"/>
      <c r="P3885" s="44"/>
      <c r="Q3885" s="44"/>
      <c r="R3885" s="44"/>
      <c r="S3885" s="44"/>
      <c r="T3885" s="44"/>
      <c r="U3885" s="44"/>
      <c r="V3885" s="44"/>
      <c r="W3885" s="44"/>
      <c r="X3885" s="44"/>
      <c r="Y3885" s="44"/>
      <c r="Z3885" s="44"/>
      <c r="AA3885" s="35"/>
      <c r="AB3885" s="35"/>
      <c r="AC3885" s="35"/>
      <c r="AD3885" s="35"/>
      <c r="AE3885" s="35"/>
      <c r="AF3885" s="35"/>
      <c r="AG3885" s="35"/>
      <c r="AH3885" s="35"/>
      <c r="AI3885" s="35"/>
      <c r="AJ3885" s="35"/>
      <c r="AK3885" s="35"/>
    </row>
    <row r="3886" spans="7:37" s="13" customFormat="1" ht="13.9" customHeight="1" x14ac:dyDescent="0.3">
      <c r="G3886" s="44"/>
      <c r="H3886" s="44"/>
      <c r="I3886" s="44"/>
      <c r="J3886" s="44"/>
      <c r="K3886" s="44"/>
      <c r="L3886" s="44"/>
      <c r="M3886" s="44"/>
      <c r="N3886" s="44"/>
      <c r="O3886" s="44"/>
      <c r="P3886" s="44"/>
      <c r="Q3886" s="44"/>
      <c r="R3886" s="44"/>
      <c r="S3886" s="44"/>
      <c r="T3886" s="44"/>
      <c r="U3886" s="44"/>
      <c r="V3886" s="44"/>
      <c r="W3886" s="44"/>
      <c r="X3886" s="44"/>
      <c r="Y3886" s="44"/>
      <c r="Z3886" s="44"/>
      <c r="AA3886" s="35"/>
      <c r="AB3886" s="35"/>
      <c r="AC3886" s="35"/>
      <c r="AD3886" s="35"/>
      <c r="AE3886" s="35"/>
      <c r="AF3886" s="35"/>
      <c r="AG3886" s="35"/>
      <c r="AH3886" s="35"/>
      <c r="AI3886" s="35"/>
      <c r="AJ3886" s="35"/>
      <c r="AK3886" s="35"/>
    </row>
    <row r="3887" spans="7:37" s="13" customFormat="1" ht="13.9" customHeight="1" x14ac:dyDescent="0.3">
      <c r="G3887" s="44"/>
      <c r="H3887" s="44"/>
      <c r="I3887" s="44"/>
      <c r="J3887" s="44"/>
      <c r="K3887" s="44"/>
      <c r="L3887" s="44"/>
      <c r="M3887" s="44"/>
      <c r="N3887" s="44"/>
      <c r="O3887" s="44"/>
      <c r="P3887" s="44"/>
      <c r="Q3887" s="44"/>
      <c r="R3887" s="44"/>
      <c r="S3887" s="44"/>
      <c r="T3887" s="44"/>
      <c r="U3887" s="44"/>
      <c r="V3887" s="44"/>
      <c r="W3887" s="44"/>
      <c r="X3887" s="44"/>
      <c r="Y3887" s="44"/>
      <c r="Z3887" s="44"/>
      <c r="AA3887" s="35"/>
      <c r="AB3887" s="35"/>
      <c r="AC3887" s="35"/>
      <c r="AD3887" s="35"/>
      <c r="AE3887" s="35"/>
      <c r="AF3887" s="35"/>
      <c r="AG3887" s="35"/>
      <c r="AH3887" s="35"/>
      <c r="AI3887" s="35"/>
      <c r="AJ3887" s="35"/>
      <c r="AK3887" s="35"/>
    </row>
    <row r="3888" spans="7:37" s="13" customFormat="1" ht="13.9" customHeight="1" x14ac:dyDescent="0.3">
      <c r="G3888" s="44"/>
      <c r="H3888" s="44"/>
      <c r="I3888" s="44"/>
      <c r="J3888" s="44"/>
      <c r="K3888" s="44"/>
      <c r="L3888" s="44"/>
      <c r="M3888" s="44"/>
      <c r="N3888" s="44"/>
      <c r="O3888" s="44"/>
      <c r="P3888" s="44"/>
      <c r="Q3888" s="44"/>
      <c r="R3888" s="44"/>
      <c r="S3888" s="44"/>
      <c r="T3888" s="44"/>
      <c r="U3888" s="44"/>
      <c r="V3888" s="44"/>
      <c r="W3888" s="44"/>
      <c r="X3888" s="44"/>
      <c r="Y3888" s="44"/>
      <c r="Z3888" s="44"/>
      <c r="AA3888" s="35"/>
      <c r="AB3888" s="35"/>
      <c r="AC3888" s="35"/>
      <c r="AD3888" s="35"/>
      <c r="AE3888" s="35"/>
      <c r="AF3888" s="35"/>
      <c r="AG3888" s="35"/>
      <c r="AH3888" s="35"/>
      <c r="AI3888" s="35"/>
      <c r="AJ3888" s="35"/>
      <c r="AK3888" s="35"/>
    </row>
    <row r="3889" spans="7:37" s="13" customFormat="1" ht="13.9" customHeight="1" x14ac:dyDescent="0.3">
      <c r="G3889" s="44"/>
      <c r="H3889" s="44"/>
      <c r="I3889" s="44"/>
      <c r="J3889" s="44"/>
      <c r="K3889" s="44"/>
      <c r="L3889" s="44"/>
      <c r="M3889" s="44"/>
      <c r="N3889" s="44"/>
      <c r="O3889" s="44"/>
      <c r="P3889" s="44"/>
      <c r="Q3889" s="44"/>
      <c r="R3889" s="44"/>
      <c r="S3889" s="44"/>
      <c r="T3889" s="44"/>
      <c r="U3889" s="44"/>
      <c r="V3889" s="44"/>
      <c r="W3889" s="44"/>
      <c r="X3889" s="44"/>
      <c r="Y3889" s="44"/>
      <c r="Z3889" s="44"/>
      <c r="AA3889" s="35"/>
      <c r="AB3889" s="35"/>
      <c r="AC3889" s="35"/>
      <c r="AD3889" s="35"/>
      <c r="AE3889" s="35"/>
      <c r="AF3889" s="35"/>
      <c r="AG3889" s="35"/>
      <c r="AH3889" s="35"/>
      <c r="AI3889" s="35"/>
      <c r="AJ3889" s="35"/>
      <c r="AK3889" s="35"/>
    </row>
    <row r="3890" spans="7:37" s="13" customFormat="1" ht="13.9" customHeight="1" x14ac:dyDescent="0.3">
      <c r="G3890" s="44"/>
      <c r="H3890" s="44"/>
      <c r="I3890" s="44"/>
      <c r="J3890" s="44"/>
      <c r="K3890" s="44"/>
      <c r="L3890" s="44"/>
      <c r="M3890" s="44"/>
      <c r="N3890" s="44"/>
      <c r="O3890" s="44"/>
      <c r="P3890" s="44"/>
      <c r="Q3890" s="44"/>
      <c r="R3890" s="44"/>
      <c r="S3890" s="44"/>
      <c r="T3890" s="44"/>
      <c r="U3890" s="44"/>
      <c r="V3890" s="44"/>
      <c r="W3890" s="44"/>
      <c r="X3890" s="44"/>
      <c r="Y3890" s="44"/>
      <c r="Z3890" s="44"/>
      <c r="AA3890" s="35"/>
      <c r="AB3890" s="35"/>
      <c r="AC3890" s="35"/>
      <c r="AD3890" s="35"/>
      <c r="AE3890" s="35"/>
      <c r="AF3890" s="35"/>
      <c r="AG3890" s="35"/>
      <c r="AH3890" s="35"/>
      <c r="AI3890" s="35"/>
      <c r="AJ3890" s="35"/>
      <c r="AK3890" s="35"/>
    </row>
    <row r="3891" spans="7:37" s="13" customFormat="1" ht="13.9" customHeight="1" x14ac:dyDescent="0.3">
      <c r="G3891" s="44"/>
      <c r="H3891" s="44"/>
      <c r="I3891" s="44"/>
      <c r="J3891" s="44"/>
      <c r="K3891" s="44"/>
      <c r="L3891" s="44"/>
      <c r="M3891" s="44"/>
      <c r="N3891" s="44"/>
      <c r="O3891" s="44"/>
      <c r="P3891" s="44"/>
      <c r="Q3891" s="44"/>
      <c r="R3891" s="44"/>
      <c r="S3891" s="44"/>
      <c r="T3891" s="44"/>
      <c r="U3891" s="44"/>
      <c r="V3891" s="44"/>
      <c r="W3891" s="44"/>
      <c r="X3891" s="44"/>
      <c r="Y3891" s="44"/>
      <c r="Z3891" s="44"/>
      <c r="AA3891" s="35"/>
      <c r="AB3891" s="35"/>
      <c r="AC3891" s="35"/>
      <c r="AD3891" s="35"/>
      <c r="AE3891" s="35"/>
      <c r="AF3891" s="35"/>
      <c r="AG3891" s="35"/>
      <c r="AH3891" s="35"/>
      <c r="AI3891" s="35"/>
      <c r="AJ3891" s="35"/>
      <c r="AK3891" s="35"/>
    </row>
    <row r="3892" spans="7:37" s="13" customFormat="1" ht="13.9" customHeight="1" x14ac:dyDescent="0.3">
      <c r="G3892" s="44"/>
      <c r="H3892" s="44"/>
      <c r="I3892" s="44"/>
      <c r="J3892" s="44"/>
      <c r="K3892" s="44"/>
      <c r="L3892" s="44"/>
      <c r="M3892" s="44"/>
      <c r="N3892" s="44"/>
      <c r="O3892" s="44"/>
      <c r="P3892" s="44"/>
      <c r="Q3892" s="44"/>
      <c r="R3892" s="44"/>
      <c r="S3892" s="44"/>
      <c r="T3892" s="44"/>
      <c r="U3892" s="44"/>
      <c r="V3892" s="44"/>
      <c r="W3892" s="44"/>
      <c r="X3892" s="44"/>
      <c r="Y3892" s="44"/>
      <c r="Z3892" s="44"/>
      <c r="AA3892" s="35"/>
      <c r="AB3892" s="35"/>
      <c r="AC3892" s="35"/>
      <c r="AD3892" s="35"/>
      <c r="AE3892" s="35"/>
      <c r="AF3892" s="35"/>
      <c r="AG3892" s="35"/>
      <c r="AH3892" s="35"/>
      <c r="AI3892" s="35"/>
      <c r="AJ3892" s="35"/>
      <c r="AK3892" s="35"/>
    </row>
    <row r="3893" spans="7:37" s="13" customFormat="1" ht="13.9" customHeight="1" x14ac:dyDescent="0.3">
      <c r="G3893" s="44"/>
      <c r="H3893" s="44"/>
      <c r="I3893" s="44"/>
      <c r="J3893" s="44"/>
      <c r="K3893" s="44"/>
      <c r="L3893" s="44"/>
      <c r="M3893" s="44"/>
      <c r="N3893" s="44"/>
      <c r="O3893" s="44"/>
      <c r="P3893" s="44"/>
      <c r="Q3893" s="44"/>
      <c r="R3893" s="44"/>
      <c r="S3893" s="44"/>
      <c r="T3893" s="44"/>
      <c r="U3893" s="44"/>
      <c r="V3893" s="44"/>
      <c r="W3893" s="44"/>
      <c r="X3893" s="44"/>
      <c r="Y3893" s="44"/>
      <c r="Z3893" s="44"/>
      <c r="AA3893" s="35"/>
      <c r="AB3893" s="35"/>
      <c r="AC3893" s="35"/>
      <c r="AD3893" s="35"/>
      <c r="AE3893" s="35"/>
      <c r="AF3893" s="35"/>
      <c r="AG3893" s="35"/>
      <c r="AH3893" s="35"/>
      <c r="AI3893" s="35"/>
      <c r="AJ3893" s="35"/>
      <c r="AK3893" s="35"/>
    </row>
    <row r="3894" spans="7:37" s="13" customFormat="1" ht="13.9" customHeight="1" x14ac:dyDescent="0.3">
      <c r="G3894" s="44"/>
      <c r="H3894" s="44"/>
      <c r="I3894" s="44"/>
      <c r="J3894" s="44"/>
      <c r="K3894" s="44"/>
      <c r="L3894" s="44"/>
      <c r="M3894" s="44"/>
      <c r="N3894" s="44"/>
      <c r="O3894" s="44"/>
      <c r="P3894" s="44"/>
      <c r="Q3894" s="44"/>
      <c r="R3894" s="44"/>
      <c r="S3894" s="44"/>
      <c r="T3894" s="44"/>
      <c r="U3894" s="44"/>
      <c r="V3894" s="44"/>
      <c r="W3894" s="44"/>
      <c r="X3894" s="44"/>
      <c r="Y3894" s="44"/>
      <c r="Z3894" s="44"/>
      <c r="AA3894" s="35"/>
      <c r="AB3894" s="35"/>
      <c r="AC3894" s="35"/>
      <c r="AD3894" s="35"/>
      <c r="AE3894" s="35"/>
      <c r="AF3894" s="35"/>
      <c r="AG3894" s="35"/>
      <c r="AH3894" s="35"/>
      <c r="AI3894" s="35"/>
      <c r="AJ3894" s="35"/>
      <c r="AK3894" s="35"/>
    </row>
    <row r="3895" spans="7:37" s="13" customFormat="1" ht="13.9" customHeight="1" x14ac:dyDescent="0.3">
      <c r="G3895" s="44"/>
      <c r="H3895" s="44"/>
      <c r="I3895" s="44"/>
      <c r="J3895" s="44"/>
      <c r="K3895" s="44"/>
      <c r="L3895" s="44"/>
      <c r="M3895" s="44"/>
      <c r="N3895" s="44"/>
      <c r="O3895" s="44"/>
      <c r="P3895" s="44"/>
      <c r="Q3895" s="44"/>
      <c r="R3895" s="44"/>
      <c r="S3895" s="44"/>
      <c r="T3895" s="44"/>
      <c r="U3895" s="44"/>
      <c r="V3895" s="44"/>
      <c r="W3895" s="44"/>
      <c r="X3895" s="44"/>
      <c r="Y3895" s="44"/>
      <c r="Z3895" s="44"/>
      <c r="AA3895" s="35"/>
      <c r="AB3895" s="35"/>
      <c r="AC3895" s="35"/>
      <c r="AD3895" s="35"/>
      <c r="AE3895" s="35"/>
      <c r="AF3895" s="35"/>
      <c r="AG3895" s="35"/>
      <c r="AH3895" s="35"/>
      <c r="AI3895" s="35"/>
      <c r="AJ3895" s="35"/>
      <c r="AK3895" s="35"/>
    </row>
    <row r="3896" spans="7:37" s="13" customFormat="1" ht="13.9" customHeight="1" x14ac:dyDescent="0.3">
      <c r="G3896" s="44"/>
      <c r="H3896" s="44"/>
      <c r="I3896" s="44"/>
      <c r="J3896" s="44"/>
      <c r="K3896" s="44"/>
      <c r="L3896" s="44"/>
      <c r="M3896" s="44"/>
      <c r="N3896" s="44"/>
      <c r="O3896" s="44"/>
      <c r="P3896" s="44"/>
      <c r="Q3896" s="44"/>
      <c r="R3896" s="44"/>
      <c r="S3896" s="44"/>
      <c r="T3896" s="44"/>
      <c r="U3896" s="44"/>
      <c r="V3896" s="44"/>
      <c r="W3896" s="44"/>
      <c r="X3896" s="44"/>
      <c r="Y3896" s="44"/>
      <c r="Z3896" s="44"/>
      <c r="AA3896" s="35"/>
      <c r="AB3896" s="35"/>
      <c r="AC3896" s="35"/>
      <c r="AD3896" s="35"/>
      <c r="AE3896" s="35"/>
      <c r="AF3896" s="35"/>
      <c r="AG3896" s="35"/>
      <c r="AH3896" s="35"/>
      <c r="AI3896" s="35"/>
      <c r="AJ3896" s="35"/>
      <c r="AK3896" s="35"/>
    </row>
    <row r="3897" spans="7:37" s="13" customFormat="1" ht="13.9" customHeight="1" x14ac:dyDescent="0.3">
      <c r="G3897" s="44"/>
      <c r="H3897" s="44"/>
      <c r="I3897" s="44"/>
      <c r="J3897" s="44"/>
      <c r="K3897" s="44"/>
      <c r="L3897" s="44"/>
      <c r="M3897" s="44"/>
      <c r="N3897" s="44"/>
      <c r="O3897" s="44"/>
      <c r="P3897" s="44"/>
      <c r="Q3897" s="44"/>
      <c r="R3897" s="44"/>
      <c r="S3897" s="44"/>
      <c r="T3897" s="44"/>
      <c r="U3897" s="44"/>
      <c r="V3897" s="44"/>
      <c r="W3897" s="44"/>
      <c r="X3897" s="44"/>
      <c r="Y3897" s="44"/>
      <c r="Z3897" s="44"/>
      <c r="AA3897" s="35"/>
      <c r="AB3897" s="35"/>
      <c r="AC3897" s="35"/>
      <c r="AD3897" s="35"/>
      <c r="AE3897" s="35"/>
      <c r="AF3897" s="35"/>
      <c r="AG3897" s="35"/>
      <c r="AH3897" s="35"/>
      <c r="AI3897" s="35"/>
      <c r="AJ3897" s="35"/>
      <c r="AK3897" s="35"/>
    </row>
    <row r="3898" spans="7:37" s="13" customFormat="1" ht="13.9" customHeight="1" x14ac:dyDescent="0.3">
      <c r="G3898" s="44"/>
      <c r="H3898" s="44"/>
      <c r="I3898" s="44"/>
      <c r="J3898" s="44"/>
      <c r="K3898" s="44"/>
      <c r="L3898" s="44"/>
      <c r="M3898" s="44"/>
      <c r="N3898" s="44"/>
      <c r="O3898" s="44"/>
      <c r="P3898" s="44"/>
      <c r="Q3898" s="44"/>
      <c r="R3898" s="44"/>
      <c r="S3898" s="44"/>
      <c r="T3898" s="44"/>
      <c r="U3898" s="44"/>
      <c r="V3898" s="44"/>
      <c r="W3898" s="44"/>
      <c r="X3898" s="44"/>
      <c r="Y3898" s="44"/>
      <c r="Z3898" s="44"/>
      <c r="AA3898" s="35"/>
      <c r="AB3898" s="35"/>
      <c r="AC3898" s="35"/>
      <c r="AD3898" s="35"/>
      <c r="AE3898" s="35"/>
      <c r="AF3898" s="35"/>
      <c r="AG3898" s="35"/>
      <c r="AH3898" s="35"/>
      <c r="AI3898" s="35"/>
      <c r="AJ3898" s="35"/>
      <c r="AK3898" s="35"/>
    </row>
    <row r="3899" spans="7:37" s="13" customFormat="1" ht="13.9" customHeight="1" x14ac:dyDescent="0.3">
      <c r="G3899" s="44"/>
      <c r="H3899" s="44"/>
      <c r="I3899" s="44"/>
      <c r="J3899" s="44"/>
      <c r="K3899" s="44"/>
      <c r="L3899" s="44"/>
      <c r="M3899" s="44"/>
      <c r="N3899" s="44"/>
      <c r="O3899" s="44"/>
      <c r="P3899" s="44"/>
      <c r="Q3899" s="44"/>
      <c r="R3899" s="44"/>
      <c r="S3899" s="44"/>
      <c r="T3899" s="44"/>
      <c r="U3899" s="44"/>
      <c r="V3899" s="44"/>
      <c r="W3899" s="44"/>
      <c r="X3899" s="44"/>
      <c r="Y3899" s="44"/>
      <c r="Z3899" s="44"/>
      <c r="AA3899" s="35"/>
      <c r="AB3899" s="35"/>
      <c r="AC3899" s="35"/>
      <c r="AD3899" s="35"/>
      <c r="AE3899" s="35"/>
      <c r="AF3899" s="35"/>
      <c r="AG3899" s="35"/>
      <c r="AH3899" s="35"/>
      <c r="AI3899" s="35"/>
      <c r="AJ3899" s="35"/>
      <c r="AK3899" s="35"/>
    </row>
    <row r="3900" spans="7:37" s="13" customFormat="1" ht="13.9" customHeight="1" x14ac:dyDescent="0.3">
      <c r="G3900" s="44"/>
      <c r="H3900" s="44"/>
      <c r="I3900" s="44"/>
      <c r="J3900" s="44"/>
      <c r="K3900" s="44"/>
      <c r="L3900" s="44"/>
      <c r="M3900" s="44"/>
      <c r="N3900" s="44"/>
      <c r="O3900" s="44"/>
      <c r="P3900" s="44"/>
      <c r="Q3900" s="44"/>
      <c r="R3900" s="44"/>
      <c r="S3900" s="44"/>
      <c r="T3900" s="44"/>
      <c r="U3900" s="44"/>
      <c r="V3900" s="44"/>
      <c r="W3900" s="44"/>
      <c r="X3900" s="44"/>
      <c r="Y3900" s="44"/>
      <c r="Z3900" s="44"/>
      <c r="AA3900" s="35"/>
      <c r="AB3900" s="35"/>
      <c r="AC3900" s="35"/>
      <c r="AD3900" s="35"/>
      <c r="AE3900" s="35"/>
      <c r="AF3900" s="35"/>
      <c r="AG3900" s="35"/>
      <c r="AH3900" s="35"/>
      <c r="AI3900" s="35"/>
      <c r="AJ3900" s="35"/>
      <c r="AK3900" s="35"/>
    </row>
    <row r="3901" spans="7:37" s="13" customFormat="1" ht="13.9" customHeight="1" x14ac:dyDescent="0.3">
      <c r="G3901" s="44"/>
      <c r="H3901" s="44"/>
      <c r="I3901" s="44"/>
      <c r="J3901" s="44"/>
      <c r="K3901" s="44"/>
      <c r="L3901" s="44"/>
      <c r="M3901" s="44"/>
      <c r="N3901" s="44"/>
      <c r="O3901" s="44"/>
      <c r="P3901" s="44"/>
      <c r="Q3901" s="44"/>
      <c r="R3901" s="44"/>
      <c r="S3901" s="44"/>
      <c r="T3901" s="44"/>
      <c r="U3901" s="44"/>
      <c r="V3901" s="44"/>
      <c r="W3901" s="44"/>
      <c r="X3901" s="44"/>
      <c r="Y3901" s="44"/>
      <c r="Z3901" s="44"/>
      <c r="AA3901" s="35"/>
      <c r="AB3901" s="35"/>
      <c r="AC3901" s="35"/>
      <c r="AD3901" s="35"/>
      <c r="AE3901" s="35"/>
      <c r="AF3901" s="35"/>
      <c r="AG3901" s="35"/>
      <c r="AH3901" s="35"/>
      <c r="AI3901" s="35"/>
      <c r="AJ3901" s="35"/>
      <c r="AK3901" s="35"/>
    </row>
    <row r="3902" spans="7:37" s="13" customFormat="1" ht="13.9" customHeight="1" x14ac:dyDescent="0.3">
      <c r="G3902" s="44"/>
      <c r="H3902" s="44"/>
      <c r="I3902" s="44"/>
      <c r="J3902" s="44"/>
      <c r="K3902" s="44"/>
      <c r="L3902" s="44"/>
      <c r="M3902" s="44"/>
      <c r="N3902" s="44"/>
      <c r="O3902" s="44"/>
      <c r="P3902" s="44"/>
      <c r="Q3902" s="44"/>
      <c r="R3902" s="44"/>
      <c r="S3902" s="44"/>
      <c r="T3902" s="44"/>
      <c r="U3902" s="44"/>
      <c r="V3902" s="44"/>
      <c r="W3902" s="44"/>
      <c r="X3902" s="44"/>
      <c r="Y3902" s="44"/>
      <c r="Z3902" s="44"/>
      <c r="AA3902" s="35"/>
      <c r="AB3902" s="35"/>
      <c r="AC3902" s="35"/>
      <c r="AD3902" s="35"/>
      <c r="AE3902" s="35"/>
      <c r="AF3902" s="35"/>
      <c r="AG3902" s="35"/>
      <c r="AH3902" s="35"/>
      <c r="AI3902" s="35"/>
      <c r="AJ3902" s="35"/>
      <c r="AK3902" s="35"/>
    </row>
    <row r="3903" spans="7:37" s="13" customFormat="1" ht="13.9" customHeight="1" x14ac:dyDescent="0.3">
      <c r="G3903" s="44"/>
      <c r="H3903" s="44"/>
      <c r="I3903" s="44"/>
      <c r="J3903" s="44"/>
      <c r="K3903" s="44"/>
      <c r="L3903" s="44"/>
      <c r="M3903" s="44"/>
      <c r="N3903" s="44"/>
      <c r="O3903" s="44"/>
      <c r="P3903" s="44"/>
      <c r="Q3903" s="44"/>
      <c r="R3903" s="44"/>
      <c r="S3903" s="44"/>
      <c r="T3903" s="44"/>
      <c r="U3903" s="44"/>
      <c r="V3903" s="44"/>
      <c r="W3903" s="44"/>
      <c r="X3903" s="44"/>
      <c r="Y3903" s="44"/>
      <c r="Z3903" s="44"/>
      <c r="AA3903" s="35"/>
      <c r="AB3903" s="35"/>
      <c r="AC3903" s="35"/>
      <c r="AD3903" s="35"/>
      <c r="AE3903" s="35"/>
      <c r="AF3903" s="35"/>
      <c r="AG3903" s="35"/>
      <c r="AH3903" s="35"/>
      <c r="AI3903" s="35"/>
      <c r="AJ3903" s="35"/>
      <c r="AK3903" s="35"/>
    </row>
    <row r="3904" spans="7:37" s="13" customFormat="1" ht="13.9" customHeight="1" x14ac:dyDescent="0.3">
      <c r="G3904" s="44"/>
      <c r="H3904" s="44"/>
      <c r="I3904" s="44"/>
      <c r="J3904" s="44"/>
      <c r="K3904" s="44"/>
      <c r="L3904" s="44"/>
      <c r="M3904" s="44"/>
      <c r="N3904" s="44"/>
      <c r="O3904" s="44"/>
      <c r="P3904" s="44"/>
      <c r="Q3904" s="44"/>
      <c r="R3904" s="44"/>
      <c r="S3904" s="44"/>
      <c r="T3904" s="44"/>
      <c r="U3904" s="44"/>
      <c r="V3904" s="44"/>
      <c r="W3904" s="44"/>
      <c r="X3904" s="44"/>
      <c r="Y3904" s="44"/>
      <c r="Z3904" s="44"/>
      <c r="AA3904" s="35"/>
      <c r="AB3904" s="35"/>
      <c r="AC3904" s="35"/>
      <c r="AD3904" s="35"/>
      <c r="AE3904" s="35"/>
      <c r="AF3904" s="35"/>
      <c r="AG3904" s="35"/>
      <c r="AH3904" s="35"/>
      <c r="AI3904" s="35"/>
      <c r="AJ3904" s="35"/>
      <c r="AK3904" s="35"/>
    </row>
    <row r="3905" spans="7:37" s="13" customFormat="1" ht="13.9" customHeight="1" x14ac:dyDescent="0.3">
      <c r="G3905" s="44"/>
      <c r="H3905" s="44"/>
      <c r="I3905" s="44"/>
      <c r="J3905" s="44"/>
      <c r="K3905" s="44"/>
      <c r="L3905" s="44"/>
      <c r="M3905" s="44"/>
      <c r="N3905" s="44"/>
      <c r="O3905" s="44"/>
      <c r="P3905" s="44"/>
      <c r="Q3905" s="44"/>
      <c r="R3905" s="44"/>
      <c r="S3905" s="44"/>
      <c r="T3905" s="44"/>
      <c r="U3905" s="44"/>
      <c r="V3905" s="44"/>
      <c r="W3905" s="44"/>
      <c r="X3905" s="44"/>
      <c r="Y3905" s="44"/>
      <c r="Z3905" s="44"/>
      <c r="AA3905" s="35"/>
      <c r="AB3905" s="35"/>
      <c r="AC3905" s="35"/>
      <c r="AD3905" s="35"/>
      <c r="AE3905" s="35"/>
      <c r="AF3905" s="35"/>
      <c r="AG3905" s="35"/>
      <c r="AH3905" s="35"/>
      <c r="AI3905" s="35"/>
      <c r="AJ3905" s="35"/>
      <c r="AK3905" s="35"/>
    </row>
    <row r="3906" spans="7:37" s="13" customFormat="1" ht="13.9" customHeight="1" x14ac:dyDescent="0.3">
      <c r="G3906" s="44"/>
      <c r="H3906" s="44"/>
      <c r="I3906" s="44"/>
      <c r="J3906" s="44"/>
      <c r="K3906" s="44"/>
      <c r="L3906" s="44"/>
      <c r="M3906" s="44"/>
      <c r="N3906" s="44"/>
      <c r="O3906" s="44"/>
      <c r="P3906" s="44"/>
      <c r="Q3906" s="44"/>
      <c r="R3906" s="44"/>
      <c r="S3906" s="44"/>
      <c r="T3906" s="44"/>
      <c r="U3906" s="44"/>
      <c r="V3906" s="44"/>
      <c r="W3906" s="44"/>
      <c r="X3906" s="44"/>
      <c r="Y3906" s="44"/>
      <c r="Z3906" s="44"/>
      <c r="AA3906" s="35"/>
      <c r="AB3906" s="35"/>
      <c r="AC3906" s="35"/>
      <c r="AD3906" s="35"/>
      <c r="AE3906" s="35"/>
      <c r="AF3906" s="35"/>
      <c r="AG3906" s="35"/>
      <c r="AH3906" s="35"/>
      <c r="AI3906" s="35"/>
      <c r="AJ3906" s="35"/>
      <c r="AK3906" s="35"/>
    </row>
    <row r="3907" spans="7:37" s="13" customFormat="1" ht="13.9" customHeight="1" x14ac:dyDescent="0.3">
      <c r="G3907" s="44"/>
      <c r="H3907" s="44"/>
      <c r="I3907" s="44"/>
      <c r="J3907" s="44"/>
      <c r="K3907" s="44"/>
      <c r="L3907" s="44"/>
      <c r="M3907" s="44"/>
      <c r="N3907" s="44"/>
      <c r="O3907" s="44"/>
      <c r="P3907" s="44"/>
      <c r="Q3907" s="44"/>
      <c r="R3907" s="44"/>
      <c r="S3907" s="44"/>
      <c r="T3907" s="44"/>
      <c r="U3907" s="44"/>
      <c r="V3907" s="44"/>
      <c r="W3907" s="44"/>
      <c r="X3907" s="44"/>
      <c r="Y3907" s="44"/>
      <c r="Z3907" s="44"/>
      <c r="AA3907" s="35"/>
      <c r="AB3907" s="35"/>
      <c r="AC3907" s="35"/>
      <c r="AD3907" s="35"/>
      <c r="AE3907" s="35"/>
      <c r="AF3907" s="35"/>
      <c r="AG3907" s="35"/>
      <c r="AH3907" s="35"/>
      <c r="AI3907" s="35"/>
      <c r="AJ3907" s="35"/>
      <c r="AK3907" s="35"/>
    </row>
    <row r="3908" spans="7:37" s="13" customFormat="1" ht="13.9" customHeight="1" x14ac:dyDescent="0.3">
      <c r="G3908" s="44"/>
      <c r="H3908" s="44"/>
      <c r="I3908" s="44"/>
      <c r="J3908" s="44"/>
      <c r="K3908" s="44"/>
      <c r="L3908" s="44"/>
      <c r="M3908" s="44"/>
      <c r="N3908" s="44"/>
      <c r="O3908" s="44"/>
      <c r="P3908" s="44"/>
      <c r="Q3908" s="44"/>
      <c r="R3908" s="44"/>
      <c r="S3908" s="44"/>
      <c r="T3908" s="44"/>
      <c r="U3908" s="44"/>
      <c r="V3908" s="44"/>
      <c r="W3908" s="44"/>
      <c r="X3908" s="44"/>
      <c r="Y3908" s="44"/>
      <c r="Z3908" s="44"/>
      <c r="AA3908" s="35"/>
      <c r="AB3908" s="35"/>
      <c r="AC3908" s="35"/>
      <c r="AD3908" s="35"/>
      <c r="AE3908" s="35"/>
      <c r="AF3908" s="35"/>
      <c r="AG3908" s="35"/>
      <c r="AH3908" s="35"/>
      <c r="AI3908" s="35"/>
      <c r="AJ3908" s="35"/>
      <c r="AK3908" s="35"/>
    </row>
    <row r="3909" spans="7:37" s="13" customFormat="1" ht="13.9" customHeight="1" x14ac:dyDescent="0.3">
      <c r="G3909" s="44"/>
      <c r="H3909" s="44"/>
      <c r="I3909" s="44"/>
      <c r="J3909" s="44"/>
      <c r="K3909" s="44"/>
      <c r="L3909" s="44"/>
      <c r="M3909" s="44"/>
      <c r="N3909" s="44"/>
      <c r="O3909" s="44"/>
      <c r="P3909" s="44"/>
      <c r="Q3909" s="44"/>
      <c r="R3909" s="44"/>
      <c r="S3909" s="44"/>
      <c r="T3909" s="44"/>
      <c r="U3909" s="44"/>
      <c r="V3909" s="44"/>
      <c r="W3909" s="44"/>
      <c r="X3909" s="44"/>
      <c r="Y3909" s="44"/>
      <c r="Z3909" s="44"/>
      <c r="AA3909" s="35"/>
      <c r="AB3909" s="35"/>
      <c r="AC3909" s="35"/>
      <c r="AD3909" s="35"/>
      <c r="AE3909" s="35"/>
      <c r="AF3909" s="35"/>
      <c r="AG3909" s="35"/>
      <c r="AH3909" s="35"/>
      <c r="AI3909" s="35"/>
      <c r="AJ3909" s="35"/>
      <c r="AK3909" s="35"/>
    </row>
    <row r="3910" spans="7:37" s="13" customFormat="1" ht="13.9" customHeight="1" x14ac:dyDescent="0.3">
      <c r="G3910" s="44"/>
      <c r="H3910" s="44"/>
      <c r="I3910" s="44"/>
      <c r="J3910" s="44"/>
      <c r="K3910" s="44"/>
      <c r="L3910" s="44"/>
      <c r="M3910" s="44"/>
      <c r="N3910" s="44"/>
      <c r="O3910" s="44"/>
      <c r="P3910" s="44"/>
      <c r="Q3910" s="44"/>
      <c r="R3910" s="44"/>
      <c r="S3910" s="44"/>
      <c r="T3910" s="44"/>
      <c r="U3910" s="44"/>
      <c r="V3910" s="44"/>
      <c r="W3910" s="44"/>
      <c r="X3910" s="44"/>
      <c r="Y3910" s="44"/>
      <c r="Z3910" s="44"/>
      <c r="AA3910" s="35"/>
      <c r="AB3910" s="35"/>
      <c r="AC3910" s="35"/>
      <c r="AD3910" s="35"/>
      <c r="AE3910" s="35"/>
      <c r="AF3910" s="35"/>
      <c r="AG3910" s="35"/>
      <c r="AH3910" s="35"/>
      <c r="AI3910" s="35"/>
      <c r="AJ3910" s="35"/>
      <c r="AK3910" s="35"/>
    </row>
    <row r="3911" spans="7:37" s="13" customFormat="1" ht="13.9" customHeight="1" x14ac:dyDescent="0.3">
      <c r="G3911" s="44"/>
      <c r="H3911" s="44"/>
      <c r="I3911" s="44"/>
      <c r="J3911" s="44"/>
      <c r="K3911" s="44"/>
      <c r="L3911" s="44"/>
      <c r="M3911" s="44"/>
      <c r="N3911" s="44"/>
      <c r="O3911" s="44"/>
      <c r="P3911" s="44"/>
      <c r="Q3911" s="44"/>
      <c r="R3911" s="44"/>
      <c r="S3911" s="44"/>
      <c r="T3911" s="44"/>
      <c r="U3911" s="44"/>
      <c r="V3911" s="44"/>
      <c r="W3911" s="44"/>
      <c r="X3911" s="44"/>
      <c r="Y3911" s="44"/>
      <c r="Z3911" s="44"/>
      <c r="AA3911" s="35"/>
      <c r="AB3911" s="35"/>
      <c r="AC3911" s="35"/>
      <c r="AD3911" s="35"/>
      <c r="AE3911" s="35"/>
      <c r="AF3911" s="35"/>
      <c r="AG3911" s="35"/>
      <c r="AH3911" s="35"/>
      <c r="AI3911" s="35"/>
      <c r="AJ3911" s="35"/>
      <c r="AK3911" s="35"/>
    </row>
    <row r="3912" spans="7:37" s="13" customFormat="1" ht="13.9" customHeight="1" x14ac:dyDescent="0.3">
      <c r="G3912" s="44"/>
      <c r="H3912" s="44"/>
      <c r="I3912" s="44"/>
      <c r="J3912" s="44"/>
      <c r="K3912" s="44"/>
      <c r="L3912" s="44"/>
      <c r="M3912" s="44"/>
      <c r="N3912" s="44"/>
      <c r="O3912" s="44"/>
      <c r="P3912" s="44"/>
      <c r="Q3912" s="44"/>
      <c r="R3912" s="44"/>
      <c r="S3912" s="44"/>
      <c r="T3912" s="44"/>
      <c r="U3912" s="44"/>
      <c r="V3912" s="44"/>
      <c r="W3912" s="44"/>
      <c r="X3912" s="44"/>
      <c r="Y3912" s="44"/>
      <c r="Z3912" s="44"/>
      <c r="AA3912" s="35"/>
      <c r="AB3912" s="35"/>
      <c r="AC3912" s="35"/>
      <c r="AD3912" s="35"/>
      <c r="AE3912" s="35"/>
      <c r="AF3912" s="35"/>
      <c r="AG3912" s="35"/>
      <c r="AH3912" s="35"/>
      <c r="AI3912" s="35"/>
      <c r="AJ3912" s="35"/>
      <c r="AK3912" s="35"/>
    </row>
    <row r="3913" spans="7:37" s="13" customFormat="1" ht="13.9" customHeight="1" x14ac:dyDescent="0.3">
      <c r="G3913" s="44"/>
      <c r="H3913" s="44"/>
      <c r="I3913" s="44"/>
      <c r="J3913" s="44"/>
      <c r="K3913" s="44"/>
      <c r="L3913" s="44"/>
      <c r="M3913" s="44"/>
      <c r="N3913" s="44"/>
      <c r="O3913" s="44"/>
      <c r="P3913" s="44"/>
      <c r="Q3913" s="44"/>
      <c r="R3913" s="44"/>
      <c r="S3913" s="44"/>
      <c r="T3913" s="44"/>
      <c r="U3913" s="44"/>
      <c r="V3913" s="44"/>
      <c r="W3913" s="44"/>
      <c r="X3913" s="44"/>
      <c r="Y3913" s="44"/>
      <c r="Z3913" s="44"/>
      <c r="AA3913" s="35"/>
      <c r="AB3913" s="35"/>
      <c r="AC3913" s="35"/>
      <c r="AD3913" s="35"/>
      <c r="AE3913" s="35"/>
      <c r="AF3913" s="35"/>
      <c r="AG3913" s="35"/>
      <c r="AH3913" s="35"/>
      <c r="AI3913" s="35"/>
      <c r="AJ3913" s="35"/>
      <c r="AK3913" s="35"/>
    </row>
    <row r="3914" spans="7:37" s="13" customFormat="1" ht="13.9" customHeight="1" x14ac:dyDescent="0.3">
      <c r="G3914" s="44"/>
      <c r="H3914" s="44"/>
      <c r="I3914" s="44"/>
      <c r="J3914" s="44"/>
      <c r="K3914" s="44"/>
      <c r="L3914" s="44"/>
      <c r="M3914" s="44"/>
      <c r="N3914" s="44"/>
      <c r="O3914" s="44"/>
      <c r="P3914" s="44"/>
      <c r="Q3914" s="44"/>
      <c r="R3914" s="44"/>
      <c r="S3914" s="44"/>
      <c r="T3914" s="44"/>
      <c r="U3914" s="44"/>
      <c r="V3914" s="44"/>
      <c r="W3914" s="44"/>
      <c r="X3914" s="44"/>
      <c r="Y3914" s="44"/>
      <c r="Z3914" s="44"/>
      <c r="AA3914" s="35"/>
      <c r="AB3914" s="35"/>
      <c r="AC3914" s="35"/>
      <c r="AD3914" s="35"/>
      <c r="AE3914" s="35"/>
      <c r="AF3914" s="35"/>
      <c r="AG3914" s="35"/>
      <c r="AH3914" s="35"/>
      <c r="AI3914" s="35"/>
      <c r="AJ3914" s="35"/>
      <c r="AK3914" s="35"/>
    </row>
    <row r="3915" spans="7:37" s="13" customFormat="1" ht="13.9" customHeight="1" x14ac:dyDescent="0.3">
      <c r="G3915" s="44"/>
      <c r="H3915" s="44"/>
      <c r="I3915" s="44"/>
      <c r="J3915" s="44"/>
      <c r="K3915" s="44"/>
      <c r="L3915" s="44"/>
      <c r="M3915" s="44"/>
      <c r="N3915" s="44"/>
      <c r="O3915" s="44"/>
      <c r="P3915" s="44"/>
      <c r="Q3915" s="44"/>
      <c r="R3915" s="44"/>
      <c r="S3915" s="44"/>
      <c r="T3915" s="44"/>
      <c r="U3915" s="44"/>
      <c r="V3915" s="44"/>
      <c r="W3915" s="44"/>
      <c r="X3915" s="44"/>
      <c r="Y3915" s="44"/>
      <c r="Z3915" s="44"/>
      <c r="AA3915" s="35"/>
      <c r="AB3915" s="35"/>
      <c r="AC3915" s="35"/>
      <c r="AD3915" s="35"/>
      <c r="AE3915" s="35"/>
      <c r="AF3915" s="35"/>
      <c r="AG3915" s="35"/>
      <c r="AH3915" s="35"/>
      <c r="AI3915" s="35"/>
      <c r="AJ3915" s="35"/>
      <c r="AK3915" s="35"/>
    </row>
    <row r="3916" spans="7:37" s="13" customFormat="1" ht="13.9" customHeight="1" x14ac:dyDescent="0.3">
      <c r="G3916" s="44"/>
      <c r="H3916" s="44"/>
      <c r="I3916" s="44"/>
      <c r="J3916" s="44"/>
      <c r="K3916" s="44"/>
      <c r="L3916" s="44"/>
      <c r="M3916" s="44"/>
      <c r="N3916" s="44"/>
      <c r="O3916" s="44"/>
      <c r="P3916" s="44"/>
      <c r="Q3916" s="44"/>
      <c r="R3916" s="44"/>
      <c r="S3916" s="44"/>
      <c r="T3916" s="44"/>
      <c r="U3916" s="44"/>
      <c r="V3916" s="44"/>
      <c r="W3916" s="44"/>
      <c r="X3916" s="44"/>
      <c r="Y3916" s="44"/>
      <c r="Z3916" s="44"/>
      <c r="AA3916" s="35"/>
      <c r="AB3916" s="35"/>
      <c r="AC3916" s="35"/>
      <c r="AD3916" s="35"/>
      <c r="AE3916" s="35"/>
      <c r="AF3916" s="35"/>
      <c r="AG3916" s="35"/>
      <c r="AH3916" s="35"/>
      <c r="AI3916" s="35"/>
      <c r="AJ3916" s="35"/>
      <c r="AK3916" s="35"/>
    </row>
    <row r="3917" spans="7:37" s="13" customFormat="1" ht="13.9" customHeight="1" x14ac:dyDescent="0.3">
      <c r="G3917" s="44"/>
      <c r="H3917" s="44"/>
      <c r="I3917" s="44"/>
      <c r="J3917" s="44"/>
      <c r="K3917" s="44"/>
      <c r="L3917" s="44"/>
      <c r="M3917" s="44"/>
      <c r="N3917" s="44"/>
      <c r="O3917" s="44"/>
      <c r="P3917" s="44"/>
      <c r="Q3917" s="44"/>
      <c r="R3917" s="44"/>
      <c r="S3917" s="44"/>
      <c r="T3917" s="44"/>
      <c r="U3917" s="44"/>
      <c r="V3917" s="44"/>
      <c r="W3917" s="44"/>
      <c r="X3917" s="44"/>
      <c r="Y3917" s="44"/>
      <c r="Z3917" s="44"/>
      <c r="AA3917" s="35"/>
      <c r="AB3917" s="35"/>
      <c r="AC3917" s="35"/>
      <c r="AD3917" s="35"/>
      <c r="AE3917" s="35"/>
      <c r="AF3917" s="35"/>
      <c r="AG3917" s="35"/>
      <c r="AH3917" s="35"/>
      <c r="AI3917" s="35"/>
      <c r="AJ3917" s="35"/>
      <c r="AK3917" s="35"/>
    </row>
    <row r="3918" spans="7:37" s="13" customFormat="1" ht="13.9" customHeight="1" x14ac:dyDescent="0.3">
      <c r="G3918" s="44"/>
      <c r="H3918" s="44"/>
      <c r="I3918" s="44"/>
      <c r="J3918" s="44"/>
      <c r="K3918" s="44"/>
      <c r="L3918" s="44"/>
      <c r="M3918" s="44"/>
      <c r="N3918" s="44"/>
      <c r="O3918" s="44"/>
      <c r="P3918" s="44"/>
      <c r="Q3918" s="44"/>
      <c r="R3918" s="44"/>
      <c r="S3918" s="44"/>
      <c r="T3918" s="44"/>
      <c r="U3918" s="44"/>
      <c r="V3918" s="44"/>
      <c r="W3918" s="44"/>
      <c r="X3918" s="44"/>
      <c r="Y3918" s="44"/>
      <c r="Z3918" s="44"/>
      <c r="AA3918" s="35"/>
      <c r="AB3918" s="35"/>
      <c r="AC3918" s="35"/>
      <c r="AD3918" s="35"/>
      <c r="AE3918" s="35"/>
      <c r="AF3918" s="35"/>
      <c r="AG3918" s="35"/>
      <c r="AH3918" s="35"/>
      <c r="AI3918" s="35"/>
      <c r="AJ3918" s="35"/>
      <c r="AK3918" s="35"/>
    </row>
    <row r="3919" spans="7:37" s="13" customFormat="1" ht="13.9" customHeight="1" x14ac:dyDescent="0.3">
      <c r="G3919" s="44"/>
      <c r="H3919" s="44"/>
      <c r="I3919" s="44"/>
      <c r="J3919" s="44"/>
      <c r="K3919" s="44"/>
      <c r="L3919" s="44"/>
      <c r="M3919" s="44"/>
      <c r="N3919" s="44"/>
      <c r="O3919" s="44"/>
      <c r="P3919" s="44"/>
      <c r="Q3919" s="44"/>
      <c r="R3919" s="44"/>
      <c r="S3919" s="44"/>
      <c r="T3919" s="44"/>
      <c r="U3919" s="44"/>
      <c r="V3919" s="44"/>
      <c r="W3919" s="44"/>
      <c r="X3919" s="44"/>
      <c r="Y3919" s="44"/>
      <c r="Z3919" s="44"/>
      <c r="AA3919" s="35"/>
      <c r="AB3919" s="35"/>
      <c r="AC3919" s="35"/>
      <c r="AD3919" s="35"/>
      <c r="AE3919" s="35"/>
      <c r="AF3919" s="35"/>
      <c r="AG3919" s="35"/>
      <c r="AH3919" s="35"/>
      <c r="AI3919" s="35"/>
      <c r="AJ3919" s="35"/>
      <c r="AK3919" s="35"/>
    </row>
    <row r="3920" spans="7:37" s="13" customFormat="1" ht="13.9" customHeight="1" x14ac:dyDescent="0.3">
      <c r="G3920" s="44"/>
      <c r="H3920" s="44"/>
      <c r="I3920" s="44"/>
      <c r="J3920" s="44"/>
      <c r="K3920" s="44"/>
      <c r="L3920" s="44"/>
      <c r="M3920" s="44"/>
      <c r="N3920" s="44"/>
      <c r="O3920" s="44"/>
      <c r="P3920" s="44"/>
      <c r="Q3920" s="44"/>
      <c r="R3920" s="44"/>
      <c r="S3920" s="44"/>
      <c r="T3920" s="44"/>
      <c r="U3920" s="44"/>
      <c r="V3920" s="44"/>
      <c r="W3920" s="44"/>
      <c r="X3920" s="44"/>
      <c r="Y3920" s="44"/>
      <c r="Z3920" s="44"/>
      <c r="AA3920" s="35"/>
      <c r="AB3920" s="35"/>
      <c r="AC3920" s="35"/>
      <c r="AD3920" s="35"/>
      <c r="AE3920" s="35"/>
      <c r="AF3920" s="35"/>
      <c r="AG3920" s="35"/>
      <c r="AH3920" s="35"/>
      <c r="AI3920" s="35"/>
      <c r="AJ3920" s="35"/>
      <c r="AK3920" s="35"/>
    </row>
    <row r="3921" spans="7:37" s="13" customFormat="1" ht="13.9" customHeight="1" x14ac:dyDescent="0.3">
      <c r="G3921" s="44"/>
      <c r="H3921" s="44"/>
      <c r="I3921" s="44"/>
      <c r="J3921" s="44"/>
      <c r="K3921" s="44"/>
      <c r="L3921" s="44"/>
      <c r="M3921" s="44"/>
      <c r="N3921" s="44"/>
      <c r="O3921" s="44"/>
      <c r="P3921" s="44"/>
      <c r="Q3921" s="44"/>
      <c r="R3921" s="44"/>
      <c r="S3921" s="44"/>
      <c r="T3921" s="44"/>
      <c r="U3921" s="44"/>
      <c r="V3921" s="44"/>
      <c r="W3921" s="44"/>
      <c r="X3921" s="44"/>
      <c r="Y3921" s="44"/>
      <c r="Z3921" s="44"/>
      <c r="AA3921" s="35"/>
      <c r="AB3921" s="35"/>
      <c r="AC3921" s="35"/>
      <c r="AD3921" s="35"/>
      <c r="AE3921" s="35"/>
      <c r="AF3921" s="35"/>
      <c r="AG3921" s="35"/>
      <c r="AH3921" s="35"/>
      <c r="AI3921" s="35"/>
      <c r="AJ3921" s="35"/>
      <c r="AK3921" s="35"/>
    </row>
    <row r="3922" spans="7:37" s="13" customFormat="1" ht="13.9" customHeight="1" x14ac:dyDescent="0.3">
      <c r="G3922" s="44"/>
      <c r="H3922" s="44"/>
      <c r="I3922" s="44"/>
      <c r="J3922" s="44"/>
      <c r="K3922" s="44"/>
      <c r="L3922" s="44"/>
      <c r="M3922" s="44"/>
      <c r="N3922" s="44"/>
      <c r="O3922" s="44"/>
      <c r="P3922" s="44"/>
      <c r="Q3922" s="44"/>
      <c r="R3922" s="44"/>
      <c r="S3922" s="44"/>
      <c r="T3922" s="44"/>
      <c r="U3922" s="44"/>
      <c r="V3922" s="44"/>
      <c r="W3922" s="44"/>
      <c r="X3922" s="44"/>
      <c r="Y3922" s="44"/>
      <c r="Z3922" s="44"/>
      <c r="AA3922" s="35"/>
      <c r="AB3922" s="35"/>
      <c r="AC3922" s="35"/>
      <c r="AD3922" s="35"/>
      <c r="AE3922" s="35"/>
      <c r="AF3922" s="35"/>
      <c r="AG3922" s="35"/>
      <c r="AH3922" s="35"/>
      <c r="AI3922" s="35"/>
      <c r="AJ3922" s="35"/>
      <c r="AK3922" s="35"/>
    </row>
    <row r="3923" spans="7:37" s="13" customFormat="1" ht="13.9" customHeight="1" x14ac:dyDescent="0.3">
      <c r="G3923" s="44"/>
      <c r="H3923" s="44"/>
      <c r="I3923" s="44"/>
      <c r="J3923" s="44"/>
      <c r="K3923" s="44"/>
      <c r="L3923" s="44"/>
      <c r="M3923" s="44"/>
      <c r="N3923" s="44"/>
      <c r="O3923" s="44"/>
      <c r="P3923" s="44"/>
      <c r="Q3923" s="44"/>
      <c r="R3923" s="44"/>
      <c r="S3923" s="44"/>
      <c r="T3923" s="44"/>
      <c r="U3923" s="44"/>
      <c r="V3923" s="44"/>
      <c r="W3923" s="44"/>
      <c r="X3923" s="44"/>
      <c r="Y3923" s="44"/>
      <c r="Z3923" s="44"/>
      <c r="AA3923" s="35"/>
      <c r="AB3923" s="35"/>
      <c r="AC3923" s="35"/>
      <c r="AD3923" s="35"/>
      <c r="AE3923" s="35"/>
      <c r="AF3923" s="35"/>
      <c r="AG3923" s="35"/>
      <c r="AH3923" s="35"/>
      <c r="AI3923" s="35"/>
      <c r="AJ3923" s="35"/>
      <c r="AK3923" s="35"/>
    </row>
    <row r="3924" spans="7:37" s="13" customFormat="1" ht="13.9" customHeight="1" x14ac:dyDescent="0.3">
      <c r="G3924" s="44"/>
      <c r="H3924" s="44"/>
      <c r="I3924" s="44"/>
      <c r="J3924" s="44"/>
      <c r="K3924" s="44"/>
      <c r="L3924" s="44"/>
      <c r="M3924" s="44"/>
      <c r="N3924" s="44"/>
      <c r="O3924" s="44"/>
      <c r="P3924" s="44"/>
      <c r="Q3924" s="44"/>
      <c r="R3924" s="44"/>
      <c r="S3924" s="44"/>
      <c r="T3924" s="44"/>
      <c r="U3924" s="44"/>
      <c r="V3924" s="44"/>
      <c r="W3924" s="44"/>
      <c r="X3924" s="44"/>
      <c r="Y3924" s="44"/>
      <c r="Z3924" s="44"/>
      <c r="AA3924" s="35"/>
      <c r="AB3924" s="35"/>
      <c r="AC3924" s="35"/>
      <c r="AD3924" s="35"/>
      <c r="AE3924" s="35"/>
      <c r="AF3924" s="35"/>
      <c r="AG3924" s="35"/>
      <c r="AH3924" s="35"/>
      <c r="AI3924" s="35"/>
      <c r="AJ3924" s="35"/>
      <c r="AK3924" s="35"/>
    </row>
    <row r="3925" spans="7:37" s="13" customFormat="1" ht="13.9" customHeight="1" x14ac:dyDescent="0.3">
      <c r="G3925" s="44"/>
      <c r="H3925" s="44"/>
      <c r="I3925" s="44"/>
      <c r="J3925" s="44"/>
      <c r="K3925" s="44"/>
      <c r="L3925" s="44"/>
      <c r="M3925" s="44"/>
      <c r="N3925" s="44"/>
      <c r="O3925" s="44"/>
      <c r="P3925" s="44"/>
      <c r="Q3925" s="44"/>
      <c r="R3925" s="44"/>
      <c r="S3925" s="44"/>
      <c r="T3925" s="44"/>
      <c r="U3925" s="44"/>
      <c r="V3925" s="44"/>
      <c r="W3925" s="44"/>
      <c r="X3925" s="44"/>
      <c r="Y3925" s="44"/>
      <c r="Z3925" s="44"/>
      <c r="AA3925" s="35"/>
      <c r="AB3925" s="35"/>
      <c r="AC3925" s="35"/>
      <c r="AD3925" s="35"/>
      <c r="AE3925" s="35"/>
      <c r="AF3925" s="35"/>
      <c r="AG3925" s="35"/>
      <c r="AH3925" s="35"/>
      <c r="AI3925" s="35"/>
      <c r="AJ3925" s="35"/>
      <c r="AK3925" s="35"/>
    </row>
    <row r="3926" spans="7:37" s="13" customFormat="1" ht="13.9" customHeight="1" x14ac:dyDescent="0.3">
      <c r="G3926" s="44"/>
      <c r="H3926" s="44"/>
      <c r="I3926" s="44"/>
      <c r="J3926" s="44"/>
      <c r="K3926" s="44"/>
      <c r="L3926" s="44"/>
      <c r="M3926" s="44"/>
      <c r="N3926" s="44"/>
      <c r="O3926" s="44"/>
      <c r="P3926" s="44"/>
      <c r="Q3926" s="44"/>
      <c r="R3926" s="44"/>
      <c r="S3926" s="44"/>
      <c r="T3926" s="44"/>
      <c r="U3926" s="44"/>
      <c r="V3926" s="44"/>
      <c r="W3926" s="44"/>
      <c r="X3926" s="44"/>
      <c r="Y3926" s="44"/>
      <c r="Z3926" s="44"/>
      <c r="AA3926" s="35"/>
      <c r="AB3926" s="35"/>
      <c r="AC3926" s="35"/>
      <c r="AD3926" s="35"/>
      <c r="AE3926" s="35"/>
      <c r="AF3926" s="35"/>
      <c r="AG3926" s="35"/>
      <c r="AH3926" s="35"/>
      <c r="AI3926" s="35"/>
      <c r="AJ3926" s="35"/>
      <c r="AK3926" s="35"/>
    </row>
    <row r="3927" spans="7:37" s="13" customFormat="1" ht="13.9" customHeight="1" x14ac:dyDescent="0.3">
      <c r="G3927" s="44"/>
      <c r="H3927" s="44"/>
      <c r="I3927" s="44"/>
      <c r="J3927" s="44"/>
      <c r="K3927" s="44"/>
      <c r="L3927" s="44"/>
      <c r="M3927" s="44"/>
      <c r="N3927" s="44"/>
      <c r="O3927" s="44"/>
      <c r="P3927" s="44"/>
      <c r="Q3927" s="44"/>
      <c r="R3927" s="44"/>
      <c r="S3927" s="44"/>
      <c r="T3927" s="44"/>
      <c r="U3927" s="44"/>
      <c r="V3927" s="44"/>
      <c r="W3927" s="44"/>
      <c r="X3927" s="44"/>
      <c r="Y3927" s="44"/>
      <c r="Z3927" s="44"/>
      <c r="AA3927" s="35"/>
      <c r="AB3927" s="35"/>
      <c r="AC3927" s="35"/>
      <c r="AD3927" s="35"/>
      <c r="AE3927" s="35"/>
      <c r="AF3927" s="35"/>
      <c r="AG3927" s="35"/>
      <c r="AH3927" s="35"/>
      <c r="AI3927" s="35"/>
      <c r="AJ3927" s="35"/>
      <c r="AK3927" s="35"/>
    </row>
    <row r="3928" spans="7:37" s="13" customFormat="1" ht="13.9" customHeight="1" x14ac:dyDescent="0.3">
      <c r="G3928" s="44"/>
      <c r="H3928" s="44"/>
      <c r="I3928" s="44"/>
      <c r="J3928" s="44"/>
      <c r="K3928" s="44"/>
      <c r="L3928" s="44"/>
      <c r="M3928" s="44"/>
      <c r="N3928" s="44"/>
      <c r="O3928" s="44"/>
      <c r="P3928" s="44"/>
      <c r="Q3928" s="44"/>
      <c r="R3928" s="44"/>
      <c r="S3928" s="44"/>
      <c r="T3928" s="44"/>
      <c r="U3928" s="44"/>
      <c r="V3928" s="44"/>
      <c r="W3928" s="44"/>
      <c r="X3928" s="44"/>
      <c r="Y3928" s="44"/>
      <c r="Z3928" s="44"/>
      <c r="AA3928" s="35"/>
      <c r="AB3928" s="35"/>
      <c r="AC3928" s="35"/>
      <c r="AD3928" s="35"/>
      <c r="AE3928" s="35"/>
      <c r="AF3928" s="35"/>
      <c r="AG3928" s="35"/>
      <c r="AH3928" s="35"/>
      <c r="AI3928" s="35"/>
      <c r="AJ3928" s="35"/>
      <c r="AK3928" s="35"/>
    </row>
    <row r="3929" spans="7:37" s="13" customFormat="1" ht="13.9" customHeight="1" x14ac:dyDescent="0.3">
      <c r="G3929" s="44"/>
      <c r="H3929" s="44"/>
      <c r="I3929" s="44"/>
      <c r="J3929" s="44"/>
      <c r="K3929" s="44"/>
      <c r="L3929" s="44"/>
      <c r="M3929" s="44"/>
      <c r="N3929" s="44"/>
      <c r="O3929" s="44"/>
      <c r="P3929" s="44"/>
      <c r="Q3929" s="44"/>
      <c r="R3929" s="44"/>
      <c r="S3929" s="44"/>
      <c r="T3929" s="44"/>
      <c r="U3929" s="44"/>
      <c r="V3929" s="44"/>
      <c r="W3929" s="44"/>
      <c r="X3929" s="44"/>
      <c r="Y3929" s="44"/>
      <c r="Z3929" s="44"/>
      <c r="AA3929" s="35"/>
      <c r="AB3929" s="35"/>
      <c r="AC3929" s="35"/>
      <c r="AD3929" s="35"/>
      <c r="AE3929" s="35"/>
      <c r="AF3929" s="35"/>
      <c r="AG3929" s="35"/>
      <c r="AH3929" s="35"/>
      <c r="AI3929" s="35"/>
      <c r="AJ3929" s="35"/>
      <c r="AK3929" s="35"/>
    </row>
    <row r="3930" spans="7:37" s="13" customFormat="1" ht="13.9" customHeight="1" x14ac:dyDescent="0.3">
      <c r="G3930" s="44"/>
      <c r="H3930" s="44"/>
      <c r="I3930" s="44"/>
      <c r="J3930" s="44"/>
      <c r="K3930" s="44"/>
      <c r="L3930" s="44"/>
      <c r="M3930" s="44"/>
      <c r="N3930" s="44"/>
      <c r="O3930" s="44"/>
      <c r="P3930" s="44"/>
      <c r="Q3930" s="44"/>
      <c r="R3930" s="44"/>
      <c r="S3930" s="44"/>
      <c r="T3930" s="44"/>
      <c r="U3930" s="44"/>
      <c r="V3930" s="44"/>
      <c r="W3930" s="44"/>
      <c r="X3930" s="44"/>
      <c r="Y3930" s="44"/>
      <c r="Z3930" s="44"/>
      <c r="AA3930" s="35"/>
      <c r="AB3930" s="35"/>
      <c r="AC3930" s="35"/>
      <c r="AD3930" s="35"/>
      <c r="AE3930" s="35"/>
      <c r="AF3930" s="35"/>
      <c r="AG3930" s="35"/>
      <c r="AH3930" s="35"/>
      <c r="AI3930" s="35"/>
      <c r="AJ3930" s="35"/>
      <c r="AK3930" s="35"/>
    </row>
    <row r="3931" spans="7:37" s="13" customFormat="1" ht="13.9" customHeight="1" x14ac:dyDescent="0.3">
      <c r="G3931" s="44"/>
      <c r="H3931" s="44"/>
      <c r="I3931" s="44"/>
      <c r="J3931" s="44"/>
      <c r="K3931" s="44"/>
      <c r="L3931" s="44"/>
      <c r="M3931" s="44"/>
      <c r="N3931" s="44"/>
      <c r="O3931" s="44"/>
      <c r="P3931" s="44"/>
      <c r="Q3931" s="44"/>
      <c r="R3931" s="44"/>
      <c r="S3931" s="44"/>
      <c r="T3931" s="44"/>
      <c r="U3931" s="44"/>
      <c r="V3931" s="44"/>
      <c r="W3931" s="44"/>
      <c r="X3931" s="44"/>
      <c r="Y3931" s="44"/>
      <c r="Z3931" s="44"/>
      <c r="AA3931" s="35"/>
      <c r="AB3931" s="35"/>
      <c r="AC3931" s="35"/>
      <c r="AD3931" s="35"/>
      <c r="AE3931" s="35"/>
      <c r="AF3931" s="35"/>
      <c r="AG3931" s="35"/>
      <c r="AH3931" s="35"/>
      <c r="AI3931" s="35"/>
      <c r="AJ3931" s="35"/>
      <c r="AK3931" s="35"/>
    </row>
    <row r="3932" spans="7:37" s="13" customFormat="1" ht="13.9" customHeight="1" x14ac:dyDescent="0.3">
      <c r="G3932" s="44"/>
      <c r="H3932" s="44"/>
      <c r="I3932" s="44"/>
      <c r="J3932" s="44"/>
      <c r="K3932" s="44"/>
      <c r="L3932" s="44"/>
      <c r="M3932" s="44"/>
      <c r="N3932" s="44"/>
      <c r="O3932" s="44"/>
      <c r="P3932" s="44"/>
      <c r="Q3932" s="44"/>
      <c r="R3932" s="44"/>
      <c r="S3932" s="44"/>
      <c r="T3932" s="44"/>
      <c r="U3932" s="44"/>
      <c r="V3932" s="44"/>
      <c r="W3932" s="44"/>
      <c r="X3932" s="44"/>
      <c r="Y3932" s="44"/>
      <c r="Z3932" s="44"/>
      <c r="AA3932" s="35"/>
      <c r="AB3932" s="35"/>
      <c r="AC3932" s="35"/>
      <c r="AD3932" s="35"/>
      <c r="AE3932" s="35"/>
      <c r="AF3932" s="35"/>
      <c r="AG3932" s="35"/>
      <c r="AH3932" s="35"/>
      <c r="AI3932" s="35"/>
      <c r="AJ3932" s="35"/>
      <c r="AK3932" s="35"/>
    </row>
    <row r="3933" spans="7:37" s="13" customFormat="1" ht="13.9" customHeight="1" x14ac:dyDescent="0.3">
      <c r="G3933" s="44"/>
      <c r="H3933" s="44"/>
      <c r="I3933" s="44"/>
      <c r="J3933" s="44"/>
      <c r="K3933" s="44"/>
      <c r="L3933" s="44"/>
      <c r="M3933" s="44"/>
      <c r="N3933" s="44"/>
      <c r="O3933" s="44"/>
      <c r="P3933" s="44"/>
      <c r="Q3933" s="44"/>
      <c r="R3933" s="44"/>
      <c r="S3933" s="44"/>
      <c r="T3933" s="44"/>
      <c r="U3933" s="44"/>
      <c r="V3933" s="44"/>
      <c r="W3933" s="44"/>
      <c r="X3933" s="44"/>
      <c r="Y3933" s="44"/>
      <c r="Z3933" s="44"/>
      <c r="AA3933" s="35"/>
      <c r="AB3933" s="35"/>
      <c r="AC3933" s="35"/>
      <c r="AD3933" s="35"/>
      <c r="AE3933" s="35"/>
      <c r="AF3933" s="35"/>
      <c r="AG3933" s="35"/>
      <c r="AH3933" s="35"/>
      <c r="AI3933" s="35"/>
      <c r="AJ3933" s="35"/>
      <c r="AK3933" s="35"/>
    </row>
    <row r="3934" spans="7:37" s="13" customFormat="1" ht="13.9" customHeight="1" x14ac:dyDescent="0.3">
      <c r="G3934" s="44"/>
      <c r="H3934" s="44"/>
      <c r="I3934" s="44"/>
      <c r="J3934" s="44"/>
      <c r="K3934" s="44"/>
      <c r="L3934" s="44"/>
      <c r="M3934" s="44"/>
      <c r="N3934" s="44"/>
      <c r="O3934" s="44"/>
      <c r="P3934" s="44"/>
      <c r="Q3934" s="44"/>
      <c r="R3934" s="44"/>
      <c r="S3934" s="44"/>
      <c r="T3934" s="44"/>
      <c r="U3934" s="44"/>
      <c r="V3934" s="44"/>
      <c r="W3934" s="44"/>
      <c r="X3934" s="44"/>
      <c r="Y3934" s="44"/>
      <c r="Z3934" s="44"/>
      <c r="AA3934" s="35"/>
      <c r="AB3934" s="35"/>
      <c r="AC3934" s="35"/>
      <c r="AD3934" s="35"/>
      <c r="AE3934" s="35"/>
      <c r="AF3934" s="35"/>
      <c r="AG3934" s="35"/>
      <c r="AH3934" s="35"/>
      <c r="AI3934" s="35"/>
      <c r="AJ3934" s="35"/>
      <c r="AK3934" s="35"/>
    </row>
    <row r="3935" spans="7:37" s="13" customFormat="1" ht="13.9" customHeight="1" x14ac:dyDescent="0.3">
      <c r="G3935" s="44"/>
      <c r="H3935" s="44"/>
      <c r="I3935" s="44"/>
      <c r="J3935" s="44"/>
      <c r="K3935" s="44"/>
      <c r="L3935" s="44"/>
      <c r="M3935" s="44"/>
      <c r="N3935" s="44"/>
      <c r="O3935" s="44"/>
      <c r="P3935" s="44"/>
      <c r="Q3935" s="44"/>
      <c r="R3935" s="44"/>
      <c r="S3935" s="44"/>
      <c r="T3935" s="44"/>
      <c r="U3935" s="44"/>
      <c r="V3935" s="44"/>
      <c r="W3935" s="44"/>
      <c r="X3935" s="44"/>
      <c r="Y3935" s="44"/>
      <c r="Z3935" s="44"/>
      <c r="AA3935" s="35"/>
      <c r="AB3935" s="35"/>
      <c r="AC3935" s="35"/>
      <c r="AD3935" s="35"/>
      <c r="AE3935" s="35"/>
      <c r="AF3935" s="35"/>
      <c r="AG3935" s="35"/>
      <c r="AH3935" s="35"/>
      <c r="AI3935" s="35"/>
      <c r="AJ3935" s="35"/>
      <c r="AK3935" s="35"/>
    </row>
    <row r="3936" spans="7:37" s="13" customFormat="1" ht="13.9" customHeight="1" x14ac:dyDescent="0.3">
      <c r="G3936" s="44"/>
      <c r="H3936" s="44"/>
      <c r="I3936" s="44"/>
      <c r="J3936" s="44"/>
      <c r="K3936" s="44"/>
      <c r="L3936" s="44"/>
      <c r="M3936" s="44"/>
      <c r="N3936" s="44"/>
      <c r="O3936" s="44"/>
      <c r="P3936" s="44"/>
      <c r="Q3936" s="44"/>
      <c r="R3936" s="44"/>
      <c r="S3936" s="44"/>
      <c r="T3936" s="44"/>
      <c r="U3936" s="44"/>
      <c r="V3936" s="44"/>
      <c r="W3936" s="44"/>
      <c r="X3936" s="44"/>
      <c r="Y3936" s="44"/>
      <c r="Z3936" s="44"/>
      <c r="AA3936" s="35"/>
      <c r="AB3936" s="35"/>
      <c r="AC3936" s="35"/>
      <c r="AD3936" s="35"/>
      <c r="AE3936" s="35"/>
      <c r="AF3936" s="35"/>
      <c r="AG3936" s="35"/>
      <c r="AH3936" s="35"/>
      <c r="AI3936" s="35"/>
      <c r="AJ3936" s="35"/>
      <c r="AK3936" s="35"/>
    </row>
    <row r="3937" spans="7:37" s="13" customFormat="1" ht="13.9" customHeight="1" x14ac:dyDescent="0.3">
      <c r="G3937" s="44"/>
      <c r="H3937" s="44"/>
      <c r="I3937" s="44"/>
      <c r="J3937" s="44"/>
      <c r="K3937" s="44"/>
      <c r="L3937" s="44"/>
      <c r="M3937" s="44"/>
      <c r="N3937" s="44"/>
      <c r="O3937" s="44"/>
      <c r="P3937" s="44"/>
      <c r="Q3937" s="44"/>
      <c r="R3937" s="44"/>
      <c r="S3937" s="44"/>
      <c r="T3937" s="44"/>
      <c r="U3937" s="44"/>
      <c r="V3937" s="44"/>
      <c r="W3937" s="44"/>
      <c r="X3937" s="44"/>
      <c r="Y3937" s="44"/>
      <c r="Z3937" s="44"/>
      <c r="AA3937" s="35"/>
      <c r="AB3937" s="35"/>
      <c r="AC3937" s="35"/>
      <c r="AD3937" s="35"/>
      <c r="AE3937" s="35"/>
      <c r="AF3937" s="35"/>
      <c r="AG3937" s="35"/>
      <c r="AH3937" s="35"/>
      <c r="AI3937" s="35"/>
      <c r="AJ3937" s="35"/>
      <c r="AK3937" s="35"/>
    </row>
    <row r="3938" spans="7:37" s="13" customFormat="1" ht="13.9" customHeight="1" x14ac:dyDescent="0.3">
      <c r="G3938" s="44"/>
      <c r="H3938" s="44"/>
      <c r="I3938" s="44"/>
      <c r="J3938" s="44"/>
      <c r="K3938" s="44"/>
      <c r="L3938" s="44"/>
      <c r="M3938" s="44"/>
      <c r="N3938" s="44"/>
      <c r="O3938" s="44"/>
      <c r="P3938" s="44"/>
      <c r="Q3938" s="44"/>
      <c r="R3938" s="44"/>
      <c r="S3938" s="44"/>
      <c r="T3938" s="44"/>
      <c r="U3938" s="44"/>
      <c r="V3938" s="44"/>
      <c r="W3938" s="44"/>
      <c r="X3938" s="44"/>
      <c r="Y3938" s="44"/>
      <c r="Z3938" s="44"/>
      <c r="AA3938" s="35"/>
      <c r="AB3938" s="35"/>
      <c r="AC3938" s="35"/>
      <c r="AD3938" s="35"/>
      <c r="AE3938" s="35"/>
      <c r="AF3938" s="35"/>
      <c r="AG3938" s="35"/>
      <c r="AH3938" s="35"/>
      <c r="AI3938" s="35"/>
      <c r="AJ3938" s="35"/>
      <c r="AK3938" s="35"/>
    </row>
    <row r="3939" spans="7:37" s="13" customFormat="1" ht="13.9" customHeight="1" x14ac:dyDescent="0.3">
      <c r="G3939" s="44"/>
      <c r="H3939" s="44"/>
      <c r="I3939" s="44"/>
      <c r="J3939" s="44"/>
      <c r="K3939" s="44"/>
      <c r="L3939" s="44"/>
      <c r="M3939" s="44"/>
      <c r="N3939" s="44"/>
      <c r="O3939" s="44"/>
      <c r="P3939" s="44"/>
      <c r="Q3939" s="44"/>
      <c r="R3939" s="44"/>
      <c r="S3939" s="44"/>
      <c r="T3939" s="44"/>
      <c r="U3939" s="44"/>
      <c r="V3939" s="44"/>
      <c r="W3939" s="44"/>
      <c r="X3939" s="44"/>
      <c r="Y3939" s="44"/>
      <c r="Z3939" s="44"/>
      <c r="AA3939" s="35"/>
      <c r="AB3939" s="35"/>
      <c r="AC3939" s="35"/>
      <c r="AD3939" s="35"/>
      <c r="AE3939" s="35"/>
      <c r="AF3939" s="35"/>
      <c r="AG3939" s="35"/>
      <c r="AH3939" s="35"/>
      <c r="AI3939" s="35"/>
      <c r="AJ3939" s="35"/>
      <c r="AK3939" s="35"/>
    </row>
    <row r="3940" spans="7:37" s="13" customFormat="1" ht="13.9" customHeight="1" x14ac:dyDescent="0.3">
      <c r="G3940" s="44"/>
      <c r="H3940" s="44"/>
      <c r="I3940" s="44"/>
      <c r="J3940" s="44"/>
      <c r="K3940" s="44"/>
      <c r="L3940" s="44"/>
      <c r="M3940" s="44"/>
      <c r="N3940" s="44"/>
      <c r="O3940" s="44"/>
      <c r="P3940" s="44"/>
      <c r="Q3940" s="44"/>
      <c r="R3940" s="44"/>
      <c r="S3940" s="44"/>
      <c r="T3940" s="44"/>
      <c r="U3940" s="44"/>
      <c r="V3940" s="44"/>
      <c r="W3940" s="44"/>
      <c r="X3940" s="44"/>
      <c r="Y3940" s="44"/>
      <c r="Z3940" s="44"/>
      <c r="AA3940" s="35"/>
      <c r="AB3940" s="35"/>
      <c r="AC3940" s="35"/>
      <c r="AD3940" s="35"/>
      <c r="AE3940" s="35"/>
      <c r="AF3940" s="35"/>
      <c r="AG3940" s="35"/>
      <c r="AH3940" s="35"/>
      <c r="AI3940" s="35"/>
      <c r="AJ3940" s="35"/>
      <c r="AK3940" s="35"/>
    </row>
    <row r="3941" spans="7:37" s="13" customFormat="1" ht="13.9" customHeight="1" x14ac:dyDescent="0.3">
      <c r="G3941" s="44"/>
      <c r="H3941" s="44"/>
      <c r="I3941" s="44"/>
      <c r="J3941" s="44"/>
      <c r="K3941" s="44"/>
      <c r="L3941" s="44"/>
      <c r="M3941" s="44"/>
      <c r="N3941" s="44"/>
      <c r="O3941" s="44"/>
      <c r="P3941" s="44"/>
      <c r="Q3941" s="44"/>
      <c r="R3941" s="44"/>
      <c r="S3941" s="44"/>
      <c r="T3941" s="44"/>
      <c r="U3941" s="44"/>
      <c r="V3941" s="44"/>
      <c r="W3941" s="44"/>
      <c r="X3941" s="44"/>
      <c r="Y3941" s="44"/>
      <c r="Z3941" s="44"/>
      <c r="AA3941" s="35"/>
      <c r="AB3941" s="35"/>
      <c r="AC3941" s="35"/>
      <c r="AD3941" s="35"/>
      <c r="AE3941" s="35"/>
      <c r="AF3941" s="35"/>
      <c r="AG3941" s="35"/>
      <c r="AH3941" s="35"/>
      <c r="AI3941" s="35"/>
      <c r="AJ3941" s="35"/>
      <c r="AK3941" s="35"/>
    </row>
    <row r="3942" spans="7:37" s="13" customFormat="1" ht="13.9" customHeight="1" x14ac:dyDescent="0.3">
      <c r="G3942" s="44"/>
      <c r="H3942" s="44"/>
      <c r="I3942" s="44"/>
      <c r="J3942" s="44"/>
      <c r="K3942" s="44"/>
      <c r="L3942" s="44"/>
      <c r="M3942" s="44"/>
      <c r="N3942" s="44"/>
      <c r="O3942" s="44"/>
      <c r="P3942" s="44"/>
      <c r="Q3942" s="44"/>
      <c r="R3942" s="44"/>
      <c r="S3942" s="44"/>
      <c r="T3942" s="44"/>
      <c r="U3942" s="44"/>
      <c r="V3942" s="44"/>
      <c r="W3942" s="44"/>
      <c r="X3942" s="44"/>
      <c r="Y3942" s="44"/>
      <c r="Z3942" s="44"/>
      <c r="AA3942" s="35"/>
      <c r="AB3942" s="35"/>
      <c r="AC3942" s="35"/>
      <c r="AD3942" s="35"/>
      <c r="AE3942" s="35"/>
      <c r="AF3942" s="35"/>
      <c r="AG3942" s="35"/>
      <c r="AH3942" s="35"/>
      <c r="AI3942" s="35"/>
      <c r="AJ3942" s="35"/>
      <c r="AK3942" s="35"/>
    </row>
    <row r="3943" spans="7:37" s="13" customFormat="1" ht="13.9" customHeight="1" x14ac:dyDescent="0.3">
      <c r="G3943" s="44"/>
      <c r="H3943" s="44"/>
      <c r="I3943" s="44"/>
      <c r="J3943" s="44"/>
      <c r="K3943" s="44"/>
      <c r="L3943" s="44"/>
      <c r="M3943" s="44"/>
      <c r="N3943" s="44"/>
      <c r="O3943" s="44"/>
      <c r="P3943" s="44"/>
      <c r="Q3943" s="44"/>
      <c r="R3943" s="44"/>
      <c r="S3943" s="44"/>
      <c r="T3943" s="44"/>
      <c r="U3943" s="44"/>
      <c r="V3943" s="44"/>
      <c r="W3943" s="44"/>
      <c r="X3943" s="44"/>
      <c r="Y3943" s="44"/>
      <c r="Z3943" s="44"/>
      <c r="AA3943" s="35"/>
      <c r="AB3943" s="35"/>
      <c r="AC3943" s="35"/>
      <c r="AD3943" s="35"/>
      <c r="AE3943" s="35"/>
      <c r="AF3943" s="35"/>
      <c r="AG3943" s="35"/>
      <c r="AH3943" s="35"/>
      <c r="AI3943" s="35"/>
      <c r="AJ3943" s="35"/>
      <c r="AK3943" s="35"/>
    </row>
    <row r="3944" spans="7:37" s="13" customFormat="1" ht="13.9" customHeight="1" x14ac:dyDescent="0.3">
      <c r="G3944" s="44"/>
      <c r="H3944" s="44"/>
      <c r="I3944" s="44"/>
      <c r="J3944" s="44"/>
      <c r="K3944" s="44"/>
      <c r="L3944" s="44"/>
      <c r="M3944" s="44"/>
      <c r="N3944" s="44"/>
      <c r="O3944" s="44"/>
      <c r="P3944" s="44"/>
      <c r="Q3944" s="44"/>
      <c r="R3944" s="44"/>
      <c r="S3944" s="44"/>
      <c r="T3944" s="44"/>
      <c r="U3944" s="44"/>
      <c r="V3944" s="44"/>
      <c r="W3944" s="44"/>
      <c r="X3944" s="44"/>
      <c r="Y3944" s="44"/>
      <c r="Z3944" s="44"/>
      <c r="AA3944" s="35"/>
      <c r="AB3944" s="35"/>
      <c r="AC3944" s="35"/>
      <c r="AD3944" s="35"/>
      <c r="AE3944" s="35"/>
      <c r="AF3944" s="35"/>
      <c r="AG3944" s="35"/>
      <c r="AH3944" s="35"/>
      <c r="AI3944" s="35"/>
      <c r="AJ3944" s="35"/>
      <c r="AK3944" s="35"/>
    </row>
    <row r="3945" spans="7:37" s="13" customFormat="1" ht="13.9" customHeight="1" x14ac:dyDescent="0.3">
      <c r="G3945" s="44"/>
      <c r="H3945" s="44"/>
      <c r="I3945" s="44"/>
      <c r="J3945" s="44"/>
      <c r="K3945" s="44"/>
      <c r="L3945" s="44"/>
      <c r="M3945" s="44"/>
      <c r="N3945" s="44"/>
      <c r="O3945" s="44"/>
      <c r="P3945" s="44"/>
      <c r="Q3945" s="44"/>
      <c r="R3945" s="44"/>
      <c r="S3945" s="44"/>
      <c r="T3945" s="44"/>
      <c r="U3945" s="44"/>
      <c r="V3945" s="44"/>
      <c r="W3945" s="44"/>
      <c r="X3945" s="44"/>
      <c r="Y3945" s="44"/>
      <c r="Z3945" s="44"/>
      <c r="AA3945" s="35"/>
      <c r="AB3945" s="35"/>
      <c r="AC3945" s="35"/>
      <c r="AD3945" s="35"/>
      <c r="AE3945" s="35"/>
      <c r="AF3945" s="35"/>
      <c r="AG3945" s="35"/>
      <c r="AH3945" s="35"/>
      <c r="AI3945" s="35"/>
      <c r="AJ3945" s="35"/>
      <c r="AK3945" s="35"/>
    </row>
    <row r="3946" spans="7:37" s="13" customFormat="1" ht="13.9" customHeight="1" x14ac:dyDescent="0.3">
      <c r="G3946" s="44"/>
      <c r="H3946" s="44"/>
      <c r="I3946" s="44"/>
      <c r="J3946" s="44"/>
      <c r="K3946" s="44"/>
      <c r="L3946" s="44"/>
      <c r="M3946" s="44"/>
      <c r="N3946" s="44"/>
      <c r="O3946" s="44"/>
      <c r="P3946" s="44"/>
      <c r="Q3946" s="44"/>
      <c r="R3946" s="44"/>
      <c r="S3946" s="44"/>
      <c r="T3946" s="44"/>
      <c r="U3946" s="44"/>
      <c r="V3946" s="44"/>
      <c r="W3946" s="44"/>
      <c r="X3946" s="44"/>
      <c r="Y3946" s="44"/>
      <c r="Z3946" s="44"/>
      <c r="AA3946" s="35"/>
      <c r="AB3946" s="35"/>
      <c r="AC3946" s="35"/>
      <c r="AD3946" s="35"/>
      <c r="AE3946" s="35"/>
      <c r="AF3946" s="35"/>
      <c r="AG3946" s="35"/>
      <c r="AH3946" s="35"/>
      <c r="AI3946" s="35"/>
      <c r="AJ3946" s="35"/>
      <c r="AK3946" s="35"/>
    </row>
    <row r="3947" spans="7:37" s="13" customFormat="1" ht="13.9" customHeight="1" x14ac:dyDescent="0.3">
      <c r="G3947" s="44"/>
      <c r="H3947" s="44"/>
      <c r="I3947" s="44"/>
      <c r="J3947" s="44"/>
      <c r="K3947" s="44"/>
      <c r="L3947" s="44"/>
      <c r="M3947" s="44"/>
      <c r="N3947" s="44"/>
      <c r="O3947" s="44"/>
      <c r="P3947" s="44"/>
      <c r="Q3947" s="44"/>
      <c r="R3947" s="44"/>
      <c r="S3947" s="44"/>
      <c r="T3947" s="44"/>
      <c r="U3947" s="44"/>
      <c r="V3947" s="44"/>
      <c r="W3947" s="44"/>
      <c r="X3947" s="44"/>
      <c r="Y3947" s="44"/>
      <c r="Z3947" s="44"/>
      <c r="AA3947" s="35"/>
      <c r="AB3947" s="35"/>
      <c r="AC3947" s="35"/>
      <c r="AD3947" s="35"/>
      <c r="AE3947" s="35"/>
      <c r="AF3947" s="35"/>
      <c r="AG3947" s="35"/>
      <c r="AH3947" s="35"/>
      <c r="AI3947" s="35"/>
      <c r="AJ3947" s="35"/>
      <c r="AK3947" s="35"/>
    </row>
    <row r="3948" spans="7:37" s="13" customFormat="1" ht="13.9" customHeight="1" x14ac:dyDescent="0.3">
      <c r="G3948" s="44"/>
      <c r="H3948" s="44"/>
      <c r="I3948" s="44"/>
      <c r="J3948" s="44"/>
      <c r="K3948" s="44"/>
      <c r="L3948" s="44"/>
      <c r="M3948" s="44"/>
      <c r="N3948" s="44"/>
      <c r="O3948" s="44"/>
      <c r="P3948" s="44"/>
      <c r="Q3948" s="44"/>
      <c r="R3948" s="44"/>
      <c r="S3948" s="44"/>
      <c r="T3948" s="44"/>
      <c r="U3948" s="44"/>
      <c r="V3948" s="44"/>
      <c r="W3948" s="44"/>
      <c r="X3948" s="44"/>
      <c r="Y3948" s="44"/>
      <c r="Z3948" s="44"/>
      <c r="AA3948" s="35"/>
      <c r="AB3948" s="35"/>
      <c r="AC3948" s="35"/>
      <c r="AD3948" s="35"/>
      <c r="AE3948" s="35"/>
      <c r="AF3948" s="35"/>
      <c r="AG3948" s="35"/>
      <c r="AH3948" s="35"/>
      <c r="AI3948" s="35"/>
      <c r="AJ3948" s="35"/>
      <c r="AK3948" s="35"/>
    </row>
    <row r="3949" spans="7:37" s="13" customFormat="1" ht="13.9" customHeight="1" x14ac:dyDescent="0.3">
      <c r="G3949" s="44"/>
      <c r="H3949" s="44"/>
      <c r="I3949" s="44"/>
      <c r="J3949" s="44"/>
      <c r="K3949" s="44"/>
      <c r="L3949" s="44"/>
      <c r="M3949" s="44"/>
      <c r="N3949" s="44"/>
      <c r="O3949" s="44"/>
      <c r="P3949" s="44"/>
      <c r="Q3949" s="44"/>
      <c r="R3949" s="44"/>
      <c r="S3949" s="44"/>
      <c r="T3949" s="44"/>
      <c r="U3949" s="44"/>
      <c r="V3949" s="44"/>
      <c r="W3949" s="44"/>
      <c r="X3949" s="44"/>
      <c r="Y3949" s="44"/>
      <c r="Z3949" s="44"/>
      <c r="AA3949" s="35"/>
      <c r="AB3949" s="35"/>
      <c r="AC3949" s="35"/>
      <c r="AD3949" s="35"/>
      <c r="AE3949" s="35"/>
      <c r="AF3949" s="35"/>
      <c r="AG3949" s="35"/>
      <c r="AH3949" s="35"/>
      <c r="AI3949" s="35"/>
      <c r="AJ3949" s="35"/>
      <c r="AK3949" s="35"/>
    </row>
    <row r="3950" spans="7:37" s="13" customFormat="1" ht="13.9" customHeight="1" x14ac:dyDescent="0.3">
      <c r="G3950" s="44"/>
      <c r="H3950" s="44"/>
      <c r="I3950" s="44"/>
      <c r="J3950" s="44"/>
      <c r="K3950" s="44"/>
      <c r="L3950" s="44"/>
      <c r="M3950" s="44"/>
      <c r="N3950" s="44"/>
      <c r="O3950" s="44"/>
      <c r="P3950" s="44"/>
      <c r="Q3950" s="44"/>
      <c r="R3950" s="44"/>
      <c r="S3950" s="44"/>
      <c r="T3950" s="44"/>
      <c r="U3950" s="44"/>
      <c r="V3950" s="44"/>
      <c r="W3950" s="44"/>
      <c r="X3950" s="44"/>
      <c r="Y3950" s="44"/>
      <c r="Z3950" s="44"/>
      <c r="AA3950" s="35"/>
      <c r="AB3950" s="35"/>
      <c r="AC3950" s="35"/>
      <c r="AD3950" s="35"/>
      <c r="AE3950" s="35"/>
      <c r="AF3950" s="35"/>
      <c r="AG3950" s="35"/>
      <c r="AH3950" s="35"/>
      <c r="AI3950" s="35"/>
      <c r="AJ3950" s="35"/>
      <c r="AK3950" s="35"/>
    </row>
    <row r="3951" spans="7:37" s="13" customFormat="1" ht="13.9" customHeight="1" x14ac:dyDescent="0.3">
      <c r="G3951" s="44"/>
      <c r="H3951" s="44"/>
      <c r="I3951" s="44"/>
      <c r="J3951" s="44"/>
      <c r="K3951" s="44"/>
      <c r="L3951" s="44"/>
      <c r="M3951" s="44"/>
      <c r="N3951" s="44"/>
      <c r="O3951" s="44"/>
      <c r="P3951" s="44"/>
      <c r="Q3951" s="44"/>
      <c r="R3951" s="44"/>
      <c r="S3951" s="44"/>
      <c r="T3951" s="44"/>
      <c r="U3951" s="44"/>
      <c r="V3951" s="44"/>
      <c r="W3951" s="44"/>
      <c r="X3951" s="44"/>
      <c r="Y3951" s="44"/>
      <c r="Z3951" s="44"/>
      <c r="AA3951" s="35"/>
      <c r="AB3951" s="35"/>
      <c r="AC3951" s="35"/>
      <c r="AD3951" s="35"/>
      <c r="AE3951" s="35"/>
      <c r="AF3951" s="35"/>
      <c r="AG3951" s="35"/>
      <c r="AH3951" s="35"/>
      <c r="AI3951" s="35"/>
      <c r="AJ3951" s="35"/>
      <c r="AK3951" s="35"/>
    </row>
    <row r="3952" spans="7:37" s="13" customFormat="1" ht="13.9" customHeight="1" x14ac:dyDescent="0.3">
      <c r="G3952" s="44"/>
      <c r="H3952" s="44"/>
      <c r="I3952" s="44"/>
      <c r="J3952" s="44"/>
      <c r="K3952" s="44"/>
      <c r="L3952" s="44"/>
      <c r="M3952" s="44"/>
      <c r="N3952" s="44"/>
      <c r="O3952" s="44"/>
      <c r="P3952" s="44"/>
      <c r="Q3952" s="44"/>
      <c r="R3952" s="44"/>
      <c r="S3952" s="44"/>
      <c r="T3952" s="44"/>
      <c r="U3952" s="44"/>
      <c r="V3952" s="44"/>
      <c r="W3952" s="44"/>
      <c r="X3952" s="44"/>
      <c r="Y3952" s="44"/>
      <c r="Z3952" s="44"/>
      <c r="AA3952" s="35"/>
      <c r="AB3952" s="35"/>
      <c r="AC3952" s="35"/>
      <c r="AD3952" s="35"/>
      <c r="AE3952" s="35"/>
      <c r="AF3952" s="35"/>
      <c r="AG3952" s="35"/>
      <c r="AH3952" s="35"/>
      <c r="AI3952" s="35"/>
      <c r="AJ3952" s="35"/>
      <c r="AK3952" s="35"/>
    </row>
    <row r="3953" spans="7:37" s="13" customFormat="1" ht="13.9" customHeight="1" x14ac:dyDescent="0.3">
      <c r="G3953" s="44"/>
      <c r="H3953" s="44"/>
      <c r="I3953" s="44"/>
      <c r="J3953" s="44"/>
      <c r="K3953" s="44"/>
      <c r="L3953" s="44"/>
      <c r="M3953" s="44"/>
      <c r="N3953" s="44"/>
      <c r="O3953" s="44"/>
      <c r="P3953" s="44"/>
      <c r="Q3953" s="44"/>
      <c r="R3953" s="44"/>
      <c r="S3953" s="44"/>
      <c r="T3953" s="44"/>
      <c r="U3953" s="44"/>
      <c r="V3953" s="44"/>
      <c r="W3953" s="44"/>
      <c r="X3953" s="44"/>
      <c r="Y3953" s="44"/>
      <c r="Z3953" s="44"/>
      <c r="AA3953" s="35"/>
      <c r="AB3953" s="35"/>
      <c r="AC3953" s="35"/>
      <c r="AD3953" s="35"/>
      <c r="AE3953" s="35"/>
      <c r="AF3953" s="35"/>
      <c r="AG3953" s="35"/>
      <c r="AH3953" s="35"/>
      <c r="AI3953" s="35"/>
      <c r="AJ3953" s="35"/>
      <c r="AK3953" s="35"/>
    </row>
    <row r="3954" spans="7:37" s="13" customFormat="1" ht="13.9" customHeight="1" x14ac:dyDescent="0.3">
      <c r="G3954" s="44"/>
      <c r="H3954" s="44"/>
      <c r="I3954" s="44"/>
      <c r="J3954" s="44"/>
      <c r="K3954" s="44"/>
      <c r="L3954" s="44"/>
      <c r="M3954" s="44"/>
      <c r="N3954" s="44"/>
      <c r="O3954" s="44"/>
      <c r="P3954" s="44"/>
      <c r="Q3954" s="44"/>
      <c r="R3954" s="44"/>
      <c r="S3954" s="44"/>
      <c r="T3954" s="44"/>
      <c r="U3954" s="44"/>
      <c r="V3954" s="44"/>
      <c r="W3954" s="44"/>
      <c r="X3954" s="44"/>
      <c r="Y3954" s="44"/>
      <c r="Z3954" s="44"/>
      <c r="AA3954" s="35"/>
      <c r="AB3954" s="35"/>
      <c r="AC3954" s="35"/>
      <c r="AD3954" s="35"/>
      <c r="AE3954" s="35"/>
      <c r="AF3954" s="35"/>
      <c r="AG3954" s="35"/>
      <c r="AH3954" s="35"/>
      <c r="AI3954" s="35"/>
      <c r="AJ3954" s="35"/>
      <c r="AK3954" s="35"/>
    </row>
    <row r="3955" spans="7:37" s="13" customFormat="1" ht="13.9" customHeight="1" x14ac:dyDescent="0.3">
      <c r="G3955" s="44"/>
      <c r="H3955" s="44"/>
      <c r="I3955" s="44"/>
      <c r="J3955" s="44"/>
      <c r="K3955" s="44"/>
      <c r="L3955" s="44"/>
      <c r="M3955" s="44"/>
      <c r="N3955" s="44"/>
      <c r="O3955" s="44"/>
      <c r="P3955" s="44"/>
      <c r="Q3955" s="44"/>
      <c r="R3955" s="44"/>
      <c r="S3955" s="44"/>
      <c r="T3955" s="44"/>
      <c r="U3955" s="44"/>
      <c r="V3955" s="44"/>
      <c r="W3955" s="44"/>
      <c r="X3955" s="44"/>
      <c r="Y3955" s="44"/>
      <c r="Z3955" s="44"/>
      <c r="AA3955" s="35"/>
      <c r="AB3955" s="35"/>
      <c r="AC3955" s="35"/>
      <c r="AD3955" s="35"/>
      <c r="AE3955" s="35"/>
      <c r="AF3955" s="35"/>
      <c r="AG3955" s="35"/>
      <c r="AH3955" s="35"/>
      <c r="AI3955" s="35"/>
      <c r="AJ3955" s="35"/>
      <c r="AK3955" s="35"/>
    </row>
    <row r="3956" spans="7:37" s="13" customFormat="1" ht="13.9" customHeight="1" x14ac:dyDescent="0.3">
      <c r="G3956" s="44"/>
      <c r="H3956" s="44"/>
      <c r="I3956" s="44"/>
      <c r="J3956" s="44"/>
      <c r="K3956" s="44"/>
      <c r="L3956" s="44"/>
      <c r="M3956" s="44"/>
      <c r="N3956" s="44"/>
      <c r="O3956" s="44"/>
      <c r="P3956" s="44"/>
      <c r="Q3956" s="44"/>
      <c r="R3956" s="44"/>
      <c r="S3956" s="44"/>
      <c r="T3956" s="44"/>
      <c r="U3956" s="44"/>
      <c r="V3956" s="44"/>
      <c r="W3956" s="44"/>
      <c r="X3956" s="44"/>
      <c r="Y3956" s="44"/>
      <c r="Z3956" s="44"/>
      <c r="AA3956" s="35"/>
      <c r="AB3956" s="35"/>
      <c r="AC3956" s="35"/>
      <c r="AD3956" s="35"/>
      <c r="AE3956" s="35"/>
      <c r="AF3956" s="35"/>
      <c r="AG3956" s="35"/>
      <c r="AH3956" s="35"/>
      <c r="AI3956" s="35"/>
      <c r="AJ3956" s="35"/>
      <c r="AK3956" s="35"/>
    </row>
    <row r="3957" spans="7:37" s="13" customFormat="1" ht="13.9" customHeight="1" x14ac:dyDescent="0.3">
      <c r="G3957" s="44"/>
      <c r="H3957" s="44"/>
      <c r="I3957" s="44"/>
      <c r="J3957" s="44"/>
      <c r="K3957" s="44"/>
      <c r="L3957" s="44"/>
      <c r="M3957" s="44"/>
      <c r="N3957" s="44"/>
      <c r="O3957" s="44"/>
      <c r="P3957" s="44"/>
      <c r="Q3957" s="44"/>
      <c r="R3957" s="44"/>
      <c r="S3957" s="44"/>
      <c r="T3957" s="44"/>
      <c r="U3957" s="44"/>
      <c r="V3957" s="44"/>
      <c r="W3957" s="44"/>
      <c r="X3957" s="44"/>
      <c r="Y3957" s="44"/>
      <c r="Z3957" s="44"/>
      <c r="AA3957" s="35"/>
      <c r="AB3957" s="35"/>
      <c r="AC3957" s="35"/>
      <c r="AD3957" s="35"/>
      <c r="AE3957" s="35"/>
      <c r="AF3957" s="35"/>
      <c r="AG3957" s="35"/>
      <c r="AH3957" s="35"/>
      <c r="AI3957" s="35"/>
      <c r="AJ3957" s="35"/>
      <c r="AK3957" s="35"/>
    </row>
    <row r="3958" spans="7:37" s="13" customFormat="1" ht="13.9" customHeight="1" x14ac:dyDescent="0.3">
      <c r="G3958" s="44"/>
      <c r="H3958" s="44"/>
      <c r="I3958" s="44"/>
      <c r="J3958" s="44"/>
      <c r="K3958" s="44"/>
      <c r="L3958" s="44"/>
      <c r="M3958" s="44"/>
      <c r="N3958" s="44"/>
      <c r="O3958" s="44"/>
      <c r="P3958" s="44"/>
      <c r="Q3958" s="44"/>
      <c r="R3958" s="44"/>
      <c r="S3958" s="44"/>
      <c r="T3958" s="44"/>
      <c r="U3958" s="44"/>
      <c r="V3958" s="44"/>
      <c r="W3958" s="44"/>
      <c r="X3958" s="44"/>
      <c r="Y3958" s="44"/>
      <c r="Z3958" s="44"/>
      <c r="AA3958" s="35"/>
      <c r="AB3958" s="35"/>
      <c r="AC3958" s="35"/>
      <c r="AD3958" s="35"/>
      <c r="AE3958" s="35"/>
      <c r="AF3958" s="35"/>
      <c r="AG3958" s="35"/>
      <c r="AH3958" s="35"/>
      <c r="AI3958" s="35"/>
      <c r="AJ3958" s="35"/>
      <c r="AK3958" s="35"/>
    </row>
    <row r="3959" spans="7:37" s="13" customFormat="1" ht="13.9" customHeight="1" x14ac:dyDescent="0.3">
      <c r="G3959" s="44"/>
      <c r="H3959" s="44"/>
      <c r="I3959" s="44"/>
      <c r="J3959" s="44"/>
      <c r="K3959" s="44"/>
      <c r="L3959" s="44"/>
      <c r="M3959" s="44"/>
      <c r="N3959" s="44"/>
      <c r="O3959" s="44"/>
      <c r="P3959" s="44"/>
      <c r="Q3959" s="44"/>
      <c r="R3959" s="44"/>
      <c r="S3959" s="44"/>
      <c r="T3959" s="44"/>
      <c r="U3959" s="44"/>
      <c r="V3959" s="44"/>
      <c r="W3959" s="44"/>
      <c r="X3959" s="44"/>
      <c r="Y3959" s="44"/>
      <c r="Z3959" s="44"/>
      <c r="AA3959" s="35"/>
      <c r="AB3959" s="35"/>
      <c r="AC3959" s="35"/>
      <c r="AD3959" s="35"/>
      <c r="AE3959" s="35"/>
      <c r="AF3959" s="35"/>
      <c r="AG3959" s="35"/>
      <c r="AH3959" s="35"/>
      <c r="AI3959" s="35"/>
      <c r="AJ3959" s="35"/>
      <c r="AK3959" s="35"/>
    </row>
    <row r="3960" spans="7:37" s="13" customFormat="1" ht="13.9" customHeight="1" x14ac:dyDescent="0.3">
      <c r="G3960" s="44"/>
      <c r="H3960" s="44"/>
      <c r="I3960" s="44"/>
      <c r="J3960" s="44"/>
      <c r="K3960" s="44"/>
      <c r="L3960" s="44"/>
      <c r="M3960" s="44"/>
      <c r="N3960" s="44"/>
      <c r="O3960" s="44"/>
      <c r="P3960" s="44"/>
      <c r="Q3960" s="44"/>
      <c r="R3960" s="44"/>
      <c r="S3960" s="44"/>
      <c r="T3960" s="44"/>
      <c r="U3960" s="44"/>
      <c r="V3960" s="44"/>
      <c r="W3960" s="44"/>
      <c r="X3960" s="44"/>
      <c r="Y3960" s="44"/>
      <c r="Z3960" s="44"/>
      <c r="AA3960" s="35"/>
      <c r="AB3960" s="35"/>
      <c r="AC3960" s="35"/>
      <c r="AD3960" s="35"/>
      <c r="AE3960" s="35"/>
      <c r="AF3960" s="35"/>
      <c r="AG3960" s="35"/>
      <c r="AH3960" s="35"/>
      <c r="AI3960" s="35"/>
      <c r="AJ3960" s="35"/>
      <c r="AK3960" s="35"/>
    </row>
    <row r="3961" spans="7:37" s="13" customFormat="1" ht="13.9" customHeight="1" x14ac:dyDescent="0.3">
      <c r="G3961" s="44"/>
      <c r="H3961" s="44"/>
      <c r="I3961" s="44"/>
      <c r="J3961" s="44"/>
      <c r="K3961" s="44"/>
      <c r="L3961" s="44"/>
      <c r="M3961" s="44"/>
      <c r="N3961" s="44"/>
      <c r="O3961" s="44"/>
      <c r="P3961" s="44"/>
      <c r="Q3961" s="44"/>
      <c r="R3961" s="44"/>
      <c r="S3961" s="44"/>
      <c r="T3961" s="44"/>
      <c r="U3961" s="44"/>
      <c r="V3961" s="44"/>
      <c r="W3961" s="44"/>
      <c r="X3961" s="44"/>
      <c r="Y3961" s="44"/>
      <c r="Z3961" s="44"/>
      <c r="AA3961" s="35"/>
      <c r="AB3961" s="35"/>
      <c r="AC3961" s="35"/>
      <c r="AD3961" s="35"/>
      <c r="AE3961" s="35"/>
      <c r="AF3961" s="35"/>
      <c r="AG3961" s="35"/>
      <c r="AH3961" s="35"/>
      <c r="AI3961" s="35"/>
      <c r="AJ3961" s="35"/>
      <c r="AK3961" s="35"/>
    </row>
    <row r="3962" spans="7:37" s="13" customFormat="1" ht="13.9" customHeight="1" x14ac:dyDescent="0.3">
      <c r="G3962" s="44"/>
      <c r="H3962" s="44"/>
      <c r="I3962" s="44"/>
      <c r="J3962" s="44"/>
      <c r="K3962" s="44"/>
      <c r="L3962" s="44"/>
      <c r="M3962" s="44"/>
      <c r="N3962" s="44"/>
      <c r="O3962" s="44"/>
      <c r="P3962" s="44"/>
      <c r="Q3962" s="44"/>
      <c r="R3962" s="44"/>
      <c r="S3962" s="44"/>
      <c r="T3962" s="44"/>
      <c r="U3962" s="44"/>
      <c r="V3962" s="44"/>
      <c r="W3962" s="44"/>
      <c r="X3962" s="44"/>
      <c r="Y3962" s="44"/>
      <c r="Z3962" s="44"/>
      <c r="AA3962" s="35"/>
      <c r="AB3962" s="35"/>
      <c r="AC3962" s="35"/>
      <c r="AD3962" s="35"/>
      <c r="AE3962" s="35"/>
      <c r="AF3962" s="35"/>
      <c r="AG3962" s="35"/>
      <c r="AH3962" s="35"/>
      <c r="AI3962" s="35"/>
      <c r="AJ3962" s="35"/>
      <c r="AK3962" s="35"/>
    </row>
    <row r="3963" spans="7:37" s="13" customFormat="1" ht="13.9" customHeight="1" x14ac:dyDescent="0.3">
      <c r="G3963" s="44"/>
      <c r="H3963" s="44"/>
      <c r="I3963" s="44"/>
      <c r="J3963" s="44"/>
      <c r="K3963" s="44"/>
      <c r="L3963" s="44"/>
      <c r="M3963" s="44"/>
      <c r="N3963" s="44"/>
      <c r="O3963" s="44"/>
      <c r="P3963" s="44"/>
      <c r="Q3963" s="44"/>
      <c r="R3963" s="44"/>
      <c r="S3963" s="44"/>
      <c r="T3963" s="44"/>
      <c r="U3963" s="44"/>
      <c r="V3963" s="44"/>
      <c r="W3963" s="44"/>
      <c r="X3963" s="44"/>
      <c r="Y3963" s="44"/>
      <c r="Z3963" s="44"/>
      <c r="AA3963" s="35"/>
      <c r="AB3963" s="35"/>
      <c r="AC3963" s="35"/>
      <c r="AD3963" s="35"/>
      <c r="AE3963" s="35"/>
      <c r="AF3963" s="35"/>
      <c r="AG3963" s="35"/>
      <c r="AH3963" s="35"/>
      <c r="AI3963" s="35"/>
      <c r="AJ3963" s="35"/>
      <c r="AK3963" s="35"/>
    </row>
    <row r="3964" spans="7:37" s="13" customFormat="1" ht="13.9" customHeight="1" x14ac:dyDescent="0.3">
      <c r="G3964" s="44"/>
      <c r="H3964" s="44"/>
      <c r="I3964" s="44"/>
      <c r="J3964" s="44"/>
      <c r="K3964" s="44"/>
      <c r="L3964" s="44"/>
      <c r="M3964" s="44"/>
      <c r="N3964" s="44"/>
      <c r="O3964" s="44"/>
      <c r="P3964" s="44"/>
      <c r="Q3964" s="44"/>
      <c r="R3964" s="44"/>
      <c r="S3964" s="44"/>
      <c r="T3964" s="44"/>
      <c r="U3964" s="44"/>
      <c r="V3964" s="44"/>
      <c r="W3964" s="44"/>
      <c r="X3964" s="44"/>
      <c r="Y3964" s="44"/>
      <c r="Z3964" s="44"/>
      <c r="AA3964" s="35"/>
      <c r="AB3964" s="35"/>
      <c r="AC3964" s="35"/>
      <c r="AD3964" s="35"/>
      <c r="AE3964" s="35"/>
      <c r="AF3964" s="35"/>
      <c r="AG3964" s="35"/>
      <c r="AH3964" s="35"/>
      <c r="AI3964" s="35"/>
      <c r="AJ3964" s="35"/>
      <c r="AK3964" s="35"/>
    </row>
    <row r="3965" spans="7:37" s="13" customFormat="1" ht="13.9" customHeight="1" x14ac:dyDescent="0.3">
      <c r="G3965" s="44"/>
      <c r="H3965" s="44"/>
      <c r="I3965" s="44"/>
      <c r="J3965" s="44"/>
      <c r="K3965" s="44"/>
      <c r="L3965" s="44"/>
      <c r="M3965" s="44"/>
      <c r="N3965" s="44"/>
      <c r="O3965" s="44"/>
      <c r="P3965" s="44"/>
      <c r="Q3965" s="44"/>
      <c r="R3965" s="44"/>
      <c r="S3965" s="44"/>
      <c r="T3965" s="44"/>
      <c r="U3965" s="44"/>
      <c r="V3965" s="44"/>
      <c r="W3965" s="44"/>
      <c r="X3965" s="44"/>
      <c r="Y3965" s="44"/>
      <c r="Z3965" s="44"/>
      <c r="AA3965" s="35"/>
      <c r="AB3965" s="35"/>
      <c r="AC3965" s="35"/>
      <c r="AD3965" s="35"/>
      <c r="AE3965" s="35"/>
      <c r="AF3965" s="35"/>
      <c r="AG3965" s="35"/>
      <c r="AH3965" s="35"/>
      <c r="AI3965" s="35"/>
      <c r="AJ3965" s="35"/>
      <c r="AK3965" s="35"/>
    </row>
    <row r="3966" spans="7:37" s="13" customFormat="1" ht="13.9" customHeight="1" x14ac:dyDescent="0.3">
      <c r="G3966" s="44"/>
      <c r="H3966" s="44"/>
      <c r="I3966" s="44"/>
      <c r="J3966" s="44"/>
      <c r="K3966" s="44"/>
      <c r="L3966" s="44"/>
      <c r="M3966" s="44"/>
      <c r="N3966" s="44"/>
      <c r="O3966" s="44"/>
      <c r="P3966" s="44"/>
      <c r="Q3966" s="44"/>
      <c r="R3966" s="44"/>
      <c r="S3966" s="44"/>
      <c r="T3966" s="44"/>
      <c r="U3966" s="44"/>
      <c r="V3966" s="44"/>
      <c r="W3966" s="44"/>
      <c r="X3966" s="44"/>
      <c r="Y3966" s="44"/>
      <c r="Z3966" s="44"/>
      <c r="AA3966" s="35"/>
      <c r="AB3966" s="35"/>
      <c r="AC3966" s="35"/>
      <c r="AD3966" s="35"/>
      <c r="AE3966" s="35"/>
      <c r="AF3966" s="35"/>
      <c r="AG3966" s="35"/>
      <c r="AH3966" s="35"/>
      <c r="AI3966" s="35"/>
      <c r="AJ3966" s="35"/>
      <c r="AK3966" s="35"/>
    </row>
    <row r="3967" spans="7:37" s="13" customFormat="1" ht="13.9" customHeight="1" x14ac:dyDescent="0.3">
      <c r="G3967" s="44"/>
      <c r="H3967" s="44"/>
      <c r="I3967" s="44"/>
      <c r="J3967" s="44"/>
      <c r="K3967" s="44"/>
      <c r="L3967" s="44"/>
      <c r="M3967" s="44"/>
      <c r="N3967" s="44"/>
      <c r="O3967" s="44"/>
      <c r="P3967" s="44"/>
      <c r="Q3967" s="44"/>
      <c r="R3967" s="44"/>
      <c r="S3967" s="44"/>
      <c r="T3967" s="44"/>
      <c r="U3967" s="44"/>
      <c r="V3967" s="44"/>
      <c r="W3967" s="44"/>
      <c r="X3967" s="44"/>
      <c r="Y3967" s="44"/>
      <c r="Z3967" s="44"/>
      <c r="AA3967" s="35"/>
      <c r="AB3967" s="35"/>
      <c r="AC3967" s="35"/>
      <c r="AD3967" s="35"/>
      <c r="AE3967" s="35"/>
      <c r="AF3967" s="35"/>
      <c r="AG3967" s="35"/>
      <c r="AH3967" s="35"/>
      <c r="AI3967" s="35"/>
      <c r="AJ3967" s="35"/>
      <c r="AK3967" s="35"/>
    </row>
    <row r="3968" spans="7:37" s="13" customFormat="1" ht="13.9" customHeight="1" x14ac:dyDescent="0.3">
      <c r="G3968" s="44"/>
      <c r="H3968" s="44"/>
      <c r="I3968" s="44"/>
      <c r="J3968" s="44"/>
      <c r="K3968" s="44"/>
      <c r="L3968" s="44"/>
      <c r="M3968" s="44"/>
      <c r="N3968" s="44"/>
      <c r="O3968" s="44"/>
      <c r="P3968" s="44"/>
      <c r="Q3968" s="44"/>
      <c r="R3968" s="44"/>
      <c r="S3968" s="44"/>
      <c r="T3968" s="44"/>
      <c r="U3968" s="44"/>
      <c r="V3968" s="44"/>
      <c r="W3968" s="44"/>
      <c r="X3968" s="44"/>
      <c r="Y3968" s="44"/>
      <c r="Z3968" s="44"/>
      <c r="AA3968" s="35"/>
      <c r="AB3968" s="35"/>
      <c r="AC3968" s="35"/>
      <c r="AD3968" s="35"/>
      <c r="AE3968" s="35"/>
      <c r="AF3968" s="35"/>
      <c r="AG3968" s="35"/>
      <c r="AH3968" s="35"/>
      <c r="AI3968" s="35"/>
      <c r="AJ3968" s="35"/>
      <c r="AK3968" s="35"/>
    </row>
    <row r="3969" spans="7:37" s="13" customFormat="1" ht="13.9" customHeight="1" x14ac:dyDescent="0.3">
      <c r="G3969" s="44"/>
      <c r="H3969" s="44"/>
      <c r="I3969" s="44"/>
      <c r="J3969" s="44"/>
      <c r="K3969" s="44"/>
      <c r="L3969" s="44"/>
      <c r="M3969" s="44"/>
      <c r="N3969" s="44"/>
      <c r="O3969" s="44"/>
      <c r="P3969" s="44"/>
      <c r="Q3969" s="44"/>
      <c r="R3969" s="44"/>
      <c r="S3969" s="44"/>
      <c r="T3969" s="44"/>
      <c r="U3969" s="44"/>
      <c r="V3969" s="44"/>
      <c r="W3969" s="44"/>
      <c r="X3969" s="44"/>
      <c r="Y3969" s="44"/>
      <c r="Z3969" s="44"/>
      <c r="AA3969" s="35"/>
      <c r="AB3969" s="35"/>
      <c r="AC3969" s="35"/>
      <c r="AD3969" s="35"/>
      <c r="AE3969" s="35"/>
      <c r="AF3969" s="35"/>
      <c r="AG3969" s="35"/>
      <c r="AH3969" s="35"/>
      <c r="AI3969" s="35"/>
      <c r="AJ3969" s="35"/>
      <c r="AK3969" s="35"/>
    </row>
    <row r="3970" spans="7:37" s="13" customFormat="1" ht="13.9" customHeight="1" x14ac:dyDescent="0.3">
      <c r="G3970" s="44"/>
      <c r="H3970" s="44"/>
      <c r="I3970" s="44"/>
      <c r="J3970" s="44"/>
      <c r="K3970" s="44"/>
      <c r="L3970" s="44"/>
      <c r="M3970" s="44"/>
      <c r="N3970" s="44"/>
      <c r="O3970" s="44"/>
      <c r="P3970" s="44"/>
      <c r="Q3970" s="44"/>
      <c r="R3970" s="44"/>
      <c r="S3970" s="44"/>
      <c r="T3970" s="44"/>
      <c r="U3970" s="44"/>
      <c r="V3970" s="44"/>
      <c r="W3970" s="44"/>
      <c r="X3970" s="44"/>
      <c r="Y3970" s="44"/>
      <c r="Z3970" s="44"/>
      <c r="AA3970" s="35"/>
      <c r="AB3970" s="35"/>
      <c r="AC3970" s="35"/>
      <c r="AD3970" s="35"/>
      <c r="AE3970" s="35"/>
      <c r="AF3970" s="35"/>
      <c r="AG3970" s="35"/>
      <c r="AH3970" s="35"/>
      <c r="AI3970" s="35"/>
      <c r="AJ3970" s="35"/>
      <c r="AK3970" s="35"/>
    </row>
    <row r="3971" spans="7:37" s="13" customFormat="1" ht="13.9" customHeight="1" x14ac:dyDescent="0.3">
      <c r="G3971" s="44"/>
      <c r="H3971" s="44"/>
      <c r="I3971" s="44"/>
      <c r="J3971" s="44"/>
      <c r="K3971" s="44"/>
      <c r="L3971" s="44"/>
      <c r="M3971" s="44"/>
      <c r="N3971" s="44"/>
      <c r="O3971" s="44"/>
      <c r="P3971" s="44"/>
      <c r="Q3971" s="44"/>
      <c r="R3971" s="44"/>
      <c r="S3971" s="44"/>
      <c r="T3971" s="44"/>
      <c r="U3971" s="44"/>
      <c r="V3971" s="44"/>
      <c r="W3971" s="44"/>
      <c r="X3971" s="44"/>
      <c r="Y3971" s="44"/>
      <c r="Z3971" s="44"/>
      <c r="AA3971" s="35"/>
      <c r="AB3971" s="35"/>
      <c r="AC3971" s="35"/>
      <c r="AD3971" s="35"/>
      <c r="AE3971" s="35"/>
      <c r="AF3971" s="35"/>
      <c r="AG3971" s="35"/>
      <c r="AH3971" s="35"/>
      <c r="AI3971" s="35"/>
      <c r="AJ3971" s="35"/>
      <c r="AK3971" s="35"/>
    </row>
    <row r="3972" spans="7:37" s="13" customFormat="1" ht="13.9" customHeight="1" x14ac:dyDescent="0.3">
      <c r="G3972" s="44"/>
      <c r="H3972" s="44"/>
      <c r="I3972" s="44"/>
      <c r="J3972" s="44"/>
      <c r="K3972" s="44"/>
      <c r="L3972" s="44"/>
      <c r="M3972" s="44"/>
      <c r="N3972" s="44"/>
      <c r="O3972" s="44"/>
      <c r="P3972" s="44"/>
      <c r="Q3972" s="44"/>
      <c r="R3972" s="44"/>
      <c r="S3972" s="44"/>
      <c r="T3972" s="44"/>
      <c r="U3972" s="44"/>
      <c r="V3972" s="44"/>
      <c r="W3972" s="44"/>
      <c r="X3972" s="44"/>
      <c r="Y3972" s="44"/>
      <c r="Z3972" s="44"/>
      <c r="AA3972" s="35"/>
      <c r="AB3972" s="35"/>
      <c r="AC3972" s="35"/>
      <c r="AD3972" s="35"/>
      <c r="AE3972" s="35"/>
      <c r="AF3972" s="35"/>
      <c r="AG3972" s="35"/>
      <c r="AH3972" s="35"/>
      <c r="AI3972" s="35"/>
      <c r="AJ3972" s="35"/>
      <c r="AK3972" s="35"/>
    </row>
    <row r="3973" spans="7:37" s="13" customFormat="1" ht="13.9" customHeight="1" x14ac:dyDescent="0.3">
      <c r="G3973" s="44"/>
      <c r="H3973" s="44"/>
      <c r="I3973" s="44"/>
      <c r="J3973" s="44"/>
      <c r="K3973" s="44"/>
      <c r="L3973" s="44"/>
      <c r="M3973" s="44"/>
      <c r="N3973" s="44"/>
      <c r="O3973" s="44"/>
      <c r="P3973" s="44"/>
      <c r="Q3973" s="44"/>
      <c r="R3973" s="44"/>
      <c r="S3973" s="44"/>
      <c r="T3973" s="44"/>
      <c r="U3973" s="44"/>
      <c r="V3973" s="44"/>
      <c r="W3973" s="44"/>
      <c r="X3973" s="44"/>
      <c r="Y3973" s="44"/>
      <c r="Z3973" s="44"/>
      <c r="AA3973" s="35"/>
      <c r="AB3973" s="35"/>
      <c r="AC3973" s="35"/>
      <c r="AD3973" s="35"/>
      <c r="AE3973" s="35"/>
      <c r="AF3973" s="35"/>
      <c r="AG3973" s="35"/>
      <c r="AH3973" s="35"/>
      <c r="AI3973" s="35"/>
      <c r="AJ3973" s="35"/>
      <c r="AK3973" s="35"/>
    </row>
    <row r="3974" spans="7:37" s="13" customFormat="1" ht="13.9" customHeight="1" x14ac:dyDescent="0.3">
      <c r="G3974" s="44"/>
      <c r="H3974" s="44"/>
      <c r="I3974" s="44"/>
      <c r="J3974" s="44"/>
      <c r="K3974" s="44"/>
      <c r="L3974" s="44"/>
      <c r="M3974" s="44"/>
      <c r="N3974" s="44"/>
      <c r="O3974" s="44"/>
      <c r="P3974" s="44"/>
      <c r="Q3974" s="44"/>
      <c r="R3974" s="44"/>
      <c r="S3974" s="44"/>
      <c r="T3974" s="44"/>
      <c r="U3974" s="44"/>
      <c r="V3974" s="44"/>
      <c r="W3974" s="44"/>
      <c r="X3974" s="44"/>
      <c r="Y3974" s="44"/>
      <c r="Z3974" s="44"/>
      <c r="AA3974" s="35"/>
      <c r="AB3974" s="35"/>
      <c r="AC3974" s="35"/>
      <c r="AD3974" s="35"/>
      <c r="AE3974" s="35"/>
      <c r="AF3974" s="35"/>
      <c r="AG3974" s="35"/>
      <c r="AH3974" s="35"/>
      <c r="AI3974" s="35"/>
      <c r="AJ3974" s="35"/>
      <c r="AK3974" s="35"/>
    </row>
    <row r="3975" spans="7:37" s="13" customFormat="1" ht="13.9" customHeight="1" x14ac:dyDescent="0.3">
      <c r="G3975" s="44"/>
      <c r="H3975" s="44"/>
      <c r="I3975" s="44"/>
      <c r="J3975" s="44"/>
      <c r="K3975" s="44"/>
      <c r="L3975" s="44"/>
      <c r="M3975" s="44"/>
      <c r="N3975" s="44"/>
      <c r="O3975" s="44"/>
      <c r="P3975" s="44"/>
      <c r="Q3975" s="44"/>
      <c r="R3975" s="44"/>
      <c r="S3975" s="44"/>
      <c r="T3975" s="44"/>
      <c r="U3975" s="44"/>
      <c r="V3975" s="44"/>
      <c r="W3975" s="44"/>
      <c r="X3975" s="44"/>
      <c r="Y3975" s="44"/>
      <c r="Z3975" s="44"/>
      <c r="AA3975" s="35"/>
      <c r="AB3975" s="35"/>
      <c r="AC3975" s="35"/>
      <c r="AD3975" s="35"/>
      <c r="AE3975" s="35"/>
      <c r="AF3975" s="35"/>
      <c r="AG3975" s="35"/>
      <c r="AH3975" s="35"/>
      <c r="AI3975" s="35"/>
      <c r="AJ3975" s="35"/>
      <c r="AK3975" s="35"/>
    </row>
    <row r="3976" spans="7:37" s="13" customFormat="1" ht="13.9" customHeight="1" x14ac:dyDescent="0.3">
      <c r="G3976" s="44"/>
      <c r="H3976" s="44"/>
      <c r="I3976" s="44"/>
      <c r="J3976" s="44"/>
      <c r="K3976" s="44"/>
      <c r="L3976" s="44"/>
      <c r="M3976" s="44"/>
      <c r="N3976" s="44"/>
      <c r="O3976" s="44"/>
      <c r="P3976" s="44"/>
      <c r="Q3976" s="44"/>
      <c r="R3976" s="44"/>
      <c r="S3976" s="44"/>
      <c r="T3976" s="44"/>
      <c r="U3976" s="44"/>
      <c r="V3976" s="44"/>
      <c r="W3976" s="44"/>
      <c r="X3976" s="44"/>
      <c r="Y3976" s="44"/>
      <c r="Z3976" s="44"/>
      <c r="AA3976" s="35"/>
      <c r="AB3976" s="35"/>
      <c r="AC3976" s="35"/>
      <c r="AD3976" s="35"/>
      <c r="AE3976" s="35"/>
      <c r="AF3976" s="35"/>
      <c r="AG3976" s="35"/>
      <c r="AH3976" s="35"/>
      <c r="AI3976" s="35"/>
      <c r="AJ3976" s="35"/>
      <c r="AK3976" s="35"/>
    </row>
    <row r="3977" spans="7:37" s="13" customFormat="1" ht="13.9" customHeight="1" x14ac:dyDescent="0.3">
      <c r="G3977" s="44"/>
      <c r="H3977" s="44"/>
      <c r="I3977" s="44"/>
      <c r="J3977" s="44"/>
      <c r="K3977" s="44"/>
      <c r="L3977" s="44"/>
      <c r="M3977" s="44"/>
      <c r="N3977" s="44"/>
      <c r="O3977" s="44"/>
      <c r="P3977" s="44"/>
      <c r="Q3977" s="44"/>
      <c r="R3977" s="44"/>
      <c r="S3977" s="44"/>
      <c r="T3977" s="44"/>
      <c r="U3977" s="44"/>
      <c r="V3977" s="44"/>
      <c r="W3977" s="44"/>
      <c r="X3977" s="44"/>
      <c r="Y3977" s="44"/>
      <c r="Z3977" s="44"/>
      <c r="AA3977" s="35"/>
      <c r="AB3977" s="35"/>
      <c r="AC3977" s="35"/>
      <c r="AD3977" s="35"/>
      <c r="AE3977" s="35"/>
      <c r="AF3977" s="35"/>
      <c r="AG3977" s="35"/>
      <c r="AH3977" s="35"/>
      <c r="AI3977" s="35"/>
      <c r="AJ3977" s="35"/>
      <c r="AK3977" s="35"/>
    </row>
    <row r="3978" spans="7:37" s="13" customFormat="1" ht="13.9" customHeight="1" x14ac:dyDescent="0.3">
      <c r="G3978" s="44"/>
      <c r="H3978" s="44"/>
      <c r="I3978" s="44"/>
      <c r="J3978" s="44"/>
      <c r="K3978" s="44"/>
      <c r="L3978" s="44"/>
      <c r="M3978" s="44"/>
      <c r="N3978" s="44"/>
      <c r="O3978" s="44"/>
      <c r="P3978" s="44"/>
      <c r="Q3978" s="44"/>
      <c r="R3978" s="44"/>
      <c r="S3978" s="44"/>
      <c r="T3978" s="44"/>
      <c r="U3978" s="44"/>
      <c r="V3978" s="44"/>
      <c r="W3978" s="44"/>
      <c r="X3978" s="44"/>
      <c r="Y3978" s="44"/>
      <c r="Z3978" s="44"/>
      <c r="AA3978" s="35"/>
      <c r="AB3978" s="35"/>
      <c r="AC3978" s="35"/>
      <c r="AD3978" s="35"/>
      <c r="AE3978" s="35"/>
      <c r="AF3978" s="35"/>
      <c r="AG3978" s="35"/>
      <c r="AH3978" s="35"/>
      <c r="AI3978" s="35"/>
      <c r="AJ3978" s="35"/>
      <c r="AK3978" s="35"/>
    </row>
    <row r="3979" spans="7:37" s="13" customFormat="1" ht="13.9" customHeight="1" x14ac:dyDescent="0.3">
      <c r="G3979" s="44"/>
      <c r="H3979" s="44"/>
      <c r="I3979" s="44"/>
      <c r="J3979" s="44"/>
      <c r="K3979" s="44"/>
      <c r="L3979" s="44"/>
      <c r="M3979" s="44"/>
      <c r="N3979" s="44"/>
      <c r="O3979" s="44"/>
      <c r="P3979" s="44"/>
      <c r="Q3979" s="44"/>
      <c r="R3979" s="44"/>
      <c r="S3979" s="44"/>
      <c r="T3979" s="44"/>
      <c r="U3979" s="44"/>
      <c r="V3979" s="44"/>
      <c r="W3979" s="44"/>
      <c r="X3979" s="44"/>
      <c r="Y3979" s="44"/>
      <c r="Z3979" s="44"/>
      <c r="AA3979" s="35"/>
      <c r="AB3979" s="35"/>
      <c r="AC3979" s="35"/>
      <c r="AD3979" s="35"/>
      <c r="AE3979" s="35"/>
      <c r="AF3979" s="35"/>
      <c r="AG3979" s="35"/>
      <c r="AH3979" s="35"/>
      <c r="AI3979" s="35"/>
      <c r="AJ3979" s="35"/>
      <c r="AK3979" s="35"/>
    </row>
    <row r="3980" spans="7:37" s="13" customFormat="1" ht="13.9" customHeight="1" x14ac:dyDescent="0.3">
      <c r="G3980" s="44"/>
      <c r="H3980" s="44"/>
      <c r="I3980" s="44"/>
      <c r="J3980" s="44"/>
      <c r="K3980" s="44"/>
      <c r="L3980" s="44"/>
      <c r="M3980" s="44"/>
      <c r="N3980" s="44"/>
      <c r="O3980" s="44"/>
      <c r="P3980" s="44"/>
      <c r="Q3980" s="44"/>
      <c r="R3980" s="44"/>
      <c r="S3980" s="44"/>
      <c r="T3980" s="44"/>
      <c r="U3980" s="44"/>
      <c r="V3980" s="44"/>
      <c r="W3980" s="44"/>
      <c r="X3980" s="44"/>
      <c r="Y3980" s="44"/>
      <c r="Z3980" s="44"/>
      <c r="AA3980" s="35"/>
      <c r="AB3980" s="35"/>
      <c r="AC3980" s="35"/>
      <c r="AD3980" s="35"/>
      <c r="AE3980" s="35"/>
      <c r="AF3980" s="35"/>
      <c r="AG3980" s="35"/>
      <c r="AH3980" s="35"/>
      <c r="AI3980" s="35"/>
      <c r="AJ3980" s="35"/>
      <c r="AK3980" s="35"/>
    </row>
    <row r="3981" spans="7:37" s="13" customFormat="1" ht="13.9" customHeight="1" x14ac:dyDescent="0.3">
      <c r="G3981" s="44"/>
      <c r="H3981" s="44"/>
      <c r="I3981" s="44"/>
      <c r="J3981" s="44"/>
      <c r="K3981" s="44"/>
      <c r="L3981" s="44"/>
      <c r="M3981" s="44"/>
      <c r="N3981" s="44"/>
      <c r="O3981" s="44"/>
      <c r="P3981" s="44"/>
      <c r="Q3981" s="44"/>
      <c r="R3981" s="44"/>
      <c r="S3981" s="44"/>
      <c r="T3981" s="44"/>
      <c r="U3981" s="44"/>
      <c r="V3981" s="44"/>
      <c r="W3981" s="44"/>
      <c r="X3981" s="44"/>
      <c r="Y3981" s="44"/>
      <c r="Z3981" s="44"/>
      <c r="AA3981" s="35"/>
      <c r="AB3981" s="35"/>
      <c r="AC3981" s="35"/>
      <c r="AD3981" s="35"/>
      <c r="AE3981" s="35"/>
      <c r="AF3981" s="35"/>
      <c r="AG3981" s="35"/>
      <c r="AH3981" s="35"/>
      <c r="AI3981" s="35"/>
      <c r="AJ3981" s="35"/>
      <c r="AK3981" s="35"/>
    </row>
    <row r="3982" spans="7:37" s="13" customFormat="1" ht="13.9" customHeight="1" x14ac:dyDescent="0.3">
      <c r="G3982" s="44"/>
      <c r="H3982" s="44"/>
      <c r="I3982" s="44"/>
      <c r="J3982" s="44"/>
      <c r="K3982" s="44"/>
      <c r="L3982" s="44"/>
      <c r="M3982" s="44"/>
      <c r="N3982" s="44"/>
      <c r="O3982" s="44"/>
      <c r="P3982" s="44"/>
      <c r="Q3982" s="44"/>
      <c r="R3982" s="44"/>
      <c r="S3982" s="44"/>
      <c r="T3982" s="44"/>
      <c r="U3982" s="44"/>
      <c r="V3982" s="44"/>
      <c r="W3982" s="44"/>
      <c r="X3982" s="44"/>
      <c r="Y3982" s="44"/>
      <c r="Z3982" s="44"/>
      <c r="AA3982" s="35"/>
      <c r="AB3982" s="35"/>
      <c r="AC3982" s="35"/>
      <c r="AD3982" s="35"/>
      <c r="AE3982" s="35"/>
      <c r="AF3982" s="35"/>
      <c r="AG3982" s="35"/>
      <c r="AH3982" s="35"/>
      <c r="AI3982" s="35"/>
      <c r="AJ3982" s="35"/>
      <c r="AK3982" s="35"/>
    </row>
    <row r="3983" spans="7:37" s="13" customFormat="1" ht="13.9" customHeight="1" x14ac:dyDescent="0.3">
      <c r="G3983" s="44"/>
      <c r="H3983" s="44"/>
      <c r="I3983" s="44"/>
      <c r="J3983" s="44"/>
      <c r="K3983" s="44"/>
      <c r="L3983" s="44"/>
      <c r="M3983" s="44"/>
      <c r="N3983" s="44"/>
      <c r="O3983" s="44"/>
      <c r="P3983" s="44"/>
      <c r="Q3983" s="44"/>
      <c r="R3983" s="44"/>
      <c r="S3983" s="44"/>
      <c r="T3983" s="44"/>
      <c r="U3983" s="44"/>
      <c r="V3983" s="44"/>
      <c r="W3983" s="44"/>
      <c r="X3983" s="44"/>
      <c r="Y3983" s="44"/>
      <c r="Z3983" s="44"/>
      <c r="AA3983" s="35"/>
      <c r="AB3983" s="35"/>
      <c r="AC3983" s="35"/>
      <c r="AD3983" s="35"/>
      <c r="AE3983" s="35"/>
      <c r="AF3983" s="35"/>
      <c r="AG3983" s="35"/>
      <c r="AH3983" s="35"/>
      <c r="AI3983" s="35"/>
      <c r="AJ3983" s="35"/>
      <c r="AK3983" s="35"/>
    </row>
    <row r="3984" spans="7:37" s="13" customFormat="1" ht="13.9" customHeight="1" x14ac:dyDescent="0.3">
      <c r="G3984" s="44"/>
      <c r="H3984" s="44"/>
      <c r="I3984" s="44"/>
      <c r="J3984" s="44"/>
      <c r="K3984" s="44"/>
      <c r="L3984" s="44"/>
      <c r="M3984" s="44"/>
      <c r="N3984" s="44"/>
      <c r="O3984" s="44"/>
      <c r="P3984" s="44"/>
      <c r="Q3984" s="44"/>
      <c r="R3984" s="44"/>
      <c r="S3984" s="44"/>
      <c r="T3984" s="44"/>
      <c r="U3984" s="44"/>
      <c r="V3984" s="44"/>
      <c r="W3984" s="44"/>
      <c r="X3984" s="44"/>
      <c r="Y3984" s="44"/>
      <c r="Z3984" s="44"/>
      <c r="AA3984" s="35"/>
      <c r="AB3984" s="35"/>
      <c r="AC3984" s="35"/>
      <c r="AD3984" s="35"/>
      <c r="AE3984" s="35"/>
      <c r="AF3984" s="35"/>
      <c r="AG3984" s="35"/>
      <c r="AH3984" s="35"/>
      <c r="AI3984" s="35"/>
      <c r="AJ3984" s="35"/>
      <c r="AK3984" s="35"/>
    </row>
    <row r="3985" spans="7:37" s="13" customFormat="1" ht="13.9" customHeight="1" x14ac:dyDescent="0.3">
      <c r="G3985" s="44"/>
      <c r="H3985" s="44"/>
      <c r="I3985" s="44"/>
      <c r="J3985" s="44"/>
      <c r="K3985" s="44"/>
      <c r="L3985" s="44"/>
      <c r="M3985" s="44"/>
      <c r="N3985" s="44"/>
      <c r="O3985" s="44"/>
      <c r="P3985" s="44"/>
      <c r="Q3985" s="44"/>
      <c r="R3985" s="44"/>
      <c r="S3985" s="44"/>
      <c r="T3985" s="44"/>
      <c r="U3985" s="44"/>
      <c r="V3985" s="44"/>
      <c r="W3985" s="44"/>
      <c r="X3985" s="44"/>
      <c r="Y3985" s="44"/>
      <c r="Z3985" s="44"/>
      <c r="AA3985" s="35"/>
      <c r="AB3985" s="35"/>
      <c r="AC3985" s="35"/>
      <c r="AD3985" s="35"/>
      <c r="AE3985" s="35"/>
      <c r="AF3985" s="35"/>
      <c r="AG3985" s="35"/>
      <c r="AH3985" s="35"/>
      <c r="AI3985" s="35"/>
      <c r="AJ3985" s="35"/>
      <c r="AK3985" s="35"/>
    </row>
    <row r="3986" spans="7:37" s="13" customFormat="1" ht="13.9" customHeight="1" x14ac:dyDescent="0.3">
      <c r="G3986" s="44"/>
      <c r="H3986" s="44"/>
      <c r="I3986" s="44"/>
      <c r="J3986" s="44"/>
      <c r="K3986" s="44"/>
      <c r="L3986" s="44"/>
      <c r="M3986" s="44"/>
      <c r="N3986" s="44"/>
      <c r="O3986" s="44"/>
      <c r="P3986" s="44"/>
      <c r="Q3986" s="44"/>
      <c r="R3986" s="44"/>
      <c r="S3986" s="44"/>
      <c r="T3986" s="44"/>
      <c r="U3986" s="44"/>
      <c r="V3986" s="44"/>
      <c r="W3986" s="44"/>
      <c r="X3986" s="44"/>
      <c r="Y3986" s="44"/>
      <c r="Z3986" s="44"/>
      <c r="AA3986" s="35"/>
      <c r="AB3986" s="35"/>
      <c r="AC3986" s="35"/>
      <c r="AD3986" s="35"/>
      <c r="AE3986" s="35"/>
      <c r="AF3986" s="35"/>
      <c r="AG3986" s="35"/>
      <c r="AH3986" s="35"/>
      <c r="AI3986" s="35"/>
      <c r="AJ3986" s="35"/>
      <c r="AK3986" s="35"/>
    </row>
    <row r="3987" spans="7:37" s="13" customFormat="1" ht="13.9" customHeight="1" x14ac:dyDescent="0.3">
      <c r="G3987" s="44"/>
      <c r="H3987" s="44"/>
      <c r="I3987" s="44"/>
      <c r="J3987" s="44"/>
      <c r="K3987" s="44"/>
      <c r="L3987" s="44"/>
      <c r="M3987" s="44"/>
      <c r="N3987" s="44"/>
      <c r="O3987" s="44"/>
      <c r="P3987" s="44"/>
      <c r="Q3987" s="44"/>
      <c r="R3987" s="44"/>
      <c r="S3987" s="44"/>
      <c r="T3987" s="44"/>
      <c r="U3987" s="44"/>
      <c r="V3987" s="44"/>
      <c r="W3987" s="44"/>
      <c r="X3987" s="44"/>
      <c r="Y3987" s="44"/>
      <c r="Z3987" s="44"/>
      <c r="AA3987" s="35"/>
      <c r="AB3987" s="35"/>
      <c r="AC3987" s="35"/>
      <c r="AD3987" s="35"/>
      <c r="AE3987" s="35"/>
      <c r="AF3987" s="35"/>
      <c r="AG3987" s="35"/>
      <c r="AH3987" s="35"/>
      <c r="AI3987" s="35"/>
      <c r="AJ3987" s="35"/>
      <c r="AK3987" s="35"/>
    </row>
    <row r="3988" spans="7:37" s="13" customFormat="1" ht="13.9" customHeight="1" x14ac:dyDescent="0.3">
      <c r="G3988" s="44"/>
      <c r="H3988" s="44"/>
      <c r="I3988" s="44"/>
      <c r="J3988" s="44"/>
      <c r="K3988" s="44"/>
      <c r="L3988" s="44"/>
      <c r="M3988" s="44"/>
      <c r="N3988" s="44"/>
      <c r="O3988" s="44"/>
      <c r="P3988" s="44"/>
      <c r="Q3988" s="44"/>
      <c r="R3988" s="44"/>
      <c r="S3988" s="44"/>
      <c r="T3988" s="44"/>
      <c r="U3988" s="44"/>
      <c r="V3988" s="44"/>
      <c r="W3988" s="44"/>
      <c r="X3988" s="44"/>
      <c r="Y3988" s="44"/>
      <c r="Z3988" s="44"/>
      <c r="AA3988" s="35"/>
      <c r="AB3988" s="35"/>
      <c r="AC3988" s="35"/>
      <c r="AD3988" s="35"/>
      <c r="AE3988" s="35"/>
      <c r="AF3988" s="35"/>
      <c r="AG3988" s="35"/>
      <c r="AH3988" s="35"/>
      <c r="AI3988" s="35"/>
      <c r="AJ3988" s="35"/>
      <c r="AK3988" s="35"/>
    </row>
    <row r="3989" spans="7:37" s="13" customFormat="1" ht="13.9" customHeight="1" x14ac:dyDescent="0.3">
      <c r="G3989" s="44"/>
      <c r="H3989" s="44"/>
      <c r="I3989" s="44"/>
      <c r="J3989" s="44"/>
      <c r="K3989" s="44"/>
      <c r="L3989" s="44"/>
      <c r="M3989" s="44"/>
      <c r="N3989" s="44"/>
      <c r="O3989" s="44"/>
      <c r="P3989" s="44"/>
      <c r="Q3989" s="44"/>
      <c r="R3989" s="44"/>
      <c r="S3989" s="44"/>
      <c r="T3989" s="44"/>
      <c r="U3989" s="44"/>
      <c r="V3989" s="44"/>
      <c r="W3989" s="44"/>
      <c r="X3989" s="44"/>
      <c r="Y3989" s="44"/>
      <c r="Z3989" s="44"/>
      <c r="AA3989" s="35"/>
      <c r="AB3989" s="35"/>
      <c r="AC3989" s="35"/>
      <c r="AD3989" s="35"/>
      <c r="AE3989" s="35"/>
      <c r="AF3989" s="35"/>
      <c r="AG3989" s="35"/>
      <c r="AH3989" s="35"/>
      <c r="AI3989" s="35"/>
      <c r="AJ3989" s="35"/>
      <c r="AK3989" s="35"/>
    </row>
    <row r="3990" spans="7:37" s="13" customFormat="1" ht="13.9" customHeight="1" x14ac:dyDescent="0.3">
      <c r="G3990" s="44"/>
      <c r="H3990" s="44"/>
      <c r="I3990" s="44"/>
      <c r="J3990" s="44"/>
      <c r="K3990" s="44"/>
      <c r="L3990" s="44"/>
      <c r="M3990" s="44"/>
      <c r="N3990" s="44"/>
      <c r="O3990" s="44"/>
      <c r="P3990" s="44"/>
      <c r="Q3990" s="44"/>
      <c r="R3990" s="44"/>
      <c r="S3990" s="44"/>
      <c r="T3990" s="44"/>
      <c r="U3990" s="44"/>
      <c r="V3990" s="44"/>
      <c r="W3990" s="44"/>
      <c r="X3990" s="44"/>
      <c r="Y3990" s="44"/>
      <c r="Z3990" s="44"/>
      <c r="AA3990" s="35"/>
      <c r="AB3990" s="35"/>
      <c r="AC3990" s="35"/>
      <c r="AD3990" s="35"/>
      <c r="AE3990" s="35"/>
      <c r="AF3990" s="35"/>
      <c r="AG3990" s="35"/>
      <c r="AH3990" s="35"/>
      <c r="AI3990" s="35"/>
      <c r="AJ3990" s="35"/>
      <c r="AK3990" s="35"/>
    </row>
    <row r="3991" spans="7:37" s="13" customFormat="1" ht="13.9" customHeight="1" x14ac:dyDescent="0.3">
      <c r="G3991" s="44"/>
      <c r="H3991" s="44"/>
      <c r="I3991" s="44"/>
      <c r="J3991" s="44"/>
      <c r="K3991" s="44"/>
      <c r="L3991" s="44"/>
      <c r="M3991" s="44"/>
      <c r="N3991" s="44"/>
      <c r="O3991" s="44"/>
      <c r="P3991" s="44"/>
      <c r="Q3991" s="44"/>
      <c r="R3991" s="44"/>
      <c r="S3991" s="44"/>
      <c r="T3991" s="44"/>
      <c r="U3991" s="44"/>
      <c r="V3991" s="44"/>
      <c r="W3991" s="44"/>
      <c r="X3991" s="44"/>
      <c r="Y3991" s="44"/>
      <c r="Z3991" s="44"/>
      <c r="AA3991" s="35"/>
      <c r="AB3991" s="35"/>
      <c r="AC3991" s="35"/>
      <c r="AD3991" s="35"/>
      <c r="AE3991" s="35"/>
      <c r="AF3991" s="35"/>
      <c r="AG3991" s="35"/>
      <c r="AH3991" s="35"/>
      <c r="AI3991" s="35"/>
      <c r="AJ3991" s="35"/>
      <c r="AK3991" s="35"/>
    </row>
    <row r="3992" spans="7:37" s="13" customFormat="1" ht="13.9" customHeight="1" x14ac:dyDescent="0.3">
      <c r="G3992" s="44"/>
      <c r="H3992" s="44"/>
      <c r="I3992" s="44"/>
      <c r="J3992" s="44"/>
      <c r="K3992" s="44"/>
      <c r="L3992" s="44"/>
      <c r="M3992" s="44"/>
      <c r="N3992" s="44"/>
      <c r="O3992" s="44"/>
      <c r="P3992" s="44"/>
      <c r="Q3992" s="44"/>
      <c r="R3992" s="44"/>
      <c r="S3992" s="44"/>
      <c r="T3992" s="44"/>
      <c r="U3992" s="44"/>
      <c r="V3992" s="44"/>
      <c r="W3992" s="44"/>
      <c r="X3992" s="44"/>
      <c r="Y3992" s="44"/>
      <c r="Z3992" s="44"/>
      <c r="AA3992" s="35"/>
      <c r="AB3992" s="35"/>
      <c r="AC3992" s="35"/>
      <c r="AD3992" s="35"/>
      <c r="AE3992" s="35"/>
      <c r="AF3992" s="35"/>
      <c r="AG3992" s="35"/>
      <c r="AH3992" s="35"/>
      <c r="AI3992" s="35"/>
      <c r="AJ3992" s="35"/>
      <c r="AK3992" s="35"/>
    </row>
    <row r="3993" spans="7:37" s="13" customFormat="1" ht="13.9" customHeight="1" x14ac:dyDescent="0.3">
      <c r="G3993" s="44"/>
      <c r="H3993" s="44"/>
      <c r="I3993" s="44"/>
      <c r="J3993" s="44"/>
      <c r="K3993" s="44"/>
      <c r="L3993" s="44"/>
      <c r="M3993" s="44"/>
      <c r="N3993" s="44"/>
      <c r="O3993" s="44"/>
      <c r="P3993" s="44"/>
      <c r="Q3993" s="44"/>
      <c r="R3993" s="44"/>
      <c r="S3993" s="44"/>
      <c r="T3993" s="44"/>
      <c r="U3993" s="44"/>
      <c r="V3993" s="44"/>
      <c r="W3993" s="44"/>
      <c r="X3993" s="44"/>
      <c r="Y3993" s="44"/>
      <c r="Z3993" s="44"/>
      <c r="AA3993" s="35"/>
      <c r="AB3993" s="35"/>
      <c r="AC3993" s="35"/>
      <c r="AD3993" s="35"/>
      <c r="AE3993" s="35"/>
      <c r="AF3993" s="35"/>
      <c r="AG3993" s="35"/>
      <c r="AH3993" s="35"/>
      <c r="AI3993" s="35"/>
      <c r="AJ3993" s="35"/>
      <c r="AK3993" s="35"/>
    </row>
    <row r="3994" spans="7:37" s="13" customFormat="1" ht="13.9" customHeight="1" x14ac:dyDescent="0.3">
      <c r="G3994" s="44"/>
      <c r="H3994" s="44"/>
      <c r="I3994" s="44"/>
      <c r="J3994" s="44"/>
      <c r="K3994" s="44"/>
      <c r="L3994" s="44"/>
      <c r="M3994" s="44"/>
      <c r="N3994" s="44"/>
      <c r="O3994" s="44"/>
      <c r="P3994" s="44"/>
      <c r="Q3994" s="44"/>
      <c r="R3994" s="44"/>
      <c r="S3994" s="44"/>
      <c r="T3994" s="44"/>
      <c r="U3994" s="44"/>
      <c r="V3994" s="44"/>
      <c r="W3994" s="44"/>
      <c r="X3994" s="44"/>
      <c r="Y3994" s="44"/>
      <c r="Z3994" s="44"/>
      <c r="AA3994" s="35"/>
      <c r="AB3994" s="35"/>
      <c r="AC3994" s="35"/>
      <c r="AD3994" s="35"/>
      <c r="AE3994" s="35"/>
      <c r="AF3994" s="35"/>
      <c r="AG3994" s="35"/>
      <c r="AH3994" s="35"/>
      <c r="AI3994" s="35"/>
      <c r="AJ3994" s="35"/>
      <c r="AK3994" s="35"/>
    </row>
    <row r="3995" spans="7:37" s="13" customFormat="1" ht="13.9" customHeight="1" x14ac:dyDescent="0.3">
      <c r="G3995" s="44"/>
      <c r="H3995" s="44"/>
      <c r="I3995" s="44"/>
      <c r="J3995" s="44"/>
      <c r="K3995" s="44"/>
      <c r="L3995" s="44"/>
      <c r="M3995" s="44"/>
      <c r="N3995" s="44"/>
      <c r="O3995" s="44"/>
      <c r="P3995" s="44"/>
      <c r="Q3995" s="44"/>
      <c r="R3995" s="44"/>
      <c r="S3995" s="44"/>
      <c r="T3995" s="44"/>
      <c r="U3995" s="44"/>
      <c r="V3995" s="44"/>
      <c r="W3995" s="44"/>
      <c r="X3995" s="44"/>
      <c r="Y3995" s="44"/>
      <c r="Z3995" s="44"/>
      <c r="AA3995" s="35"/>
      <c r="AB3995" s="35"/>
      <c r="AC3995" s="35"/>
      <c r="AD3995" s="35"/>
      <c r="AE3995" s="35"/>
      <c r="AF3995" s="35"/>
      <c r="AG3995" s="35"/>
      <c r="AH3995" s="35"/>
      <c r="AI3995" s="35"/>
      <c r="AJ3995" s="35"/>
      <c r="AK3995" s="35"/>
    </row>
    <row r="3996" spans="7:37" s="13" customFormat="1" ht="13.9" customHeight="1" x14ac:dyDescent="0.3">
      <c r="G3996" s="44"/>
      <c r="H3996" s="44"/>
      <c r="I3996" s="44"/>
      <c r="J3996" s="44"/>
      <c r="K3996" s="44"/>
      <c r="L3996" s="44"/>
      <c r="M3996" s="44"/>
      <c r="N3996" s="44"/>
      <c r="O3996" s="44"/>
      <c r="P3996" s="44"/>
      <c r="Q3996" s="44"/>
      <c r="R3996" s="44"/>
      <c r="S3996" s="44"/>
      <c r="T3996" s="44"/>
      <c r="U3996" s="44"/>
      <c r="V3996" s="44"/>
      <c r="W3996" s="44"/>
      <c r="X3996" s="44"/>
      <c r="Y3996" s="44"/>
      <c r="Z3996" s="44"/>
      <c r="AA3996" s="35"/>
      <c r="AB3996" s="35"/>
      <c r="AC3996" s="35"/>
      <c r="AD3996" s="35"/>
      <c r="AE3996" s="35"/>
      <c r="AF3996" s="35"/>
      <c r="AG3996" s="35"/>
      <c r="AH3996" s="35"/>
      <c r="AI3996" s="35"/>
      <c r="AJ3996" s="35"/>
      <c r="AK3996" s="35"/>
    </row>
    <row r="3997" spans="7:37" s="13" customFormat="1" ht="13.9" customHeight="1" x14ac:dyDescent="0.3">
      <c r="G3997" s="44"/>
      <c r="H3997" s="44"/>
      <c r="I3997" s="44"/>
      <c r="J3997" s="44"/>
      <c r="K3997" s="44"/>
      <c r="L3997" s="44"/>
      <c r="M3997" s="44"/>
      <c r="N3997" s="44"/>
      <c r="O3997" s="44"/>
      <c r="P3997" s="44"/>
      <c r="Q3997" s="44"/>
      <c r="R3997" s="44"/>
      <c r="S3997" s="44"/>
      <c r="T3997" s="44"/>
      <c r="U3997" s="44"/>
      <c r="V3997" s="44"/>
      <c r="W3997" s="44"/>
      <c r="X3997" s="44"/>
      <c r="Y3997" s="44"/>
      <c r="Z3997" s="44"/>
      <c r="AA3997" s="35"/>
      <c r="AB3997" s="35"/>
      <c r="AC3997" s="35"/>
      <c r="AD3997" s="35"/>
      <c r="AE3997" s="35"/>
      <c r="AF3997" s="35"/>
      <c r="AG3997" s="35"/>
      <c r="AH3997" s="35"/>
      <c r="AI3997" s="35"/>
      <c r="AJ3997" s="35"/>
      <c r="AK3997" s="35"/>
    </row>
    <row r="3998" spans="7:37" s="13" customFormat="1" ht="13.9" customHeight="1" x14ac:dyDescent="0.3">
      <c r="G3998" s="44"/>
      <c r="H3998" s="44"/>
      <c r="I3998" s="44"/>
      <c r="J3998" s="44"/>
      <c r="K3998" s="44"/>
      <c r="L3998" s="44"/>
      <c r="M3998" s="44"/>
      <c r="N3998" s="44"/>
      <c r="O3998" s="44"/>
      <c r="P3998" s="44"/>
      <c r="Q3998" s="44"/>
      <c r="R3998" s="44"/>
      <c r="S3998" s="44"/>
      <c r="T3998" s="44"/>
      <c r="U3998" s="44"/>
      <c r="V3998" s="44"/>
      <c r="W3998" s="44"/>
      <c r="X3998" s="44"/>
      <c r="Y3998" s="44"/>
      <c r="Z3998" s="44"/>
      <c r="AA3998" s="35"/>
      <c r="AB3998" s="35"/>
      <c r="AC3998" s="35"/>
      <c r="AD3998" s="35"/>
      <c r="AE3998" s="35"/>
      <c r="AF3998" s="35"/>
      <c r="AG3998" s="35"/>
      <c r="AH3998" s="35"/>
      <c r="AI3998" s="35"/>
      <c r="AJ3998" s="35"/>
      <c r="AK3998" s="35"/>
    </row>
    <row r="3999" spans="7:37" s="13" customFormat="1" ht="13.9" customHeight="1" x14ac:dyDescent="0.3">
      <c r="G3999" s="44"/>
      <c r="H3999" s="44"/>
      <c r="I3999" s="44"/>
      <c r="J3999" s="44"/>
      <c r="K3999" s="44"/>
      <c r="L3999" s="44"/>
      <c r="M3999" s="44"/>
      <c r="N3999" s="44"/>
      <c r="O3999" s="44"/>
      <c r="P3999" s="44"/>
      <c r="Q3999" s="44"/>
      <c r="R3999" s="44"/>
      <c r="S3999" s="44"/>
      <c r="T3999" s="44"/>
      <c r="U3999" s="44"/>
      <c r="V3999" s="44"/>
      <c r="W3999" s="44"/>
      <c r="X3999" s="44"/>
      <c r="Y3999" s="44"/>
      <c r="Z3999" s="44"/>
      <c r="AA3999" s="35"/>
      <c r="AB3999" s="35"/>
      <c r="AC3999" s="35"/>
      <c r="AD3999" s="35"/>
      <c r="AE3999" s="35"/>
      <c r="AF3999" s="35"/>
      <c r="AG3999" s="35"/>
      <c r="AH3999" s="35"/>
      <c r="AI3999" s="35"/>
      <c r="AJ3999" s="35"/>
      <c r="AK3999" s="35"/>
    </row>
    <row r="4000" spans="7:37" s="13" customFormat="1" ht="13.9" customHeight="1" x14ac:dyDescent="0.3">
      <c r="G4000" s="44"/>
      <c r="H4000" s="44"/>
      <c r="I4000" s="44"/>
      <c r="J4000" s="44"/>
      <c r="K4000" s="44"/>
      <c r="L4000" s="44"/>
      <c r="M4000" s="44"/>
      <c r="N4000" s="44"/>
      <c r="O4000" s="44"/>
      <c r="P4000" s="44"/>
      <c r="Q4000" s="44"/>
      <c r="R4000" s="44"/>
      <c r="S4000" s="44"/>
      <c r="T4000" s="44"/>
      <c r="U4000" s="44"/>
      <c r="V4000" s="44"/>
      <c r="W4000" s="44"/>
      <c r="X4000" s="44"/>
      <c r="Y4000" s="44"/>
      <c r="Z4000" s="44"/>
      <c r="AA4000" s="35"/>
      <c r="AB4000" s="35"/>
      <c r="AC4000" s="35"/>
      <c r="AD4000" s="35"/>
      <c r="AE4000" s="35"/>
      <c r="AF4000" s="35"/>
      <c r="AG4000" s="35"/>
      <c r="AH4000" s="35"/>
      <c r="AI4000" s="35"/>
      <c r="AJ4000" s="35"/>
      <c r="AK4000" s="35"/>
    </row>
  </sheetData>
  <mergeCells count="1">
    <mergeCell ref="A1:R1"/>
  </mergeCells>
  <pageMargins left="0.7" right="0.7" top="0.75" bottom="0.75" header="0.3" footer="0.3"/>
  <pageSetup scale="1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Varsity Men Singles</vt:lpstr>
      <vt:lpstr>Varsity Men Team</vt:lpstr>
      <vt:lpstr>Varsity Men Bracket</vt:lpstr>
      <vt:lpstr>JV Men Singles</vt:lpstr>
      <vt:lpstr>JV Men Tetam</vt:lpstr>
      <vt:lpstr> Mens Individuals</vt:lpstr>
      <vt:lpstr>Varsity Women Singles</vt:lpstr>
      <vt:lpstr>Varsity Women Team</vt:lpstr>
      <vt:lpstr>Varsity Women Bracket</vt:lpstr>
      <vt:lpstr>JV Women Singles</vt:lpstr>
      <vt:lpstr>JV Women Team</vt:lpstr>
      <vt:lpstr> Womens Individuals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Wicked Stitches and Pro Shop</dc:creator>
  <cp:lastModifiedBy>Wicked Stitches and Pro Shop</cp:lastModifiedBy>
  <cp:lastPrinted>2023-10-08T19:43:21Z</cp:lastPrinted>
  <dcterms:created xsi:type="dcterms:W3CDTF">2023-10-07T22:42:10Z</dcterms:created>
  <dcterms:modified xsi:type="dcterms:W3CDTF">2023-10-08T20:57:09Z</dcterms:modified>
</cp:coreProperties>
</file>